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omments1.xml" ContentType="application/vnd.openxmlformats-officedocument.spreadsheetml.comments+xml"/>
  <Override PartName="/xl/drawings/drawing20.xml" ContentType="application/vnd.openxmlformats-officedocument.drawing+xml"/>
  <Override PartName="/xl/drawings/drawing21.xml" ContentType="application/vnd.openxmlformats-officedocument.drawing+xml"/>
  <Override PartName="/xl/comments2.xml" ContentType="application/vnd.openxmlformats-officedocument.spreadsheetml.comments+xml"/>
  <Override PartName="/xl/drawings/drawing22.xml" ContentType="application/vnd.openxmlformats-officedocument.drawing+xml"/>
  <Override PartName="/xl/comments3.xml" ContentType="application/vnd.openxmlformats-officedocument.spreadsheetml.comments+xml"/>
  <Override PartName="/xl/drawings/drawing23.xml" ContentType="application/vnd.openxmlformats-officedocument.drawing+xml"/>
  <Override PartName="/xl/comments4.xml" ContentType="application/vnd.openxmlformats-officedocument.spreadsheetml.comments+xml"/>
  <Override PartName="/xl/drawings/drawing24.xml" ContentType="application/vnd.openxmlformats-officedocument.drawing+xml"/>
  <Override PartName="/xl/drawings/drawing2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defaultThemeVersion="124226"/>
  <mc:AlternateContent xmlns:mc="http://schemas.openxmlformats.org/markup-compatibility/2006">
    <mc:Choice Requires="x15">
      <x15ac:absPath xmlns:x15ac="http://schemas.microsoft.com/office/spreadsheetml/2010/11/ac" url="/Users/FAMILIAMARTINEZLOPEZ/Downloads/"/>
    </mc:Choice>
  </mc:AlternateContent>
  <xr:revisionPtr revIDLastSave="0" documentId="13_ncr:1_{EFDB60DB-3886-0345-A879-B71EEEFB6E95}" xr6:coauthVersionLast="47" xr6:coauthVersionMax="47" xr10:uidLastSave="{00000000-0000-0000-0000-000000000000}"/>
  <bookViews>
    <workbookView xWindow="0" yWindow="500" windowWidth="35840" windowHeight="19380" tabRatio="937" xr2:uid="{00000000-000D-0000-FFFF-FFFF00000000}"/>
  </bookViews>
  <sheets>
    <sheet name="ARCHIVO GRAL." sheetId="35" r:id="rId1"/>
    <sheet name="SEC. PLANEACIÓN" sheetId="34" r:id="rId2"/>
    <sheet name="ESCUELA DE GOBIERNO" sheetId="30" r:id="rId3"/>
    <sheet name="SECR PARTICIPA" sheetId="3" r:id="rId4"/>
    <sheet name="DADIS" sheetId="4" r:id="rId5"/>
    <sheet name="OF. JURIDICA" sheetId="5" r:id="rId6"/>
    <sheet name="SECR INFRAESTRUC" sheetId="6" r:id="rId7"/>
    <sheet name="FONDO DE PENSIO" sheetId="7" r:id="rId8"/>
    <sheet name="SECR HACIENDA" sheetId="8" r:id="rId9"/>
    <sheet name="DATT" sheetId="9" r:id="rId10"/>
    <sheet name="INFORMATICA" sheetId="11" r:id="rId11"/>
    <sheet name="CONTROL DISCIPLI" sheetId="12" r:id="rId12"/>
    <sheet name="CONTROL INTER" sheetId="18" r:id="rId13"/>
    <sheet name="COMUNICACIONES" sheetId="13" r:id="rId14"/>
    <sheet name="TRANSPARENCIA" sheetId="14" r:id="rId15"/>
    <sheet name="COOPERACION" sheetId="15" r:id="rId16"/>
    <sheet name="TALENTO H." sheetId="16" r:id="rId17"/>
    <sheet name="G. DEL RIESGO" sheetId="17" r:id="rId18"/>
    <sheet name="SECR GENERAL" sheetId="19" r:id="rId19"/>
    <sheet name="SEC. INTERIOR" sheetId="32" r:id="rId20"/>
    <sheet name="SECR EDUCACION" sheetId="21" r:id="rId21"/>
    <sheet name="APOYO LOGIS" sheetId="23" r:id="rId22"/>
    <sheet name="ESPACIO PUBLI" sheetId="24" r:id="rId23"/>
    <sheet name="VALORIZACIÓN" sheetId="31" r:id="rId24"/>
    <sheet name="FONPECAR" sheetId="27" r:id="rId25"/>
  </sheets>
  <externalReferences>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V60" i="35" l="1"/>
  <c r="AH60" i="35"/>
  <c r="AD60" i="35"/>
  <c r="AB60" i="35"/>
  <c r="Z60" i="35"/>
  <c r="X60" i="35"/>
  <c r="V60" i="35"/>
  <c r="T60" i="35"/>
  <c r="R60" i="35"/>
  <c r="AE60" i="35" s="1"/>
  <c r="AF60" i="35" s="1"/>
  <c r="AI60" i="35" s="1"/>
  <c r="AV59" i="35"/>
  <c r="AH59" i="35"/>
  <c r="AD59" i="35"/>
  <c r="AB59" i="35"/>
  <c r="Z59" i="35"/>
  <c r="X59" i="35"/>
  <c r="AE59" i="35" s="1"/>
  <c r="AF59" i="35" s="1"/>
  <c r="AI59" i="35" s="1"/>
  <c r="V59" i="35"/>
  <c r="T59" i="35"/>
  <c r="R59" i="35"/>
  <c r="AV58" i="35"/>
  <c r="AH58" i="35"/>
  <c r="AD58" i="35"/>
  <c r="AB58" i="35"/>
  <c r="Z58" i="35"/>
  <c r="X58" i="35"/>
  <c r="V58" i="35"/>
  <c r="T58" i="35"/>
  <c r="R58" i="35"/>
  <c r="AE58" i="35" s="1"/>
  <c r="AF58" i="35" s="1"/>
  <c r="AI58" i="35" s="1"/>
  <c r="AV57" i="35"/>
  <c r="AH57" i="35"/>
  <c r="AD57" i="35"/>
  <c r="AB57" i="35"/>
  <c r="Z57" i="35"/>
  <c r="X57" i="35"/>
  <c r="AE57" i="35" s="1"/>
  <c r="AF57" i="35" s="1"/>
  <c r="AI57" i="35" s="1"/>
  <c r="V57" i="35"/>
  <c r="T57" i="35"/>
  <c r="R57" i="35"/>
  <c r="AL56" i="35"/>
  <c r="AH56" i="35"/>
  <c r="AD56" i="35"/>
  <c r="AB56" i="35"/>
  <c r="Z56" i="35"/>
  <c r="X56" i="35"/>
  <c r="V56" i="35"/>
  <c r="T56" i="35"/>
  <c r="AE56" i="35" s="1"/>
  <c r="AF56" i="35" s="1"/>
  <c r="R56" i="35"/>
  <c r="L56" i="35"/>
  <c r="J56" i="35"/>
  <c r="AV55" i="35"/>
  <c r="AH55" i="35"/>
  <c r="AF55" i="35"/>
  <c r="AI55" i="35" s="1"/>
  <c r="AJ55" i="35" s="1"/>
  <c r="AD55" i="35"/>
  <c r="AB55" i="35"/>
  <c r="Z55" i="35"/>
  <c r="X55" i="35"/>
  <c r="V55" i="35"/>
  <c r="T55" i="35"/>
  <c r="R55" i="35"/>
  <c r="AE55" i="35" s="1"/>
  <c r="AV54" i="35"/>
  <c r="AH54" i="35"/>
  <c r="AD54" i="35"/>
  <c r="AB54" i="35"/>
  <c r="Z54" i="35"/>
  <c r="X54" i="35"/>
  <c r="V54" i="35"/>
  <c r="AE54" i="35" s="1"/>
  <c r="AF54" i="35" s="1"/>
  <c r="AI54" i="35" s="1"/>
  <c r="T54" i="35"/>
  <c r="R54" i="35"/>
  <c r="AV53" i="35"/>
  <c r="AH53" i="35"/>
  <c r="AD53" i="35"/>
  <c r="AB53" i="35"/>
  <c r="Z53" i="35"/>
  <c r="X53" i="35"/>
  <c r="V53" i="35"/>
  <c r="T53" i="35"/>
  <c r="R53" i="35"/>
  <c r="AE53" i="35" s="1"/>
  <c r="AF53" i="35" s="1"/>
  <c r="AI53" i="35" s="1"/>
  <c r="AV52" i="35"/>
  <c r="AH52" i="35"/>
  <c r="AD52" i="35"/>
  <c r="AB52" i="35"/>
  <c r="Z52" i="35"/>
  <c r="X52" i="35"/>
  <c r="V52" i="35"/>
  <c r="AE52" i="35" s="1"/>
  <c r="AF52" i="35" s="1"/>
  <c r="AI52" i="35" s="1"/>
  <c r="T52" i="35"/>
  <c r="R52" i="35"/>
  <c r="AL51" i="35"/>
  <c r="AH51" i="35"/>
  <c r="AD51" i="35"/>
  <c r="AB51" i="35"/>
  <c r="Z51" i="35"/>
  <c r="X51" i="35"/>
  <c r="V51" i="35"/>
  <c r="T51" i="35"/>
  <c r="AE51" i="35" s="1"/>
  <c r="AF51" i="35" s="1"/>
  <c r="AI51" i="35" s="1"/>
  <c r="R51" i="35"/>
  <c r="L51" i="35"/>
  <c r="J51" i="35"/>
  <c r="K51" i="35" s="1"/>
  <c r="AV50" i="35"/>
  <c r="AH50" i="35"/>
  <c r="AD50" i="35"/>
  <c r="AB50" i="35"/>
  <c r="Z50" i="35"/>
  <c r="X50" i="35"/>
  <c r="V50" i="35"/>
  <c r="T50" i="35"/>
  <c r="R50" i="35"/>
  <c r="AE50" i="35" s="1"/>
  <c r="AF50" i="35" s="1"/>
  <c r="AI50" i="35" s="1"/>
  <c r="AV49" i="35"/>
  <c r="AI49" i="35"/>
  <c r="AH49" i="35"/>
  <c r="AD49" i="35"/>
  <c r="AB49" i="35"/>
  <c r="Z49" i="35"/>
  <c r="X49" i="35"/>
  <c r="V49" i="35"/>
  <c r="AE49" i="35" s="1"/>
  <c r="AF49" i="35" s="1"/>
  <c r="T49" i="35"/>
  <c r="R49" i="35"/>
  <c r="AV48" i="35"/>
  <c r="AH48" i="35"/>
  <c r="AF48" i="35"/>
  <c r="AI48" i="35" s="1"/>
  <c r="AJ48" i="35" s="1"/>
  <c r="AD48" i="35"/>
  <c r="AB48" i="35"/>
  <c r="Z48" i="35"/>
  <c r="X48" i="35"/>
  <c r="V48" i="35"/>
  <c r="T48" i="35"/>
  <c r="R48" i="35"/>
  <c r="AE48" i="35" s="1"/>
  <c r="AV47" i="35"/>
  <c r="AH47" i="35"/>
  <c r="AD47" i="35"/>
  <c r="AB47" i="35"/>
  <c r="Z47" i="35"/>
  <c r="X47" i="35"/>
  <c r="V47" i="35"/>
  <c r="AE47" i="35" s="1"/>
  <c r="AF47" i="35" s="1"/>
  <c r="AI47" i="35" s="1"/>
  <c r="T47" i="35"/>
  <c r="R47" i="35"/>
  <c r="AL46" i="35"/>
  <c r="AH46" i="35"/>
  <c r="AD46" i="35"/>
  <c r="AB46" i="35"/>
  <c r="Z46" i="35"/>
  <c r="X46" i="35"/>
  <c r="V46" i="35"/>
  <c r="T46" i="35"/>
  <c r="AE46" i="35" s="1"/>
  <c r="AF46" i="35" s="1"/>
  <c r="AI46" i="35" s="1"/>
  <c r="R46" i="35"/>
  <c r="L46" i="35"/>
  <c r="J46" i="35"/>
  <c r="K46" i="35" s="1"/>
  <c r="AV45" i="35"/>
  <c r="AK45" i="35"/>
  <c r="AH45" i="35"/>
  <c r="AF45" i="35"/>
  <c r="AI45" i="35" s="1"/>
  <c r="AJ45" i="35" s="1"/>
  <c r="AD45" i="35"/>
  <c r="AB45" i="35"/>
  <c r="Z45" i="35"/>
  <c r="X45" i="35"/>
  <c r="V45" i="35"/>
  <c r="T45" i="35"/>
  <c r="R45" i="35"/>
  <c r="AE45" i="35" s="1"/>
  <c r="AV44" i="35"/>
  <c r="AI44" i="35"/>
  <c r="AH44" i="35"/>
  <c r="AD44" i="35"/>
  <c r="AB44" i="35"/>
  <c r="Z44" i="35"/>
  <c r="X44" i="35"/>
  <c r="V44" i="35"/>
  <c r="AE44" i="35" s="1"/>
  <c r="AF44" i="35" s="1"/>
  <c r="T44" i="35"/>
  <c r="R44" i="35"/>
  <c r="AV43" i="35"/>
  <c r="AH43" i="35"/>
  <c r="AF43" i="35"/>
  <c r="AI43" i="35" s="1"/>
  <c r="AJ43" i="35" s="1"/>
  <c r="AD43" i="35"/>
  <c r="AB43" i="35"/>
  <c r="Z43" i="35"/>
  <c r="X43" i="35"/>
  <c r="V43" i="35"/>
  <c r="T43" i="35"/>
  <c r="R43" i="35"/>
  <c r="AE43" i="35" s="1"/>
  <c r="AV42" i="35"/>
  <c r="AI42" i="35"/>
  <c r="AH42" i="35"/>
  <c r="AD42" i="35"/>
  <c r="AB42" i="35"/>
  <c r="Z42" i="35"/>
  <c r="X42" i="35"/>
  <c r="V42" i="35"/>
  <c r="AE42" i="35" s="1"/>
  <c r="AF42" i="35" s="1"/>
  <c r="T42" i="35"/>
  <c r="R42" i="35"/>
  <c r="AL41" i="35"/>
  <c r="AH41" i="35"/>
  <c r="AI41" i="35" s="1"/>
  <c r="AD41" i="35"/>
  <c r="AB41" i="35"/>
  <c r="Z41" i="35"/>
  <c r="X41" i="35"/>
  <c r="V41" i="35"/>
  <c r="T41" i="35"/>
  <c r="AE41" i="35" s="1"/>
  <c r="AF41" i="35" s="1"/>
  <c r="R41" i="35"/>
  <c r="M41" i="35"/>
  <c r="L41" i="35"/>
  <c r="AT41" i="35" s="1"/>
  <c r="J41" i="35"/>
  <c r="K41" i="35" s="1"/>
  <c r="AV40" i="35"/>
  <c r="AH40" i="35"/>
  <c r="AD40" i="35"/>
  <c r="AB40" i="35"/>
  <c r="Z40" i="35"/>
  <c r="X40" i="35"/>
  <c r="V40" i="35"/>
  <c r="T40" i="35"/>
  <c r="R40" i="35"/>
  <c r="AV39" i="35"/>
  <c r="AH39" i="35"/>
  <c r="AD39" i="35"/>
  <c r="AB39" i="35"/>
  <c r="Z39" i="35"/>
  <c r="X39" i="35"/>
  <c r="V39" i="35"/>
  <c r="AE39" i="35" s="1"/>
  <c r="AF39" i="35" s="1"/>
  <c r="AI39" i="35" s="1"/>
  <c r="T39" i="35"/>
  <c r="R39" i="35"/>
  <c r="AV38" i="35"/>
  <c r="AH38" i="35"/>
  <c r="AD38" i="35"/>
  <c r="AB38" i="35"/>
  <c r="Z38" i="35"/>
  <c r="X38" i="35"/>
  <c r="V38" i="35"/>
  <c r="T38" i="35"/>
  <c r="R38" i="35"/>
  <c r="AE38" i="35" s="1"/>
  <c r="AF38" i="35" s="1"/>
  <c r="AI38" i="35" s="1"/>
  <c r="AV37" i="35"/>
  <c r="AH37" i="35"/>
  <c r="AD37" i="35"/>
  <c r="AB37" i="35"/>
  <c r="Z37" i="35"/>
  <c r="X37" i="35"/>
  <c r="V37" i="35"/>
  <c r="AE37" i="35" s="1"/>
  <c r="AF37" i="35" s="1"/>
  <c r="AI37" i="35" s="1"/>
  <c r="T37" i="35"/>
  <c r="R37" i="35"/>
  <c r="AL36" i="35"/>
  <c r="AH36" i="35"/>
  <c r="AI36" i="35" s="1"/>
  <c r="AD36" i="35"/>
  <c r="AB36" i="35"/>
  <c r="Z36" i="35"/>
  <c r="X36" i="35"/>
  <c r="V36" i="35"/>
  <c r="T36" i="35"/>
  <c r="AE36" i="35" s="1"/>
  <c r="AF36" i="35" s="1"/>
  <c r="R36" i="35"/>
  <c r="M36" i="35"/>
  <c r="L36" i="35"/>
  <c r="AT36" i="35" s="1"/>
  <c r="J36" i="35"/>
  <c r="K36" i="35" s="1"/>
  <c r="AV35" i="35"/>
  <c r="AH35" i="35"/>
  <c r="AD35" i="35"/>
  <c r="AB35" i="35"/>
  <c r="Z35" i="35"/>
  <c r="X35" i="35"/>
  <c r="V35" i="35"/>
  <c r="T35" i="35"/>
  <c r="R35" i="35"/>
  <c r="AV34" i="35"/>
  <c r="AH34" i="35"/>
  <c r="AD34" i="35"/>
  <c r="AB34" i="35"/>
  <c r="Z34" i="35"/>
  <c r="X34" i="35"/>
  <c r="V34" i="35"/>
  <c r="AE34" i="35" s="1"/>
  <c r="AF34" i="35" s="1"/>
  <c r="AI34" i="35" s="1"/>
  <c r="T34" i="35"/>
  <c r="R34" i="35"/>
  <c r="AV33" i="35"/>
  <c r="AH33" i="35"/>
  <c r="AD33" i="35"/>
  <c r="AB33" i="35"/>
  <c r="Z33" i="35"/>
  <c r="X33" i="35"/>
  <c r="V33" i="35"/>
  <c r="T33" i="35"/>
  <c r="R33" i="35"/>
  <c r="AE33" i="35" s="1"/>
  <c r="AF33" i="35" s="1"/>
  <c r="AI33" i="35" s="1"/>
  <c r="AV32" i="35"/>
  <c r="AH32" i="35"/>
  <c r="AD32" i="35"/>
  <c r="AB32" i="35"/>
  <c r="Z32" i="35"/>
  <c r="X32" i="35"/>
  <c r="V32" i="35"/>
  <c r="AE32" i="35" s="1"/>
  <c r="AF32" i="35" s="1"/>
  <c r="AI32" i="35" s="1"/>
  <c r="T32" i="35"/>
  <c r="R32" i="35"/>
  <c r="AL31" i="35"/>
  <c r="AH31" i="35"/>
  <c r="AI31" i="35" s="1"/>
  <c r="AD31" i="35"/>
  <c r="AB31" i="35"/>
  <c r="Z31" i="35"/>
  <c r="X31" i="35"/>
  <c r="V31" i="35"/>
  <c r="T31" i="35"/>
  <c r="AE31" i="35" s="1"/>
  <c r="AF31" i="35" s="1"/>
  <c r="R31" i="35"/>
  <c r="M31" i="35"/>
  <c r="L31" i="35"/>
  <c r="AT31" i="35" s="1"/>
  <c r="J31" i="35"/>
  <c r="K31" i="35" s="1"/>
  <c r="AV30" i="35"/>
  <c r="AH30" i="35"/>
  <c r="AD30" i="35"/>
  <c r="AB30" i="35"/>
  <c r="Z30" i="35"/>
  <c r="X30" i="35"/>
  <c r="V30" i="35"/>
  <c r="T30" i="35"/>
  <c r="R30" i="35"/>
  <c r="AV29" i="35"/>
  <c r="AH29" i="35"/>
  <c r="AD29" i="35"/>
  <c r="AB29" i="35"/>
  <c r="Z29" i="35"/>
  <c r="X29" i="35"/>
  <c r="V29" i="35"/>
  <c r="AE29" i="35" s="1"/>
  <c r="AF29" i="35" s="1"/>
  <c r="AI29" i="35" s="1"/>
  <c r="T29" i="35"/>
  <c r="R29" i="35"/>
  <c r="AV28" i="35"/>
  <c r="AH28" i="35"/>
  <c r="AD28" i="35"/>
  <c r="AB28" i="35"/>
  <c r="Z28" i="35"/>
  <c r="X28" i="35"/>
  <c r="V28" i="35"/>
  <c r="T28" i="35"/>
  <c r="R28" i="35"/>
  <c r="AE28" i="35" s="1"/>
  <c r="AF28" i="35" s="1"/>
  <c r="AI28" i="35" s="1"/>
  <c r="AV27" i="35"/>
  <c r="AH27" i="35"/>
  <c r="AD27" i="35"/>
  <c r="AB27" i="35"/>
  <c r="Z27" i="35"/>
  <c r="X27" i="35"/>
  <c r="V27" i="35"/>
  <c r="AE27" i="35" s="1"/>
  <c r="AF27" i="35" s="1"/>
  <c r="AI27" i="35" s="1"/>
  <c r="T27" i="35"/>
  <c r="R27" i="35"/>
  <c r="AL26" i="35"/>
  <c r="AH26" i="35"/>
  <c r="AD26" i="35"/>
  <c r="AB26" i="35"/>
  <c r="Z26" i="35"/>
  <c r="X26" i="35"/>
  <c r="V26" i="35"/>
  <c r="T26" i="35"/>
  <c r="AE26" i="35" s="1"/>
  <c r="AF26" i="35" s="1"/>
  <c r="AI26" i="35" s="1"/>
  <c r="R26" i="35"/>
  <c r="M26" i="35"/>
  <c r="L26" i="35"/>
  <c r="AT26" i="35" s="1"/>
  <c r="J26" i="35"/>
  <c r="K26" i="35" s="1"/>
  <c r="AV25" i="35"/>
  <c r="AH25" i="35"/>
  <c r="AD25" i="35"/>
  <c r="AB25" i="35"/>
  <c r="Z25" i="35"/>
  <c r="X25" i="35"/>
  <c r="V25" i="35"/>
  <c r="T25" i="35"/>
  <c r="R25" i="35"/>
  <c r="AV24" i="35"/>
  <c r="AH24" i="35"/>
  <c r="AD24" i="35"/>
  <c r="AB24" i="35"/>
  <c r="Z24" i="35"/>
  <c r="X24" i="35"/>
  <c r="V24" i="35"/>
  <c r="T24" i="35"/>
  <c r="R24" i="35"/>
  <c r="AE24" i="35" s="1"/>
  <c r="AF24" i="35" s="1"/>
  <c r="AI24" i="35" s="1"/>
  <c r="AV23" i="35"/>
  <c r="AH23" i="35"/>
  <c r="AD23" i="35"/>
  <c r="AB23" i="35"/>
  <c r="Z23" i="35"/>
  <c r="X23" i="35"/>
  <c r="V23" i="35"/>
  <c r="T23" i="35"/>
  <c r="R23" i="35"/>
  <c r="AE23" i="35" s="1"/>
  <c r="AF23" i="35" s="1"/>
  <c r="AI23" i="35" s="1"/>
  <c r="AV22" i="35"/>
  <c r="AH22" i="35"/>
  <c r="AD22" i="35"/>
  <c r="AB22" i="35"/>
  <c r="Z22" i="35"/>
  <c r="X22" i="35"/>
  <c r="V22" i="35"/>
  <c r="T22" i="35"/>
  <c r="R22" i="35"/>
  <c r="AE22" i="35" s="1"/>
  <c r="AF22" i="35" s="1"/>
  <c r="AI22" i="35" s="1"/>
  <c r="AL21" i="35"/>
  <c r="AH21" i="35"/>
  <c r="AD21" i="35"/>
  <c r="AB21" i="35"/>
  <c r="Z21" i="35"/>
  <c r="X21" i="35"/>
  <c r="V21" i="35"/>
  <c r="T21" i="35"/>
  <c r="AE21" i="35" s="1"/>
  <c r="AF21" i="35" s="1"/>
  <c r="AI21" i="35" s="1"/>
  <c r="R21" i="35"/>
  <c r="L21" i="35"/>
  <c r="AT21" i="35" s="1"/>
  <c r="J21" i="35"/>
  <c r="K21" i="35" s="1"/>
  <c r="AV20" i="35"/>
  <c r="AH20" i="35"/>
  <c r="AD20" i="35"/>
  <c r="AB20" i="35"/>
  <c r="Z20" i="35"/>
  <c r="X20" i="35"/>
  <c r="V20" i="35"/>
  <c r="T20" i="35"/>
  <c r="R20" i="35"/>
  <c r="AV19" i="35"/>
  <c r="AH19" i="35"/>
  <c r="AD19" i="35"/>
  <c r="AB19" i="35"/>
  <c r="Z19" i="35"/>
  <c r="X19" i="35"/>
  <c r="AE19" i="35" s="1"/>
  <c r="AF19" i="35" s="1"/>
  <c r="AI19" i="35" s="1"/>
  <c r="V19" i="35"/>
  <c r="T19" i="35"/>
  <c r="R19" i="35"/>
  <c r="AV18" i="35"/>
  <c r="AH18" i="35"/>
  <c r="AF18" i="35"/>
  <c r="AI18" i="35" s="1"/>
  <c r="AD18" i="35"/>
  <c r="AB18" i="35"/>
  <c r="Z18" i="35"/>
  <c r="X18" i="35"/>
  <c r="V18" i="35"/>
  <c r="T18" i="35"/>
  <c r="R18" i="35"/>
  <c r="AE18" i="35" s="1"/>
  <c r="AV17" i="35"/>
  <c r="AH17" i="35"/>
  <c r="AD17" i="35"/>
  <c r="AB17" i="35"/>
  <c r="Z17" i="35"/>
  <c r="X17" i="35"/>
  <c r="V17" i="35"/>
  <c r="AE17" i="35" s="1"/>
  <c r="AF17" i="35" s="1"/>
  <c r="AI17" i="35" s="1"/>
  <c r="T17" i="35"/>
  <c r="R17" i="35"/>
  <c r="AL16" i="35"/>
  <c r="AH16" i="35"/>
  <c r="AD16" i="35"/>
  <c r="AB16" i="35"/>
  <c r="Z16" i="35"/>
  <c r="X16" i="35"/>
  <c r="V16" i="35"/>
  <c r="T16" i="35"/>
  <c r="AE16" i="35" s="1"/>
  <c r="AF16" i="35" s="1"/>
  <c r="AI16" i="35" s="1"/>
  <c r="R16" i="35"/>
  <c r="L16" i="35"/>
  <c r="AT16" i="35" s="1"/>
  <c r="J16" i="35"/>
  <c r="K16" i="35" s="1"/>
  <c r="AV15" i="35"/>
  <c r="AH15" i="35"/>
  <c r="AD15" i="35"/>
  <c r="AB15" i="35"/>
  <c r="Z15" i="35"/>
  <c r="X15" i="35"/>
  <c r="V15" i="35"/>
  <c r="T15" i="35"/>
  <c r="R15" i="35"/>
  <c r="AE15" i="35" s="1"/>
  <c r="AF15" i="35" s="1"/>
  <c r="AI15" i="35" s="1"/>
  <c r="AV14" i="35"/>
  <c r="AH14" i="35"/>
  <c r="AD14" i="35"/>
  <c r="AB14" i="35"/>
  <c r="Z14" i="35"/>
  <c r="X14" i="35"/>
  <c r="V14" i="35"/>
  <c r="AE14" i="35" s="1"/>
  <c r="AF14" i="35" s="1"/>
  <c r="AI14" i="35" s="1"/>
  <c r="T14" i="35"/>
  <c r="R14" i="35"/>
  <c r="AV13" i="35"/>
  <c r="AH13" i="35"/>
  <c r="AD13" i="35"/>
  <c r="AB13" i="35"/>
  <c r="Z13" i="35"/>
  <c r="X13" i="35"/>
  <c r="V13" i="35"/>
  <c r="T13" i="35"/>
  <c r="R13" i="35"/>
  <c r="AV12" i="35"/>
  <c r="AH12" i="35"/>
  <c r="AD12" i="35"/>
  <c r="AB12" i="35"/>
  <c r="Z12" i="35"/>
  <c r="X12" i="35"/>
  <c r="V12" i="35"/>
  <c r="T12" i="35"/>
  <c r="R12" i="35"/>
  <c r="AE12" i="35" s="1"/>
  <c r="AF12" i="35" s="1"/>
  <c r="AI12" i="35" s="1"/>
  <c r="AT11" i="35"/>
  <c r="AL11" i="35"/>
  <c r="AH11" i="35"/>
  <c r="AD11" i="35"/>
  <c r="AB11" i="35"/>
  <c r="Z11" i="35"/>
  <c r="X11" i="35"/>
  <c r="AE11" i="35" s="1"/>
  <c r="AF11" i="35" s="1"/>
  <c r="AI11" i="35" s="1"/>
  <c r="V11" i="35"/>
  <c r="T11" i="35"/>
  <c r="R11" i="35"/>
  <c r="L11" i="35"/>
  <c r="M11" i="35" s="1"/>
  <c r="J11" i="35"/>
  <c r="K11" i="35" s="1"/>
  <c r="N11" i="35" s="1"/>
  <c r="AV60" i="34"/>
  <c r="AH60" i="34"/>
  <c r="AD60" i="34"/>
  <c r="AB60" i="34"/>
  <c r="Z60" i="34"/>
  <c r="X60" i="34"/>
  <c r="V60" i="34"/>
  <c r="T60" i="34"/>
  <c r="R60" i="34"/>
  <c r="AE60" i="34" s="1"/>
  <c r="AF60" i="34" s="1"/>
  <c r="AI60" i="34" s="1"/>
  <c r="AV59" i="34"/>
  <c r="AH59" i="34"/>
  <c r="AD59" i="34"/>
  <c r="AB59" i="34"/>
  <c r="Z59" i="34"/>
  <c r="X59" i="34"/>
  <c r="V59" i="34"/>
  <c r="T59" i="34"/>
  <c r="R59" i="34"/>
  <c r="AE59" i="34" s="1"/>
  <c r="AF59" i="34" s="1"/>
  <c r="AI59" i="34" s="1"/>
  <c r="AV58" i="34"/>
  <c r="AH58" i="34"/>
  <c r="AD58" i="34"/>
  <c r="AB58" i="34"/>
  <c r="Z58" i="34"/>
  <c r="X58" i="34"/>
  <c r="V58" i="34"/>
  <c r="T58" i="34"/>
  <c r="R58" i="34"/>
  <c r="AE58" i="34" s="1"/>
  <c r="AF58" i="34" s="1"/>
  <c r="AI58" i="34" s="1"/>
  <c r="AV57" i="34"/>
  <c r="AH57" i="34"/>
  <c r="AD57" i="34"/>
  <c r="AB57" i="34"/>
  <c r="Z57" i="34"/>
  <c r="X57" i="34"/>
  <c r="V57" i="34"/>
  <c r="T57" i="34"/>
  <c r="AE57" i="34" s="1"/>
  <c r="AF57" i="34" s="1"/>
  <c r="AI57" i="34" s="1"/>
  <c r="R57" i="34"/>
  <c r="P57" i="34"/>
  <c r="AT56" i="34"/>
  <c r="AL56" i="34"/>
  <c r="AH56" i="34"/>
  <c r="AD56" i="34"/>
  <c r="AB56" i="34"/>
  <c r="Z56" i="34"/>
  <c r="X56" i="34"/>
  <c r="V56" i="34"/>
  <c r="T56" i="34"/>
  <c r="R56" i="34"/>
  <c r="AE56" i="34" s="1"/>
  <c r="AF56" i="34" s="1"/>
  <c r="AI56" i="34" s="1"/>
  <c r="P56" i="34"/>
  <c r="M56" i="34"/>
  <c r="K56" i="34"/>
  <c r="N56" i="34" s="1"/>
  <c r="J56" i="34"/>
  <c r="H56" i="34"/>
  <c r="B56" i="34"/>
  <c r="AV55" i="34"/>
  <c r="AH55" i="34"/>
  <c r="AI55" i="34" s="1"/>
  <c r="AK55" i="34" s="1"/>
  <c r="AD55" i="34"/>
  <c r="AB55" i="34"/>
  <c r="Z55" i="34"/>
  <c r="X55" i="34"/>
  <c r="V55" i="34"/>
  <c r="T55" i="34"/>
  <c r="R55" i="34"/>
  <c r="AE55" i="34" s="1"/>
  <c r="AF55" i="34" s="1"/>
  <c r="AV54" i="34"/>
  <c r="AH54" i="34"/>
  <c r="AD54" i="34"/>
  <c r="AB54" i="34"/>
  <c r="Z54" i="34"/>
  <c r="X54" i="34"/>
  <c r="V54" i="34"/>
  <c r="T54" i="34"/>
  <c r="AE54" i="34" s="1"/>
  <c r="AF54" i="34" s="1"/>
  <c r="AI54" i="34" s="1"/>
  <c r="R54" i="34"/>
  <c r="AV53" i="34"/>
  <c r="AH53" i="34"/>
  <c r="AD53" i="34"/>
  <c r="AB53" i="34"/>
  <c r="Z53" i="34"/>
  <c r="X53" i="34"/>
  <c r="V53" i="34"/>
  <c r="T53" i="34"/>
  <c r="R53" i="34"/>
  <c r="AE53" i="34" s="1"/>
  <c r="AF53" i="34" s="1"/>
  <c r="AI53" i="34" s="1"/>
  <c r="AV52" i="34"/>
  <c r="AH52" i="34"/>
  <c r="AD52" i="34"/>
  <c r="AB52" i="34"/>
  <c r="Z52" i="34"/>
  <c r="X52" i="34"/>
  <c r="V52" i="34"/>
  <c r="T52" i="34"/>
  <c r="AE52" i="34" s="1"/>
  <c r="AF52" i="34" s="1"/>
  <c r="AI52" i="34" s="1"/>
  <c r="R52" i="34"/>
  <c r="AT51" i="34"/>
  <c r="AL51" i="34"/>
  <c r="AH51" i="34"/>
  <c r="AD51" i="34"/>
  <c r="AB51" i="34"/>
  <c r="Z51" i="34"/>
  <c r="X51" i="34"/>
  <c r="V51" i="34"/>
  <c r="T51" i="34"/>
  <c r="R51" i="34"/>
  <c r="AE51" i="34" s="1"/>
  <c r="AF51" i="34" s="1"/>
  <c r="AI51" i="34" s="1"/>
  <c r="M51" i="34"/>
  <c r="J51" i="34"/>
  <c r="AV40" i="34"/>
  <c r="AH40" i="34"/>
  <c r="AD40" i="34"/>
  <c r="AB40" i="34"/>
  <c r="Z40" i="34"/>
  <c r="X40" i="34"/>
  <c r="V40" i="34"/>
  <c r="T40" i="34"/>
  <c r="R40" i="34"/>
  <c r="AE40" i="34" s="1"/>
  <c r="AF40" i="34" s="1"/>
  <c r="AI40" i="34" s="1"/>
  <c r="AV39" i="34"/>
  <c r="AH39" i="34"/>
  <c r="AD39" i="34"/>
  <c r="AB39" i="34"/>
  <c r="Z39" i="34"/>
  <c r="X39" i="34"/>
  <c r="V39" i="34"/>
  <c r="T39" i="34"/>
  <c r="R39" i="34"/>
  <c r="AE39" i="34" s="1"/>
  <c r="AF39" i="34" s="1"/>
  <c r="AI39" i="34" s="1"/>
  <c r="AV38" i="34"/>
  <c r="AH38" i="34"/>
  <c r="AD38" i="34"/>
  <c r="AB38" i="34"/>
  <c r="Z38" i="34"/>
  <c r="X38" i="34"/>
  <c r="V38" i="34"/>
  <c r="T38" i="34"/>
  <c r="R38" i="34"/>
  <c r="AE38" i="34" s="1"/>
  <c r="AF38" i="34" s="1"/>
  <c r="AI38" i="34" s="1"/>
  <c r="AV37" i="34"/>
  <c r="AH37" i="34"/>
  <c r="AD37" i="34"/>
  <c r="AB37" i="34"/>
  <c r="Z37" i="34"/>
  <c r="X37" i="34"/>
  <c r="V37" i="34"/>
  <c r="T37" i="34"/>
  <c r="AE37" i="34" s="1"/>
  <c r="AF37" i="34" s="1"/>
  <c r="AI37" i="34" s="1"/>
  <c r="R37" i="34"/>
  <c r="P37" i="34"/>
  <c r="AT36" i="34"/>
  <c r="AL36" i="34"/>
  <c r="AH36" i="34"/>
  <c r="AD36" i="34"/>
  <c r="AB36" i="34"/>
  <c r="Z36" i="34"/>
  <c r="X36" i="34"/>
  <c r="V36" i="34"/>
  <c r="T36" i="34"/>
  <c r="AE36" i="34" s="1"/>
  <c r="AF36" i="34" s="1"/>
  <c r="AI36" i="34" s="1"/>
  <c r="R36" i="34"/>
  <c r="P36" i="34"/>
  <c r="M36" i="34"/>
  <c r="J36" i="34"/>
  <c r="B36" i="34"/>
  <c r="AV50" i="34"/>
  <c r="AH50" i="34"/>
  <c r="AD50" i="34"/>
  <c r="AB50" i="34"/>
  <c r="Z50" i="34"/>
  <c r="X50" i="34"/>
  <c r="V50" i="34"/>
  <c r="T50" i="34"/>
  <c r="R50" i="34"/>
  <c r="AE50" i="34" s="1"/>
  <c r="AF50" i="34" s="1"/>
  <c r="AI50" i="34" s="1"/>
  <c r="AV49" i="34"/>
  <c r="AH49" i="34"/>
  <c r="AD49" i="34"/>
  <c r="AB49" i="34"/>
  <c r="Z49" i="34"/>
  <c r="X49" i="34"/>
  <c r="V49" i="34"/>
  <c r="T49" i="34"/>
  <c r="R49" i="34"/>
  <c r="AE49" i="34" s="1"/>
  <c r="AF49" i="34" s="1"/>
  <c r="AI49" i="34" s="1"/>
  <c r="AV48" i="34"/>
  <c r="AH48" i="34"/>
  <c r="AD48" i="34"/>
  <c r="AB48" i="34"/>
  <c r="Z48" i="34"/>
  <c r="X48" i="34"/>
  <c r="V48" i="34"/>
  <c r="T48" i="34"/>
  <c r="R48" i="34"/>
  <c r="AE48" i="34" s="1"/>
  <c r="AF48" i="34" s="1"/>
  <c r="AI48" i="34" s="1"/>
  <c r="AV47" i="34"/>
  <c r="AH47" i="34"/>
  <c r="AD47" i="34"/>
  <c r="AB47" i="34"/>
  <c r="Z47" i="34"/>
  <c r="X47" i="34"/>
  <c r="V47" i="34"/>
  <c r="T47" i="34"/>
  <c r="AE47" i="34" s="1"/>
  <c r="AF47" i="34" s="1"/>
  <c r="AI47" i="34" s="1"/>
  <c r="R47" i="34"/>
  <c r="AT46" i="34"/>
  <c r="AL46" i="34"/>
  <c r="AH46" i="34"/>
  <c r="AD46" i="34"/>
  <c r="AB46" i="34"/>
  <c r="Z46" i="34"/>
  <c r="X46" i="34"/>
  <c r="V46" i="34"/>
  <c r="T46" i="34"/>
  <c r="R46" i="34"/>
  <c r="AE46" i="34" s="1"/>
  <c r="AF46" i="34" s="1"/>
  <c r="AI46" i="34" s="1"/>
  <c r="M46" i="34"/>
  <c r="J46" i="34"/>
  <c r="AV45" i="34"/>
  <c r="AH45" i="34"/>
  <c r="AD45" i="34"/>
  <c r="AB45" i="34"/>
  <c r="Z45" i="34"/>
  <c r="X45" i="34"/>
  <c r="V45" i="34"/>
  <c r="T45" i="34"/>
  <c r="R45" i="34"/>
  <c r="AE45" i="34" s="1"/>
  <c r="AF45" i="34" s="1"/>
  <c r="AI45" i="34" s="1"/>
  <c r="AV44" i="34"/>
  <c r="AH44" i="34"/>
  <c r="AD44" i="34"/>
  <c r="AB44" i="34"/>
  <c r="Z44" i="34"/>
  <c r="X44" i="34"/>
  <c r="V44" i="34"/>
  <c r="T44" i="34"/>
  <c r="R44" i="34"/>
  <c r="AE44" i="34" s="1"/>
  <c r="AF44" i="34" s="1"/>
  <c r="AI44" i="34" s="1"/>
  <c r="AV43" i="34"/>
  <c r="AH43" i="34"/>
  <c r="AD43" i="34"/>
  <c r="AB43" i="34"/>
  <c r="Z43" i="34"/>
  <c r="X43" i="34"/>
  <c r="V43" i="34"/>
  <c r="T43" i="34"/>
  <c r="R43" i="34"/>
  <c r="AE43" i="34" s="1"/>
  <c r="AF43" i="34" s="1"/>
  <c r="AI43" i="34" s="1"/>
  <c r="AV42" i="34"/>
  <c r="AH42" i="34"/>
  <c r="AD42" i="34"/>
  <c r="AB42" i="34"/>
  <c r="Z42" i="34"/>
  <c r="X42" i="34"/>
  <c r="V42" i="34"/>
  <c r="T42" i="34"/>
  <c r="R42" i="34"/>
  <c r="AE42" i="34" s="1"/>
  <c r="AF42" i="34" s="1"/>
  <c r="AI42" i="34" s="1"/>
  <c r="AT41" i="34"/>
  <c r="AL41" i="34"/>
  <c r="AH41" i="34"/>
  <c r="AD41" i="34"/>
  <c r="AB41" i="34"/>
  <c r="Z41" i="34"/>
  <c r="X41" i="34"/>
  <c r="AE41" i="34" s="1"/>
  <c r="AF41" i="34" s="1"/>
  <c r="AI41" i="34" s="1"/>
  <c r="V41" i="34"/>
  <c r="T41" i="34"/>
  <c r="R41" i="34"/>
  <c r="N41" i="34"/>
  <c r="M41" i="34"/>
  <c r="K41" i="34"/>
  <c r="J41" i="34"/>
  <c r="AV35" i="34"/>
  <c r="AH35" i="34"/>
  <c r="AD35" i="34"/>
  <c r="AB35" i="34"/>
  <c r="Z35" i="34"/>
  <c r="X35" i="34"/>
  <c r="V35" i="34"/>
  <c r="T35" i="34"/>
  <c r="R35" i="34"/>
  <c r="AE35" i="34" s="1"/>
  <c r="AF35" i="34" s="1"/>
  <c r="AI35" i="34" s="1"/>
  <c r="AV34" i="34"/>
  <c r="AH34" i="34"/>
  <c r="AD34" i="34"/>
  <c r="AB34" i="34"/>
  <c r="Z34" i="34"/>
  <c r="X34" i="34"/>
  <c r="V34" i="34"/>
  <c r="T34" i="34"/>
  <c r="R34" i="34"/>
  <c r="AE34" i="34" s="1"/>
  <c r="AF34" i="34" s="1"/>
  <c r="AI34" i="34" s="1"/>
  <c r="AV33" i="34"/>
  <c r="AH33" i="34"/>
  <c r="AD33" i="34"/>
  <c r="AB33" i="34"/>
  <c r="Z33" i="34"/>
  <c r="X33" i="34"/>
  <c r="V33" i="34"/>
  <c r="T33" i="34"/>
  <c r="R33" i="34"/>
  <c r="AE33" i="34" s="1"/>
  <c r="AF33" i="34" s="1"/>
  <c r="AI33" i="34" s="1"/>
  <c r="AV32" i="34"/>
  <c r="AH32" i="34"/>
  <c r="AD32" i="34"/>
  <c r="AB32" i="34"/>
  <c r="Z32" i="34"/>
  <c r="X32" i="34"/>
  <c r="AE32" i="34" s="1"/>
  <c r="AF32" i="34" s="1"/>
  <c r="AI32" i="34" s="1"/>
  <c r="V32" i="34"/>
  <c r="T32" i="34"/>
  <c r="R32" i="34"/>
  <c r="AT31" i="34"/>
  <c r="AL31" i="34"/>
  <c r="AH31" i="34"/>
  <c r="AD31" i="34"/>
  <c r="AB31" i="34"/>
  <c r="Z31" i="34"/>
  <c r="X31" i="34"/>
  <c r="V31" i="34"/>
  <c r="T31" i="34"/>
  <c r="R31" i="34"/>
  <c r="AE31" i="34" s="1"/>
  <c r="AF31" i="34" s="1"/>
  <c r="AI31" i="34" s="1"/>
  <c r="M31" i="34"/>
  <c r="J31" i="34"/>
  <c r="K31" i="34" s="1"/>
  <c r="N31" i="34" s="1"/>
  <c r="AV30" i="34"/>
  <c r="AH30" i="34"/>
  <c r="AD30" i="34"/>
  <c r="AB30" i="34"/>
  <c r="Z30" i="34"/>
  <c r="X30" i="34"/>
  <c r="V30" i="34"/>
  <c r="T30" i="34"/>
  <c r="R30" i="34"/>
  <c r="AE30" i="34" s="1"/>
  <c r="AF30" i="34" s="1"/>
  <c r="AI30" i="34" s="1"/>
  <c r="AV29" i="34"/>
  <c r="AH29" i="34"/>
  <c r="AD29" i="34"/>
  <c r="AB29" i="34"/>
  <c r="Z29" i="34"/>
  <c r="X29" i="34"/>
  <c r="V29" i="34"/>
  <c r="T29" i="34"/>
  <c r="R29" i="34"/>
  <c r="AE29" i="34" s="1"/>
  <c r="AF29" i="34" s="1"/>
  <c r="AI29" i="34" s="1"/>
  <c r="AV28" i="34"/>
  <c r="AH28" i="34"/>
  <c r="AD28" i="34"/>
  <c r="AB28" i="34"/>
  <c r="Z28" i="34"/>
  <c r="X28" i="34"/>
  <c r="V28" i="34"/>
  <c r="T28" i="34"/>
  <c r="R28" i="34"/>
  <c r="AE28" i="34" s="1"/>
  <c r="AF28" i="34" s="1"/>
  <c r="AI28" i="34" s="1"/>
  <c r="AV27" i="34"/>
  <c r="AH27" i="34"/>
  <c r="AD27" i="34"/>
  <c r="AB27" i="34"/>
  <c r="Z27" i="34"/>
  <c r="X27" i="34"/>
  <c r="V27" i="34"/>
  <c r="T27" i="34"/>
  <c r="AE27" i="34" s="1"/>
  <c r="AF27" i="34" s="1"/>
  <c r="AI27" i="34" s="1"/>
  <c r="R27" i="34"/>
  <c r="AT26" i="34"/>
  <c r="AL26" i="34"/>
  <c r="AH26" i="34"/>
  <c r="AD26" i="34"/>
  <c r="AB26" i="34"/>
  <c r="Z26" i="34"/>
  <c r="X26" i="34"/>
  <c r="V26" i="34"/>
  <c r="T26" i="34"/>
  <c r="R26" i="34"/>
  <c r="AE26" i="34" s="1"/>
  <c r="AF26" i="34" s="1"/>
  <c r="AI26" i="34" s="1"/>
  <c r="M26" i="34"/>
  <c r="J26" i="34"/>
  <c r="AV25" i="34"/>
  <c r="AH25" i="34"/>
  <c r="AD25" i="34"/>
  <c r="AB25" i="34"/>
  <c r="Z25" i="34"/>
  <c r="X25" i="34"/>
  <c r="V25" i="34"/>
  <c r="T25" i="34"/>
  <c r="R25" i="34"/>
  <c r="AE25" i="34" s="1"/>
  <c r="AF25" i="34" s="1"/>
  <c r="AI25" i="34" s="1"/>
  <c r="AV24" i="34"/>
  <c r="AH24" i="34"/>
  <c r="AD24" i="34"/>
  <c r="AB24" i="34"/>
  <c r="Z24" i="34"/>
  <c r="X24" i="34"/>
  <c r="V24" i="34"/>
  <c r="T24" i="34"/>
  <c r="R24" i="34"/>
  <c r="AE24" i="34" s="1"/>
  <c r="AF24" i="34" s="1"/>
  <c r="AI24" i="34" s="1"/>
  <c r="AV23" i="34"/>
  <c r="AH23" i="34"/>
  <c r="AD23" i="34"/>
  <c r="AB23" i="34"/>
  <c r="Z23" i="34"/>
  <c r="X23" i="34"/>
  <c r="V23" i="34"/>
  <c r="T23" i="34"/>
  <c r="R23" i="34"/>
  <c r="AE23" i="34" s="1"/>
  <c r="AF23" i="34" s="1"/>
  <c r="AI23" i="34" s="1"/>
  <c r="AV22" i="34"/>
  <c r="AH22" i="34"/>
  <c r="AD22" i="34"/>
  <c r="AB22" i="34"/>
  <c r="Z22" i="34"/>
  <c r="X22" i="34"/>
  <c r="V22" i="34"/>
  <c r="T22" i="34"/>
  <c r="AE22" i="34" s="1"/>
  <c r="AF22" i="34" s="1"/>
  <c r="AI22" i="34" s="1"/>
  <c r="R22" i="34"/>
  <c r="AT21" i="34"/>
  <c r="AL21" i="34"/>
  <c r="AH21" i="34"/>
  <c r="AD21" i="34"/>
  <c r="AB21" i="34"/>
  <c r="Z21" i="34"/>
  <c r="X21" i="34"/>
  <c r="V21" i="34"/>
  <c r="T21" i="34"/>
  <c r="R21" i="34"/>
  <c r="AE21" i="34" s="1"/>
  <c r="AF21" i="34" s="1"/>
  <c r="AI21" i="34" s="1"/>
  <c r="M21" i="34"/>
  <c r="J21" i="34"/>
  <c r="AV20" i="34"/>
  <c r="AH20" i="34"/>
  <c r="AD20" i="34"/>
  <c r="AB20" i="34"/>
  <c r="Z20" i="34"/>
  <c r="X20" i="34"/>
  <c r="V20" i="34"/>
  <c r="T20" i="34"/>
  <c r="R20" i="34"/>
  <c r="AE20" i="34" s="1"/>
  <c r="AF20" i="34" s="1"/>
  <c r="AI20" i="34" s="1"/>
  <c r="AV19" i="34"/>
  <c r="AH19" i="34"/>
  <c r="AD19" i="34"/>
  <c r="AB19" i="34"/>
  <c r="Z19" i="34"/>
  <c r="X19" i="34"/>
  <c r="V19" i="34"/>
  <c r="T19" i="34"/>
  <c r="R19" i="34"/>
  <c r="AE19" i="34" s="1"/>
  <c r="AF19" i="34" s="1"/>
  <c r="AI19" i="34" s="1"/>
  <c r="AV18" i="34"/>
  <c r="AH18" i="34"/>
  <c r="AD18" i="34"/>
  <c r="AB18" i="34"/>
  <c r="Z18" i="34"/>
  <c r="X18" i="34"/>
  <c r="V18" i="34"/>
  <c r="T18" i="34"/>
  <c r="AE18" i="34" s="1"/>
  <c r="AF18" i="34" s="1"/>
  <c r="AI18" i="34" s="1"/>
  <c r="R18" i="34"/>
  <c r="AV17" i="34"/>
  <c r="AH17" i="34"/>
  <c r="AD17" i="34"/>
  <c r="AB17" i="34"/>
  <c r="Z17" i="34"/>
  <c r="X17" i="34"/>
  <c r="V17" i="34"/>
  <c r="T17" i="34"/>
  <c r="AE17" i="34" s="1"/>
  <c r="AF17" i="34" s="1"/>
  <c r="AI17" i="34" s="1"/>
  <c r="R17" i="34"/>
  <c r="AT16" i="34"/>
  <c r="AL16" i="34"/>
  <c r="AH16" i="34"/>
  <c r="AD16" i="34"/>
  <c r="AB16" i="34"/>
  <c r="Z16" i="34"/>
  <c r="X16" i="34"/>
  <c r="V16" i="34"/>
  <c r="T16" i="34"/>
  <c r="R16" i="34"/>
  <c r="AE16" i="34" s="1"/>
  <c r="AF16" i="34" s="1"/>
  <c r="AI16" i="34" s="1"/>
  <c r="M16" i="34"/>
  <c r="J16" i="34"/>
  <c r="AH15" i="34"/>
  <c r="AD15" i="34"/>
  <c r="AB15" i="34"/>
  <c r="Z15" i="34"/>
  <c r="X15" i="34"/>
  <c r="V15" i="34"/>
  <c r="T15" i="34"/>
  <c r="R15" i="34"/>
  <c r="AH14" i="34"/>
  <c r="AD14" i="34"/>
  <c r="AB14" i="34"/>
  <c r="Z14" i="34"/>
  <c r="X14" i="34"/>
  <c r="V14" i="34"/>
  <c r="T14" i="34"/>
  <c r="R14" i="34"/>
  <c r="AE14" i="34" s="1"/>
  <c r="AF14" i="34" s="1"/>
  <c r="AI14" i="34" s="1"/>
  <c r="AH13" i="34"/>
  <c r="AD13" i="34"/>
  <c r="AB13" i="34"/>
  <c r="Z13" i="34"/>
  <c r="X13" i="34"/>
  <c r="AE13" i="34" s="1"/>
  <c r="AF13" i="34" s="1"/>
  <c r="AI13" i="34" s="1"/>
  <c r="V13" i="34"/>
  <c r="T13" i="34"/>
  <c r="R13" i="34"/>
  <c r="AH12" i="34"/>
  <c r="AD12" i="34"/>
  <c r="AB12" i="34"/>
  <c r="Z12" i="34"/>
  <c r="X12" i="34"/>
  <c r="V12" i="34"/>
  <c r="T12" i="34"/>
  <c r="R12" i="34"/>
  <c r="AE12" i="34" s="1"/>
  <c r="AF12" i="34" s="1"/>
  <c r="AI12" i="34" s="1"/>
  <c r="AT11" i="34"/>
  <c r="AL11" i="34"/>
  <c r="AH11" i="34"/>
  <c r="AD11" i="34"/>
  <c r="AB11" i="34"/>
  <c r="Z11" i="34"/>
  <c r="X11" i="34"/>
  <c r="AE11" i="34" s="1"/>
  <c r="AF11" i="34" s="1"/>
  <c r="AI11" i="34" s="1"/>
  <c r="V11" i="34"/>
  <c r="T11" i="34"/>
  <c r="R11" i="34"/>
  <c r="N11" i="34"/>
  <c r="M11" i="34"/>
  <c r="K11" i="34"/>
  <c r="J11" i="34"/>
  <c r="AV35" i="32"/>
  <c r="AV34" i="32"/>
  <c r="AV33" i="32"/>
  <c r="AV32" i="32"/>
  <c r="AL31" i="32"/>
  <c r="AH31" i="32"/>
  <c r="AD31" i="32"/>
  <c r="AB31" i="32"/>
  <c r="Z31" i="32"/>
  <c r="X31" i="32"/>
  <c r="V31" i="32"/>
  <c r="T31" i="32"/>
  <c r="R31" i="32"/>
  <c r="AE31" i="32" s="1"/>
  <c r="AF31" i="32" s="1"/>
  <c r="AI31" i="32" s="1"/>
  <c r="M31" i="32"/>
  <c r="J31" i="32"/>
  <c r="AV30" i="32"/>
  <c r="AV29" i="32"/>
  <c r="AV28" i="32"/>
  <c r="AV27" i="32"/>
  <c r="AL26" i="32"/>
  <c r="AH26" i="32"/>
  <c r="AD26" i="32"/>
  <c r="AB26" i="32"/>
  <c r="Z26" i="32"/>
  <c r="X26" i="32"/>
  <c r="V26" i="32"/>
  <c r="T26" i="32"/>
  <c r="R26" i="32"/>
  <c r="AE26" i="32" s="1"/>
  <c r="AF26" i="32" s="1"/>
  <c r="AI26" i="32" s="1"/>
  <c r="M26" i="32"/>
  <c r="J26" i="32"/>
  <c r="AV25" i="32"/>
  <c r="AV24" i="32"/>
  <c r="AV23" i="32"/>
  <c r="AV22" i="32"/>
  <c r="AT21" i="32"/>
  <c r="AL21" i="32"/>
  <c r="AH21" i="32"/>
  <c r="AD21" i="32"/>
  <c r="AB21" i="32"/>
  <c r="Z21" i="32"/>
  <c r="X21" i="32"/>
  <c r="V21" i="32"/>
  <c r="T21" i="32"/>
  <c r="R21" i="32"/>
  <c r="AE21" i="32" s="1"/>
  <c r="AF21" i="32" s="1"/>
  <c r="AI21" i="32" s="1"/>
  <c r="M21" i="32"/>
  <c r="K21" i="32"/>
  <c r="N21" i="32" s="1"/>
  <c r="J21" i="32"/>
  <c r="AV20" i="32"/>
  <c r="AV19" i="32"/>
  <c r="AV18" i="32"/>
  <c r="AV17" i="32"/>
  <c r="AT16" i="32"/>
  <c r="AL16" i="32"/>
  <c r="AH16" i="32"/>
  <c r="AD16" i="32"/>
  <c r="AB16" i="32"/>
  <c r="Z16" i="32"/>
  <c r="X16" i="32"/>
  <c r="V16" i="32"/>
  <c r="T16" i="32"/>
  <c r="R16" i="32"/>
  <c r="AE16" i="32" s="1"/>
  <c r="AF16" i="32" s="1"/>
  <c r="AI16" i="32" s="1"/>
  <c r="M16" i="32"/>
  <c r="K16" i="32"/>
  <c r="J16" i="32"/>
  <c r="AV15" i="32"/>
  <c r="AV14" i="32"/>
  <c r="AV13" i="32"/>
  <c r="AV12" i="32"/>
  <c r="AT11" i="32"/>
  <c r="AL11" i="32"/>
  <c r="AH11" i="32"/>
  <c r="AD11" i="32"/>
  <c r="AB11" i="32"/>
  <c r="Z11" i="32"/>
  <c r="X11" i="32"/>
  <c r="V11" i="32"/>
  <c r="T11" i="32"/>
  <c r="R11" i="32"/>
  <c r="AE11" i="32" s="1"/>
  <c r="AF11" i="32" s="1"/>
  <c r="AI11" i="32" s="1"/>
  <c r="J11" i="32"/>
  <c r="AV40" i="31"/>
  <c r="AH40" i="31"/>
  <c r="AD40" i="31"/>
  <c r="AB40" i="31"/>
  <c r="Z40" i="31"/>
  <c r="X40" i="31"/>
  <c r="V40" i="31"/>
  <c r="T40" i="31"/>
  <c r="R40" i="31"/>
  <c r="AE40" i="31" s="1"/>
  <c r="AF40" i="31" s="1"/>
  <c r="AI40" i="31" s="1"/>
  <c r="AV39" i="31"/>
  <c r="AH39" i="31"/>
  <c r="AD39" i="31"/>
  <c r="AB39" i="31"/>
  <c r="Z39" i="31"/>
  <c r="X39" i="31"/>
  <c r="V39" i="31"/>
  <c r="T39" i="31"/>
  <c r="R39" i="31"/>
  <c r="AE39" i="31" s="1"/>
  <c r="AF39" i="31" s="1"/>
  <c r="AI39" i="31" s="1"/>
  <c r="AV38" i="31"/>
  <c r="AH38" i="31"/>
  <c r="AD38" i="31"/>
  <c r="AB38" i="31"/>
  <c r="Z38" i="31"/>
  <c r="X38" i="31"/>
  <c r="V38" i="31"/>
  <c r="T38" i="31"/>
  <c r="R38" i="31"/>
  <c r="AE38" i="31" s="1"/>
  <c r="AF38" i="31" s="1"/>
  <c r="AI38" i="31" s="1"/>
  <c r="AV37" i="31"/>
  <c r="AH37" i="31"/>
  <c r="AD37" i="31"/>
  <c r="AB37" i="31"/>
  <c r="Z37" i="31"/>
  <c r="X37" i="31"/>
  <c r="V37" i="31"/>
  <c r="T37" i="31"/>
  <c r="R37" i="31"/>
  <c r="AE37" i="31" s="1"/>
  <c r="AF37" i="31" s="1"/>
  <c r="AI37" i="31" s="1"/>
  <c r="AT36" i="31"/>
  <c r="AN36" i="31"/>
  <c r="AP36" i="31" s="1"/>
  <c r="AL36" i="31"/>
  <c r="AH36" i="31"/>
  <c r="AD36" i="31"/>
  <c r="AB36" i="31"/>
  <c r="Z36" i="31"/>
  <c r="X36" i="31"/>
  <c r="V36" i="31"/>
  <c r="T36" i="31"/>
  <c r="R36" i="31"/>
  <c r="AE36" i="31" s="1"/>
  <c r="AF36" i="31" s="1"/>
  <c r="AI36" i="31" s="1"/>
  <c r="M36" i="31"/>
  <c r="K36" i="31"/>
  <c r="N36" i="31" s="1"/>
  <c r="AV35" i="31"/>
  <c r="AJ35" i="31"/>
  <c r="AI35" i="31"/>
  <c r="AK35" i="31" s="1"/>
  <c r="AH35" i="31"/>
  <c r="AF35" i="31"/>
  <c r="AD35" i="31"/>
  <c r="AB35" i="31"/>
  <c r="Z35" i="31"/>
  <c r="X35" i="31"/>
  <c r="V35" i="31"/>
  <c r="T35" i="31"/>
  <c r="AV34" i="31"/>
  <c r="AJ34" i="31"/>
  <c r="AI34" i="31"/>
  <c r="AK34" i="31" s="1"/>
  <c r="AH34" i="31"/>
  <c r="AF34" i="31"/>
  <c r="AD34" i="31"/>
  <c r="AB34" i="31"/>
  <c r="Z34" i="31"/>
  <c r="X34" i="31"/>
  <c r="V34" i="31"/>
  <c r="T34" i="31"/>
  <c r="AV33" i="31"/>
  <c r="AJ33" i="31"/>
  <c r="AI33" i="31"/>
  <c r="AK33" i="31" s="1"/>
  <c r="AH33" i="31"/>
  <c r="AF33" i="31"/>
  <c r="AD33" i="31"/>
  <c r="AB33" i="31"/>
  <c r="Z33" i="31"/>
  <c r="X33" i="31"/>
  <c r="V33" i="31"/>
  <c r="T33" i="31"/>
  <c r="AV32" i="31"/>
  <c r="AJ32" i="31"/>
  <c r="AI32" i="31"/>
  <c r="AK32" i="31" s="1"/>
  <c r="AH32" i="31"/>
  <c r="AF32" i="31"/>
  <c r="AD32" i="31"/>
  <c r="AB32" i="31"/>
  <c r="Z32" i="31"/>
  <c r="X32" i="31"/>
  <c r="V32" i="31"/>
  <c r="T32" i="31"/>
  <c r="AT31" i="31"/>
  <c r="AL31" i="31"/>
  <c r="AH31" i="31"/>
  <c r="AD31" i="31"/>
  <c r="AB31" i="31"/>
  <c r="Z31" i="31"/>
  <c r="X31" i="31"/>
  <c r="V31" i="31"/>
  <c r="T31" i="31"/>
  <c r="R31" i="31"/>
  <c r="AE31" i="31" s="1"/>
  <c r="AF31" i="31" s="1"/>
  <c r="AI31" i="31" s="1"/>
  <c r="N31" i="31"/>
  <c r="M31" i="31"/>
  <c r="K31" i="31"/>
  <c r="AH30" i="31"/>
  <c r="AD30" i="31"/>
  <c r="AB30" i="31"/>
  <c r="Z30" i="31"/>
  <c r="X30" i="31"/>
  <c r="AE30" i="31" s="1"/>
  <c r="AF30" i="31" s="1"/>
  <c r="AI30" i="31" s="1"/>
  <c r="V30" i="31"/>
  <c r="T30" i="31"/>
  <c r="R30" i="31"/>
  <c r="AH29" i="31"/>
  <c r="AD29" i="31"/>
  <c r="AB29" i="31"/>
  <c r="Z29" i="31"/>
  <c r="X29" i="31"/>
  <c r="V29" i="31"/>
  <c r="T29" i="31"/>
  <c r="R29" i="31"/>
  <c r="AE29" i="31" s="1"/>
  <c r="AF29" i="31" s="1"/>
  <c r="AI29" i="31" s="1"/>
  <c r="AH28" i="31"/>
  <c r="AD28" i="31"/>
  <c r="AB28" i="31"/>
  <c r="Z28" i="31"/>
  <c r="X28" i="31"/>
  <c r="V28" i="31"/>
  <c r="T28" i="31"/>
  <c r="R28" i="31"/>
  <c r="AE28" i="31" s="1"/>
  <c r="AF28" i="31" s="1"/>
  <c r="AI28" i="31" s="1"/>
  <c r="AH27" i="31"/>
  <c r="AD27" i="31"/>
  <c r="AB27" i="31"/>
  <c r="Z27" i="31"/>
  <c r="X27" i="31"/>
  <c r="V27" i="31"/>
  <c r="AE27" i="31" s="1"/>
  <c r="AF27" i="31" s="1"/>
  <c r="AI27" i="31" s="1"/>
  <c r="T27" i="31"/>
  <c r="R27" i="31"/>
  <c r="AH26" i="31"/>
  <c r="AD26" i="31"/>
  <c r="AB26" i="31"/>
  <c r="Z26" i="31"/>
  <c r="X26" i="31"/>
  <c r="V26" i="31"/>
  <c r="T26" i="31"/>
  <c r="R26" i="31"/>
  <c r="AE26" i="31" s="1"/>
  <c r="AF26" i="31" s="1"/>
  <c r="AI26" i="31" s="1"/>
  <c r="AH25" i="31"/>
  <c r="AI25" i="31" s="1"/>
  <c r="AF25" i="31"/>
  <c r="AD25" i="31"/>
  <c r="AB25" i="31"/>
  <c r="Z25" i="31"/>
  <c r="X25" i="31"/>
  <c r="V25" i="31"/>
  <c r="T25" i="31"/>
  <c r="R25" i="31"/>
  <c r="AH24" i="31"/>
  <c r="AI24" i="31" s="1"/>
  <c r="AF24" i="31"/>
  <c r="AD24" i="31"/>
  <c r="AB24" i="31"/>
  <c r="Z24" i="31"/>
  <c r="X24" i="31"/>
  <c r="V24" i="31"/>
  <c r="T24" i="31"/>
  <c r="R24" i="31"/>
  <c r="AH23" i="31"/>
  <c r="AI23" i="31" s="1"/>
  <c r="AF23" i="31"/>
  <c r="AD23" i="31"/>
  <c r="AB23" i="31"/>
  <c r="Z23" i="31"/>
  <c r="X23" i="31"/>
  <c r="V23" i="31"/>
  <c r="T23" i="31"/>
  <c r="R23" i="31"/>
  <c r="AH22" i="31"/>
  <c r="AI22" i="31" s="1"/>
  <c r="AF22" i="31"/>
  <c r="AD22" i="31"/>
  <c r="AB22" i="31"/>
  <c r="Z22" i="31"/>
  <c r="X22" i="31"/>
  <c r="V22" i="31"/>
  <c r="T22" i="31"/>
  <c r="R22" i="31"/>
  <c r="AT21" i="31"/>
  <c r="AL21" i="31"/>
  <c r="AH21" i="31"/>
  <c r="AD21" i="31"/>
  <c r="AB21" i="31"/>
  <c r="Z21" i="31"/>
  <c r="X21" i="31"/>
  <c r="AE21" i="31" s="1"/>
  <c r="AF21" i="31" s="1"/>
  <c r="AI21" i="31" s="1"/>
  <c r="V21" i="31"/>
  <c r="T21" i="31"/>
  <c r="R21" i="31"/>
  <c r="N21" i="31"/>
  <c r="M21" i="31"/>
  <c r="K21" i="31"/>
  <c r="AH16" i="31"/>
  <c r="AD16" i="31"/>
  <c r="AB16" i="31"/>
  <c r="Z16" i="31"/>
  <c r="X16" i="31"/>
  <c r="AE16" i="31" s="1"/>
  <c r="AF16" i="31" s="1"/>
  <c r="AI16" i="31" s="1"/>
  <c r="V16" i="31"/>
  <c r="T16" i="31"/>
  <c r="R16" i="31"/>
  <c r="AT11" i="31"/>
  <c r="AL11" i="31"/>
  <c r="AH11" i="31"/>
  <c r="AD11" i="31"/>
  <c r="AB11" i="31"/>
  <c r="Z11" i="31"/>
  <c r="X11" i="31"/>
  <c r="V11" i="31"/>
  <c r="AE11" i="31" s="1"/>
  <c r="AF11" i="31" s="1"/>
  <c r="AI11" i="31" s="1"/>
  <c r="T11" i="31"/>
  <c r="R11" i="31"/>
  <c r="M11" i="31"/>
  <c r="N11" i="31" s="1"/>
  <c r="K11" i="31"/>
  <c r="AK14" i="35" l="1"/>
  <c r="AJ14" i="35"/>
  <c r="AJ23" i="35"/>
  <c r="AK23" i="35"/>
  <c r="AJ28" i="35"/>
  <c r="AK28" i="35"/>
  <c r="AJ33" i="35"/>
  <c r="AK33" i="35"/>
  <c r="AJ38" i="35"/>
  <c r="AK38" i="35"/>
  <c r="AJ50" i="35"/>
  <c r="AK50" i="35"/>
  <c r="AJ54" i="35"/>
  <c r="AK54" i="35"/>
  <c r="AK12" i="35"/>
  <c r="AJ12" i="35"/>
  <c r="AK17" i="35"/>
  <c r="AJ17" i="35"/>
  <c r="AK24" i="35"/>
  <c r="AJ24" i="35"/>
  <c r="AK31" i="35"/>
  <c r="AJ31" i="35"/>
  <c r="AK36" i="35"/>
  <c r="AJ36" i="35"/>
  <c r="AK41" i="35"/>
  <c r="AJ41" i="35"/>
  <c r="AJ47" i="35"/>
  <c r="AK47" i="35"/>
  <c r="AJ53" i="35"/>
  <c r="AK53" i="35"/>
  <c r="AJ11" i="35"/>
  <c r="AK11" i="35"/>
  <c r="AK19" i="35"/>
  <c r="AJ19" i="35"/>
  <c r="AK27" i="35"/>
  <c r="AJ27" i="35"/>
  <c r="AK32" i="35"/>
  <c r="AJ32" i="35"/>
  <c r="AK37" i="35"/>
  <c r="AJ37" i="35"/>
  <c r="AJ52" i="35"/>
  <c r="AK52" i="35"/>
  <c r="AJ15" i="35"/>
  <c r="AK15" i="35"/>
  <c r="AK16" i="35"/>
  <c r="AJ16" i="35"/>
  <c r="AJ18" i="35"/>
  <c r="AK18" i="35"/>
  <c r="AK21" i="35"/>
  <c r="AJ21" i="35"/>
  <c r="AK22" i="35"/>
  <c r="AJ22" i="35"/>
  <c r="AK26" i="35"/>
  <c r="AJ26" i="35"/>
  <c r="AK29" i="35"/>
  <c r="AJ29" i="35"/>
  <c r="AK34" i="35"/>
  <c r="AJ34" i="35"/>
  <c r="AK39" i="35"/>
  <c r="AJ39" i="35"/>
  <c r="AE20" i="35"/>
  <c r="AF20" i="35" s="1"/>
  <c r="AI20" i="35" s="1"/>
  <c r="AE30" i="35"/>
  <c r="AF30" i="35" s="1"/>
  <c r="AI30" i="35" s="1"/>
  <c r="AE35" i="35"/>
  <c r="AF35" i="35" s="1"/>
  <c r="AI35" i="35" s="1"/>
  <c r="AE40" i="35"/>
  <c r="AF40" i="35" s="1"/>
  <c r="AI40" i="35" s="1"/>
  <c r="AK43" i="35"/>
  <c r="M46" i="35"/>
  <c r="AT46" i="35"/>
  <c r="AI56" i="35"/>
  <c r="AJ42" i="35"/>
  <c r="AK42" i="35"/>
  <c r="AJ49" i="35"/>
  <c r="AK49" i="35"/>
  <c r="AK51" i="35"/>
  <c r="AJ51" i="35"/>
  <c r="AM51" i="35" s="1"/>
  <c r="AN51" i="35" s="1"/>
  <c r="AP51" i="35" s="1"/>
  <c r="AK58" i="35"/>
  <c r="AJ58" i="35"/>
  <c r="AJ59" i="35"/>
  <c r="AK59" i="35"/>
  <c r="M21" i="35"/>
  <c r="N21" i="35" s="1"/>
  <c r="AJ44" i="35"/>
  <c r="AK44" i="35"/>
  <c r="AK46" i="35"/>
  <c r="AJ46" i="35"/>
  <c r="AM46" i="35" s="1"/>
  <c r="AN46" i="35" s="1"/>
  <c r="AP46" i="35" s="1"/>
  <c r="M56" i="35"/>
  <c r="AT56" i="35"/>
  <c r="AE13" i="35"/>
  <c r="AF13" i="35" s="1"/>
  <c r="AI13" i="35" s="1"/>
  <c r="M16" i="35"/>
  <c r="N16" i="35" s="1"/>
  <c r="AE25" i="35"/>
  <c r="AF25" i="35" s="1"/>
  <c r="AI25" i="35" s="1"/>
  <c r="N26" i="35"/>
  <c r="N31" i="35"/>
  <c r="N36" i="35"/>
  <c r="N41" i="35"/>
  <c r="N46" i="35"/>
  <c r="AK48" i="35"/>
  <c r="M51" i="35"/>
  <c r="N51" i="35" s="1"/>
  <c r="AT51" i="35"/>
  <c r="AK55" i="35"/>
  <c r="AJ57" i="35"/>
  <c r="AK57" i="35"/>
  <c r="AK60" i="35"/>
  <c r="AJ60" i="35"/>
  <c r="K56" i="35"/>
  <c r="N56" i="35" s="1"/>
  <c r="AK56" i="34"/>
  <c r="AJ56" i="34"/>
  <c r="AJ59" i="34"/>
  <c r="AK59" i="34"/>
  <c r="AJ57" i="34"/>
  <c r="AK57" i="34"/>
  <c r="AK58" i="34"/>
  <c r="AJ58" i="34"/>
  <c r="AK60" i="34"/>
  <c r="AJ60" i="34"/>
  <c r="AK53" i="34"/>
  <c r="AJ53" i="34"/>
  <c r="AJ52" i="34"/>
  <c r="AK52" i="34"/>
  <c r="AK51" i="34"/>
  <c r="AJ51" i="34"/>
  <c r="AJ54" i="34"/>
  <c r="AK54" i="34"/>
  <c r="K51" i="34"/>
  <c r="N51" i="34" s="1"/>
  <c r="AJ39" i="34"/>
  <c r="AK39" i="34"/>
  <c r="AJ37" i="34"/>
  <c r="AK37" i="34"/>
  <c r="AK38" i="34"/>
  <c r="AJ38" i="34"/>
  <c r="AJ36" i="34"/>
  <c r="AM36" i="34" s="1"/>
  <c r="AN36" i="34" s="1"/>
  <c r="AP36" i="34" s="1"/>
  <c r="AQ36" i="34" s="1"/>
  <c r="AS36" i="34" s="1"/>
  <c r="AU36" i="34" s="1"/>
  <c r="AV36" i="34" s="1"/>
  <c r="AK36" i="34"/>
  <c r="AK40" i="34"/>
  <c r="AJ40" i="34"/>
  <c r="K36" i="34"/>
  <c r="N36" i="34" s="1"/>
  <c r="AJ47" i="34"/>
  <c r="AK47" i="34"/>
  <c r="AK48" i="34"/>
  <c r="AJ48" i="34"/>
  <c r="AK46" i="34"/>
  <c r="AJ46" i="34"/>
  <c r="AJ49" i="34"/>
  <c r="AK49" i="34"/>
  <c r="AK50" i="34"/>
  <c r="AJ50" i="34"/>
  <c r="K46" i="34"/>
  <c r="N46" i="34" s="1"/>
  <c r="AJ42" i="34"/>
  <c r="AK42" i="34"/>
  <c r="AK41" i="34"/>
  <c r="AJ41" i="34"/>
  <c r="AK43" i="34"/>
  <c r="AJ43" i="34"/>
  <c r="AK45" i="34"/>
  <c r="AJ45" i="34"/>
  <c r="AJ44" i="34"/>
  <c r="AK44" i="34"/>
  <c r="AJ31" i="34"/>
  <c r="AK31" i="34"/>
  <c r="AK33" i="34"/>
  <c r="AJ33" i="34"/>
  <c r="AJ34" i="34"/>
  <c r="AK34" i="34"/>
  <c r="AJ32" i="34"/>
  <c r="AK32" i="34"/>
  <c r="AK35" i="34"/>
  <c r="AJ35" i="34"/>
  <c r="AJ27" i="34"/>
  <c r="AK27" i="34"/>
  <c r="AK28" i="34"/>
  <c r="AJ28" i="34"/>
  <c r="AJ29" i="34"/>
  <c r="AK29" i="34"/>
  <c r="AK26" i="34"/>
  <c r="AJ26" i="34"/>
  <c r="AK30" i="34"/>
  <c r="AJ30" i="34"/>
  <c r="K26" i="34"/>
  <c r="N26" i="34" s="1"/>
  <c r="AJ22" i="34"/>
  <c r="AK22" i="34"/>
  <c r="AK23" i="34"/>
  <c r="AJ23" i="34"/>
  <c r="AJ24" i="34"/>
  <c r="AK24" i="34"/>
  <c r="AK21" i="34"/>
  <c r="AJ21" i="34"/>
  <c r="AK25" i="34"/>
  <c r="AJ25" i="34"/>
  <c r="K21" i="34"/>
  <c r="N21" i="34" s="1"/>
  <c r="AK16" i="34"/>
  <c r="AJ16" i="34"/>
  <c r="AJ17" i="34"/>
  <c r="AK17" i="34"/>
  <c r="AJ19" i="34"/>
  <c r="AK19" i="34"/>
  <c r="AK18" i="34"/>
  <c r="AJ18" i="34"/>
  <c r="AK20" i="34"/>
  <c r="AJ20" i="34"/>
  <c r="K16" i="34"/>
  <c r="N16" i="34" s="1"/>
  <c r="AE15" i="34"/>
  <c r="AF15" i="34" s="1"/>
  <c r="AI15" i="34" s="1"/>
  <c r="AJ15" i="34" s="1"/>
  <c r="AK14" i="34"/>
  <c r="AJ14" i="34"/>
  <c r="AK11" i="34"/>
  <c r="AJ11" i="34"/>
  <c r="AJ12" i="34"/>
  <c r="AK12" i="34"/>
  <c r="AK13" i="34"/>
  <c r="AJ13" i="34"/>
  <c r="AK21" i="32"/>
  <c r="AJ21" i="32"/>
  <c r="AM21" i="32" s="1"/>
  <c r="AN21" i="32" s="1"/>
  <c r="AP21" i="32" s="1"/>
  <c r="AQ21" i="32" s="1"/>
  <c r="AS21" i="32" s="1"/>
  <c r="AU21" i="32" s="1"/>
  <c r="AV21" i="32" s="1"/>
  <c r="AK26" i="32"/>
  <c r="AJ26" i="32"/>
  <c r="AM26" i="32" s="1"/>
  <c r="AN26" i="32" s="1"/>
  <c r="AP26" i="32" s="1"/>
  <c r="AQ26" i="32" s="1"/>
  <c r="AS26" i="32" s="1"/>
  <c r="AK11" i="32"/>
  <c r="AJ11" i="32"/>
  <c r="AM11" i="32" s="1"/>
  <c r="AN11" i="32" s="1"/>
  <c r="AP11" i="32" s="1"/>
  <c r="AQ11" i="32" s="1"/>
  <c r="AS11" i="32" s="1"/>
  <c r="AU11" i="32" s="1"/>
  <c r="AV11" i="32" s="1"/>
  <c r="N16" i="32"/>
  <c r="AR21" i="32"/>
  <c r="AR31" i="32"/>
  <c r="AJ16" i="32"/>
  <c r="AM16" i="32" s="1"/>
  <c r="AN16" i="32" s="1"/>
  <c r="AP16" i="32" s="1"/>
  <c r="AR16" i="32" s="1"/>
  <c r="AK16" i="32"/>
  <c r="AK31" i="32"/>
  <c r="AJ31" i="32"/>
  <c r="AM31" i="32" s="1"/>
  <c r="AN31" i="32" s="1"/>
  <c r="AP31" i="32" s="1"/>
  <c r="K11" i="32"/>
  <c r="N11" i="32" s="1"/>
  <c r="K26" i="32"/>
  <c r="N26" i="32" s="1"/>
  <c r="AT26" i="32"/>
  <c r="K31" i="32"/>
  <c r="N31" i="32" s="1"/>
  <c r="AT31" i="32"/>
  <c r="AQ31" i="32"/>
  <c r="AS31" i="32" s="1"/>
  <c r="AJ16" i="31"/>
  <c r="AK16" i="31"/>
  <c r="AJ27" i="31"/>
  <c r="AK27" i="31"/>
  <c r="AK25" i="31"/>
  <c r="AJ25" i="31"/>
  <c r="AJ30" i="31"/>
  <c r="AK30" i="31"/>
  <c r="AJ31" i="31"/>
  <c r="AM31" i="31" s="1"/>
  <c r="AN31" i="31" s="1"/>
  <c r="AP31" i="31" s="1"/>
  <c r="AK31" i="31"/>
  <c r="AK36" i="31"/>
  <c r="AJ36" i="31"/>
  <c r="AK38" i="31"/>
  <c r="AJ38" i="31"/>
  <c r="AK28" i="31"/>
  <c r="AJ28" i="31"/>
  <c r="AJ29" i="31"/>
  <c r="AK29" i="31"/>
  <c r="AR36" i="31"/>
  <c r="AQ36" i="31"/>
  <c r="AS36" i="31" s="1"/>
  <c r="AU36" i="31" s="1"/>
  <c r="AV36" i="31" s="1"/>
  <c r="AJ39" i="31"/>
  <c r="AK39" i="31"/>
  <c r="AK24" i="31"/>
  <c r="AJ24" i="31"/>
  <c r="AJ37" i="31"/>
  <c r="AK37" i="31"/>
  <c r="AK11" i="31"/>
  <c r="AJ11" i="31"/>
  <c r="AM11" i="31" s="1"/>
  <c r="AN11" i="31" s="1"/>
  <c r="AP11" i="31" s="1"/>
  <c r="AK22" i="31"/>
  <c r="AJ22" i="31"/>
  <c r="AJ26" i="31"/>
  <c r="AM26" i="31" s="1"/>
  <c r="AK26" i="31"/>
  <c r="AK21" i="31"/>
  <c r="AJ21" i="31"/>
  <c r="AK23" i="31"/>
  <c r="AJ23" i="31"/>
  <c r="AK40" i="31"/>
  <c r="AJ40" i="31"/>
  <c r="AV15" i="30"/>
  <c r="AH15" i="30"/>
  <c r="AD15" i="30"/>
  <c r="AB15" i="30"/>
  <c r="Z15" i="30"/>
  <c r="X15" i="30"/>
  <c r="V15" i="30"/>
  <c r="T15" i="30"/>
  <c r="R15" i="30"/>
  <c r="AE15" i="30" s="1"/>
  <c r="AF15" i="30" s="1"/>
  <c r="AI15" i="30" s="1"/>
  <c r="AV14" i="30"/>
  <c r="AH14" i="30"/>
  <c r="AD14" i="30"/>
  <c r="AB14" i="30"/>
  <c r="Z14" i="30"/>
  <c r="X14" i="30"/>
  <c r="V14" i="30"/>
  <c r="T14" i="30"/>
  <c r="AE14" i="30" s="1"/>
  <c r="AF14" i="30" s="1"/>
  <c r="AI14" i="30" s="1"/>
  <c r="R14" i="30"/>
  <c r="AV13" i="30"/>
  <c r="AH13" i="30"/>
  <c r="AD13" i="30"/>
  <c r="AB13" i="30"/>
  <c r="Z13" i="30"/>
  <c r="X13" i="30"/>
  <c r="V13" i="30"/>
  <c r="T13" i="30"/>
  <c r="AE13" i="30" s="1"/>
  <c r="AF13" i="30" s="1"/>
  <c r="AI13" i="30" s="1"/>
  <c r="R13" i="30"/>
  <c r="AV12" i="30"/>
  <c r="AH12" i="30"/>
  <c r="AD12" i="30"/>
  <c r="AB12" i="30"/>
  <c r="Z12" i="30"/>
  <c r="X12" i="30"/>
  <c r="V12" i="30"/>
  <c r="T12" i="30"/>
  <c r="AE12" i="30" s="1"/>
  <c r="AF12" i="30" s="1"/>
  <c r="AI12" i="30" s="1"/>
  <c r="R12" i="30"/>
  <c r="AL11" i="30"/>
  <c r="AH11" i="30"/>
  <c r="AD11" i="30"/>
  <c r="AB11" i="30"/>
  <c r="Z11" i="30"/>
  <c r="X11" i="30"/>
  <c r="V11" i="30"/>
  <c r="T11" i="30"/>
  <c r="R11" i="30"/>
  <c r="AE11" i="30" s="1"/>
  <c r="AF11" i="30" s="1"/>
  <c r="AI11" i="30" s="1"/>
  <c r="L11" i="30"/>
  <c r="AT11" i="30" s="1"/>
  <c r="K11" i="30"/>
  <c r="J11" i="30"/>
  <c r="AK56" i="35" l="1"/>
  <c r="AJ56" i="35"/>
  <c r="AM56" i="35" s="1"/>
  <c r="AN56" i="35" s="1"/>
  <c r="AP56" i="35" s="1"/>
  <c r="AJ40" i="35"/>
  <c r="AK40" i="35"/>
  <c r="AR46" i="35"/>
  <c r="AQ46" i="35"/>
  <c r="AS46" i="35" s="1"/>
  <c r="AU46" i="35" s="1"/>
  <c r="AV46" i="35" s="1"/>
  <c r="AJ25" i="35"/>
  <c r="AM21" i="35" s="1"/>
  <c r="AN21" i="35" s="1"/>
  <c r="AP21" i="35" s="1"/>
  <c r="AK25" i="35"/>
  <c r="AJ35" i="35"/>
  <c r="AK35" i="35"/>
  <c r="AM16" i="35"/>
  <c r="AN16" i="35" s="1"/>
  <c r="AP16" i="35" s="1"/>
  <c r="AM41" i="35"/>
  <c r="AN41" i="35" s="1"/>
  <c r="AP41" i="35" s="1"/>
  <c r="AM31" i="35"/>
  <c r="AN31" i="35" s="1"/>
  <c r="AP31" i="35" s="1"/>
  <c r="AJ13" i="35"/>
  <c r="AM11" i="35" s="1"/>
  <c r="AN11" i="35" s="1"/>
  <c r="AP11" i="35" s="1"/>
  <c r="AK13" i="35"/>
  <c r="AR51" i="35"/>
  <c r="AQ51" i="35"/>
  <c r="AS51" i="35" s="1"/>
  <c r="AU51" i="35" s="1"/>
  <c r="AV51" i="35" s="1"/>
  <c r="AJ30" i="35"/>
  <c r="AM26" i="35" s="1"/>
  <c r="AN26" i="35" s="1"/>
  <c r="AP26" i="35" s="1"/>
  <c r="AK30" i="35"/>
  <c r="AJ20" i="35"/>
  <c r="AK20" i="35"/>
  <c r="AM36" i="35"/>
  <c r="AN36" i="35" s="1"/>
  <c r="AP36" i="35" s="1"/>
  <c r="AM56" i="34"/>
  <c r="AN56" i="34" s="1"/>
  <c r="AP56" i="34" s="1"/>
  <c r="AJ55" i="34"/>
  <c r="AM51" i="34" s="1"/>
  <c r="AN51" i="34" s="1"/>
  <c r="AP51" i="34" s="1"/>
  <c r="AR36" i="34"/>
  <c r="AM46" i="34"/>
  <c r="AN46" i="34" s="1"/>
  <c r="AP46" i="34" s="1"/>
  <c r="AM41" i="34"/>
  <c r="AN41" i="34" s="1"/>
  <c r="AP41" i="34" s="1"/>
  <c r="AM31" i="34"/>
  <c r="AN31" i="34" s="1"/>
  <c r="AP31" i="34" s="1"/>
  <c r="AM26" i="34"/>
  <c r="AN26" i="34" s="1"/>
  <c r="AP26" i="34" s="1"/>
  <c r="AM21" i="34"/>
  <c r="AN21" i="34" s="1"/>
  <c r="AP21" i="34" s="1"/>
  <c r="AM16" i="34"/>
  <c r="AN16" i="34" s="1"/>
  <c r="AP16" i="34" s="1"/>
  <c r="AK15" i="34"/>
  <c r="AM11" i="34"/>
  <c r="AN11" i="34" s="1"/>
  <c r="AP11" i="34" s="1"/>
  <c r="AU31" i="32"/>
  <c r="AV31" i="32" s="1"/>
  <c r="AR26" i="32"/>
  <c r="AQ16" i="32"/>
  <c r="AS16" i="32" s="1"/>
  <c r="AU16" i="32" s="1"/>
  <c r="AV16" i="32" s="1"/>
  <c r="AR11" i="32"/>
  <c r="AU26" i="32"/>
  <c r="AV26" i="32" s="1"/>
  <c r="AM21" i="31"/>
  <c r="AN21" i="31" s="1"/>
  <c r="AP21" i="31" s="1"/>
  <c r="AR11" i="31"/>
  <c r="AQ11" i="31"/>
  <c r="AS11" i="31" s="1"/>
  <c r="AU11" i="31" s="1"/>
  <c r="AV11" i="31" s="1"/>
  <c r="AR31" i="31"/>
  <c r="AQ31" i="31"/>
  <c r="AS31" i="31" s="1"/>
  <c r="AU31" i="31" s="1"/>
  <c r="AV31" i="31" s="1"/>
  <c r="M11" i="30"/>
  <c r="N11" i="30" s="1"/>
  <c r="AJ12" i="30"/>
  <c r="AK12" i="30"/>
  <c r="AK13" i="30"/>
  <c r="AJ13" i="30"/>
  <c r="AK11" i="30"/>
  <c r="AJ11" i="30"/>
  <c r="AJ14" i="30"/>
  <c r="AK14" i="30"/>
  <c r="AK15" i="30"/>
  <c r="AJ15" i="30"/>
  <c r="AR21" i="35" l="1"/>
  <c r="AQ21" i="35"/>
  <c r="AS21" i="35" s="1"/>
  <c r="AU21" i="35" s="1"/>
  <c r="AV21" i="35" s="1"/>
  <c r="AR26" i="35"/>
  <c r="AQ26" i="35"/>
  <c r="AS26" i="35" s="1"/>
  <c r="AU26" i="35" s="1"/>
  <c r="AV26" i="35" s="1"/>
  <c r="AQ11" i="35"/>
  <c r="AS11" i="35" s="1"/>
  <c r="AU11" i="35" s="1"/>
  <c r="AV11" i="35" s="1"/>
  <c r="AR11" i="35"/>
  <c r="AR31" i="35"/>
  <c r="AQ31" i="35"/>
  <c r="AS31" i="35" s="1"/>
  <c r="AU31" i="35" s="1"/>
  <c r="AV31" i="35" s="1"/>
  <c r="AR41" i="35"/>
  <c r="AQ41" i="35"/>
  <c r="AS41" i="35" s="1"/>
  <c r="AU41" i="35" s="1"/>
  <c r="AV41" i="35" s="1"/>
  <c r="AQ16" i="35"/>
  <c r="AS16" i="35" s="1"/>
  <c r="AU16" i="35" s="1"/>
  <c r="AV16" i="35" s="1"/>
  <c r="AR16" i="35"/>
  <c r="AR56" i="35"/>
  <c r="AQ56" i="35"/>
  <c r="AS56" i="35" s="1"/>
  <c r="AU56" i="35" s="1"/>
  <c r="AV56" i="35" s="1"/>
  <c r="AR36" i="35"/>
  <c r="AQ36" i="35"/>
  <c r="AS36" i="35" s="1"/>
  <c r="AU36" i="35" s="1"/>
  <c r="AV36" i="35" s="1"/>
  <c r="AQ56" i="34"/>
  <c r="AS56" i="34" s="1"/>
  <c r="AU56" i="34" s="1"/>
  <c r="AV56" i="34" s="1"/>
  <c r="AR56" i="34"/>
  <c r="AR51" i="34"/>
  <c r="AQ51" i="34"/>
  <c r="AS51" i="34" s="1"/>
  <c r="AU51" i="34" s="1"/>
  <c r="AV51" i="34" s="1"/>
  <c r="AR46" i="34"/>
  <c r="AQ46" i="34"/>
  <c r="AS46" i="34" s="1"/>
  <c r="AU46" i="34" s="1"/>
  <c r="AV46" i="34" s="1"/>
  <c r="AR41" i="34"/>
  <c r="AQ41" i="34"/>
  <c r="AS41" i="34" s="1"/>
  <c r="AU41" i="34" s="1"/>
  <c r="AV41" i="34" s="1"/>
  <c r="AQ31" i="34"/>
  <c r="AS31" i="34" s="1"/>
  <c r="AU31" i="34" s="1"/>
  <c r="AV31" i="34" s="1"/>
  <c r="AR31" i="34"/>
  <c r="AQ26" i="34"/>
  <c r="AS26" i="34" s="1"/>
  <c r="AU26" i="34" s="1"/>
  <c r="AV26" i="34" s="1"/>
  <c r="AR26" i="34"/>
  <c r="AQ21" i="34"/>
  <c r="AS21" i="34" s="1"/>
  <c r="AU21" i="34" s="1"/>
  <c r="AV21" i="34" s="1"/>
  <c r="AR21" i="34"/>
  <c r="AQ16" i="34"/>
  <c r="AS16" i="34" s="1"/>
  <c r="AU16" i="34" s="1"/>
  <c r="AV16" i="34" s="1"/>
  <c r="AR16" i="34"/>
  <c r="AR11" i="34"/>
  <c r="AQ11" i="34"/>
  <c r="AS11" i="34" s="1"/>
  <c r="AU11" i="34" s="1"/>
  <c r="AV11" i="34" s="1"/>
  <c r="AR21" i="31"/>
  <c r="AQ21" i="31"/>
  <c r="AS21" i="31" s="1"/>
  <c r="AU21" i="31" s="1"/>
  <c r="AV21" i="31" s="1"/>
  <c r="AM11" i="30"/>
  <c r="AN11" i="30" s="1"/>
  <c r="AP11" i="30" s="1"/>
  <c r="AR11" i="30" l="1"/>
  <c r="AQ11" i="30"/>
  <c r="AS11" i="30" s="1"/>
  <c r="AU11" i="30" s="1"/>
  <c r="AV11" i="30" s="1"/>
  <c r="Q26" i="27" l="1"/>
  <c r="N26" i="27"/>
  <c r="Q25" i="27"/>
  <c r="N25" i="27"/>
  <c r="Q24" i="27"/>
  <c r="N24" i="27"/>
  <c r="Q23" i="27"/>
  <c r="N23" i="27"/>
  <c r="Q22" i="27"/>
  <c r="N22" i="27"/>
  <c r="Q21" i="27"/>
  <c r="N21" i="27"/>
  <c r="Q20" i="27"/>
  <c r="N20" i="27"/>
  <c r="Q19" i="27"/>
  <c r="N19" i="27"/>
  <c r="Q18" i="27"/>
  <c r="N18" i="27"/>
  <c r="Q17" i="27"/>
  <c r="N17" i="27"/>
  <c r="Q16" i="27"/>
  <c r="N16" i="27"/>
  <c r="Q15" i="27"/>
  <c r="N15" i="27"/>
  <c r="Q14" i="27"/>
  <c r="N14" i="27"/>
  <c r="Q13" i="27"/>
  <c r="N13" i="27"/>
  <c r="Q12" i="27"/>
  <c r="N12" i="27"/>
  <c r="Q11" i="27"/>
  <c r="N11" i="27"/>
  <c r="Q14" i="24"/>
  <c r="N14" i="24"/>
  <c r="Q13" i="24"/>
  <c r="N13" i="24"/>
  <c r="Q12" i="24"/>
  <c r="N12" i="24"/>
  <c r="Q11" i="24"/>
  <c r="N11" i="24"/>
  <c r="Q15" i="23"/>
  <c r="N15" i="23"/>
  <c r="Q14" i="23"/>
  <c r="N14" i="23"/>
  <c r="Q13" i="23"/>
  <c r="N13" i="23"/>
  <c r="N12" i="23"/>
  <c r="Q11" i="23"/>
  <c r="N11" i="23"/>
  <c r="Q21" i="21"/>
  <c r="Q20" i="21"/>
  <c r="N20" i="21"/>
  <c r="Q19" i="21"/>
  <c r="N19" i="21"/>
  <c r="Q18" i="21"/>
  <c r="N18" i="21"/>
  <c r="Q17" i="21"/>
  <c r="Q16" i="21"/>
  <c r="N16" i="21"/>
  <c r="Q15" i="21"/>
  <c r="N15" i="21"/>
  <c r="Q14" i="21"/>
  <c r="N14" i="21"/>
  <c r="Q13" i="21"/>
  <c r="N13" i="21"/>
  <c r="Q12" i="21"/>
  <c r="N12" i="21"/>
  <c r="Q11" i="21"/>
  <c r="N11" i="21"/>
  <c r="Q33" i="19"/>
  <c r="N33" i="19"/>
  <c r="Q27" i="19"/>
  <c r="N27" i="19"/>
  <c r="Q26" i="19"/>
  <c r="N26" i="19"/>
  <c r="Q25" i="19"/>
  <c r="N25" i="19"/>
  <c r="Q24" i="19"/>
  <c r="N24" i="19"/>
  <c r="Q23" i="19"/>
  <c r="N23" i="19"/>
  <c r="Q22" i="19"/>
  <c r="N22" i="19"/>
  <c r="N21" i="19"/>
  <c r="Q20" i="19"/>
  <c r="N20" i="19"/>
  <c r="Q19" i="19"/>
  <c r="N19" i="19"/>
  <c r="Q18" i="19"/>
  <c r="N18" i="19"/>
  <c r="Q17" i="19"/>
  <c r="N17" i="19"/>
  <c r="Q16" i="19"/>
  <c r="N16" i="19"/>
  <c r="Q15" i="19"/>
  <c r="N15" i="19"/>
  <c r="Q14" i="19"/>
  <c r="N14" i="19"/>
  <c r="Q13" i="19"/>
  <c r="N13" i="19"/>
  <c r="Q12" i="19"/>
  <c r="N12" i="19"/>
  <c r="N11" i="19"/>
  <c r="AV25" i="18" l="1"/>
  <c r="AH25" i="18"/>
  <c r="AD25" i="18"/>
  <c r="AB25" i="18"/>
  <c r="Z25" i="18"/>
  <c r="X25" i="18"/>
  <c r="V25" i="18"/>
  <c r="T25" i="18"/>
  <c r="R25" i="18"/>
  <c r="AV24" i="18"/>
  <c r="AH24" i="18"/>
  <c r="AD24" i="18"/>
  <c r="AB24" i="18"/>
  <c r="Z24" i="18"/>
  <c r="X24" i="18"/>
  <c r="V24" i="18"/>
  <c r="T24" i="18"/>
  <c r="R24" i="18"/>
  <c r="AV23" i="18"/>
  <c r="AH23" i="18"/>
  <c r="AD23" i="18"/>
  <c r="AB23" i="18"/>
  <c r="Z23" i="18"/>
  <c r="X23" i="18"/>
  <c r="V23" i="18"/>
  <c r="T23" i="18"/>
  <c r="R23" i="18"/>
  <c r="AV22" i="18"/>
  <c r="AH22" i="18"/>
  <c r="AD22" i="18"/>
  <c r="AB22" i="18"/>
  <c r="Z22" i="18"/>
  <c r="X22" i="18"/>
  <c r="V22" i="18"/>
  <c r="T22" i="18"/>
  <c r="R22" i="18"/>
  <c r="AL21" i="18"/>
  <c r="AH21" i="18"/>
  <c r="AD21" i="18"/>
  <c r="AB21" i="18"/>
  <c r="Z21" i="18"/>
  <c r="X21" i="18"/>
  <c r="V21" i="18"/>
  <c r="T21" i="18"/>
  <c r="R21" i="18"/>
  <c r="L21" i="18"/>
  <c r="AT21" i="18" s="1"/>
  <c r="J21" i="18"/>
  <c r="K21" i="18" s="1"/>
  <c r="AV20" i="18"/>
  <c r="AH20" i="18"/>
  <c r="AD20" i="18"/>
  <c r="AB20" i="18"/>
  <c r="Z20" i="18"/>
  <c r="X20" i="18"/>
  <c r="AE20" i="18" s="1"/>
  <c r="AF20" i="18" s="1"/>
  <c r="AI20" i="18" s="1"/>
  <c r="V20" i="18"/>
  <c r="T20" i="18"/>
  <c r="R20" i="18"/>
  <c r="AV19" i="18"/>
  <c r="AH19" i="18"/>
  <c r="AD19" i="18"/>
  <c r="AB19" i="18"/>
  <c r="Z19" i="18"/>
  <c r="X19" i="18"/>
  <c r="V19" i="18"/>
  <c r="T19" i="18"/>
  <c r="R19" i="18"/>
  <c r="AV18" i="18"/>
  <c r="AH18" i="18"/>
  <c r="AD18" i="18"/>
  <c r="AB18" i="18"/>
  <c r="Z18" i="18"/>
  <c r="X18" i="18"/>
  <c r="V18" i="18"/>
  <c r="T18" i="18"/>
  <c r="R18" i="18"/>
  <c r="AV17" i="18"/>
  <c r="AH17" i="18"/>
  <c r="AD17" i="18"/>
  <c r="AB17" i="18"/>
  <c r="Z17" i="18"/>
  <c r="X17" i="18"/>
  <c r="V17" i="18"/>
  <c r="T17" i="18"/>
  <c r="R17" i="18"/>
  <c r="AL16" i="18"/>
  <c r="AH16" i="18"/>
  <c r="AD16" i="18"/>
  <c r="AB16" i="18"/>
  <c r="Z16" i="18"/>
  <c r="X16" i="18"/>
  <c r="V16" i="18"/>
  <c r="T16" i="18"/>
  <c r="R16" i="18"/>
  <c r="L16" i="18"/>
  <c r="M16" i="18" s="1"/>
  <c r="J16" i="18"/>
  <c r="K16" i="18" s="1"/>
  <c r="AV15" i="18"/>
  <c r="AH15" i="18"/>
  <c r="AD15" i="18"/>
  <c r="AB15" i="18"/>
  <c r="Z15" i="18"/>
  <c r="X15" i="18"/>
  <c r="V15" i="18"/>
  <c r="T15" i="18"/>
  <c r="R15" i="18"/>
  <c r="AV14" i="18"/>
  <c r="AH14" i="18"/>
  <c r="AD14" i="18"/>
  <c r="AB14" i="18"/>
  <c r="Z14" i="18"/>
  <c r="X14" i="18"/>
  <c r="V14" i="18"/>
  <c r="T14" i="18"/>
  <c r="R14" i="18"/>
  <c r="AV13" i="18"/>
  <c r="AH13" i="18"/>
  <c r="AD13" i="18"/>
  <c r="AB13" i="18"/>
  <c r="Z13" i="18"/>
  <c r="X13" i="18"/>
  <c r="V13" i="18"/>
  <c r="T13" i="18"/>
  <c r="R13" i="18"/>
  <c r="AV12" i="18"/>
  <c r="AH12" i="18"/>
  <c r="AD12" i="18"/>
  <c r="AB12" i="18"/>
  <c r="Z12" i="18"/>
  <c r="X12" i="18"/>
  <c r="V12" i="18"/>
  <c r="T12" i="18"/>
  <c r="R12" i="18"/>
  <c r="AL11" i="18"/>
  <c r="AH11" i="18"/>
  <c r="AD11" i="18"/>
  <c r="AB11" i="18"/>
  <c r="Z11" i="18"/>
  <c r="X11" i="18"/>
  <c r="V11" i="18"/>
  <c r="T11" i="18"/>
  <c r="R11" i="18"/>
  <c r="L11" i="18"/>
  <c r="AT11" i="18" s="1"/>
  <c r="J11" i="18"/>
  <c r="K11" i="18" s="1"/>
  <c r="AE23" i="18" l="1"/>
  <c r="AF23" i="18" s="1"/>
  <c r="AI23" i="18" s="1"/>
  <c r="AE25" i="18"/>
  <c r="AF25" i="18" s="1"/>
  <c r="AI25" i="18" s="1"/>
  <c r="AK25" i="18" s="1"/>
  <c r="AE13" i="18"/>
  <c r="AF13" i="18" s="1"/>
  <c r="N16" i="18"/>
  <c r="AE16" i="18"/>
  <c r="AF16" i="18" s="1"/>
  <c r="AI16" i="18" s="1"/>
  <c r="M11" i="18"/>
  <c r="N11" i="18" s="1"/>
  <c r="AE12" i="18"/>
  <c r="AF12" i="18" s="1"/>
  <c r="AI12" i="18" s="1"/>
  <c r="AT16" i="18"/>
  <c r="AE19" i="18"/>
  <c r="AF19" i="18" s="1"/>
  <c r="AI19" i="18" s="1"/>
  <c r="AJ19" i="18" s="1"/>
  <c r="M21" i="18"/>
  <c r="N21" i="18" s="1"/>
  <c r="AE22" i="18"/>
  <c r="AF22" i="18" s="1"/>
  <c r="AI22" i="18" s="1"/>
  <c r="AI13" i="18"/>
  <c r="AK13" i="18" s="1"/>
  <c r="AE11" i="18"/>
  <c r="AF11" i="18" s="1"/>
  <c r="AI11" i="18" s="1"/>
  <c r="AE15" i="18"/>
  <c r="AF15" i="18" s="1"/>
  <c r="AI15" i="18" s="1"/>
  <c r="AK15" i="18" s="1"/>
  <c r="AE18" i="18"/>
  <c r="AF18" i="18" s="1"/>
  <c r="AI18" i="18" s="1"/>
  <c r="AE21" i="18"/>
  <c r="AF21" i="18" s="1"/>
  <c r="AI21" i="18" s="1"/>
  <c r="AK21" i="18" s="1"/>
  <c r="AE14" i="18"/>
  <c r="AF14" i="18" s="1"/>
  <c r="AI14" i="18" s="1"/>
  <c r="AJ14" i="18" s="1"/>
  <c r="AE17" i="18"/>
  <c r="AF17" i="18" s="1"/>
  <c r="AI17" i="18" s="1"/>
  <c r="AJ17" i="18" s="1"/>
  <c r="AE24" i="18"/>
  <c r="AF24" i="18" s="1"/>
  <c r="AI24" i="18" s="1"/>
  <c r="AJ24" i="18" s="1"/>
  <c r="AJ16" i="18"/>
  <c r="AK16" i="18"/>
  <c r="AK20" i="18"/>
  <c r="AJ20" i="18"/>
  <c r="AJ23" i="18"/>
  <c r="AK23" i="18"/>
  <c r="AJ22" i="18"/>
  <c r="AK22" i="18"/>
  <c r="AK12" i="18"/>
  <c r="AJ12" i="18"/>
  <c r="AK19" i="18"/>
  <c r="AK11" i="18"/>
  <c r="AJ11" i="18"/>
  <c r="AK18" i="18"/>
  <c r="AJ18" i="18"/>
  <c r="AK14" i="18" l="1"/>
  <c r="AJ15" i="18"/>
  <c r="AK17" i="18"/>
  <c r="AJ25" i="18"/>
  <c r="AK24" i="18"/>
  <c r="AJ13" i="18"/>
  <c r="AM11" i="18" s="1"/>
  <c r="AN11" i="18" s="1"/>
  <c r="AP11" i="18" s="1"/>
  <c r="AJ21" i="18"/>
  <c r="AM16" i="18"/>
  <c r="AN16" i="18" s="1"/>
  <c r="AP16" i="18" s="1"/>
  <c r="AM21" i="18" l="1"/>
  <c r="AN21" i="18" s="1"/>
  <c r="AP21" i="18" s="1"/>
  <c r="AR21" i="18" s="1"/>
  <c r="AR16" i="18"/>
  <c r="AQ16" i="18"/>
  <c r="AS16" i="18" s="1"/>
  <c r="AU16" i="18" s="1"/>
  <c r="AV16" i="18" s="1"/>
  <c r="AQ11" i="18"/>
  <c r="AS11" i="18" s="1"/>
  <c r="AU11" i="18" s="1"/>
  <c r="AV11" i="18" s="1"/>
  <c r="AR11" i="18"/>
  <c r="AQ21" i="18" l="1"/>
  <c r="AS21" i="18" s="1"/>
  <c r="AU21" i="18" s="1"/>
  <c r="AV21" i="18" s="1"/>
  <c r="AW29" i="17"/>
  <c r="AI29" i="17"/>
  <c r="AE29" i="17"/>
  <c r="AC29" i="17"/>
  <c r="AA29" i="17"/>
  <c r="Y29" i="17"/>
  <c r="W29" i="17"/>
  <c r="U29" i="17"/>
  <c r="AF29" i="17" s="1"/>
  <c r="AG29" i="17" s="1"/>
  <c r="AJ29" i="17" s="1"/>
  <c r="S29" i="17"/>
  <c r="AW28" i="17"/>
  <c r="AI28" i="17"/>
  <c r="AE28" i="17"/>
  <c r="AC28" i="17"/>
  <c r="AA28" i="17"/>
  <c r="Y28" i="17"/>
  <c r="W28" i="17"/>
  <c r="U28" i="17"/>
  <c r="S28" i="17"/>
  <c r="AW27" i="17"/>
  <c r="AI27" i="17"/>
  <c r="AE27" i="17"/>
  <c r="AC27" i="17"/>
  <c r="AA27" i="17"/>
  <c r="Y27" i="17"/>
  <c r="AF27" i="17" s="1"/>
  <c r="AG27" i="17" s="1"/>
  <c r="AJ27" i="17" s="1"/>
  <c r="W27" i="17"/>
  <c r="U27" i="17"/>
  <c r="S27" i="17"/>
  <c r="AW26" i="17"/>
  <c r="AI26" i="17"/>
  <c r="AE26" i="17"/>
  <c r="AC26" i="17"/>
  <c r="AA26" i="17"/>
  <c r="Y26" i="17"/>
  <c r="W26" i="17"/>
  <c r="U26" i="17"/>
  <c r="S26" i="17"/>
  <c r="AU25" i="17"/>
  <c r="AM25" i="17"/>
  <c r="AI25" i="17"/>
  <c r="AE25" i="17"/>
  <c r="AC25" i="17"/>
  <c r="AA25" i="17"/>
  <c r="Y25" i="17"/>
  <c r="W25" i="17"/>
  <c r="U25" i="17"/>
  <c r="S25" i="17"/>
  <c r="N25" i="17"/>
  <c r="L25" i="17"/>
  <c r="O25" i="17" s="1"/>
  <c r="K25" i="17"/>
  <c r="AF25" i="17" l="1"/>
  <c r="AG25" i="17" s="1"/>
  <c r="AJ25" i="17" s="1"/>
  <c r="AF26" i="17"/>
  <c r="AG26" i="17" s="1"/>
  <c r="AJ26" i="17" s="1"/>
  <c r="AK26" i="17" s="1"/>
  <c r="AF28" i="17"/>
  <c r="AG28" i="17" s="1"/>
  <c r="AJ28" i="17" s="1"/>
  <c r="AK28" i="17" s="1"/>
  <c r="AL27" i="17"/>
  <c r="AK27" i="17"/>
  <c r="AL29" i="17"/>
  <c r="AK29" i="17"/>
  <c r="AL26" i="17"/>
  <c r="AK25" i="17"/>
  <c r="AL25" i="17"/>
  <c r="AL28" i="17" l="1"/>
  <c r="AN25" i="17"/>
  <c r="AO25" i="17" s="1"/>
  <c r="AQ25" i="17" s="1"/>
  <c r="AS25" i="17" s="1"/>
  <c r="AR25" i="17" l="1"/>
  <c r="AT25" i="17" s="1"/>
  <c r="AV25" i="17" s="1"/>
  <c r="AW25" i="17" s="1"/>
  <c r="AW24" i="17"/>
  <c r="AI24" i="17"/>
  <c r="AE24" i="17"/>
  <c r="AC24" i="17"/>
  <c r="AA24" i="17"/>
  <c r="Y24" i="17"/>
  <c r="W24" i="17"/>
  <c r="U24" i="17"/>
  <c r="S24" i="17"/>
  <c r="AW23" i="17"/>
  <c r="AI23" i="17"/>
  <c r="AE23" i="17"/>
  <c r="AC23" i="17"/>
  <c r="AA23" i="17"/>
  <c r="Y23" i="17"/>
  <c r="W23" i="17"/>
  <c r="U23" i="17"/>
  <c r="S23" i="17"/>
  <c r="AW22" i="17"/>
  <c r="AI22" i="17"/>
  <c r="AE22" i="17"/>
  <c r="AC22" i="17"/>
  <c r="AA22" i="17"/>
  <c r="Y22" i="17"/>
  <c r="W22" i="17"/>
  <c r="U22" i="17"/>
  <c r="S22" i="17"/>
  <c r="AW21" i="17"/>
  <c r="AI21" i="17"/>
  <c r="AE21" i="17"/>
  <c r="AC21" i="17"/>
  <c r="AA21" i="17"/>
  <c r="Y21" i="17"/>
  <c r="W21" i="17"/>
  <c r="U21" i="17"/>
  <c r="S21" i="17"/>
  <c r="AM20" i="17"/>
  <c r="AI20" i="17"/>
  <c r="AE20" i="17"/>
  <c r="AC20" i="17"/>
  <c r="AA20" i="17"/>
  <c r="Y20" i="17"/>
  <c r="W20" i="17"/>
  <c r="U20" i="17"/>
  <c r="S20" i="17"/>
  <c r="N20" i="17"/>
  <c r="AU20" i="17"/>
  <c r="K20" i="17"/>
  <c r="AW19" i="17"/>
  <c r="AI19" i="17"/>
  <c r="AE19" i="17"/>
  <c r="AC19" i="17"/>
  <c r="AA19" i="17"/>
  <c r="Y19" i="17"/>
  <c r="W19" i="17"/>
  <c r="U19" i="17"/>
  <c r="S19" i="17"/>
  <c r="AW18" i="17"/>
  <c r="AI18" i="17"/>
  <c r="AE18" i="17"/>
  <c r="AC18" i="17"/>
  <c r="AA18" i="17"/>
  <c r="Y18" i="17"/>
  <c r="W18" i="17"/>
  <c r="U18" i="17"/>
  <c r="S18" i="17"/>
  <c r="AW17" i="17"/>
  <c r="AI17" i="17"/>
  <c r="AE17" i="17"/>
  <c r="AC17" i="17"/>
  <c r="AA17" i="17"/>
  <c r="Y17" i="17"/>
  <c r="W17" i="17"/>
  <c r="U17" i="17"/>
  <c r="S17" i="17"/>
  <c r="AW16" i="17"/>
  <c r="AI16" i="17"/>
  <c r="AE16" i="17"/>
  <c r="AC16" i="17"/>
  <c r="AA16" i="17"/>
  <c r="Y16" i="17"/>
  <c r="W16" i="17"/>
  <c r="U16" i="17"/>
  <c r="S16" i="17"/>
  <c r="AM15" i="17"/>
  <c r="AI15" i="17"/>
  <c r="AE15" i="17"/>
  <c r="AC15" i="17"/>
  <c r="AA15" i="17"/>
  <c r="Y15" i="17"/>
  <c r="W15" i="17"/>
  <c r="U15" i="17"/>
  <c r="S15" i="17"/>
  <c r="N15" i="17"/>
  <c r="K15" i="17"/>
  <c r="AF15" i="17" l="1"/>
  <c r="AG15" i="17" s="1"/>
  <c r="AJ15" i="17" s="1"/>
  <c r="AF17" i="17"/>
  <c r="AG17" i="17" s="1"/>
  <c r="AJ17" i="17" s="1"/>
  <c r="AK17" i="17" s="1"/>
  <c r="AF18" i="17"/>
  <c r="AG18" i="17" s="1"/>
  <c r="AJ18" i="17" s="1"/>
  <c r="AF22" i="17"/>
  <c r="AG22" i="17" s="1"/>
  <c r="AJ22" i="17" s="1"/>
  <c r="AL22" i="17" s="1"/>
  <c r="AF23" i="17"/>
  <c r="AG23" i="17" s="1"/>
  <c r="AJ23" i="17" s="1"/>
  <c r="AF19" i="17"/>
  <c r="AG19" i="17" s="1"/>
  <c r="AJ19" i="17" s="1"/>
  <c r="AF24" i="17"/>
  <c r="AG24" i="17" s="1"/>
  <c r="AJ24" i="17" s="1"/>
  <c r="AF20" i="17"/>
  <c r="AG20" i="17" s="1"/>
  <c r="AJ20" i="17" s="1"/>
  <c r="AL20" i="17" s="1"/>
  <c r="AF16" i="17"/>
  <c r="AG16" i="17" s="1"/>
  <c r="AJ16" i="17" s="1"/>
  <c r="AK16" i="17" s="1"/>
  <c r="AF21" i="17"/>
  <c r="AG21" i="17" s="1"/>
  <c r="AJ21" i="17" s="1"/>
  <c r="AK21" i="17" s="1"/>
  <c r="AK18" i="17"/>
  <c r="AL18" i="17"/>
  <c r="AL19" i="17"/>
  <c r="AK19" i="17"/>
  <c r="AL15" i="17"/>
  <c r="AK15" i="17"/>
  <c r="AK23" i="17"/>
  <c r="AL23" i="17"/>
  <c r="AL17" i="17"/>
  <c r="AL24" i="17"/>
  <c r="AK24" i="17"/>
  <c r="L15" i="17"/>
  <c r="O15" i="17" s="1"/>
  <c r="AU15" i="17"/>
  <c r="L20" i="17"/>
  <c r="O20" i="17" s="1"/>
  <c r="AL16" i="17" l="1"/>
  <c r="AL21" i="17"/>
  <c r="AK20" i="17"/>
  <c r="AK22" i="17"/>
  <c r="AN15" i="17"/>
  <c r="AO15" i="17" s="1"/>
  <c r="AQ15" i="17" s="1"/>
  <c r="AN20" i="17"/>
  <c r="AO20" i="17" s="1"/>
  <c r="AQ20" i="17" s="1"/>
  <c r="AS20" i="17" l="1"/>
  <c r="AR20" i="17"/>
  <c r="AT20" i="17" s="1"/>
  <c r="AV20" i="17" s="1"/>
  <c r="AW20" i="17" s="1"/>
  <c r="AR15" i="17"/>
  <c r="AT15" i="17" s="1"/>
  <c r="AV15" i="17" s="1"/>
  <c r="AW15" i="17" s="1"/>
  <c r="AS15" i="17"/>
  <c r="AW14" i="17" l="1"/>
  <c r="AI14" i="17"/>
  <c r="AE14" i="17"/>
  <c r="AC14" i="17"/>
  <c r="AA14" i="17"/>
  <c r="Y14" i="17"/>
  <c r="W14" i="17"/>
  <c r="U14" i="17"/>
  <c r="S14" i="17"/>
  <c r="AW13" i="17"/>
  <c r="AI13" i="17"/>
  <c r="AE13" i="17"/>
  <c r="AC13" i="17"/>
  <c r="AA13" i="17"/>
  <c r="Y13" i="17"/>
  <c r="W13" i="17"/>
  <c r="U13" i="17"/>
  <c r="S13" i="17"/>
  <c r="AW12" i="17"/>
  <c r="AI12" i="17"/>
  <c r="AE12" i="17"/>
  <c r="AC12" i="17"/>
  <c r="AA12" i="17"/>
  <c r="Y12" i="17"/>
  <c r="W12" i="17"/>
  <c r="U12" i="17"/>
  <c r="S12" i="17"/>
  <c r="AW11" i="17"/>
  <c r="AI11" i="17"/>
  <c r="AE11" i="17"/>
  <c r="AC11" i="17"/>
  <c r="AA11" i="17"/>
  <c r="Y11" i="17"/>
  <c r="W11" i="17"/>
  <c r="U11" i="17"/>
  <c r="S11" i="17"/>
  <c r="AM10" i="17"/>
  <c r="AI10" i="17"/>
  <c r="AE10" i="17"/>
  <c r="AC10" i="17"/>
  <c r="AA10" i="17"/>
  <c r="Y10" i="17"/>
  <c r="W10" i="17"/>
  <c r="U10" i="17"/>
  <c r="S10" i="17"/>
  <c r="N10" i="17"/>
  <c r="K10" i="17"/>
  <c r="L10" i="17" s="1"/>
  <c r="AF10" i="17" l="1"/>
  <c r="AG10" i="17" s="1"/>
  <c r="AJ10" i="17" s="1"/>
  <c r="AL10" i="17" s="1"/>
  <c r="AF11" i="17"/>
  <c r="AG11" i="17" s="1"/>
  <c r="AJ11" i="17" s="1"/>
  <c r="AF13" i="17"/>
  <c r="AG13" i="17" s="1"/>
  <c r="AJ13" i="17" s="1"/>
  <c r="AL13" i="17" s="1"/>
  <c r="AF14" i="17"/>
  <c r="AG14" i="17" s="1"/>
  <c r="AJ14" i="17" s="1"/>
  <c r="AK14" i="17" s="1"/>
  <c r="AF12" i="17"/>
  <c r="AG12" i="17" s="1"/>
  <c r="AJ12" i="17" s="1"/>
  <c r="AL12" i="17" s="1"/>
  <c r="AK10" i="17"/>
  <c r="AL14" i="17"/>
  <c r="AK11" i="17"/>
  <c r="AL11" i="17"/>
  <c r="O10" i="17"/>
  <c r="AU10" i="17"/>
  <c r="AK13" i="17" l="1"/>
  <c r="AK12" i="17"/>
  <c r="AN10" i="17" s="1"/>
  <c r="AO10" i="17" s="1"/>
  <c r="AQ10" i="17" s="1"/>
  <c r="AS10" i="17" l="1"/>
  <c r="AR10" i="17"/>
  <c r="AT10" i="17" s="1"/>
  <c r="AV10" i="17" s="1"/>
  <c r="AW10" i="17" s="1"/>
  <c r="AV35" i="16" l="1"/>
  <c r="AH35" i="16"/>
  <c r="AD35" i="16"/>
  <c r="AB35" i="16"/>
  <c r="Z35" i="16"/>
  <c r="X35" i="16"/>
  <c r="V35" i="16"/>
  <c r="T35" i="16"/>
  <c r="R35" i="16"/>
  <c r="AV34" i="16"/>
  <c r="AH34" i="16"/>
  <c r="AD34" i="16"/>
  <c r="AB34" i="16"/>
  <c r="Z34" i="16"/>
  <c r="X34" i="16"/>
  <c r="V34" i="16"/>
  <c r="T34" i="16"/>
  <c r="R34" i="16"/>
  <c r="AV33" i="16"/>
  <c r="AH33" i="16"/>
  <c r="AD33" i="16"/>
  <c r="AB33" i="16"/>
  <c r="Z33" i="16"/>
  <c r="X33" i="16"/>
  <c r="V33" i="16"/>
  <c r="T33" i="16"/>
  <c r="R33" i="16"/>
  <c r="AV32" i="16"/>
  <c r="AH32" i="16"/>
  <c r="AD32" i="16"/>
  <c r="AB32" i="16"/>
  <c r="Z32" i="16"/>
  <c r="X32" i="16"/>
  <c r="V32" i="16"/>
  <c r="T32" i="16"/>
  <c r="R32" i="16"/>
  <c r="AT31" i="16"/>
  <c r="AL31" i="16"/>
  <c r="AH31" i="16"/>
  <c r="AD31" i="16"/>
  <c r="AB31" i="16"/>
  <c r="Z31" i="16"/>
  <c r="X31" i="16"/>
  <c r="V31" i="16"/>
  <c r="T31" i="16"/>
  <c r="R31" i="16"/>
  <c r="M31" i="16"/>
  <c r="J31" i="16"/>
  <c r="K31" i="16" s="1"/>
  <c r="N31" i="16" s="1"/>
  <c r="AV30" i="16"/>
  <c r="AH30" i="16"/>
  <c r="AD30" i="16"/>
  <c r="AB30" i="16"/>
  <c r="Z30" i="16"/>
  <c r="X30" i="16"/>
  <c r="V30" i="16"/>
  <c r="T30" i="16"/>
  <c r="R30" i="16"/>
  <c r="AV29" i="16"/>
  <c r="AH29" i="16"/>
  <c r="AD29" i="16"/>
  <c r="AB29" i="16"/>
  <c r="Z29" i="16"/>
  <c r="X29" i="16"/>
  <c r="V29" i="16"/>
  <c r="T29" i="16"/>
  <c r="R29" i="16"/>
  <c r="AV28" i="16"/>
  <c r="AH28" i="16"/>
  <c r="AD28" i="16"/>
  <c r="AB28" i="16"/>
  <c r="Z28" i="16"/>
  <c r="X28" i="16"/>
  <c r="V28" i="16"/>
  <c r="T28" i="16"/>
  <c r="R28" i="16"/>
  <c r="AV27" i="16"/>
  <c r="AH27" i="16"/>
  <c r="AD27" i="16"/>
  <c r="AB27" i="16"/>
  <c r="Z27" i="16"/>
  <c r="X27" i="16"/>
  <c r="V27" i="16"/>
  <c r="T27" i="16"/>
  <c r="R27" i="16"/>
  <c r="AT26" i="16"/>
  <c r="AL26" i="16"/>
  <c r="AH26" i="16"/>
  <c r="AD26" i="16"/>
  <c r="AB26" i="16"/>
  <c r="Z26" i="16"/>
  <c r="X26" i="16"/>
  <c r="V26" i="16"/>
  <c r="T26" i="16"/>
  <c r="R26" i="16"/>
  <c r="M26" i="16"/>
  <c r="J26" i="16"/>
  <c r="K26" i="16" s="1"/>
  <c r="AV25" i="16"/>
  <c r="AH25" i="16"/>
  <c r="AD25" i="16"/>
  <c r="AB25" i="16"/>
  <c r="Z25" i="16"/>
  <c r="X25" i="16"/>
  <c r="AE25" i="16" s="1"/>
  <c r="AF25" i="16" s="1"/>
  <c r="AI25" i="16" s="1"/>
  <c r="V25" i="16"/>
  <c r="T25" i="16"/>
  <c r="R25" i="16"/>
  <c r="AV24" i="16"/>
  <c r="AH24" i="16"/>
  <c r="AD24" i="16"/>
  <c r="AB24" i="16"/>
  <c r="Z24" i="16"/>
  <c r="X24" i="16"/>
  <c r="V24" i="16"/>
  <c r="T24" i="16"/>
  <c r="R24" i="16"/>
  <c r="AE24" i="16" s="1"/>
  <c r="AF24" i="16" s="1"/>
  <c r="AI24" i="16" s="1"/>
  <c r="AV23" i="16"/>
  <c r="AH23" i="16"/>
  <c r="AD23" i="16"/>
  <c r="AB23" i="16"/>
  <c r="Z23" i="16"/>
  <c r="X23" i="16"/>
  <c r="V23" i="16"/>
  <c r="T23" i="16"/>
  <c r="R23" i="16"/>
  <c r="AV22" i="16"/>
  <c r="AH22" i="16"/>
  <c r="AD22" i="16"/>
  <c r="AB22" i="16"/>
  <c r="Z22" i="16"/>
  <c r="X22" i="16"/>
  <c r="V22" i="16"/>
  <c r="T22" i="16"/>
  <c r="R22" i="16"/>
  <c r="AT21" i="16"/>
  <c r="AL21" i="16"/>
  <c r="AH21" i="16"/>
  <c r="AD21" i="16"/>
  <c r="AB21" i="16"/>
  <c r="Z21" i="16"/>
  <c r="X21" i="16"/>
  <c r="V21" i="16"/>
  <c r="T21" i="16"/>
  <c r="R21" i="16"/>
  <c r="M21" i="16"/>
  <c r="J21" i="16"/>
  <c r="K21" i="16" s="1"/>
  <c r="N21" i="16" s="1"/>
  <c r="AV20" i="16"/>
  <c r="AH20" i="16"/>
  <c r="AD20" i="16"/>
  <c r="AB20" i="16"/>
  <c r="Z20" i="16"/>
  <c r="X20" i="16"/>
  <c r="V20" i="16"/>
  <c r="T20" i="16"/>
  <c r="R20" i="16"/>
  <c r="AV19" i="16"/>
  <c r="AH19" i="16"/>
  <c r="AD19" i="16"/>
  <c r="AB19" i="16"/>
  <c r="Z19" i="16"/>
  <c r="X19" i="16"/>
  <c r="V19" i="16"/>
  <c r="T19" i="16"/>
  <c r="R19" i="16"/>
  <c r="AV18" i="16"/>
  <c r="AH18" i="16"/>
  <c r="AD18" i="16"/>
  <c r="AB18" i="16"/>
  <c r="Z18" i="16"/>
  <c r="X18" i="16"/>
  <c r="V18" i="16"/>
  <c r="T18" i="16"/>
  <c r="R18" i="16"/>
  <c r="AV17" i="16"/>
  <c r="AH17" i="16"/>
  <c r="AD17" i="16"/>
  <c r="AB17" i="16"/>
  <c r="Z17" i="16"/>
  <c r="X17" i="16"/>
  <c r="V17" i="16"/>
  <c r="T17" i="16"/>
  <c r="R17" i="16"/>
  <c r="AT16" i="16"/>
  <c r="AL16" i="16"/>
  <c r="AH16" i="16"/>
  <c r="AD16" i="16"/>
  <c r="AB16" i="16"/>
  <c r="Z16" i="16"/>
  <c r="X16" i="16"/>
  <c r="V16" i="16"/>
  <c r="T16" i="16"/>
  <c r="R16" i="16"/>
  <c r="M16" i="16"/>
  <c r="J16" i="16"/>
  <c r="K16" i="16" s="1"/>
  <c r="AV15" i="16"/>
  <c r="AH15" i="16"/>
  <c r="AD15" i="16"/>
  <c r="AB15" i="16"/>
  <c r="Z15" i="16"/>
  <c r="X15" i="16"/>
  <c r="V15" i="16"/>
  <c r="T15" i="16"/>
  <c r="R15" i="16"/>
  <c r="AV14" i="16"/>
  <c r="AH14" i="16"/>
  <c r="AD14" i="16"/>
  <c r="AB14" i="16"/>
  <c r="Z14" i="16"/>
  <c r="X14" i="16"/>
  <c r="V14" i="16"/>
  <c r="T14" i="16"/>
  <c r="R14" i="16"/>
  <c r="AV13" i="16"/>
  <c r="AH13" i="16"/>
  <c r="AD13" i="16"/>
  <c r="AB13" i="16"/>
  <c r="Z13" i="16"/>
  <c r="X13" i="16"/>
  <c r="AE13" i="16" s="1"/>
  <c r="AF13" i="16" s="1"/>
  <c r="V13" i="16"/>
  <c r="T13" i="16"/>
  <c r="R13" i="16"/>
  <c r="AV12" i="16"/>
  <c r="AH12" i="16"/>
  <c r="AD12" i="16"/>
  <c r="AB12" i="16"/>
  <c r="Z12" i="16"/>
  <c r="X12" i="16"/>
  <c r="V12" i="16"/>
  <c r="T12" i="16"/>
  <c r="R12" i="16"/>
  <c r="AE12" i="16" s="1"/>
  <c r="AF12" i="16" s="1"/>
  <c r="AI12" i="16" s="1"/>
  <c r="AT11" i="16"/>
  <c r="AL11" i="16"/>
  <c r="AH11" i="16"/>
  <c r="AD11" i="16"/>
  <c r="AB11" i="16"/>
  <c r="Z11" i="16"/>
  <c r="X11" i="16"/>
  <c r="V11" i="16"/>
  <c r="T11" i="16"/>
  <c r="R11" i="16"/>
  <c r="M11" i="16"/>
  <c r="K11" i="16"/>
  <c r="N11" i="16" s="1"/>
  <c r="J11" i="16"/>
  <c r="AE32" i="16" l="1"/>
  <c r="AF32" i="16" s="1"/>
  <c r="AI32" i="16" s="1"/>
  <c r="AE33" i="16"/>
  <c r="AF33" i="16" s="1"/>
  <c r="AI33" i="16" s="1"/>
  <c r="AI13" i="16"/>
  <c r="AE21" i="16"/>
  <c r="AF21" i="16" s="1"/>
  <c r="AI21" i="16" s="1"/>
  <c r="AE29" i="16"/>
  <c r="AF29" i="16" s="1"/>
  <c r="AI29" i="16" s="1"/>
  <c r="AE30" i="16"/>
  <c r="AF30" i="16" s="1"/>
  <c r="AI30" i="16" s="1"/>
  <c r="AJ30" i="16" s="1"/>
  <c r="AE35" i="16"/>
  <c r="AF35" i="16" s="1"/>
  <c r="AI35" i="16" s="1"/>
  <c r="AE11" i="16"/>
  <c r="AF11" i="16" s="1"/>
  <c r="AI11" i="16" s="1"/>
  <c r="AE14" i="16"/>
  <c r="AF14" i="16" s="1"/>
  <c r="AI14" i="16" s="1"/>
  <c r="AE15" i="16"/>
  <c r="AF15" i="16" s="1"/>
  <c r="AI15" i="16" s="1"/>
  <c r="AJ15" i="16" s="1"/>
  <c r="AE22" i="16"/>
  <c r="AF22" i="16" s="1"/>
  <c r="AI22" i="16" s="1"/>
  <c r="AE23" i="16"/>
  <c r="AF23" i="16" s="1"/>
  <c r="AI23" i="16" s="1"/>
  <c r="AE31" i="16"/>
  <c r="AF31" i="16" s="1"/>
  <c r="AI31" i="16" s="1"/>
  <c r="AE34" i="16"/>
  <c r="AF34" i="16" s="1"/>
  <c r="AI34" i="16" s="1"/>
  <c r="AK34" i="16" s="1"/>
  <c r="AE17" i="16"/>
  <c r="AF17" i="16" s="1"/>
  <c r="AI17" i="16" s="1"/>
  <c r="AE18" i="16"/>
  <c r="AF18" i="16" s="1"/>
  <c r="AI18" i="16" s="1"/>
  <c r="AJ18" i="16" s="1"/>
  <c r="AE26" i="16"/>
  <c r="AF26" i="16" s="1"/>
  <c r="AI26" i="16" s="1"/>
  <c r="AE16" i="16"/>
  <c r="AF16" i="16" s="1"/>
  <c r="AI16" i="16" s="1"/>
  <c r="AJ16" i="16" s="1"/>
  <c r="AE19" i="16"/>
  <c r="AF19" i="16" s="1"/>
  <c r="AI19" i="16" s="1"/>
  <c r="AE20" i="16"/>
  <c r="AF20" i="16" s="1"/>
  <c r="AI20" i="16" s="1"/>
  <c r="AJ20" i="16" s="1"/>
  <c r="AE27" i="16"/>
  <c r="AF27" i="16" s="1"/>
  <c r="AI27" i="16" s="1"/>
  <c r="AE28" i="16"/>
  <c r="AF28" i="16" s="1"/>
  <c r="AI28" i="16" s="1"/>
  <c r="AK28" i="16" s="1"/>
  <c r="N16" i="16"/>
  <c r="AK13" i="16"/>
  <c r="AJ13" i="16"/>
  <c r="AK21" i="16"/>
  <c r="AJ21" i="16"/>
  <c r="AJ24" i="16"/>
  <c r="AK24" i="16"/>
  <c r="AK25" i="16"/>
  <c r="AJ25" i="16"/>
  <c r="AJ32" i="16"/>
  <c r="AK32" i="16"/>
  <c r="AK33" i="16"/>
  <c r="AJ33" i="16"/>
  <c r="AJ17" i="16"/>
  <c r="AK17" i="16"/>
  <c r="AK18" i="16"/>
  <c r="AK26" i="16"/>
  <c r="AJ26" i="16"/>
  <c r="AJ29" i="16"/>
  <c r="AK29" i="16"/>
  <c r="AK30" i="16"/>
  <c r="AK35" i="16"/>
  <c r="AJ35" i="16"/>
  <c r="AJ12" i="16"/>
  <c r="AK12" i="16"/>
  <c r="AK11" i="16"/>
  <c r="AJ11" i="16"/>
  <c r="AJ22" i="16"/>
  <c r="AK22" i="16"/>
  <c r="AK23" i="16"/>
  <c r="AJ23" i="16"/>
  <c r="AK31" i="16"/>
  <c r="AJ31" i="16"/>
  <c r="AJ34" i="16"/>
  <c r="AJ14" i="16"/>
  <c r="AK14" i="16"/>
  <c r="AK15" i="16"/>
  <c r="AK16" i="16"/>
  <c r="AJ19" i="16"/>
  <c r="AK19" i="16"/>
  <c r="AK20" i="16"/>
  <c r="N26" i="16"/>
  <c r="AJ27" i="16"/>
  <c r="AK27" i="16"/>
  <c r="AJ28" i="16"/>
  <c r="AM31" i="16" l="1"/>
  <c r="AN31" i="16" s="1"/>
  <c r="AP31" i="16" s="1"/>
  <c r="AM26" i="16"/>
  <c r="AN26" i="16" s="1"/>
  <c r="AP26" i="16" s="1"/>
  <c r="AM16" i="16"/>
  <c r="AN16" i="16" s="1"/>
  <c r="AP16" i="16" s="1"/>
  <c r="AM11" i="16"/>
  <c r="AN11" i="16" s="1"/>
  <c r="AP11" i="16" s="1"/>
  <c r="AM21" i="16"/>
  <c r="AN21" i="16" s="1"/>
  <c r="AP21" i="16" s="1"/>
  <c r="AR31" i="16" l="1"/>
  <c r="AQ31" i="16"/>
  <c r="AS31" i="16" s="1"/>
  <c r="AU31" i="16" s="1"/>
  <c r="AV31" i="16" s="1"/>
  <c r="AR21" i="16"/>
  <c r="AQ21" i="16"/>
  <c r="AS21" i="16" s="1"/>
  <c r="AU21" i="16" s="1"/>
  <c r="AV21" i="16" s="1"/>
  <c r="AR11" i="16"/>
  <c r="AQ11" i="16"/>
  <c r="AS11" i="16" s="1"/>
  <c r="AU11" i="16" s="1"/>
  <c r="AV11" i="16" s="1"/>
  <c r="AQ16" i="16"/>
  <c r="AS16" i="16" s="1"/>
  <c r="AU16" i="16" s="1"/>
  <c r="AV16" i="16" s="1"/>
  <c r="AR16" i="16"/>
  <c r="AR26" i="16"/>
  <c r="AQ26" i="16"/>
  <c r="AS26" i="16" s="1"/>
  <c r="AU26" i="16" s="1"/>
  <c r="AV26" i="16" s="1"/>
  <c r="AV20" i="15" l="1"/>
  <c r="AH20" i="15"/>
  <c r="AD20" i="15"/>
  <c r="AB20" i="15"/>
  <c r="Z20" i="15"/>
  <c r="X20" i="15"/>
  <c r="V20" i="15"/>
  <c r="T20" i="15"/>
  <c r="R20" i="15"/>
  <c r="AV19" i="15"/>
  <c r="AH19" i="15"/>
  <c r="AD19" i="15"/>
  <c r="AB19" i="15"/>
  <c r="Z19" i="15"/>
  <c r="X19" i="15"/>
  <c r="V19" i="15"/>
  <c r="T19" i="15"/>
  <c r="R19" i="15"/>
  <c r="AV18" i="15"/>
  <c r="AH18" i="15"/>
  <c r="AD18" i="15"/>
  <c r="AB18" i="15"/>
  <c r="Z18" i="15"/>
  <c r="X18" i="15"/>
  <c r="V18" i="15"/>
  <c r="T18" i="15"/>
  <c r="R18" i="15"/>
  <c r="AV17" i="15"/>
  <c r="AH17" i="15"/>
  <c r="AD17" i="15"/>
  <c r="AB17" i="15"/>
  <c r="Z17" i="15"/>
  <c r="X17" i="15"/>
  <c r="V17" i="15"/>
  <c r="T17" i="15"/>
  <c r="R17" i="15"/>
  <c r="AP16" i="15"/>
  <c r="AL16" i="15"/>
  <c r="AH16" i="15"/>
  <c r="AD16" i="15"/>
  <c r="AB16" i="15"/>
  <c r="Z16" i="15"/>
  <c r="X16" i="15"/>
  <c r="V16" i="15"/>
  <c r="T16" i="15"/>
  <c r="R16" i="15"/>
  <c r="M16" i="15"/>
  <c r="AT16" i="15"/>
  <c r="J16" i="15"/>
  <c r="AQ16" i="15" s="1"/>
  <c r="AS16" i="15" s="1"/>
  <c r="AV15" i="15"/>
  <c r="AH15" i="15"/>
  <c r="AD15" i="15"/>
  <c r="AB15" i="15"/>
  <c r="Z15" i="15"/>
  <c r="X15" i="15"/>
  <c r="V15" i="15"/>
  <c r="T15" i="15"/>
  <c r="R15" i="15"/>
  <c r="AV14" i="15"/>
  <c r="AH14" i="15"/>
  <c r="AD14" i="15"/>
  <c r="AB14" i="15"/>
  <c r="Z14" i="15"/>
  <c r="X14" i="15"/>
  <c r="V14" i="15"/>
  <c r="T14" i="15"/>
  <c r="R14" i="15"/>
  <c r="AV13" i="15"/>
  <c r="AH13" i="15"/>
  <c r="AD13" i="15"/>
  <c r="AB13" i="15"/>
  <c r="Z13" i="15"/>
  <c r="X13" i="15"/>
  <c r="V13" i="15"/>
  <c r="T13" i="15"/>
  <c r="R13" i="15"/>
  <c r="AV12" i="15"/>
  <c r="AH12" i="15"/>
  <c r="AD12" i="15"/>
  <c r="AB12" i="15"/>
  <c r="Z12" i="15"/>
  <c r="X12" i="15"/>
  <c r="V12" i="15"/>
  <c r="T12" i="15"/>
  <c r="R12" i="15"/>
  <c r="AT11" i="15"/>
  <c r="AL11" i="15"/>
  <c r="AH11" i="15"/>
  <c r="AD11" i="15"/>
  <c r="AB11" i="15"/>
  <c r="Z11" i="15"/>
  <c r="X11" i="15"/>
  <c r="V11" i="15"/>
  <c r="T11" i="15"/>
  <c r="R11" i="15"/>
  <c r="M11" i="15"/>
  <c r="J11" i="15"/>
  <c r="K11" i="15" s="1"/>
  <c r="AE13" i="15" l="1"/>
  <c r="AF13" i="15" s="1"/>
  <c r="AI13" i="15" s="1"/>
  <c r="AE11" i="15"/>
  <c r="AF11" i="15" s="1"/>
  <c r="AI11" i="15" s="1"/>
  <c r="AE14" i="15"/>
  <c r="AF14" i="15" s="1"/>
  <c r="AI14" i="15" s="1"/>
  <c r="AE15" i="15"/>
  <c r="AF15" i="15" s="1"/>
  <c r="AI15" i="15" s="1"/>
  <c r="AE19" i="15"/>
  <c r="AF19" i="15" s="1"/>
  <c r="AI19" i="15" s="1"/>
  <c r="AE16" i="15"/>
  <c r="AF16" i="15" s="1"/>
  <c r="AI16" i="15" s="1"/>
  <c r="AK16" i="15" s="1"/>
  <c r="AE18" i="15"/>
  <c r="AF18" i="15" s="1"/>
  <c r="AI18" i="15" s="1"/>
  <c r="AE12" i="15"/>
  <c r="AF12" i="15" s="1"/>
  <c r="AI12" i="15" s="1"/>
  <c r="AJ12" i="15" s="1"/>
  <c r="K16" i="15"/>
  <c r="N16" i="15" s="1"/>
  <c r="AR16" i="15"/>
  <c r="AE17" i="15"/>
  <c r="AF17" i="15" s="1"/>
  <c r="AI17" i="15" s="1"/>
  <c r="AK17" i="15" s="1"/>
  <c r="AE20" i="15"/>
  <c r="AF20" i="15" s="1"/>
  <c r="AI20" i="15" s="1"/>
  <c r="AU16" i="15"/>
  <c r="AV16" i="15" s="1"/>
  <c r="N11" i="15"/>
  <c r="AK12" i="15"/>
  <c r="AJ11" i="15"/>
  <c r="AK11" i="15"/>
  <c r="AJ13" i="15"/>
  <c r="AK13" i="15"/>
  <c r="AK14" i="15"/>
  <c r="AJ14" i="15"/>
  <c r="AJ15" i="15"/>
  <c r="AK15" i="15"/>
  <c r="AJ19" i="15"/>
  <c r="AK19" i="15"/>
  <c r="AK18" i="15"/>
  <c r="AJ18" i="15"/>
  <c r="AJ17" i="15"/>
  <c r="AK20" i="15"/>
  <c r="AJ20" i="15"/>
  <c r="AJ16" i="15" l="1"/>
  <c r="AM11" i="15"/>
  <c r="AN11" i="15" s="1"/>
  <c r="AP11" i="15" s="1"/>
  <c r="AR11" i="15" l="1"/>
  <c r="AQ11" i="15"/>
  <c r="AS11" i="15" s="1"/>
  <c r="AU11" i="15" s="1"/>
  <c r="AV11" i="15" s="1"/>
  <c r="AT41" i="14" l="1"/>
  <c r="AT36" i="14"/>
  <c r="M41" i="14"/>
  <c r="M36" i="14"/>
  <c r="AV45" i="14"/>
  <c r="AH45" i="14"/>
  <c r="AD45" i="14"/>
  <c r="AB45" i="14"/>
  <c r="Z45" i="14"/>
  <c r="X45" i="14"/>
  <c r="V45" i="14"/>
  <c r="T45" i="14"/>
  <c r="R45" i="14"/>
  <c r="AV44" i="14"/>
  <c r="AH44" i="14"/>
  <c r="AD44" i="14"/>
  <c r="AB44" i="14"/>
  <c r="Z44" i="14"/>
  <c r="X44" i="14"/>
  <c r="V44" i="14"/>
  <c r="T44" i="14"/>
  <c r="R44" i="14"/>
  <c r="AV43" i="14"/>
  <c r="AH43" i="14"/>
  <c r="AD43" i="14"/>
  <c r="AB43" i="14"/>
  <c r="Z43" i="14"/>
  <c r="X43" i="14"/>
  <c r="V43" i="14"/>
  <c r="T43" i="14"/>
  <c r="R43" i="14"/>
  <c r="AV42" i="14"/>
  <c r="AH42" i="14"/>
  <c r="AD42" i="14"/>
  <c r="AB42" i="14"/>
  <c r="Z42" i="14"/>
  <c r="X42" i="14"/>
  <c r="V42" i="14"/>
  <c r="T42" i="14"/>
  <c r="R42" i="14"/>
  <c r="AL41" i="14"/>
  <c r="AH41" i="14"/>
  <c r="AD41" i="14"/>
  <c r="AB41" i="14"/>
  <c r="Z41" i="14"/>
  <c r="X41" i="14"/>
  <c r="V41" i="14"/>
  <c r="T41" i="14"/>
  <c r="R41" i="14"/>
  <c r="K41" i="14"/>
  <c r="N41" i="14" s="1"/>
  <c r="J41" i="14"/>
  <c r="AV40" i="14"/>
  <c r="AH40" i="14"/>
  <c r="AD40" i="14"/>
  <c r="AB40" i="14"/>
  <c r="Z40" i="14"/>
  <c r="X40" i="14"/>
  <c r="V40" i="14"/>
  <c r="T40" i="14"/>
  <c r="R40" i="14"/>
  <c r="AV39" i="14"/>
  <c r="AH39" i="14"/>
  <c r="AD39" i="14"/>
  <c r="AB39" i="14"/>
  <c r="Z39" i="14"/>
  <c r="X39" i="14"/>
  <c r="V39" i="14"/>
  <c r="T39" i="14"/>
  <c r="R39" i="14"/>
  <c r="AV38" i="14"/>
  <c r="AH38" i="14"/>
  <c r="AD38" i="14"/>
  <c r="AB38" i="14"/>
  <c r="Z38" i="14"/>
  <c r="X38" i="14"/>
  <c r="V38" i="14"/>
  <c r="T38" i="14"/>
  <c r="R38" i="14"/>
  <c r="AV37" i="14"/>
  <c r="AH37" i="14"/>
  <c r="AD37" i="14"/>
  <c r="AB37" i="14"/>
  <c r="Z37" i="14"/>
  <c r="X37" i="14"/>
  <c r="V37" i="14"/>
  <c r="T37" i="14"/>
  <c r="R37" i="14"/>
  <c r="AL36" i="14"/>
  <c r="AH36" i="14"/>
  <c r="AD36" i="14"/>
  <c r="AB36" i="14"/>
  <c r="Z36" i="14"/>
  <c r="X36" i="14"/>
  <c r="V36" i="14"/>
  <c r="T36" i="14"/>
  <c r="R36" i="14"/>
  <c r="J36" i="14"/>
  <c r="K36" i="14" s="1"/>
  <c r="AT31" i="14"/>
  <c r="AT26" i="14"/>
  <c r="M31" i="14"/>
  <c r="M26" i="14"/>
  <c r="AV35" i="14"/>
  <c r="AH35" i="14"/>
  <c r="AD35" i="14"/>
  <c r="AB35" i="14"/>
  <c r="Z35" i="14"/>
  <c r="X35" i="14"/>
  <c r="V35" i="14"/>
  <c r="T35" i="14"/>
  <c r="R35" i="14"/>
  <c r="AV34" i="14"/>
  <c r="AH34" i="14"/>
  <c r="AD34" i="14"/>
  <c r="AB34" i="14"/>
  <c r="Z34" i="14"/>
  <c r="X34" i="14"/>
  <c r="V34" i="14"/>
  <c r="T34" i="14"/>
  <c r="R34" i="14"/>
  <c r="AV33" i="14"/>
  <c r="AH33" i="14"/>
  <c r="AD33" i="14"/>
  <c r="AB33" i="14"/>
  <c r="Z33" i="14"/>
  <c r="X33" i="14"/>
  <c r="V33" i="14"/>
  <c r="T33" i="14"/>
  <c r="R33" i="14"/>
  <c r="AV32" i="14"/>
  <c r="AH32" i="14"/>
  <c r="AD32" i="14"/>
  <c r="AB32" i="14"/>
  <c r="Z32" i="14"/>
  <c r="X32" i="14"/>
  <c r="V32" i="14"/>
  <c r="T32" i="14"/>
  <c r="R32" i="14"/>
  <c r="AL31" i="14"/>
  <c r="AH31" i="14"/>
  <c r="AD31" i="14"/>
  <c r="AB31" i="14"/>
  <c r="Z31" i="14"/>
  <c r="X31" i="14"/>
  <c r="V31" i="14"/>
  <c r="T31" i="14"/>
  <c r="R31" i="14"/>
  <c r="K31" i="14"/>
  <c r="N31" i="14" s="1"/>
  <c r="J31" i="14"/>
  <c r="AV30" i="14"/>
  <c r="AH30" i="14"/>
  <c r="AD30" i="14"/>
  <c r="AB30" i="14"/>
  <c r="Z30" i="14"/>
  <c r="X30" i="14"/>
  <c r="V30" i="14"/>
  <c r="T30" i="14"/>
  <c r="R30" i="14"/>
  <c r="AV29" i="14"/>
  <c r="AH29" i="14"/>
  <c r="AD29" i="14"/>
  <c r="AB29" i="14"/>
  <c r="Z29" i="14"/>
  <c r="X29" i="14"/>
  <c r="V29" i="14"/>
  <c r="T29" i="14"/>
  <c r="R29" i="14"/>
  <c r="AV28" i="14"/>
  <c r="AH28" i="14"/>
  <c r="AD28" i="14"/>
  <c r="AB28" i="14"/>
  <c r="Z28" i="14"/>
  <c r="X28" i="14"/>
  <c r="V28" i="14"/>
  <c r="T28" i="14"/>
  <c r="R28" i="14"/>
  <c r="AV27" i="14"/>
  <c r="AH27" i="14"/>
  <c r="AD27" i="14"/>
  <c r="AB27" i="14"/>
  <c r="Z27" i="14"/>
  <c r="X27" i="14"/>
  <c r="V27" i="14"/>
  <c r="T27" i="14"/>
  <c r="R27" i="14"/>
  <c r="AL26" i="14"/>
  <c r="AH26" i="14"/>
  <c r="AD26" i="14"/>
  <c r="AB26" i="14"/>
  <c r="Z26" i="14"/>
  <c r="X26" i="14"/>
  <c r="V26" i="14"/>
  <c r="T26" i="14"/>
  <c r="R26" i="14"/>
  <c r="J26" i="14"/>
  <c r="K26" i="14" s="1"/>
  <c r="AT21" i="14"/>
  <c r="M21" i="14"/>
  <c r="AV25" i="14"/>
  <c r="AH25" i="14"/>
  <c r="AD25" i="14"/>
  <c r="AB25" i="14"/>
  <c r="Z25" i="14"/>
  <c r="X25" i="14"/>
  <c r="V25" i="14"/>
  <c r="T25" i="14"/>
  <c r="R25" i="14"/>
  <c r="AV24" i="14"/>
  <c r="AH24" i="14"/>
  <c r="AD24" i="14"/>
  <c r="AB24" i="14"/>
  <c r="Z24" i="14"/>
  <c r="X24" i="14"/>
  <c r="V24" i="14"/>
  <c r="T24" i="14"/>
  <c r="R24" i="14"/>
  <c r="AV23" i="14"/>
  <c r="AH23" i="14"/>
  <c r="AD23" i="14"/>
  <c r="AB23" i="14"/>
  <c r="Z23" i="14"/>
  <c r="X23" i="14"/>
  <c r="V23" i="14"/>
  <c r="T23" i="14"/>
  <c r="AE23" i="14" s="1"/>
  <c r="AF23" i="14" s="1"/>
  <c r="AI23" i="14" s="1"/>
  <c r="R23" i="14"/>
  <c r="AV22" i="14"/>
  <c r="AH22" i="14"/>
  <c r="AD22" i="14"/>
  <c r="AB22" i="14"/>
  <c r="Z22" i="14"/>
  <c r="X22" i="14"/>
  <c r="V22" i="14"/>
  <c r="T22" i="14"/>
  <c r="R22" i="14"/>
  <c r="AL21" i="14"/>
  <c r="AH21" i="14"/>
  <c r="AD21" i="14"/>
  <c r="AB21" i="14"/>
  <c r="Z21" i="14"/>
  <c r="X21" i="14"/>
  <c r="V21" i="14"/>
  <c r="T21" i="14"/>
  <c r="R21" i="14"/>
  <c r="K21" i="14"/>
  <c r="J21" i="14"/>
  <c r="AT16" i="14"/>
  <c r="M16" i="14"/>
  <c r="AV20" i="14"/>
  <c r="AH20" i="14"/>
  <c r="AD20" i="14"/>
  <c r="AB20" i="14"/>
  <c r="Z20" i="14"/>
  <c r="X20" i="14"/>
  <c r="V20" i="14"/>
  <c r="T20" i="14"/>
  <c r="R20" i="14"/>
  <c r="AE20" i="14" s="1"/>
  <c r="AF20" i="14" s="1"/>
  <c r="AI20" i="14" s="1"/>
  <c r="AV19" i="14"/>
  <c r="AH19" i="14"/>
  <c r="AD19" i="14"/>
  <c r="AB19" i="14"/>
  <c r="Z19" i="14"/>
  <c r="X19" i="14"/>
  <c r="V19" i="14"/>
  <c r="T19" i="14"/>
  <c r="R19" i="14"/>
  <c r="AV18" i="14"/>
  <c r="AH18" i="14"/>
  <c r="AD18" i="14"/>
  <c r="AB18" i="14"/>
  <c r="Z18" i="14"/>
  <c r="X18" i="14"/>
  <c r="V18" i="14"/>
  <c r="T18" i="14"/>
  <c r="R18" i="14"/>
  <c r="AV17" i="14"/>
  <c r="AH17" i="14"/>
  <c r="AD17" i="14"/>
  <c r="AB17" i="14"/>
  <c r="Z17" i="14"/>
  <c r="X17" i="14"/>
  <c r="V17" i="14"/>
  <c r="T17" i="14"/>
  <c r="R17" i="14"/>
  <c r="AL16" i="14"/>
  <c r="AH16" i="14"/>
  <c r="AD16" i="14"/>
  <c r="AB16" i="14"/>
  <c r="Z16" i="14"/>
  <c r="X16" i="14"/>
  <c r="V16" i="14"/>
  <c r="T16" i="14"/>
  <c r="R16" i="14"/>
  <c r="J16" i="14"/>
  <c r="K16" i="14" s="1"/>
  <c r="N16" i="14" s="1"/>
  <c r="AV15" i="14"/>
  <c r="AH15" i="14"/>
  <c r="AD15" i="14"/>
  <c r="AB15" i="14"/>
  <c r="Z15" i="14"/>
  <c r="X15" i="14"/>
  <c r="V15" i="14"/>
  <c r="T15" i="14"/>
  <c r="R15" i="14"/>
  <c r="AV14" i="14"/>
  <c r="AH14" i="14"/>
  <c r="AD14" i="14"/>
  <c r="AB14" i="14"/>
  <c r="Z14" i="14"/>
  <c r="X14" i="14"/>
  <c r="V14" i="14"/>
  <c r="T14" i="14"/>
  <c r="R14" i="14"/>
  <c r="AV13" i="14"/>
  <c r="AH13" i="14"/>
  <c r="AD13" i="14"/>
  <c r="AB13" i="14"/>
  <c r="Z13" i="14"/>
  <c r="X13" i="14"/>
  <c r="V13" i="14"/>
  <c r="T13" i="14"/>
  <c r="R13" i="14"/>
  <c r="AV12" i="14"/>
  <c r="AH12" i="14"/>
  <c r="AD12" i="14"/>
  <c r="AB12" i="14"/>
  <c r="Z12" i="14"/>
  <c r="X12" i="14"/>
  <c r="V12" i="14"/>
  <c r="T12" i="14"/>
  <c r="R12" i="14"/>
  <c r="AT11" i="14"/>
  <c r="AL11" i="14"/>
  <c r="AH11" i="14"/>
  <c r="AD11" i="14"/>
  <c r="AB11" i="14"/>
  <c r="Z11" i="14"/>
  <c r="X11" i="14"/>
  <c r="V11" i="14"/>
  <c r="T11" i="14"/>
  <c r="R11" i="14"/>
  <c r="M11" i="14"/>
  <c r="K11" i="14"/>
  <c r="N11" i="14" s="1"/>
  <c r="J11" i="14"/>
  <c r="AE11" i="14" l="1"/>
  <c r="AF11" i="14" s="1"/>
  <c r="AI11" i="14" s="1"/>
  <c r="AE12" i="14"/>
  <c r="AF12" i="14" s="1"/>
  <c r="AI12" i="14" s="1"/>
  <c r="AE39" i="14"/>
  <c r="AF39" i="14" s="1"/>
  <c r="AI39" i="14" s="1"/>
  <c r="AE41" i="14"/>
  <c r="AF41" i="14" s="1"/>
  <c r="AI41" i="14" s="1"/>
  <c r="AE33" i="14"/>
  <c r="AF33" i="14" s="1"/>
  <c r="AI33" i="14" s="1"/>
  <c r="N36" i="14"/>
  <c r="AE15" i="14"/>
  <c r="AF15" i="14" s="1"/>
  <c r="AI15" i="14" s="1"/>
  <c r="AE16" i="14"/>
  <c r="AF16" i="14" s="1"/>
  <c r="AI16" i="14" s="1"/>
  <c r="AE24" i="14"/>
  <c r="AF24" i="14" s="1"/>
  <c r="AI24" i="14" s="1"/>
  <c r="AJ24" i="14" s="1"/>
  <c r="AE25" i="14"/>
  <c r="AF25" i="14" s="1"/>
  <c r="AI25" i="14" s="1"/>
  <c r="AE28" i="14"/>
  <c r="AF28" i="14" s="1"/>
  <c r="AI28" i="14" s="1"/>
  <c r="AE34" i="14"/>
  <c r="AF34" i="14" s="1"/>
  <c r="AI34" i="14" s="1"/>
  <c r="AE35" i="14"/>
  <c r="AF35" i="14" s="1"/>
  <c r="AI35" i="14" s="1"/>
  <c r="AJ35" i="14" s="1"/>
  <c r="AE38" i="14"/>
  <c r="AF38" i="14" s="1"/>
  <c r="AI38" i="14" s="1"/>
  <c r="AK38" i="14" s="1"/>
  <c r="AE42" i="14"/>
  <c r="AF42" i="14" s="1"/>
  <c r="AI42" i="14" s="1"/>
  <c r="AE14" i="14"/>
  <c r="AF14" i="14" s="1"/>
  <c r="AI14" i="14" s="1"/>
  <c r="AE17" i="14"/>
  <c r="AF17" i="14" s="1"/>
  <c r="AI17" i="14" s="1"/>
  <c r="AE19" i="14"/>
  <c r="AF19" i="14" s="1"/>
  <c r="AI19" i="14" s="1"/>
  <c r="AE21" i="14"/>
  <c r="AF21" i="14" s="1"/>
  <c r="AI21" i="14" s="1"/>
  <c r="AE27" i="14"/>
  <c r="AF27" i="14" s="1"/>
  <c r="AI27" i="14" s="1"/>
  <c r="AE29" i="14"/>
  <c r="AF29" i="14" s="1"/>
  <c r="AI29" i="14" s="1"/>
  <c r="AJ29" i="14" s="1"/>
  <c r="AE31" i="14"/>
  <c r="AF31" i="14" s="1"/>
  <c r="AI31" i="14" s="1"/>
  <c r="AK31" i="14" s="1"/>
  <c r="AE37" i="14"/>
  <c r="AF37" i="14" s="1"/>
  <c r="AI37" i="14" s="1"/>
  <c r="AE43" i="14"/>
  <c r="AF43" i="14" s="1"/>
  <c r="AI43" i="14" s="1"/>
  <c r="AE13" i="14"/>
  <c r="AF13" i="14" s="1"/>
  <c r="AI13" i="14" s="1"/>
  <c r="AK13" i="14" s="1"/>
  <c r="AE18" i="14"/>
  <c r="AF18" i="14" s="1"/>
  <c r="AI18" i="14" s="1"/>
  <c r="AE22" i="14"/>
  <c r="AF22" i="14" s="1"/>
  <c r="AI22" i="14" s="1"/>
  <c r="AE26" i="14"/>
  <c r="AF26" i="14" s="1"/>
  <c r="AI26" i="14" s="1"/>
  <c r="AE30" i="14"/>
  <c r="AF30" i="14" s="1"/>
  <c r="AI30" i="14" s="1"/>
  <c r="AJ30" i="14" s="1"/>
  <c r="AE32" i="14"/>
  <c r="AF32" i="14" s="1"/>
  <c r="AI32" i="14" s="1"/>
  <c r="AK32" i="14" s="1"/>
  <c r="AE36" i="14"/>
  <c r="AF36" i="14" s="1"/>
  <c r="AI36" i="14" s="1"/>
  <c r="AE40" i="14"/>
  <c r="AF40" i="14" s="1"/>
  <c r="AI40" i="14" s="1"/>
  <c r="AJ40" i="14" s="1"/>
  <c r="AE44" i="14"/>
  <c r="AF44" i="14" s="1"/>
  <c r="AI44" i="14" s="1"/>
  <c r="AJ44" i="14" s="1"/>
  <c r="AE45" i="14"/>
  <c r="AF45" i="14" s="1"/>
  <c r="AI45" i="14" s="1"/>
  <c r="AJ45" i="14" s="1"/>
  <c r="AK41" i="14"/>
  <c r="AJ41" i="14"/>
  <c r="AJ42" i="14"/>
  <c r="AK42" i="14"/>
  <c r="AK36" i="14"/>
  <c r="AJ36" i="14"/>
  <c r="AK40" i="14"/>
  <c r="AK43" i="14"/>
  <c r="AJ43" i="14"/>
  <c r="AK37" i="14"/>
  <c r="AJ37" i="14"/>
  <c r="AK39" i="14"/>
  <c r="AJ39" i="14"/>
  <c r="N26" i="14"/>
  <c r="AJ26" i="14"/>
  <c r="AK26" i="14"/>
  <c r="AJ31" i="14"/>
  <c r="AJ32" i="14"/>
  <c r="AJ28" i="14"/>
  <c r="AK28" i="14"/>
  <c r="AK33" i="14"/>
  <c r="AJ33" i="14"/>
  <c r="AJ27" i="14"/>
  <c r="AK27" i="14"/>
  <c r="AK29" i="14"/>
  <c r="AJ34" i="14"/>
  <c r="AK34" i="14"/>
  <c r="AK35" i="14"/>
  <c r="N21" i="14"/>
  <c r="AK21" i="14"/>
  <c r="AJ21" i="14"/>
  <c r="AJ22" i="14"/>
  <c r="AK22" i="14"/>
  <c r="AK23" i="14"/>
  <c r="AJ23" i="14"/>
  <c r="AK25" i="14"/>
  <c r="AJ25" i="14"/>
  <c r="AK16" i="14"/>
  <c r="AJ16" i="14"/>
  <c r="AJ17" i="14"/>
  <c r="AK17" i="14"/>
  <c r="AJ19" i="14"/>
  <c r="AK19" i="14"/>
  <c r="AK18" i="14"/>
  <c r="AJ18" i="14"/>
  <c r="AK20" i="14"/>
  <c r="AJ20" i="14"/>
  <c r="AK14" i="14"/>
  <c r="AJ14" i="14"/>
  <c r="AK11" i="14"/>
  <c r="AJ11" i="14"/>
  <c r="AK12" i="14"/>
  <c r="AJ12" i="14"/>
  <c r="AK15" i="14"/>
  <c r="AJ15" i="14"/>
  <c r="AK45" i="14" l="1"/>
  <c r="AK44" i="14"/>
  <c r="AJ38" i="14"/>
  <c r="AJ13" i="14"/>
  <c r="AK24" i="14"/>
  <c r="AK30" i="14"/>
  <c r="AM36" i="14"/>
  <c r="AN36" i="14" s="1"/>
  <c r="AP36" i="14" s="1"/>
  <c r="AM41" i="14"/>
  <c r="AN41" i="14" s="1"/>
  <c r="AP41" i="14" s="1"/>
  <c r="AM31" i="14"/>
  <c r="AN31" i="14" s="1"/>
  <c r="AP31" i="14" s="1"/>
  <c r="AM26" i="14"/>
  <c r="AN26" i="14" s="1"/>
  <c r="AP26" i="14" s="1"/>
  <c r="AM21" i="14"/>
  <c r="AN21" i="14" s="1"/>
  <c r="AP21" i="14" s="1"/>
  <c r="AM16" i="14"/>
  <c r="AN16" i="14" s="1"/>
  <c r="AP16" i="14" s="1"/>
  <c r="AM11" i="14"/>
  <c r="AN11" i="14" s="1"/>
  <c r="AP11" i="14" s="1"/>
  <c r="AR41" i="14" l="1"/>
  <c r="AQ41" i="14"/>
  <c r="AS41" i="14" s="1"/>
  <c r="AU41" i="14" s="1"/>
  <c r="AV41" i="14" s="1"/>
  <c r="AQ36" i="14"/>
  <c r="AS36" i="14" s="1"/>
  <c r="AU36" i="14" s="1"/>
  <c r="AV36" i="14" s="1"/>
  <c r="AR36" i="14"/>
  <c r="AQ26" i="14"/>
  <c r="AS26" i="14" s="1"/>
  <c r="AU26" i="14" s="1"/>
  <c r="AV26" i="14" s="1"/>
  <c r="AR26" i="14"/>
  <c r="AQ31" i="14"/>
  <c r="AS31" i="14" s="1"/>
  <c r="AU31" i="14" s="1"/>
  <c r="AV31" i="14" s="1"/>
  <c r="AR31" i="14"/>
  <c r="AQ21" i="14"/>
  <c r="AS21" i="14" s="1"/>
  <c r="AU21" i="14" s="1"/>
  <c r="AV21" i="14" s="1"/>
  <c r="AR21" i="14"/>
  <c r="AQ16" i="14"/>
  <c r="AS16" i="14" s="1"/>
  <c r="AU16" i="14" s="1"/>
  <c r="AV16" i="14" s="1"/>
  <c r="AR16" i="14"/>
  <c r="AQ11" i="14"/>
  <c r="AS11" i="14" s="1"/>
  <c r="AU11" i="14" s="1"/>
  <c r="AV11" i="14" s="1"/>
  <c r="AR11" i="14"/>
  <c r="AV20" i="12" l="1"/>
  <c r="AH20" i="12"/>
  <c r="AD20" i="12"/>
  <c r="AB20" i="12"/>
  <c r="Z20" i="12"/>
  <c r="X20" i="12"/>
  <c r="V20" i="12"/>
  <c r="T20" i="12"/>
  <c r="R20" i="12"/>
  <c r="AV19" i="12"/>
  <c r="AH19" i="12"/>
  <c r="AD19" i="12"/>
  <c r="AB19" i="12"/>
  <c r="Z19" i="12"/>
  <c r="X19" i="12"/>
  <c r="V19" i="12"/>
  <c r="T19" i="12"/>
  <c r="R19" i="12"/>
  <c r="AV18" i="12"/>
  <c r="AH18" i="12"/>
  <c r="AD18" i="12"/>
  <c r="AB18" i="12"/>
  <c r="Z18" i="12"/>
  <c r="X18" i="12"/>
  <c r="V18" i="12"/>
  <c r="T18" i="12"/>
  <c r="R18" i="12"/>
  <c r="AV17" i="12"/>
  <c r="AH17" i="12"/>
  <c r="AD17" i="12"/>
  <c r="AB17" i="12"/>
  <c r="Z17" i="12"/>
  <c r="X17" i="12"/>
  <c r="V17" i="12"/>
  <c r="T17" i="12"/>
  <c r="R17" i="12"/>
  <c r="AL16" i="12"/>
  <c r="AH16" i="12"/>
  <c r="AD16" i="12"/>
  <c r="AB16" i="12"/>
  <c r="Z16" i="12"/>
  <c r="X16" i="12"/>
  <c r="V16" i="12"/>
  <c r="T16" i="12"/>
  <c r="R16" i="12"/>
  <c r="M16" i="12"/>
  <c r="J16" i="12"/>
  <c r="AV15" i="12"/>
  <c r="AH15" i="12"/>
  <c r="AD15" i="12"/>
  <c r="AB15" i="12"/>
  <c r="Z15" i="12"/>
  <c r="X15" i="12"/>
  <c r="V15" i="12"/>
  <c r="T15" i="12"/>
  <c r="R15" i="12"/>
  <c r="AV14" i="12"/>
  <c r="AH14" i="12"/>
  <c r="AD14" i="12"/>
  <c r="AB14" i="12"/>
  <c r="Z14" i="12"/>
  <c r="X14" i="12"/>
  <c r="V14" i="12"/>
  <c r="T14" i="12"/>
  <c r="R14" i="12"/>
  <c r="AV13" i="12"/>
  <c r="AH13" i="12"/>
  <c r="AD13" i="12"/>
  <c r="AB13" i="12"/>
  <c r="Z13" i="12"/>
  <c r="X13" i="12"/>
  <c r="V13" i="12"/>
  <c r="T13" i="12"/>
  <c r="R13" i="12"/>
  <c r="AV12" i="12"/>
  <c r="AH12" i="12"/>
  <c r="AD12" i="12"/>
  <c r="AB12" i="12"/>
  <c r="Z12" i="12"/>
  <c r="X12" i="12"/>
  <c r="V12" i="12"/>
  <c r="T12" i="12"/>
  <c r="R12" i="12"/>
  <c r="AL11" i="12"/>
  <c r="AH11" i="12"/>
  <c r="AD11" i="12"/>
  <c r="AB11" i="12"/>
  <c r="Z11" i="12"/>
  <c r="X11" i="12"/>
  <c r="V11" i="12"/>
  <c r="T11" i="12"/>
  <c r="R11" i="12"/>
  <c r="M11" i="12"/>
  <c r="J11" i="12"/>
  <c r="AE15" i="12" l="1"/>
  <c r="AF15" i="12" s="1"/>
  <c r="AI15" i="12" s="1"/>
  <c r="AE17" i="12"/>
  <c r="AF17" i="12" s="1"/>
  <c r="AI17" i="12" s="1"/>
  <c r="AE12" i="12"/>
  <c r="AF12" i="12" s="1"/>
  <c r="AI12" i="12" s="1"/>
  <c r="AE18" i="12"/>
  <c r="AF18" i="12" s="1"/>
  <c r="AI18" i="12" s="1"/>
  <c r="AK18" i="12" s="1"/>
  <c r="AE16" i="12"/>
  <c r="AF16" i="12" s="1"/>
  <c r="AI16" i="12" s="1"/>
  <c r="AE19" i="12"/>
  <c r="AF19" i="12" s="1"/>
  <c r="AI19" i="12" s="1"/>
  <c r="AJ19" i="12" s="1"/>
  <c r="AE13" i="12"/>
  <c r="AF13" i="12" s="1"/>
  <c r="AI13" i="12" s="1"/>
  <c r="AK13" i="12" s="1"/>
  <c r="AE11" i="12"/>
  <c r="AF11" i="12" s="1"/>
  <c r="AI11" i="12" s="1"/>
  <c r="AJ11" i="12" s="1"/>
  <c r="AE14" i="12"/>
  <c r="AF14" i="12" s="1"/>
  <c r="AI14" i="12" s="1"/>
  <c r="AJ14" i="12" s="1"/>
  <c r="AE20" i="12"/>
  <c r="AF20" i="12" s="1"/>
  <c r="AI20" i="12" s="1"/>
  <c r="AK20" i="12" s="1"/>
  <c r="AK15" i="12"/>
  <c r="AJ15" i="12"/>
  <c r="AJ17" i="12"/>
  <c r="AK17" i="12"/>
  <c r="AJ13" i="12"/>
  <c r="AK16" i="12"/>
  <c r="AJ16" i="12"/>
  <c r="AJ12" i="12"/>
  <c r="AK12" i="12"/>
  <c r="AJ18" i="12"/>
  <c r="K11" i="12"/>
  <c r="N11" i="12" s="1"/>
  <c r="AT11" i="12"/>
  <c r="K16" i="12"/>
  <c r="N16" i="12" s="1"/>
  <c r="AT16" i="12"/>
  <c r="AJ20" i="12" l="1"/>
  <c r="AK14" i="12"/>
  <c r="AK11" i="12"/>
  <c r="AK19" i="12"/>
  <c r="AM16" i="12"/>
  <c r="AN16" i="12" s="1"/>
  <c r="AP16" i="12" s="1"/>
  <c r="AM11" i="12"/>
  <c r="AN11" i="12" s="1"/>
  <c r="AP11" i="12" s="1"/>
  <c r="AR11" i="12" l="1"/>
  <c r="AQ11" i="12"/>
  <c r="AS11" i="12" s="1"/>
  <c r="AU11" i="12" s="1"/>
  <c r="AV11" i="12" s="1"/>
  <c r="AR16" i="12"/>
  <c r="AQ16" i="12"/>
  <c r="AS16" i="12" s="1"/>
  <c r="AU16" i="12" s="1"/>
  <c r="AV16" i="12" s="1"/>
  <c r="AV15" i="13" l="1"/>
  <c r="AH15" i="13"/>
  <c r="AD15" i="13"/>
  <c r="AB15" i="13"/>
  <c r="Z15" i="13"/>
  <c r="X15" i="13"/>
  <c r="V15" i="13"/>
  <c r="T15" i="13"/>
  <c r="R15" i="13"/>
  <c r="AV14" i="13"/>
  <c r="AH14" i="13"/>
  <c r="AD14" i="13"/>
  <c r="AB14" i="13"/>
  <c r="Z14" i="13"/>
  <c r="X14" i="13"/>
  <c r="V14" i="13"/>
  <c r="T14" i="13"/>
  <c r="R14" i="13"/>
  <c r="AV13" i="13"/>
  <c r="AH13" i="13"/>
  <c r="AD13" i="13"/>
  <c r="AB13" i="13"/>
  <c r="Z13" i="13"/>
  <c r="X13" i="13"/>
  <c r="V13" i="13"/>
  <c r="T13" i="13"/>
  <c r="R13" i="13"/>
  <c r="AV12" i="13"/>
  <c r="AH12" i="13"/>
  <c r="AD12" i="13"/>
  <c r="AB12" i="13"/>
  <c r="Z12" i="13"/>
  <c r="X12" i="13"/>
  <c r="V12" i="13"/>
  <c r="T12" i="13"/>
  <c r="R12" i="13"/>
  <c r="AL11" i="13"/>
  <c r="AH11" i="13"/>
  <c r="AD11" i="13"/>
  <c r="AB11" i="13"/>
  <c r="Z11" i="13"/>
  <c r="X11" i="13"/>
  <c r="V11" i="13"/>
  <c r="T11" i="13"/>
  <c r="R11" i="13"/>
  <c r="L11" i="13"/>
  <c r="M11" i="13" s="1"/>
  <c r="J11" i="13"/>
  <c r="K11" i="13" s="1"/>
  <c r="AE13" i="13" l="1"/>
  <c r="AF13" i="13" s="1"/>
  <c r="AI13" i="13" s="1"/>
  <c r="AE12" i="13"/>
  <c r="AF12" i="13" s="1"/>
  <c r="AI12" i="13" s="1"/>
  <c r="AE11" i="13"/>
  <c r="AF11" i="13" s="1"/>
  <c r="AI11" i="13" s="1"/>
  <c r="AE15" i="13"/>
  <c r="AF15" i="13" s="1"/>
  <c r="AI15" i="13" s="1"/>
  <c r="AK15" i="13" s="1"/>
  <c r="AT11" i="13"/>
  <c r="AE14" i="13"/>
  <c r="AF14" i="13" s="1"/>
  <c r="AI14" i="13" s="1"/>
  <c r="AJ14" i="13" s="1"/>
  <c r="N11" i="13"/>
  <c r="AK13" i="13"/>
  <c r="AJ13" i="13"/>
  <c r="AK12" i="13"/>
  <c r="AJ12" i="13"/>
  <c r="AK11" i="13"/>
  <c r="AJ11" i="13"/>
  <c r="AJ15" i="13"/>
  <c r="AK14" i="13" l="1"/>
  <c r="AM11" i="13"/>
  <c r="AN11" i="13" s="1"/>
  <c r="AP11" i="13" s="1"/>
  <c r="AR11" i="13" l="1"/>
  <c r="AQ11" i="13"/>
  <c r="AS11" i="13" s="1"/>
  <c r="AU11" i="13" s="1"/>
  <c r="AV11" i="13" s="1"/>
  <c r="AW39" i="11" l="1"/>
  <c r="AI39" i="11"/>
  <c r="AE39" i="11"/>
  <c r="AC39" i="11"/>
  <c r="AA39" i="11"/>
  <c r="Y39" i="11"/>
  <c r="W39" i="11"/>
  <c r="U39" i="11"/>
  <c r="S39" i="11"/>
  <c r="AW38" i="11"/>
  <c r="AI38" i="11"/>
  <c r="AE38" i="11"/>
  <c r="AC38" i="11"/>
  <c r="AA38" i="11"/>
  <c r="Y38" i="11"/>
  <c r="W38" i="11"/>
  <c r="U38" i="11"/>
  <c r="S38" i="11"/>
  <c r="AW37" i="11"/>
  <c r="AI37" i="11"/>
  <c r="AE37" i="11"/>
  <c r="AC37" i="11"/>
  <c r="AA37" i="11"/>
  <c r="Y37" i="11"/>
  <c r="W37" i="11"/>
  <c r="U37" i="11"/>
  <c r="S37" i="11"/>
  <c r="AW36" i="11"/>
  <c r="AI36" i="11"/>
  <c r="AE36" i="11"/>
  <c r="AC36" i="11"/>
  <c r="AA36" i="11"/>
  <c r="Y36" i="11"/>
  <c r="W36" i="11"/>
  <c r="U36" i="11"/>
  <c r="S36" i="11"/>
  <c r="AM35" i="11"/>
  <c r="AI35" i="11"/>
  <c r="AE35" i="11"/>
  <c r="AC35" i="11"/>
  <c r="AA35" i="11"/>
  <c r="Y35" i="11"/>
  <c r="W35" i="11"/>
  <c r="U35" i="11"/>
  <c r="S35" i="11"/>
  <c r="N35" i="11"/>
  <c r="K35" i="11"/>
  <c r="L35" i="11" s="1"/>
  <c r="AW34" i="11"/>
  <c r="AI34" i="11"/>
  <c r="AE34" i="11"/>
  <c r="AC34" i="11"/>
  <c r="AA34" i="11"/>
  <c r="Y34" i="11"/>
  <c r="W34" i="11"/>
  <c r="U34" i="11"/>
  <c r="S34" i="11"/>
  <c r="AW33" i="11"/>
  <c r="AI33" i="11"/>
  <c r="AE33" i="11"/>
  <c r="AC33" i="11"/>
  <c r="AA33" i="11"/>
  <c r="Y33" i="11"/>
  <c r="W33" i="11"/>
  <c r="U33" i="11"/>
  <c r="S33" i="11"/>
  <c r="AW32" i="11"/>
  <c r="AI32" i="11"/>
  <c r="AE32" i="11"/>
  <c r="AC32" i="11"/>
  <c r="AA32" i="11"/>
  <c r="Y32" i="11"/>
  <c r="W32" i="11"/>
  <c r="U32" i="11"/>
  <c r="S32" i="11"/>
  <c r="AW31" i="11"/>
  <c r="AI31" i="11"/>
  <c r="AE31" i="11"/>
  <c r="AC31" i="11"/>
  <c r="AA31" i="11"/>
  <c r="Y31" i="11"/>
  <c r="W31" i="11"/>
  <c r="AF31" i="11" s="1"/>
  <c r="AG31" i="11" s="1"/>
  <c r="AJ31" i="11" s="1"/>
  <c r="U31" i="11"/>
  <c r="S31" i="11"/>
  <c r="AM30" i="11"/>
  <c r="AI30" i="11"/>
  <c r="AE30" i="11"/>
  <c r="AC30" i="11"/>
  <c r="AA30" i="11"/>
  <c r="Y30" i="11"/>
  <c r="W30" i="11"/>
  <c r="U30" i="11"/>
  <c r="S30" i="11"/>
  <c r="N30" i="11"/>
  <c r="K30" i="11"/>
  <c r="L30" i="11" s="1"/>
  <c r="AW29" i="11"/>
  <c r="AI29" i="11"/>
  <c r="AE29" i="11"/>
  <c r="AC29" i="11"/>
  <c r="AA29" i="11"/>
  <c r="Y29" i="11"/>
  <c r="W29" i="11"/>
  <c r="U29" i="11"/>
  <c r="S29" i="11"/>
  <c r="AW28" i="11"/>
  <c r="AI28" i="11"/>
  <c r="AE28" i="11"/>
  <c r="AC28" i="11"/>
  <c r="AA28" i="11"/>
  <c r="Y28" i="11"/>
  <c r="W28" i="11"/>
  <c r="U28" i="11"/>
  <c r="S28" i="11"/>
  <c r="AW27" i="11"/>
  <c r="AI27" i="11"/>
  <c r="AE27" i="11"/>
  <c r="AC27" i="11"/>
  <c r="AA27" i="11"/>
  <c r="Y27" i="11"/>
  <c r="W27" i="11"/>
  <c r="U27" i="11"/>
  <c r="AF27" i="11" s="1"/>
  <c r="AG27" i="11" s="1"/>
  <c r="AJ27" i="11" s="1"/>
  <c r="S27" i="11"/>
  <c r="AW26" i="11"/>
  <c r="AI26" i="11"/>
  <c r="AE26" i="11"/>
  <c r="AC26" i="11"/>
  <c r="AA26" i="11"/>
  <c r="Y26" i="11"/>
  <c r="W26" i="11"/>
  <c r="U26" i="11"/>
  <c r="S26" i="11"/>
  <c r="AU25" i="11"/>
  <c r="AM25" i="11"/>
  <c r="AI25" i="11"/>
  <c r="AE25" i="11"/>
  <c r="AC25" i="11"/>
  <c r="AA25" i="11"/>
  <c r="Y25" i="11"/>
  <c r="W25" i="11"/>
  <c r="U25" i="11"/>
  <c r="S25" i="11"/>
  <c r="AF25" i="11" s="1"/>
  <c r="AG25" i="11" s="1"/>
  <c r="AJ25" i="11" s="1"/>
  <c r="N25" i="11"/>
  <c r="K25" i="11"/>
  <c r="L25" i="11" s="1"/>
  <c r="AW24" i="11"/>
  <c r="AI24" i="11"/>
  <c r="AE24" i="11"/>
  <c r="AC24" i="11"/>
  <c r="AA24" i="11"/>
  <c r="Y24" i="11"/>
  <c r="W24" i="11"/>
  <c r="U24" i="11"/>
  <c r="S24" i="11"/>
  <c r="AW23" i="11"/>
  <c r="AI23" i="11"/>
  <c r="AE23" i="11"/>
  <c r="AC23" i="11"/>
  <c r="AA23" i="11"/>
  <c r="Y23" i="11"/>
  <c r="W23" i="11"/>
  <c r="U23" i="11"/>
  <c r="S23" i="11"/>
  <c r="AW22" i="11"/>
  <c r="AI22" i="11"/>
  <c r="AE22" i="11"/>
  <c r="AC22" i="11"/>
  <c r="AA22" i="11"/>
  <c r="Y22" i="11"/>
  <c r="W22" i="11"/>
  <c r="U22" i="11"/>
  <c r="S22" i="11"/>
  <c r="AW21" i="11"/>
  <c r="AI21" i="11"/>
  <c r="AE21" i="11"/>
  <c r="AC21" i="11"/>
  <c r="AA21" i="11"/>
  <c r="Y21" i="11"/>
  <c r="W21" i="11"/>
  <c r="U21" i="11"/>
  <c r="S21" i="11"/>
  <c r="AM20" i="11"/>
  <c r="AI20" i="11"/>
  <c r="AE20" i="11"/>
  <c r="AC20" i="11"/>
  <c r="AA20" i="11"/>
  <c r="Y20" i="11"/>
  <c r="W20" i="11"/>
  <c r="U20" i="11"/>
  <c r="S20" i="11"/>
  <c r="AU20" i="11"/>
  <c r="K20" i="11"/>
  <c r="L20" i="11" s="1"/>
  <c r="AW19" i="11"/>
  <c r="AI19" i="11"/>
  <c r="AE19" i="11"/>
  <c r="AC19" i="11"/>
  <c r="AA19" i="11"/>
  <c r="Y19" i="11"/>
  <c r="W19" i="11"/>
  <c r="U19" i="11"/>
  <c r="S19" i="11"/>
  <c r="AW18" i="11"/>
  <c r="AI18" i="11"/>
  <c r="AE18" i="11"/>
  <c r="AC18" i="11"/>
  <c r="AA18" i="11"/>
  <c r="Y18" i="11"/>
  <c r="W18" i="11"/>
  <c r="U18" i="11"/>
  <c r="S18" i="11"/>
  <c r="AW17" i="11"/>
  <c r="AI17" i="11"/>
  <c r="AE17" i="11"/>
  <c r="AC17" i="11"/>
  <c r="AA17" i="11"/>
  <c r="Y17" i="11"/>
  <c r="W17" i="11"/>
  <c r="U17" i="11"/>
  <c r="S17" i="11"/>
  <c r="AW16" i="11"/>
  <c r="AI16" i="11"/>
  <c r="AE16" i="11"/>
  <c r="AC16" i="11"/>
  <c r="AA16" i="11"/>
  <c r="Y16" i="11"/>
  <c r="W16" i="11"/>
  <c r="U16" i="11"/>
  <c r="S16" i="11"/>
  <c r="AM15" i="11"/>
  <c r="AI15" i="11"/>
  <c r="AE15" i="11"/>
  <c r="AC15" i="11"/>
  <c r="AA15" i="11"/>
  <c r="Y15" i="11"/>
  <c r="W15" i="11"/>
  <c r="U15" i="11"/>
  <c r="S15" i="11"/>
  <c r="N15" i="11"/>
  <c r="K15" i="11"/>
  <c r="S10" i="11"/>
  <c r="U10" i="11"/>
  <c r="W10" i="11"/>
  <c r="Y10" i="11"/>
  <c r="AA10" i="11"/>
  <c r="AC10" i="11"/>
  <c r="AE10" i="11"/>
  <c r="AI10" i="11"/>
  <c r="AW14" i="11"/>
  <c r="AI14" i="11"/>
  <c r="AE14" i="11"/>
  <c r="AC14" i="11"/>
  <c r="AA14" i="11"/>
  <c r="Y14" i="11"/>
  <c r="W14" i="11"/>
  <c r="U14" i="11"/>
  <c r="S14" i="11"/>
  <c r="AW13" i="11"/>
  <c r="AI13" i="11"/>
  <c r="AE13" i="11"/>
  <c r="AC13" i="11"/>
  <c r="AA13" i="11"/>
  <c r="Y13" i="11"/>
  <c r="W13" i="11"/>
  <c r="U13" i="11"/>
  <c r="S13" i="11"/>
  <c r="AW12" i="11"/>
  <c r="AI12" i="11"/>
  <c r="AE12" i="11"/>
  <c r="AC12" i="11"/>
  <c r="AA12" i="11"/>
  <c r="Y12" i="11"/>
  <c r="W12" i="11"/>
  <c r="U12" i="11"/>
  <c r="S12" i="11"/>
  <c r="AW11" i="11"/>
  <c r="AI11" i="11"/>
  <c r="AE11" i="11"/>
  <c r="AC11" i="11"/>
  <c r="AA11" i="11"/>
  <c r="Y11" i="11"/>
  <c r="W11" i="11"/>
  <c r="U11" i="11"/>
  <c r="S11" i="11"/>
  <c r="AM10" i="11"/>
  <c r="N10" i="11"/>
  <c r="K10" i="11"/>
  <c r="AF11" i="11" l="1"/>
  <c r="AG11" i="11" s="1"/>
  <c r="AJ11" i="11" s="1"/>
  <c r="AF13" i="11"/>
  <c r="AG13" i="11" s="1"/>
  <c r="AJ13" i="11" s="1"/>
  <c r="AF19" i="11"/>
  <c r="AG19" i="11" s="1"/>
  <c r="AJ19" i="11" s="1"/>
  <c r="AF20" i="11"/>
  <c r="AG20" i="11" s="1"/>
  <c r="AJ20" i="11" s="1"/>
  <c r="AF24" i="11"/>
  <c r="AG24" i="11" s="1"/>
  <c r="AJ24" i="11" s="1"/>
  <c r="AF17" i="11"/>
  <c r="AG17" i="11" s="1"/>
  <c r="AJ17" i="11" s="1"/>
  <c r="AF22" i="11"/>
  <c r="AG22" i="11" s="1"/>
  <c r="AJ22" i="11" s="1"/>
  <c r="AF29" i="11"/>
  <c r="AG29" i="11" s="1"/>
  <c r="AJ29" i="11" s="1"/>
  <c r="AF33" i="11"/>
  <c r="AG33" i="11" s="1"/>
  <c r="AJ33" i="11" s="1"/>
  <c r="AF12" i="11"/>
  <c r="AG12" i="11" s="1"/>
  <c r="AJ12" i="11" s="1"/>
  <c r="AF15" i="11"/>
  <c r="AG15" i="11" s="1"/>
  <c r="AJ15" i="11" s="1"/>
  <c r="AF18" i="11"/>
  <c r="AG18" i="11" s="1"/>
  <c r="AJ18" i="11" s="1"/>
  <c r="AF21" i="11"/>
  <c r="AG21" i="11" s="1"/>
  <c r="AJ21" i="11" s="1"/>
  <c r="AF26" i="11"/>
  <c r="AG26" i="11" s="1"/>
  <c r="AJ26" i="11" s="1"/>
  <c r="AF32" i="11"/>
  <c r="AG32" i="11" s="1"/>
  <c r="AJ32" i="11" s="1"/>
  <c r="AK32" i="11" s="1"/>
  <c r="AF37" i="11"/>
  <c r="AG37" i="11" s="1"/>
  <c r="AJ37" i="11" s="1"/>
  <c r="AK37" i="11" s="1"/>
  <c r="AF38" i="11"/>
  <c r="AG38" i="11" s="1"/>
  <c r="AJ38" i="11" s="1"/>
  <c r="AF14" i="11"/>
  <c r="AG14" i="11" s="1"/>
  <c r="AJ14" i="11" s="1"/>
  <c r="AF10" i="11"/>
  <c r="AG10" i="11" s="1"/>
  <c r="AJ10" i="11" s="1"/>
  <c r="AF16" i="11"/>
  <c r="AG16" i="11" s="1"/>
  <c r="AJ16" i="11" s="1"/>
  <c r="AK16" i="11" s="1"/>
  <c r="AF23" i="11"/>
  <c r="AG23" i="11" s="1"/>
  <c r="AJ23" i="11" s="1"/>
  <c r="AF28" i="11"/>
  <c r="AG28" i="11" s="1"/>
  <c r="AJ28" i="11" s="1"/>
  <c r="AF30" i="11"/>
  <c r="AG30" i="11" s="1"/>
  <c r="AJ30" i="11" s="1"/>
  <c r="AK30" i="11" s="1"/>
  <c r="AF34" i="11"/>
  <c r="AG34" i="11" s="1"/>
  <c r="AJ34" i="11" s="1"/>
  <c r="AL34" i="11" s="1"/>
  <c r="AF35" i="11"/>
  <c r="AG35" i="11" s="1"/>
  <c r="AJ35" i="11" s="1"/>
  <c r="AF36" i="11"/>
  <c r="AG36" i="11" s="1"/>
  <c r="AJ36" i="11" s="1"/>
  <c r="AK36" i="11" s="1"/>
  <c r="AF39" i="11"/>
  <c r="AG39" i="11" s="1"/>
  <c r="AJ39" i="11" s="1"/>
  <c r="AK39" i="11" s="1"/>
  <c r="AL30" i="11"/>
  <c r="AL36" i="11"/>
  <c r="AL39" i="11"/>
  <c r="AK33" i="11"/>
  <c r="AL33" i="11"/>
  <c r="O30" i="11"/>
  <c r="AL32" i="11"/>
  <c r="O35" i="11"/>
  <c r="AL37" i="11"/>
  <c r="AK38" i="11"/>
  <c r="AL38" i="11"/>
  <c r="AK31" i="11"/>
  <c r="AL31" i="11"/>
  <c r="AK34" i="11"/>
  <c r="AL35" i="11"/>
  <c r="AK35" i="11"/>
  <c r="AU30" i="11"/>
  <c r="AU35" i="11"/>
  <c r="O25" i="11"/>
  <c r="AK28" i="11"/>
  <c r="AL28" i="11"/>
  <c r="AL29" i="11"/>
  <c r="AK29" i="11"/>
  <c r="AK26" i="11"/>
  <c r="AL26" i="11"/>
  <c r="AL25" i="11"/>
  <c r="AK25" i="11"/>
  <c r="AL27" i="11"/>
  <c r="AK27" i="11"/>
  <c r="AK21" i="11"/>
  <c r="AL21" i="11"/>
  <c r="AL20" i="11"/>
  <c r="AK20" i="11"/>
  <c r="AL23" i="11"/>
  <c r="AK23" i="11"/>
  <c r="AL24" i="11"/>
  <c r="AK24" i="11"/>
  <c r="O20" i="11"/>
  <c r="AL22" i="11"/>
  <c r="AK22" i="11"/>
  <c r="N20" i="11"/>
  <c r="AL19" i="11"/>
  <c r="AK19" i="11"/>
  <c r="AL16" i="11"/>
  <c r="AL17" i="11"/>
  <c r="AK17" i="11"/>
  <c r="AL15" i="11"/>
  <c r="AK15" i="11"/>
  <c r="AK18" i="11"/>
  <c r="AL18" i="11"/>
  <c r="L15" i="11"/>
  <c r="O15" i="11" s="1"/>
  <c r="AU15" i="11"/>
  <c r="AK10" i="11"/>
  <c r="AL10" i="11"/>
  <c r="AL12" i="11"/>
  <c r="AK12" i="11"/>
  <c r="AK11" i="11"/>
  <c r="AL11" i="11"/>
  <c r="AK13" i="11"/>
  <c r="AL13" i="11"/>
  <c r="AK14" i="11"/>
  <c r="AL14" i="11"/>
  <c r="L10" i="11"/>
  <c r="O10" i="11" s="1"/>
  <c r="AU10" i="11"/>
  <c r="AN35" i="11" l="1"/>
  <c r="AO35" i="11" s="1"/>
  <c r="AQ35" i="11" s="1"/>
  <c r="AS35" i="11" s="1"/>
  <c r="AN30" i="11"/>
  <c r="AO30" i="11" s="1"/>
  <c r="AQ30" i="11" s="1"/>
  <c r="AN25" i="11"/>
  <c r="AO25" i="11" s="1"/>
  <c r="AQ25" i="11" s="1"/>
  <c r="AN20" i="11"/>
  <c r="AO20" i="11" s="1"/>
  <c r="AQ20" i="11" s="1"/>
  <c r="AN15" i="11"/>
  <c r="AO15" i="11" s="1"/>
  <c r="AQ15" i="11" s="1"/>
  <c r="AN10" i="11"/>
  <c r="AO10" i="11" s="1"/>
  <c r="AQ10" i="11" s="1"/>
  <c r="AR35" i="11" l="1"/>
  <c r="AT35" i="11" s="1"/>
  <c r="AV35" i="11" s="1"/>
  <c r="AW35" i="11" s="1"/>
  <c r="AR30" i="11"/>
  <c r="AT30" i="11" s="1"/>
  <c r="AV30" i="11" s="1"/>
  <c r="AW30" i="11" s="1"/>
  <c r="AS30" i="11"/>
  <c r="AS25" i="11"/>
  <c r="AR25" i="11"/>
  <c r="AT25" i="11" s="1"/>
  <c r="AV25" i="11" s="1"/>
  <c r="AW25" i="11" s="1"/>
  <c r="AS20" i="11"/>
  <c r="AR20" i="11"/>
  <c r="AT20" i="11" s="1"/>
  <c r="AV20" i="11" s="1"/>
  <c r="AW20" i="11" s="1"/>
  <c r="AS15" i="11"/>
  <c r="AR15" i="11"/>
  <c r="AT15" i="11" s="1"/>
  <c r="AV15" i="11" s="1"/>
  <c r="AW15" i="11" s="1"/>
  <c r="AR10" i="11"/>
  <c r="AT10" i="11" s="1"/>
  <c r="AV10" i="11" s="1"/>
  <c r="AW10" i="11" s="1"/>
  <c r="AS10" i="11"/>
  <c r="AV30" i="9" l="1"/>
  <c r="AH30" i="9"/>
  <c r="AD30" i="9"/>
  <c r="AB30" i="9"/>
  <c r="Z30" i="9"/>
  <c r="X30" i="9"/>
  <c r="V30" i="9"/>
  <c r="T30" i="9"/>
  <c r="R30" i="9"/>
  <c r="AV29" i="9"/>
  <c r="AH29" i="9"/>
  <c r="AD29" i="9"/>
  <c r="AB29" i="9"/>
  <c r="Z29" i="9"/>
  <c r="X29" i="9"/>
  <c r="V29" i="9"/>
  <c r="T29" i="9"/>
  <c r="R29" i="9"/>
  <c r="AV28" i="9"/>
  <c r="AH28" i="9"/>
  <c r="AD28" i="9"/>
  <c r="AB28" i="9"/>
  <c r="Z28" i="9"/>
  <c r="X28" i="9"/>
  <c r="V28" i="9"/>
  <c r="T28" i="9"/>
  <c r="R28" i="9"/>
  <c r="AE28" i="9" s="1"/>
  <c r="AF28" i="9" s="1"/>
  <c r="AI28" i="9" s="1"/>
  <c r="AV27" i="9"/>
  <c r="AH27" i="9"/>
  <c r="AD27" i="9"/>
  <c r="AB27" i="9"/>
  <c r="Z27" i="9"/>
  <c r="X27" i="9"/>
  <c r="V27" i="9"/>
  <c r="T27" i="9"/>
  <c r="R27" i="9"/>
  <c r="AL26" i="9"/>
  <c r="AH26" i="9"/>
  <c r="AD26" i="9"/>
  <c r="AB26" i="9"/>
  <c r="Z26" i="9"/>
  <c r="X26" i="9"/>
  <c r="V26" i="9"/>
  <c r="T26" i="9"/>
  <c r="R26" i="9"/>
  <c r="L26" i="9"/>
  <c r="M26" i="9" s="1"/>
  <c r="K26" i="9"/>
  <c r="J26" i="9"/>
  <c r="AV25" i="9"/>
  <c r="AH25" i="9"/>
  <c r="AD25" i="9"/>
  <c r="AB25" i="9"/>
  <c r="Z25" i="9"/>
  <c r="X25" i="9"/>
  <c r="V25" i="9"/>
  <c r="T25" i="9"/>
  <c r="R25" i="9"/>
  <c r="AV24" i="9"/>
  <c r="AH24" i="9"/>
  <c r="AD24" i="9"/>
  <c r="AB24" i="9"/>
  <c r="Z24" i="9"/>
  <c r="X24" i="9"/>
  <c r="V24" i="9"/>
  <c r="T24" i="9"/>
  <c r="R24" i="9"/>
  <c r="AV23" i="9"/>
  <c r="AH23" i="9"/>
  <c r="AD23" i="9"/>
  <c r="AB23" i="9"/>
  <c r="Z23" i="9"/>
  <c r="X23" i="9"/>
  <c r="V23" i="9"/>
  <c r="T23" i="9"/>
  <c r="R23" i="9"/>
  <c r="AE23" i="9" s="1"/>
  <c r="AF23" i="9" s="1"/>
  <c r="AI23" i="9" s="1"/>
  <c r="AV22" i="9"/>
  <c r="AH22" i="9"/>
  <c r="AD22" i="9"/>
  <c r="AB22" i="9"/>
  <c r="Z22" i="9"/>
  <c r="X22" i="9"/>
  <c r="V22" i="9"/>
  <c r="T22" i="9"/>
  <c r="R22" i="9"/>
  <c r="AL21" i="9"/>
  <c r="AH21" i="9"/>
  <c r="AD21" i="9"/>
  <c r="AB21" i="9"/>
  <c r="Z21" i="9"/>
  <c r="X21" i="9"/>
  <c r="V21" i="9"/>
  <c r="T21" i="9"/>
  <c r="R21" i="9"/>
  <c r="L21" i="9"/>
  <c r="M21" i="9" s="1"/>
  <c r="K21" i="9"/>
  <c r="J21" i="9"/>
  <c r="AV20" i="9"/>
  <c r="AH20" i="9"/>
  <c r="AD20" i="9"/>
  <c r="AB20" i="9"/>
  <c r="Z20" i="9"/>
  <c r="X20" i="9"/>
  <c r="V20" i="9"/>
  <c r="T20" i="9"/>
  <c r="R20" i="9"/>
  <c r="AV19" i="9"/>
  <c r="AH19" i="9"/>
  <c r="AD19" i="9"/>
  <c r="AB19" i="9"/>
  <c r="Z19" i="9"/>
  <c r="X19" i="9"/>
  <c r="V19" i="9"/>
  <c r="T19" i="9"/>
  <c r="R19" i="9"/>
  <c r="AV18" i="9"/>
  <c r="AH18" i="9"/>
  <c r="AD18" i="9"/>
  <c r="AB18" i="9"/>
  <c r="Z18" i="9"/>
  <c r="X18" i="9"/>
  <c r="V18" i="9"/>
  <c r="T18" i="9"/>
  <c r="R18" i="9"/>
  <c r="AE18" i="9" s="1"/>
  <c r="AF18" i="9" s="1"/>
  <c r="AI18" i="9" s="1"/>
  <c r="AV17" i="9"/>
  <c r="AH17" i="9"/>
  <c r="AD17" i="9"/>
  <c r="AB17" i="9"/>
  <c r="Z17" i="9"/>
  <c r="X17" i="9"/>
  <c r="V17" i="9"/>
  <c r="T17" i="9"/>
  <c r="R17" i="9"/>
  <c r="AL16" i="9"/>
  <c r="AH16" i="9"/>
  <c r="AD16" i="9"/>
  <c r="AB16" i="9"/>
  <c r="Z16" i="9"/>
  <c r="X16" i="9"/>
  <c r="V16" i="9"/>
  <c r="T16" i="9"/>
  <c r="R16" i="9"/>
  <c r="L16" i="9"/>
  <c r="AT16" i="9" s="1"/>
  <c r="K16" i="9"/>
  <c r="J16" i="9"/>
  <c r="AV15" i="9"/>
  <c r="AH15" i="9"/>
  <c r="AD15" i="9"/>
  <c r="AB15" i="9"/>
  <c r="Z15" i="9"/>
  <c r="X15" i="9"/>
  <c r="V15" i="9"/>
  <c r="T15" i="9"/>
  <c r="R15" i="9"/>
  <c r="AV14" i="9"/>
  <c r="AH14" i="9"/>
  <c r="AD14" i="9"/>
  <c r="AB14" i="9"/>
  <c r="Z14" i="9"/>
  <c r="X14" i="9"/>
  <c r="V14" i="9"/>
  <c r="T14" i="9"/>
  <c r="R14" i="9"/>
  <c r="AV13" i="9"/>
  <c r="AH13" i="9"/>
  <c r="AD13" i="9"/>
  <c r="AB13" i="9"/>
  <c r="Z13" i="9"/>
  <c r="X13" i="9"/>
  <c r="V13" i="9"/>
  <c r="T13" i="9"/>
  <c r="R13" i="9"/>
  <c r="AV12" i="9"/>
  <c r="AH12" i="9"/>
  <c r="AD12" i="9"/>
  <c r="AB12" i="9"/>
  <c r="Z12" i="9"/>
  <c r="X12" i="9"/>
  <c r="V12" i="9"/>
  <c r="T12" i="9"/>
  <c r="R12" i="9"/>
  <c r="AL11" i="9"/>
  <c r="AH11" i="9"/>
  <c r="AD11" i="9"/>
  <c r="AB11" i="9"/>
  <c r="Z11" i="9"/>
  <c r="X11" i="9"/>
  <c r="V11" i="9"/>
  <c r="T11" i="9"/>
  <c r="R11" i="9"/>
  <c r="L11" i="9"/>
  <c r="AT11" i="9" s="1"/>
  <c r="J11" i="9"/>
  <c r="K11" i="9" s="1"/>
  <c r="AE29" i="9" l="1"/>
  <c r="AF29" i="9" s="1"/>
  <c r="AI29" i="9" s="1"/>
  <c r="AJ29" i="9" s="1"/>
  <c r="AE13" i="9"/>
  <c r="AF13" i="9" s="1"/>
  <c r="AI13" i="9" s="1"/>
  <c r="AE14" i="9"/>
  <c r="AF14" i="9" s="1"/>
  <c r="AI14" i="9" s="1"/>
  <c r="AK14" i="9" s="1"/>
  <c r="AE19" i="9"/>
  <c r="AF19" i="9" s="1"/>
  <c r="AI19" i="9" s="1"/>
  <c r="AE24" i="9"/>
  <c r="AF24" i="9" s="1"/>
  <c r="AI24" i="9" s="1"/>
  <c r="AE12" i="9"/>
  <c r="AF12" i="9" s="1"/>
  <c r="AI12" i="9" s="1"/>
  <c r="AE17" i="9"/>
  <c r="AF17" i="9" s="1"/>
  <c r="AI17" i="9" s="1"/>
  <c r="AK17" i="9" s="1"/>
  <c r="AE22" i="9"/>
  <c r="AF22" i="9" s="1"/>
  <c r="AI22" i="9" s="1"/>
  <c r="AE11" i="9"/>
  <c r="AF11" i="9" s="1"/>
  <c r="AI11" i="9" s="1"/>
  <c r="AK11" i="9" s="1"/>
  <c r="AE15" i="9"/>
  <c r="AF15" i="9" s="1"/>
  <c r="AI15" i="9" s="1"/>
  <c r="AE16" i="9"/>
  <c r="AF16" i="9" s="1"/>
  <c r="AI16" i="9" s="1"/>
  <c r="AK16" i="9" s="1"/>
  <c r="AE20" i="9"/>
  <c r="AF20" i="9" s="1"/>
  <c r="AI20" i="9" s="1"/>
  <c r="AE21" i="9"/>
  <c r="AF21" i="9" s="1"/>
  <c r="AI21" i="9" s="1"/>
  <c r="AK21" i="9" s="1"/>
  <c r="AE25" i="9"/>
  <c r="AF25" i="9" s="1"/>
  <c r="AI25" i="9" s="1"/>
  <c r="AK25" i="9" s="1"/>
  <c r="AE26" i="9"/>
  <c r="AF26" i="9" s="1"/>
  <c r="AI26" i="9" s="1"/>
  <c r="AK26" i="9" s="1"/>
  <c r="AE27" i="9"/>
  <c r="AF27" i="9" s="1"/>
  <c r="AI27" i="9" s="1"/>
  <c r="AE30" i="9"/>
  <c r="AF30" i="9" s="1"/>
  <c r="AI30" i="9" s="1"/>
  <c r="AJ15" i="9"/>
  <c r="AK15" i="9"/>
  <c r="AJ21" i="9"/>
  <c r="AJ27" i="9"/>
  <c r="AK27" i="9"/>
  <c r="AJ14" i="9"/>
  <c r="AJ19" i="9"/>
  <c r="AK19" i="9"/>
  <c r="AJ24" i="9"/>
  <c r="AK24" i="9"/>
  <c r="AK20" i="9"/>
  <c r="AJ20" i="9"/>
  <c r="AJ13" i="9"/>
  <c r="AK13" i="9"/>
  <c r="AK18" i="9"/>
  <c r="AJ18" i="9"/>
  <c r="N21" i="9"/>
  <c r="AK23" i="9"/>
  <c r="AJ23" i="9"/>
  <c r="N26" i="9"/>
  <c r="AK28" i="9"/>
  <c r="AJ28" i="9"/>
  <c r="AK29" i="9"/>
  <c r="AJ12" i="9"/>
  <c r="AK12" i="9"/>
  <c r="AJ22" i="9"/>
  <c r="AK22" i="9"/>
  <c r="AJ11" i="9"/>
  <c r="AJ16" i="9"/>
  <c r="AJ25" i="9"/>
  <c r="AK30" i="9"/>
  <c r="AJ30" i="9"/>
  <c r="M11" i="9"/>
  <c r="N11" i="9" s="1"/>
  <c r="M16" i="9"/>
  <c r="N16" i="9" s="1"/>
  <c r="AT21" i="9"/>
  <c r="AT26" i="9"/>
  <c r="AJ17" i="9" l="1"/>
  <c r="AJ26" i="9"/>
  <c r="AM16" i="9"/>
  <c r="AN16" i="9" s="1"/>
  <c r="AP16" i="9" s="1"/>
  <c r="AM21" i="9"/>
  <c r="AN21" i="9" s="1"/>
  <c r="AP21" i="9" s="1"/>
  <c r="AM11" i="9"/>
  <c r="AN11" i="9" s="1"/>
  <c r="AP11" i="9" s="1"/>
  <c r="AM26" i="9"/>
  <c r="AN26" i="9" s="1"/>
  <c r="AP26" i="9" s="1"/>
  <c r="AQ16" i="9"/>
  <c r="AS16" i="9" s="1"/>
  <c r="AU16" i="9" s="1"/>
  <c r="AV16" i="9" s="1"/>
  <c r="AR16" i="9"/>
  <c r="AR26" i="9" l="1"/>
  <c r="AQ26" i="9"/>
  <c r="AS26" i="9" s="1"/>
  <c r="AU26" i="9" s="1"/>
  <c r="AV26" i="9" s="1"/>
  <c r="AR11" i="9"/>
  <c r="AQ11" i="9"/>
  <c r="AS11" i="9" s="1"/>
  <c r="AU11" i="9" s="1"/>
  <c r="AV11" i="9" s="1"/>
  <c r="AR21" i="9"/>
  <c r="AQ21" i="9"/>
  <c r="AS21" i="9" s="1"/>
  <c r="AU21" i="9" s="1"/>
  <c r="AV21" i="9" s="1"/>
  <c r="AV75" i="8" l="1"/>
  <c r="AH75" i="8"/>
  <c r="AD75" i="8"/>
  <c r="AB75" i="8"/>
  <c r="Z75" i="8"/>
  <c r="X75" i="8"/>
  <c r="V75" i="8"/>
  <c r="T75" i="8"/>
  <c r="R75" i="8"/>
  <c r="AV74" i="8"/>
  <c r="AH74" i="8"/>
  <c r="AD74" i="8"/>
  <c r="AB74" i="8"/>
  <c r="Z74" i="8"/>
  <c r="X74" i="8"/>
  <c r="V74" i="8"/>
  <c r="T74" i="8"/>
  <c r="R74" i="8"/>
  <c r="AV73" i="8"/>
  <c r="AH73" i="8"/>
  <c r="AD73" i="8"/>
  <c r="AB73" i="8"/>
  <c r="Z73" i="8"/>
  <c r="X73" i="8"/>
  <c r="V73" i="8"/>
  <c r="T73" i="8"/>
  <c r="R73" i="8"/>
  <c r="AV72" i="8"/>
  <c r="AH72" i="8"/>
  <c r="AD72" i="8"/>
  <c r="AB72" i="8"/>
  <c r="Z72" i="8"/>
  <c r="X72" i="8"/>
  <c r="V72" i="8"/>
  <c r="T72" i="8"/>
  <c r="R72" i="8"/>
  <c r="AL71" i="8"/>
  <c r="AH71" i="8"/>
  <c r="AD71" i="8"/>
  <c r="AB71" i="8"/>
  <c r="Z71" i="8"/>
  <c r="X71" i="8"/>
  <c r="V71" i="8"/>
  <c r="T71" i="8"/>
  <c r="R71" i="8"/>
  <c r="L71" i="8"/>
  <c r="M71" i="8" s="1"/>
  <c r="J71" i="8"/>
  <c r="AV70" i="8"/>
  <c r="AH70" i="8"/>
  <c r="AD70" i="8"/>
  <c r="AB70" i="8"/>
  <c r="Z70" i="8"/>
  <c r="X70" i="8"/>
  <c r="V70" i="8"/>
  <c r="T70" i="8"/>
  <c r="R70" i="8"/>
  <c r="AV69" i="8"/>
  <c r="AH69" i="8"/>
  <c r="AD69" i="8"/>
  <c r="AB69" i="8"/>
  <c r="Z69" i="8"/>
  <c r="X69" i="8"/>
  <c r="V69" i="8"/>
  <c r="T69" i="8"/>
  <c r="R69" i="8"/>
  <c r="AV68" i="8"/>
  <c r="AH68" i="8"/>
  <c r="AD68" i="8"/>
  <c r="AB68" i="8"/>
  <c r="Z68" i="8"/>
  <c r="X68" i="8"/>
  <c r="V68" i="8"/>
  <c r="T68" i="8"/>
  <c r="R68" i="8"/>
  <c r="AV67" i="8"/>
  <c r="AH67" i="8"/>
  <c r="AD67" i="8"/>
  <c r="AB67" i="8"/>
  <c r="Z67" i="8"/>
  <c r="X67" i="8"/>
  <c r="V67" i="8"/>
  <c r="T67" i="8"/>
  <c r="R67" i="8"/>
  <c r="AL66" i="8"/>
  <c r="AH66" i="8"/>
  <c r="AD66" i="8"/>
  <c r="AB66" i="8"/>
  <c r="Z66" i="8"/>
  <c r="X66" i="8"/>
  <c r="V66" i="8"/>
  <c r="T66" i="8"/>
  <c r="R66" i="8"/>
  <c r="L66" i="8"/>
  <c r="M66" i="8" s="1"/>
  <c r="J66" i="8"/>
  <c r="AV65" i="8"/>
  <c r="AH65" i="8"/>
  <c r="AD65" i="8"/>
  <c r="AB65" i="8"/>
  <c r="Z65" i="8"/>
  <c r="X65" i="8"/>
  <c r="V65" i="8"/>
  <c r="T65" i="8"/>
  <c r="R65" i="8"/>
  <c r="AV64" i="8"/>
  <c r="AH64" i="8"/>
  <c r="AD64" i="8"/>
  <c r="AB64" i="8"/>
  <c r="Z64" i="8"/>
  <c r="X64" i="8"/>
  <c r="V64" i="8"/>
  <c r="T64" i="8"/>
  <c r="R64" i="8"/>
  <c r="AV63" i="8"/>
  <c r="AH63" i="8"/>
  <c r="AD63" i="8"/>
  <c r="AB63" i="8"/>
  <c r="Z63" i="8"/>
  <c r="X63" i="8"/>
  <c r="V63" i="8"/>
  <c r="T63" i="8"/>
  <c r="R63" i="8"/>
  <c r="AV62" i="8"/>
  <c r="AH62" i="8"/>
  <c r="AD62" i="8"/>
  <c r="AB62" i="8"/>
  <c r="Z62" i="8"/>
  <c r="X62" i="8"/>
  <c r="V62" i="8"/>
  <c r="T62" i="8"/>
  <c r="R62" i="8"/>
  <c r="AL61" i="8"/>
  <c r="AH61" i="8"/>
  <c r="AD61" i="8"/>
  <c r="AB61" i="8"/>
  <c r="Z61" i="8"/>
  <c r="X61" i="8"/>
  <c r="V61" i="8"/>
  <c r="T61" i="8"/>
  <c r="R61" i="8"/>
  <c r="L61" i="8"/>
  <c r="M61" i="8" s="1"/>
  <c r="J61" i="8"/>
  <c r="AV60" i="8"/>
  <c r="AH60" i="8"/>
  <c r="AD60" i="8"/>
  <c r="AB60" i="8"/>
  <c r="Z60" i="8"/>
  <c r="X60" i="8"/>
  <c r="V60" i="8"/>
  <c r="T60" i="8"/>
  <c r="R60" i="8"/>
  <c r="AV59" i="8"/>
  <c r="AH59" i="8"/>
  <c r="AD59" i="8"/>
  <c r="AB59" i="8"/>
  <c r="Z59" i="8"/>
  <c r="X59" i="8"/>
  <c r="V59" i="8"/>
  <c r="T59" i="8"/>
  <c r="R59" i="8"/>
  <c r="AV58" i="8"/>
  <c r="AH58" i="8"/>
  <c r="AD58" i="8"/>
  <c r="AB58" i="8"/>
  <c r="Z58" i="8"/>
  <c r="X58" i="8"/>
  <c r="V58" i="8"/>
  <c r="T58" i="8"/>
  <c r="R58" i="8"/>
  <c r="AV57" i="8"/>
  <c r="AH57" i="8"/>
  <c r="AD57" i="8"/>
  <c r="AB57" i="8"/>
  <c r="Z57" i="8"/>
  <c r="X57" i="8"/>
  <c r="V57" i="8"/>
  <c r="T57" i="8"/>
  <c r="R57" i="8"/>
  <c r="AV56" i="8"/>
  <c r="AL56" i="8"/>
  <c r="AH56" i="8"/>
  <c r="AD56" i="8"/>
  <c r="AB56" i="8"/>
  <c r="Z56" i="8"/>
  <c r="X56" i="8"/>
  <c r="V56" i="8"/>
  <c r="T56" i="8"/>
  <c r="R56" i="8"/>
  <c r="J56" i="8"/>
  <c r="K56" i="8" s="1"/>
  <c r="AV55" i="8"/>
  <c r="AH55" i="8"/>
  <c r="AD55" i="8"/>
  <c r="AB55" i="8"/>
  <c r="Z55" i="8"/>
  <c r="X55" i="8"/>
  <c r="V55" i="8"/>
  <c r="T55" i="8"/>
  <c r="R55" i="8"/>
  <c r="AV54" i="8"/>
  <c r="AH54" i="8"/>
  <c r="AD54" i="8"/>
  <c r="AB54" i="8"/>
  <c r="Z54" i="8"/>
  <c r="X54" i="8"/>
  <c r="V54" i="8"/>
  <c r="T54" i="8"/>
  <c r="R54" i="8"/>
  <c r="AV53" i="8"/>
  <c r="AH53" i="8"/>
  <c r="AD53" i="8"/>
  <c r="AB53" i="8"/>
  <c r="Z53" i="8"/>
  <c r="X53" i="8"/>
  <c r="V53" i="8"/>
  <c r="T53" i="8"/>
  <c r="R53" i="8"/>
  <c r="AV52" i="8"/>
  <c r="AH52" i="8"/>
  <c r="AD52" i="8"/>
  <c r="AB52" i="8"/>
  <c r="Z52" i="8"/>
  <c r="X52" i="8"/>
  <c r="V52" i="8"/>
  <c r="T52" i="8"/>
  <c r="R52" i="8"/>
  <c r="AV51" i="8"/>
  <c r="AL51" i="8"/>
  <c r="AH51" i="8"/>
  <c r="AD51" i="8"/>
  <c r="AB51" i="8"/>
  <c r="Z51" i="8"/>
  <c r="X51" i="8"/>
  <c r="V51" i="8"/>
  <c r="T51" i="8"/>
  <c r="R51" i="8"/>
  <c r="J51" i="8"/>
  <c r="AH50" i="8"/>
  <c r="AD50" i="8"/>
  <c r="AB50" i="8"/>
  <c r="Z50" i="8"/>
  <c r="X50" i="8"/>
  <c r="V50" i="8"/>
  <c r="T50" i="8"/>
  <c r="R50" i="8"/>
  <c r="AE50" i="8" s="1"/>
  <c r="AF50" i="8" s="1"/>
  <c r="AI50" i="8" s="1"/>
  <c r="AH49" i="8"/>
  <c r="AD49" i="8"/>
  <c r="AB49" i="8"/>
  <c r="Z49" i="8"/>
  <c r="X49" i="8"/>
  <c r="V49" i="8"/>
  <c r="T49" i="8"/>
  <c r="R49" i="8"/>
  <c r="AH48" i="8"/>
  <c r="AD48" i="8"/>
  <c r="AB48" i="8"/>
  <c r="Z48" i="8"/>
  <c r="X48" i="8"/>
  <c r="V48" i="8"/>
  <c r="T48" i="8"/>
  <c r="R48" i="8"/>
  <c r="AH47" i="8"/>
  <c r="AD47" i="8"/>
  <c r="AB47" i="8"/>
  <c r="Z47" i="8"/>
  <c r="X47" i="8"/>
  <c r="V47" i="8"/>
  <c r="T47" i="8"/>
  <c r="R47" i="8"/>
  <c r="AE47" i="8" s="1"/>
  <c r="AF47" i="8" s="1"/>
  <c r="AI47" i="8" s="1"/>
  <c r="AL46" i="8"/>
  <c r="AH46" i="8"/>
  <c r="AD46" i="8"/>
  <c r="AB46" i="8"/>
  <c r="Z46" i="8"/>
  <c r="X46" i="8"/>
  <c r="V46" i="8"/>
  <c r="T46" i="8"/>
  <c r="R46" i="8"/>
  <c r="K46" i="8"/>
  <c r="J46" i="8"/>
  <c r="AH45" i="8"/>
  <c r="AD45" i="8"/>
  <c r="AB45" i="8"/>
  <c r="Z45" i="8"/>
  <c r="X45" i="8"/>
  <c r="V45" i="8"/>
  <c r="T45" i="8"/>
  <c r="R45" i="8"/>
  <c r="AH44" i="8"/>
  <c r="AD44" i="8"/>
  <c r="AB44" i="8"/>
  <c r="Z44" i="8"/>
  <c r="X44" i="8"/>
  <c r="AE44" i="8" s="1"/>
  <c r="AF44" i="8" s="1"/>
  <c r="AI44" i="8" s="1"/>
  <c r="V44" i="8"/>
  <c r="T44" i="8"/>
  <c r="R44" i="8"/>
  <c r="AH43" i="8"/>
  <c r="AD43" i="8"/>
  <c r="AB43" i="8"/>
  <c r="Z43" i="8"/>
  <c r="X43" i="8"/>
  <c r="V43" i="8"/>
  <c r="T43" i="8"/>
  <c r="R43" i="8"/>
  <c r="AH42" i="8"/>
  <c r="AD42" i="8"/>
  <c r="AB42" i="8"/>
  <c r="Z42" i="8"/>
  <c r="X42" i="8"/>
  <c r="V42" i="8"/>
  <c r="T42" i="8"/>
  <c r="R42" i="8"/>
  <c r="AL41" i="8"/>
  <c r="AH41" i="8"/>
  <c r="AD41" i="8"/>
  <c r="AB41" i="8"/>
  <c r="Z41" i="8"/>
  <c r="X41" i="8"/>
  <c r="V41" i="8"/>
  <c r="T41" i="8"/>
  <c r="R41" i="8"/>
  <c r="J41" i="8"/>
  <c r="K41" i="8" s="1"/>
  <c r="AH40" i="8"/>
  <c r="AD40" i="8"/>
  <c r="AB40" i="8"/>
  <c r="Z40" i="8"/>
  <c r="X40" i="8"/>
  <c r="V40" i="8"/>
  <c r="T40" i="8"/>
  <c r="R40" i="8"/>
  <c r="AH39" i="8"/>
  <c r="AD39" i="8"/>
  <c r="AB39" i="8"/>
  <c r="Z39" i="8"/>
  <c r="X39" i="8"/>
  <c r="V39" i="8"/>
  <c r="T39" i="8"/>
  <c r="R39" i="8"/>
  <c r="AH38" i="8"/>
  <c r="AD38" i="8"/>
  <c r="AB38" i="8"/>
  <c r="Z38" i="8"/>
  <c r="X38" i="8"/>
  <c r="V38" i="8"/>
  <c r="T38" i="8"/>
  <c r="R38" i="8"/>
  <c r="AH37" i="8"/>
  <c r="AD37" i="8"/>
  <c r="AB37" i="8"/>
  <c r="Z37" i="8"/>
  <c r="X37" i="8"/>
  <c r="V37" i="8"/>
  <c r="T37" i="8"/>
  <c r="R37" i="8"/>
  <c r="AL36" i="8"/>
  <c r="AH36" i="8"/>
  <c r="AD36" i="8"/>
  <c r="AB36" i="8"/>
  <c r="Z36" i="8"/>
  <c r="X36" i="8"/>
  <c r="V36" i="8"/>
  <c r="T36" i="8"/>
  <c r="R36" i="8"/>
  <c r="L36" i="8"/>
  <c r="AT36" i="8" s="1"/>
  <c r="J36" i="8"/>
  <c r="AH35" i="8"/>
  <c r="AD35" i="8"/>
  <c r="AB35" i="8"/>
  <c r="Z35" i="8"/>
  <c r="X35" i="8"/>
  <c r="V35" i="8"/>
  <c r="T35" i="8"/>
  <c r="R35" i="8"/>
  <c r="AH34" i="8"/>
  <c r="AD34" i="8"/>
  <c r="AB34" i="8"/>
  <c r="Z34" i="8"/>
  <c r="X34" i="8"/>
  <c r="V34" i="8"/>
  <c r="T34" i="8"/>
  <c r="R34" i="8"/>
  <c r="AH33" i="8"/>
  <c r="AD33" i="8"/>
  <c r="AB33" i="8"/>
  <c r="Z33" i="8"/>
  <c r="X33" i="8"/>
  <c r="V33" i="8"/>
  <c r="T33" i="8"/>
  <c r="R33" i="8"/>
  <c r="AH32" i="8"/>
  <c r="AD32" i="8"/>
  <c r="AB32" i="8"/>
  <c r="Z32" i="8"/>
  <c r="X32" i="8"/>
  <c r="V32" i="8"/>
  <c r="T32" i="8"/>
  <c r="R32" i="8"/>
  <c r="AL31" i="8"/>
  <c r="AH31" i="8"/>
  <c r="AD31" i="8"/>
  <c r="AB31" i="8"/>
  <c r="Z31" i="8"/>
  <c r="X31" i="8"/>
  <c r="V31" i="8"/>
  <c r="T31" i="8"/>
  <c r="R31" i="8"/>
  <c r="J31" i="8"/>
  <c r="K31" i="8" s="1"/>
  <c r="AH30" i="8"/>
  <c r="AD30" i="8"/>
  <c r="AB30" i="8"/>
  <c r="Z30" i="8"/>
  <c r="X30" i="8"/>
  <c r="V30" i="8"/>
  <c r="T30" i="8"/>
  <c r="R30" i="8"/>
  <c r="AH29" i="8"/>
  <c r="AD29" i="8"/>
  <c r="AB29" i="8"/>
  <c r="Z29" i="8"/>
  <c r="X29" i="8"/>
  <c r="V29" i="8"/>
  <c r="T29" i="8"/>
  <c r="R29" i="8"/>
  <c r="AH28" i="8"/>
  <c r="AD28" i="8"/>
  <c r="AB28" i="8"/>
  <c r="Z28" i="8"/>
  <c r="X28" i="8"/>
  <c r="V28" i="8"/>
  <c r="T28" i="8"/>
  <c r="R28" i="8"/>
  <c r="AH27" i="8"/>
  <c r="AD27" i="8"/>
  <c r="AB27" i="8"/>
  <c r="Z27" i="8"/>
  <c r="X27" i="8"/>
  <c r="V27" i="8"/>
  <c r="T27" i="8"/>
  <c r="R27" i="8"/>
  <c r="AL26" i="8"/>
  <c r="AH26" i="8"/>
  <c r="AD26" i="8"/>
  <c r="AB26" i="8"/>
  <c r="Z26" i="8"/>
  <c r="X26" i="8"/>
  <c r="V26" i="8"/>
  <c r="T26" i="8"/>
  <c r="R26" i="8"/>
  <c r="K26" i="8"/>
  <c r="J26" i="8"/>
  <c r="AH25" i="8"/>
  <c r="AD25" i="8"/>
  <c r="AB25" i="8"/>
  <c r="Z25" i="8"/>
  <c r="X25" i="8"/>
  <c r="V25" i="8"/>
  <c r="T25" i="8"/>
  <c r="R25" i="8"/>
  <c r="AH24" i="8"/>
  <c r="AD24" i="8"/>
  <c r="AB24" i="8"/>
  <c r="Z24" i="8"/>
  <c r="X24" i="8"/>
  <c r="V24" i="8"/>
  <c r="T24" i="8"/>
  <c r="R24" i="8"/>
  <c r="AH23" i="8"/>
  <c r="AD23" i="8"/>
  <c r="AB23" i="8"/>
  <c r="Z23" i="8"/>
  <c r="X23" i="8"/>
  <c r="V23" i="8"/>
  <c r="T23" i="8"/>
  <c r="R23" i="8"/>
  <c r="AH22" i="8"/>
  <c r="AD22" i="8"/>
  <c r="AB22" i="8"/>
  <c r="Z22" i="8"/>
  <c r="X22" i="8"/>
  <c r="V22" i="8"/>
  <c r="T22" i="8"/>
  <c r="R22" i="8"/>
  <c r="AL21" i="8"/>
  <c r="AH21" i="8"/>
  <c r="AD21" i="8"/>
  <c r="AB21" i="8"/>
  <c r="Z21" i="8"/>
  <c r="X21" i="8"/>
  <c r="V21" i="8"/>
  <c r="T21" i="8"/>
  <c r="R21" i="8"/>
  <c r="J21" i="8"/>
  <c r="K21" i="8" s="1"/>
  <c r="AH20" i="8"/>
  <c r="AD20" i="8"/>
  <c r="AB20" i="8"/>
  <c r="Z20" i="8"/>
  <c r="X20" i="8"/>
  <c r="V20" i="8"/>
  <c r="T20" i="8"/>
  <c r="R20" i="8"/>
  <c r="AH19" i="8"/>
  <c r="AD19" i="8"/>
  <c r="AB19" i="8"/>
  <c r="Z19" i="8"/>
  <c r="X19" i="8"/>
  <c r="V19" i="8"/>
  <c r="T19" i="8"/>
  <c r="R19" i="8"/>
  <c r="AH18" i="8"/>
  <c r="AD18" i="8"/>
  <c r="AB18" i="8"/>
  <c r="Z18" i="8"/>
  <c r="X18" i="8"/>
  <c r="V18" i="8"/>
  <c r="T18" i="8"/>
  <c r="R18" i="8"/>
  <c r="AH17" i="8"/>
  <c r="AD17" i="8"/>
  <c r="AB17" i="8"/>
  <c r="Z17" i="8"/>
  <c r="X17" i="8"/>
  <c r="V17" i="8"/>
  <c r="T17" i="8"/>
  <c r="R17" i="8"/>
  <c r="AL16" i="8"/>
  <c r="AH16" i="8"/>
  <c r="AD16" i="8"/>
  <c r="AB16" i="8"/>
  <c r="Z16" i="8"/>
  <c r="X16" i="8"/>
  <c r="V16" i="8"/>
  <c r="T16" i="8"/>
  <c r="R16" i="8"/>
  <c r="L16" i="8"/>
  <c r="M16" i="8" s="1"/>
  <c r="J16" i="8"/>
  <c r="K16" i="8" s="1"/>
  <c r="AV15" i="8"/>
  <c r="AH15" i="8"/>
  <c r="AD15" i="8"/>
  <c r="AB15" i="8"/>
  <c r="Z15" i="8"/>
  <c r="X15" i="8"/>
  <c r="V15" i="8"/>
  <c r="T15" i="8"/>
  <c r="R15" i="8"/>
  <c r="AV14" i="8"/>
  <c r="AH14" i="8"/>
  <c r="AD14" i="8"/>
  <c r="AB14" i="8"/>
  <c r="Z14" i="8"/>
  <c r="X14" i="8"/>
  <c r="V14" i="8"/>
  <c r="T14" i="8"/>
  <c r="R14" i="8"/>
  <c r="AV13" i="8"/>
  <c r="AH13" i="8"/>
  <c r="AD13" i="8"/>
  <c r="AB13" i="8"/>
  <c r="Z13" i="8"/>
  <c r="X13" i="8"/>
  <c r="V13" i="8"/>
  <c r="T13" i="8"/>
  <c r="R13" i="8"/>
  <c r="AV12" i="8"/>
  <c r="AH12" i="8"/>
  <c r="AD12" i="8"/>
  <c r="AB12" i="8"/>
  <c r="Z12" i="8"/>
  <c r="X12" i="8"/>
  <c r="V12" i="8"/>
  <c r="T12" i="8"/>
  <c r="R12" i="8"/>
  <c r="AL11" i="8"/>
  <c r="AH11" i="8"/>
  <c r="AD11" i="8"/>
  <c r="AB11" i="8"/>
  <c r="Z11" i="8"/>
  <c r="X11" i="8"/>
  <c r="V11" i="8"/>
  <c r="T11" i="8"/>
  <c r="R11" i="8"/>
  <c r="L11" i="8"/>
  <c r="M11" i="8" s="1"/>
  <c r="J11" i="8"/>
  <c r="K11" i="8" s="1"/>
  <c r="AE52" i="8" l="1"/>
  <c r="AF52" i="8" s="1"/>
  <c r="AI52" i="8" s="1"/>
  <c r="AE56" i="8"/>
  <c r="AF56" i="8" s="1"/>
  <c r="AI56" i="8" s="1"/>
  <c r="AE58" i="8"/>
  <c r="AF58" i="8" s="1"/>
  <c r="AI58" i="8" s="1"/>
  <c r="AE64" i="8"/>
  <c r="AF64" i="8" s="1"/>
  <c r="AI64" i="8" s="1"/>
  <c r="AE70" i="8"/>
  <c r="AF70" i="8" s="1"/>
  <c r="AI70" i="8" s="1"/>
  <c r="AE71" i="8"/>
  <c r="AF71" i="8" s="1"/>
  <c r="AI71" i="8" s="1"/>
  <c r="AE72" i="8"/>
  <c r="AF72" i="8" s="1"/>
  <c r="AI72" i="8" s="1"/>
  <c r="AE33" i="8"/>
  <c r="AF33" i="8" s="1"/>
  <c r="AI33" i="8" s="1"/>
  <c r="AE22" i="8"/>
  <c r="AF22" i="8" s="1"/>
  <c r="AI22" i="8" s="1"/>
  <c r="AE27" i="8"/>
  <c r="AF27" i="8" s="1"/>
  <c r="AI27" i="8" s="1"/>
  <c r="AE28" i="8"/>
  <c r="AF28" i="8" s="1"/>
  <c r="AI28" i="8" s="1"/>
  <c r="AE29" i="8"/>
  <c r="AF29" i="8" s="1"/>
  <c r="AI29" i="8" s="1"/>
  <c r="AE11" i="8"/>
  <c r="AF11" i="8" s="1"/>
  <c r="AI11" i="8" s="1"/>
  <c r="AE14" i="8"/>
  <c r="AF14" i="8" s="1"/>
  <c r="AI14" i="8" s="1"/>
  <c r="AE16" i="8"/>
  <c r="AF16" i="8" s="1"/>
  <c r="AI16" i="8" s="1"/>
  <c r="AE13" i="8"/>
  <c r="AF13" i="8" s="1"/>
  <c r="AI13" i="8" s="1"/>
  <c r="AT16" i="8"/>
  <c r="AE19" i="8"/>
  <c r="AF19" i="8" s="1"/>
  <c r="AI19" i="8" s="1"/>
  <c r="AE23" i="8"/>
  <c r="AF23" i="8" s="1"/>
  <c r="AI23" i="8" s="1"/>
  <c r="AE24" i="8"/>
  <c r="AF24" i="8" s="1"/>
  <c r="AI24" i="8" s="1"/>
  <c r="AE25" i="8"/>
  <c r="AF25" i="8" s="1"/>
  <c r="AI25" i="8" s="1"/>
  <c r="AE31" i="8"/>
  <c r="AF31" i="8" s="1"/>
  <c r="AI31" i="8" s="1"/>
  <c r="M36" i="8"/>
  <c r="AE36" i="8"/>
  <c r="AF36" i="8" s="1"/>
  <c r="AI36" i="8" s="1"/>
  <c r="AE38" i="8"/>
  <c r="AF38" i="8" s="1"/>
  <c r="AI38" i="8" s="1"/>
  <c r="AE55" i="8"/>
  <c r="AF55" i="8" s="1"/>
  <c r="AI55" i="8" s="1"/>
  <c r="AE59" i="8"/>
  <c r="AF59" i="8" s="1"/>
  <c r="AI59" i="8" s="1"/>
  <c r="AE65" i="8"/>
  <c r="AF65" i="8" s="1"/>
  <c r="AI65" i="8" s="1"/>
  <c r="AE66" i="8"/>
  <c r="AF66" i="8" s="1"/>
  <c r="AI66" i="8" s="1"/>
  <c r="AE67" i="8"/>
  <c r="AF67" i="8" s="1"/>
  <c r="AI67" i="8" s="1"/>
  <c r="AE73" i="8"/>
  <c r="AF73" i="8" s="1"/>
  <c r="AI73" i="8" s="1"/>
  <c r="AE12" i="8"/>
  <c r="AF12" i="8" s="1"/>
  <c r="AI12" i="8" s="1"/>
  <c r="AE18" i="8"/>
  <c r="AF18" i="8" s="1"/>
  <c r="AI18" i="8" s="1"/>
  <c r="AE20" i="8"/>
  <c r="AF20" i="8" s="1"/>
  <c r="AI20" i="8" s="1"/>
  <c r="AE30" i="8"/>
  <c r="AF30" i="8" s="1"/>
  <c r="AI30" i="8" s="1"/>
  <c r="AE48" i="8"/>
  <c r="AF48" i="8" s="1"/>
  <c r="AI48" i="8" s="1"/>
  <c r="AE54" i="8"/>
  <c r="AF54" i="8" s="1"/>
  <c r="AI54" i="8" s="1"/>
  <c r="AE60" i="8"/>
  <c r="AF60" i="8" s="1"/>
  <c r="AI60" i="8" s="1"/>
  <c r="AE61" i="8"/>
  <c r="AF61" i="8" s="1"/>
  <c r="AI61" i="8" s="1"/>
  <c r="AE62" i="8"/>
  <c r="AF62" i="8" s="1"/>
  <c r="AI62" i="8" s="1"/>
  <c r="AE68" i="8"/>
  <c r="AF68" i="8" s="1"/>
  <c r="AI68" i="8" s="1"/>
  <c r="AE74" i="8"/>
  <c r="AF74" i="8" s="1"/>
  <c r="AI74" i="8" s="1"/>
  <c r="AE15" i="8"/>
  <c r="AF15" i="8" s="1"/>
  <c r="AI15" i="8" s="1"/>
  <c r="AE17" i="8"/>
  <c r="AF17" i="8" s="1"/>
  <c r="AI17" i="8" s="1"/>
  <c r="AE21" i="8"/>
  <c r="AF21" i="8" s="1"/>
  <c r="AI21" i="8" s="1"/>
  <c r="AE26" i="8"/>
  <c r="AF26" i="8" s="1"/>
  <c r="AI26" i="8" s="1"/>
  <c r="AE32" i="8"/>
  <c r="AF32" i="8" s="1"/>
  <c r="AI32" i="8" s="1"/>
  <c r="AE34" i="8"/>
  <c r="AF34" i="8" s="1"/>
  <c r="AI34" i="8" s="1"/>
  <c r="AE37" i="8"/>
  <c r="AF37" i="8" s="1"/>
  <c r="AI37" i="8" s="1"/>
  <c r="AE40" i="8"/>
  <c r="AF40" i="8" s="1"/>
  <c r="AI40" i="8" s="1"/>
  <c r="AE45" i="8"/>
  <c r="AF45" i="8" s="1"/>
  <c r="AI45" i="8" s="1"/>
  <c r="AE46" i="8"/>
  <c r="AF46" i="8" s="1"/>
  <c r="AI46" i="8" s="1"/>
  <c r="AE53" i="8"/>
  <c r="AF53" i="8" s="1"/>
  <c r="AI53" i="8" s="1"/>
  <c r="AE57" i="8"/>
  <c r="AF57" i="8" s="1"/>
  <c r="AI57" i="8" s="1"/>
  <c r="AE63" i="8"/>
  <c r="AF63" i="8" s="1"/>
  <c r="AI63" i="8" s="1"/>
  <c r="AE69" i="8"/>
  <c r="AF69" i="8" s="1"/>
  <c r="AI69" i="8" s="1"/>
  <c r="AE75" i="8"/>
  <c r="AF75" i="8" s="1"/>
  <c r="AI75" i="8" s="1"/>
  <c r="AK15" i="8"/>
  <c r="AJ15" i="8"/>
  <c r="AJ14" i="8"/>
  <c r="AK14" i="8"/>
  <c r="AK16" i="8"/>
  <c r="AJ16" i="8"/>
  <c r="AK22" i="8"/>
  <c r="AJ22" i="8"/>
  <c r="AJ27" i="8"/>
  <c r="AK27" i="8"/>
  <c r="AK28" i="8"/>
  <c r="AJ28" i="8"/>
  <c r="AJ29" i="8"/>
  <c r="AK29" i="8"/>
  <c r="AK33" i="8"/>
  <c r="AJ33" i="8"/>
  <c r="AK44" i="8"/>
  <c r="AJ44" i="8"/>
  <c r="AK47" i="8"/>
  <c r="AJ47" i="8"/>
  <c r="AJ50" i="8"/>
  <c r="AK50" i="8"/>
  <c r="AJ17" i="8"/>
  <c r="AK17" i="8"/>
  <c r="AK11" i="8"/>
  <c r="AJ11" i="8"/>
  <c r="AK19" i="8"/>
  <c r="AJ19" i="8"/>
  <c r="AJ24" i="8"/>
  <c r="AK24" i="8"/>
  <c r="AK31" i="8"/>
  <c r="AJ31" i="8"/>
  <c r="AK36" i="8"/>
  <c r="AJ36" i="8"/>
  <c r="AK38" i="8"/>
  <c r="AJ38" i="8"/>
  <c r="AK55" i="8"/>
  <c r="AJ55" i="8"/>
  <c r="AK21" i="8"/>
  <c r="AJ21" i="8"/>
  <c r="AJ26" i="8"/>
  <c r="AK26" i="8"/>
  <c r="AK13" i="8"/>
  <c r="AJ13" i="8"/>
  <c r="AK23" i="8"/>
  <c r="AJ23" i="8"/>
  <c r="AK25" i="8"/>
  <c r="AJ25" i="8"/>
  <c r="N11" i="8"/>
  <c r="AJ12" i="8"/>
  <c r="AK12" i="8"/>
  <c r="N16" i="8"/>
  <c r="AK18" i="8"/>
  <c r="AJ18" i="8"/>
  <c r="AK20" i="8"/>
  <c r="AJ20" i="8"/>
  <c r="AK30" i="8"/>
  <c r="AJ30" i="8"/>
  <c r="AK48" i="8"/>
  <c r="AJ48" i="8"/>
  <c r="AK32" i="8"/>
  <c r="AJ32" i="8"/>
  <c r="AJ34" i="8"/>
  <c r="AK34" i="8"/>
  <c r="AK37" i="8"/>
  <c r="AJ37" i="8"/>
  <c r="AJ40" i="8"/>
  <c r="AK40" i="8"/>
  <c r="AK45" i="8"/>
  <c r="AJ45" i="8"/>
  <c r="AK46" i="8"/>
  <c r="AJ46" i="8"/>
  <c r="AK53" i="8"/>
  <c r="AJ53" i="8"/>
  <c r="AE35" i="8"/>
  <c r="AF35" i="8" s="1"/>
  <c r="AI35" i="8" s="1"/>
  <c r="AE43" i="8"/>
  <c r="AF43" i="8" s="1"/>
  <c r="AI43" i="8" s="1"/>
  <c r="AK52" i="8"/>
  <c r="AJ52" i="8"/>
  <c r="AK54" i="8"/>
  <c r="AJ54" i="8"/>
  <c r="AK56" i="8"/>
  <c r="AJ56" i="8"/>
  <c r="AK58" i="8"/>
  <c r="AJ58" i="8"/>
  <c r="AJ64" i="8"/>
  <c r="AK64" i="8"/>
  <c r="AK70" i="8"/>
  <c r="AJ70" i="8"/>
  <c r="AK71" i="8"/>
  <c r="AJ71" i="8"/>
  <c r="AJ72" i="8"/>
  <c r="AK72" i="8"/>
  <c r="K51" i="8"/>
  <c r="AJ59" i="8"/>
  <c r="AK59" i="8"/>
  <c r="AK65" i="8"/>
  <c r="AJ65" i="8"/>
  <c r="AK66" i="8"/>
  <c r="AJ66" i="8"/>
  <c r="AJ67" i="8"/>
  <c r="AK67" i="8"/>
  <c r="AK73" i="8"/>
  <c r="AJ73" i="8"/>
  <c r="AT11" i="8"/>
  <c r="K36" i="8"/>
  <c r="N36" i="8" s="1"/>
  <c r="AE39" i="8"/>
  <c r="AF39" i="8" s="1"/>
  <c r="AI39" i="8" s="1"/>
  <c r="AE41" i="8"/>
  <c r="AF41" i="8" s="1"/>
  <c r="AI41" i="8" s="1"/>
  <c r="AE49" i="8"/>
  <c r="AF49" i="8" s="1"/>
  <c r="AI49" i="8" s="1"/>
  <c r="AE51" i="8"/>
  <c r="AF51" i="8" s="1"/>
  <c r="AI51" i="8" s="1"/>
  <c r="AK60" i="8"/>
  <c r="AJ60" i="8"/>
  <c r="AK61" i="8"/>
  <c r="AJ61" i="8"/>
  <c r="AM61" i="8" s="1"/>
  <c r="AN61" i="8" s="1"/>
  <c r="AP61" i="8" s="1"/>
  <c r="AQ61" i="8" s="1"/>
  <c r="AS61" i="8" s="1"/>
  <c r="AU61" i="8" s="1"/>
  <c r="AV61" i="8" s="1"/>
  <c r="AJ62" i="8"/>
  <c r="AK62" i="8"/>
  <c r="AK68" i="8"/>
  <c r="AJ68" i="8"/>
  <c r="AJ74" i="8"/>
  <c r="AK74" i="8"/>
  <c r="AE42" i="8"/>
  <c r="AF42" i="8" s="1"/>
  <c r="AI42" i="8" s="1"/>
  <c r="AJ57" i="8"/>
  <c r="AK57" i="8"/>
  <c r="AK63" i="8"/>
  <c r="AJ63" i="8"/>
  <c r="AJ69" i="8"/>
  <c r="AK69" i="8"/>
  <c r="AK75" i="8"/>
  <c r="AJ75" i="8"/>
  <c r="K61" i="8"/>
  <c r="N61" i="8" s="1"/>
  <c r="AT61" i="8"/>
  <c r="K66" i="8"/>
  <c r="N66" i="8" s="1"/>
  <c r="AT66" i="8"/>
  <c r="K71" i="8"/>
  <c r="N71" i="8" s="1"/>
  <c r="AT71" i="8"/>
  <c r="AV26" i="7"/>
  <c r="AH26" i="7"/>
  <c r="AD26" i="7"/>
  <c r="AB26" i="7"/>
  <c r="Z26" i="7"/>
  <c r="X26" i="7"/>
  <c r="V26" i="7"/>
  <c r="T26" i="7"/>
  <c r="R26" i="7"/>
  <c r="AV25" i="7"/>
  <c r="AH25" i="7"/>
  <c r="AD25" i="7"/>
  <c r="AB25" i="7"/>
  <c r="Z25" i="7"/>
  <c r="X25" i="7"/>
  <c r="V25" i="7"/>
  <c r="T25" i="7"/>
  <c r="R25" i="7"/>
  <c r="AV24" i="7"/>
  <c r="AH24" i="7"/>
  <c r="AD24" i="7"/>
  <c r="AB24" i="7"/>
  <c r="Z24" i="7"/>
  <c r="X24" i="7"/>
  <c r="V24" i="7"/>
  <c r="T24" i="7"/>
  <c r="R24" i="7"/>
  <c r="AL23" i="7"/>
  <c r="AH23" i="7"/>
  <c r="AD23" i="7"/>
  <c r="AB23" i="7"/>
  <c r="Z23" i="7"/>
  <c r="X23" i="7"/>
  <c r="V23" i="7"/>
  <c r="T23" i="7"/>
  <c r="R23" i="7"/>
  <c r="L23" i="7"/>
  <c r="M23" i="7" s="1"/>
  <c r="J23" i="7"/>
  <c r="K23" i="7" s="1"/>
  <c r="AV22" i="7"/>
  <c r="AH22" i="7"/>
  <c r="AD22" i="7"/>
  <c r="AB22" i="7"/>
  <c r="Z22" i="7"/>
  <c r="X22" i="7"/>
  <c r="V22" i="7"/>
  <c r="T22" i="7"/>
  <c r="R22" i="7"/>
  <c r="AV21" i="7"/>
  <c r="AH21" i="7"/>
  <c r="AD21" i="7"/>
  <c r="AB21" i="7"/>
  <c r="Z21" i="7"/>
  <c r="X21" i="7"/>
  <c r="V21" i="7"/>
  <c r="T21" i="7"/>
  <c r="R21" i="7"/>
  <c r="AV20" i="7"/>
  <c r="AH20" i="7"/>
  <c r="AD20" i="7"/>
  <c r="AB20" i="7"/>
  <c r="Z20" i="7"/>
  <c r="X20" i="7"/>
  <c r="V20" i="7"/>
  <c r="T20" i="7"/>
  <c r="R20" i="7"/>
  <c r="AL19" i="7"/>
  <c r="AH19" i="7"/>
  <c r="AD19" i="7"/>
  <c r="AB19" i="7"/>
  <c r="Z19" i="7"/>
  <c r="X19" i="7"/>
  <c r="V19" i="7"/>
  <c r="T19" i="7"/>
  <c r="R19" i="7"/>
  <c r="L19" i="7"/>
  <c r="AT19" i="7" s="1"/>
  <c r="J19" i="7"/>
  <c r="K19" i="7" s="1"/>
  <c r="AV18" i="7"/>
  <c r="AH18" i="7"/>
  <c r="AD18" i="7"/>
  <c r="AB18" i="7"/>
  <c r="Z18" i="7"/>
  <c r="X18" i="7"/>
  <c r="V18" i="7"/>
  <c r="T18" i="7"/>
  <c r="R18" i="7"/>
  <c r="AV17" i="7"/>
  <c r="AH17" i="7"/>
  <c r="AD17" i="7"/>
  <c r="AB17" i="7"/>
  <c r="Z17" i="7"/>
  <c r="X17" i="7"/>
  <c r="V17" i="7"/>
  <c r="T17" i="7"/>
  <c r="R17" i="7"/>
  <c r="AV16" i="7"/>
  <c r="AH16" i="7"/>
  <c r="AD16" i="7"/>
  <c r="AB16" i="7"/>
  <c r="Z16" i="7"/>
  <c r="X16" i="7"/>
  <c r="V16" i="7"/>
  <c r="T16" i="7"/>
  <c r="R16" i="7"/>
  <c r="AL15" i="7"/>
  <c r="AH15" i="7"/>
  <c r="AD15" i="7"/>
  <c r="AB15" i="7"/>
  <c r="Z15" i="7"/>
  <c r="X15" i="7"/>
  <c r="V15" i="7"/>
  <c r="T15" i="7"/>
  <c r="R15" i="7"/>
  <c r="L15" i="7"/>
  <c r="AT15" i="7" s="1"/>
  <c r="J15" i="7"/>
  <c r="K15" i="7" s="1"/>
  <c r="AV14" i="7"/>
  <c r="AH14" i="7"/>
  <c r="AD14" i="7"/>
  <c r="AB14" i="7"/>
  <c r="Z14" i="7"/>
  <c r="X14" i="7"/>
  <c r="V14" i="7"/>
  <c r="T14" i="7"/>
  <c r="R14" i="7"/>
  <c r="AV13" i="7"/>
  <c r="AH13" i="7"/>
  <c r="AD13" i="7"/>
  <c r="AB13" i="7"/>
  <c r="Z13" i="7"/>
  <c r="X13" i="7"/>
  <c r="V13" i="7"/>
  <c r="T13" i="7"/>
  <c r="R13" i="7"/>
  <c r="AV12" i="7"/>
  <c r="AH12" i="7"/>
  <c r="AD12" i="7"/>
  <c r="AB12" i="7"/>
  <c r="Z12" i="7"/>
  <c r="X12" i="7"/>
  <c r="V12" i="7"/>
  <c r="T12" i="7"/>
  <c r="R12" i="7"/>
  <c r="AL11" i="7"/>
  <c r="AH11" i="7"/>
  <c r="AD11" i="7"/>
  <c r="AB11" i="7"/>
  <c r="Z11" i="7"/>
  <c r="X11" i="7"/>
  <c r="V11" i="7"/>
  <c r="T11" i="7"/>
  <c r="R11" i="7"/>
  <c r="L11" i="7"/>
  <c r="M11" i="7" s="1"/>
  <c r="K11" i="7"/>
  <c r="J11" i="7"/>
  <c r="AT11" i="7" l="1"/>
  <c r="M19" i="7"/>
  <c r="N19" i="7" s="1"/>
  <c r="AE20" i="7"/>
  <c r="AF20" i="7" s="1"/>
  <c r="AI20" i="7" s="1"/>
  <c r="AE15" i="7"/>
  <c r="AF15" i="7" s="1"/>
  <c r="AI15" i="7" s="1"/>
  <c r="N23" i="7"/>
  <c r="AE17" i="7"/>
  <c r="AF17" i="7" s="1"/>
  <c r="AI17" i="7" s="1"/>
  <c r="AE12" i="7"/>
  <c r="AF12" i="7" s="1"/>
  <c r="AI12" i="7" s="1"/>
  <c r="AE11" i="7"/>
  <c r="AF11" i="7" s="1"/>
  <c r="AI11" i="7" s="1"/>
  <c r="AE13" i="7"/>
  <c r="AF13" i="7" s="1"/>
  <c r="AI13" i="7" s="1"/>
  <c r="M15" i="7"/>
  <c r="N15" i="7" s="1"/>
  <c r="AE16" i="7"/>
  <c r="AF16" i="7" s="1"/>
  <c r="AI16" i="7" s="1"/>
  <c r="AT23" i="7"/>
  <c r="AE26" i="7"/>
  <c r="AF26" i="7" s="1"/>
  <c r="AI26" i="7" s="1"/>
  <c r="AE14" i="7"/>
  <c r="AF14" i="7" s="1"/>
  <c r="AI14" i="7" s="1"/>
  <c r="AE18" i="7"/>
  <c r="AF18" i="7" s="1"/>
  <c r="AI18" i="7" s="1"/>
  <c r="AE19" i="7"/>
  <c r="AF19" i="7" s="1"/>
  <c r="AI19" i="7" s="1"/>
  <c r="AE21" i="7"/>
  <c r="AF21" i="7" s="1"/>
  <c r="AI21" i="7" s="1"/>
  <c r="AE24" i="7"/>
  <c r="AF24" i="7" s="1"/>
  <c r="AI24" i="7" s="1"/>
  <c r="N11" i="7"/>
  <c r="AE22" i="7"/>
  <c r="AF22" i="7" s="1"/>
  <c r="AI22" i="7" s="1"/>
  <c r="AE23" i="7"/>
  <c r="AF23" i="7" s="1"/>
  <c r="AI23" i="7" s="1"/>
  <c r="AE25" i="7"/>
  <c r="AF25" i="7" s="1"/>
  <c r="AI25" i="7" s="1"/>
  <c r="AR61" i="8"/>
  <c r="AJ42" i="8"/>
  <c r="AK42" i="8"/>
  <c r="AJ41" i="8"/>
  <c r="AK41" i="8"/>
  <c r="AM66" i="8"/>
  <c r="AN66" i="8" s="1"/>
  <c r="AP66" i="8" s="1"/>
  <c r="AJ35" i="8"/>
  <c r="AM31" i="8" s="1"/>
  <c r="AN31" i="8" s="1"/>
  <c r="AP31" i="8" s="1"/>
  <c r="AK35" i="8"/>
  <c r="AM21" i="8"/>
  <c r="AN21" i="8" s="1"/>
  <c r="AP21" i="8" s="1"/>
  <c r="AJ51" i="8"/>
  <c r="AM51" i="8" s="1"/>
  <c r="AN51" i="8" s="1"/>
  <c r="AP51" i="8" s="1"/>
  <c r="AK51" i="8"/>
  <c r="AM71" i="8"/>
  <c r="AN71" i="8" s="1"/>
  <c r="AP71" i="8" s="1"/>
  <c r="AM56" i="8"/>
  <c r="AN56" i="8" s="1"/>
  <c r="AP56" i="8" s="1"/>
  <c r="AJ39" i="8"/>
  <c r="AK39" i="8"/>
  <c r="AJ49" i="8"/>
  <c r="AM46" i="8" s="1"/>
  <c r="AN46" i="8" s="1"/>
  <c r="AP46" i="8" s="1"/>
  <c r="AK49" i="8"/>
  <c r="AM36" i="8"/>
  <c r="AN36" i="8" s="1"/>
  <c r="AP36" i="8" s="1"/>
  <c r="AM11" i="8"/>
  <c r="AN11" i="8" s="1"/>
  <c r="AP11" i="8" s="1"/>
  <c r="AM16" i="8"/>
  <c r="AN16" i="8" s="1"/>
  <c r="AP16" i="8" s="1"/>
  <c r="AJ43" i="8"/>
  <c r="AK43" i="8"/>
  <c r="AM26" i="8"/>
  <c r="AN26" i="8" s="1"/>
  <c r="AP26" i="8" s="1"/>
  <c r="AK12" i="7"/>
  <c r="AJ12" i="7"/>
  <c r="AJ22" i="7"/>
  <c r="AK22" i="7"/>
  <c r="AK23" i="7"/>
  <c r="AJ23" i="7"/>
  <c r="AK11" i="7"/>
  <c r="AJ11" i="7"/>
  <c r="AK13" i="7"/>
  <c r="AJ13" i="7"/>
  <c r="AK16" i="7"/>
  <c r="AJ16" i="7"/>
  <c r="AK26" i="7"/>
  <c r="AJ26" i="7"/>
  <c r="AK14" i="7"/>
  <c r="AJ14" i="7"/>
  <c r="AJ20" i="7"/>
  <c r="AK20" i="7"/>
  <c r="AJ15" i="7"/>
  <c r="AK15" i="7"/>
  <c r="AJ17" i="7"/>
  <c r="AK17" i="7"/>
  <c r="AK18" i="7"/>
  <c r="AJ18" i="7"/>
  <c r="AK19" i="7"/>
  <c r="AJ19" i="7"/>
  <c r="AK21" i="7"/>
  <c r="AJ21" i="7"/>
  <c r="AK24" i="7"/>
  <c r="AJ24" i="7"/>
  <c r="AJ25" i="7"/>
  <c r="AK25" i="7"/>
  <c r="AM19" i="7" l="1"/>
  <c r="AN19" i="7" s="1"/>
  <c r="AP19" i="7" s="1"/>
  <c r="AR19" i="7" s="1"/>
  <c r="AM15" i="7"/>
  <c r="AN15" i="7" s="1"/>
  <c r="AP15" i="7" s="1"/>
  <c r="AR15" i="7" s="1"/>
  <c r="AR46" i="8"/>
  <c r="AQ46" i="8"/>
  <c r="AS46" i="8" s="1"/>
  <c r="AQ56" i="8"/>
  <c r="AS56" i="8" s="1"/>
  <c r="AR56" i="8"/>
  <c r="AR11" i="8"/>
  <c r="AQ11" i="8"/>
  <c r="AS11" i="8" s="1"/>
  <c r="AU11" i="8" s="1"/>
  <c r="AV11" i="8" s="1"/>
  <c r="AQ71" i="8"/>
  <c r="AS71" i="8" s="1"/>
  <c r="AU71" i="8" s="1"/>
  <c r="AV71" i="8" s="1"/>
  <c r="AR71" i="8"/>
  <c r="AR36" i="8"/>
  <c r="AQ36" i="8"/>
  <c r="AS36" i="8" s="1"/>
  <c r="AU36" i="8" s="1"/>
  <c r="AV36" i="8" s="1"/>
  <c r="AM41" i="8"/>
  <c r="AN41" i="8" s="1"/>
  <c r="AP41" i="8" s="1"/>
  <c r="AQ26" i="8"/>
  <c r="AS26" i="8" s="1"/>
  <c r="AR26" i="8"/>
  <c r="AR21" i="8"/>
  <c r="AQ21" i="8"/>
  <c r="AS21" i="8" s="1"/>
  <c r="AQ51" i="8"/>
  <c r="AS51" i="8" s="1"/>
  <c r="AR51" i="8"/>
  <c r="AR16" i="8"/>
  <c r="AQ16" i="8"/>
  <c r="AS16" i="8" s="1"/>
  <c r="AU16" i="8" s="1"/>
  <c r="AV16" i="8" s="1"/>
  <c r="AQ31" i="8"/>
  <c r="AS31" i="8" s="1"/>
  <c r="AR31" i="8"/>
  <c r="AQ66" i="8"/>
  <c r="AS66" i="8" s="1"/>
  <c r="AU66" i="8" s="1"/>
  <c r="AV66" i="8" s="1"/>
  <c r="AR66" i="8"/>
  <c r="AM11" i="7"/>
  <c r="AN11" i="7" s="1"/>
  <c r="AP11" i="7" s="1"/>
  <c r="AQ15" i="7"/>
  <c r="AS15" i="7" s="1"/>
  <c r="AU15" i="7" s="1"/>
  <c r="AV15" i="7" s="1"/>
  <c r="AM23" i="7"/>
  <c r="AN23" i="7" s="1"/>
  <c r="AP23" i="7" s="1"/>
  <c r="AQ19" i="7" l="1"/>
  <c r="AS19" i="7" s="1"/>
  <c r="AU19" i="7" s="1"/>
  <c r="AV19" i="7" s="1"/>
  <c r="AQ41" i="8"/>
  <c r="AS41" i="8" s="1"/>
  <c r="AR41" i="8"/>
  <c r="AR11" i="7"/>
  <c r="AQ11" i="7"/>
  <c r="AS11" i="7" s="1"/>
  <c r="AU11" i="7" s="1"/>
  <c r="AV11" i="7" s="1"/>
  <c r="AR23" i="7"/>
  <c r="AQ23" i="7"/>
  <c r="AS23" i="7" s="1"/>
  <c r="AU23" i="7" s="1"/>
  <c r="AV23" i="7" s="1"/>
  <c r="AW25" i="6" l="1"/>
  <c r="AI25" i="6"/>
  <c r="AE25" i="6"/>
  <c r="AC25" i="6"/>
  <c r="AA25" i="6"/>
  <c r="Y25" i="6"/>
  <c r="W25" i="6"/>
  <c r="U25" i="6"/>
  <c r="S25" i="6"/>
  <c r="AW24" i="6"/>
  <c r="AI24" i="6"/>
  <c r="AE24" i="6"/>
  <c r="AC24" i="6"/>
  <c r="AA24" i="6"/>
  <c r="Y24" i="6"/>
  <c r="AF24" i="6" s="1"/>
  <c r="AG24" i="6" s="1"/>
  <c r="AJ24" i="6" s="1"/>
  <c r="W24" i="6"/>
  <c r="U24" i="6"/>
  <c r="S24" i="6"/>
  <c r="AW23" i="6"/>
  <c r="AI23" i="6"/>
  <c r="AE23" i="6"/>
  <c r="AC23" i="6"/>
  <c r="AA23" i="6"/>
  <c r="Y23" i="6"/>
  <c r="W23" i="6"/>
  <c r="U23" i="6"/>
  <c r="S23" i="6"/>
  <c r="AF23" i="6" s="1"/>
  <c r="AG23" i="6" s="1"/>
  <c r="AJ23" i="6" s="1"/>
  <c r="AW22" i="6"/>
  <c r="AI22" i="6"/>
  <c r="AE22" i="6"/>
  <c r="AC22" i="6"/>
  <c r="AA22" i="6"/>
  <c r="Y22" i="6"/>
  <c r="W22" i="6"/>
  <c r="U22" i="6"/>
  <c r="S22" i="6"/>
  <c r="AM21" i="6"/>
  <c r="AI21" i="6"/>
  <c r="AE21" i="6"/>
  <c r="AC21" i="6"/>
  <c r="AA21" i="6"/>
  <c r="Y21" i="6"/>
  <c r="W21" i="6"/>
  <c r="U21" i="6"/>
  <c r="S21" i="6"/>
  <c r="N21" i="6"/>
  <c r="AU21" i="6"/>
  <c r="K21" i="6"/>
  <c r="L21" i="6" s="1"/>
  <c r="AW20" i="6"/>
  <c r="AI20" i="6"/>
  <c r="AE20" i="6"/>
  <c r="AC20" i="6"/>
  <c r="AA20" i="6"/>
  <c r="Y20" i="6"/>
  <c r="W20" i="6"/>
  <c r="U20" i="6"/>
  <c r="S20" i="6"/>
  <c r="AW19" i="6"/>
  <c r="AI19" i="6"/>
  <c r="AE19" i="6"/>
  <c r="AC19" i="6"/>
  <c r="AA19" i="6"/>
  <c r="Y19" i="6"/>
  <c r="W19" i="6"/>
  <c r="U19" i="6"/>
  <c r="S19" i="6"/>
  <c r="AW18" i="6"/>
  <c r="AI18" i="6"/>
  <c r="AE18" i="6"/>
  <c r="AC18" i="6"/>
  <c r="AA18" i="6"/>
  <c r="Y18" i="6"/>
  <c r="W18" i="6"/>
  <c r="U18" i="6"/>
  <c r="S18" i="6"/>
  <c r="AW17" i="6"/>
  <c r="AI17" i="6"/>
  <c r="AE17" i="6"/>
  <c r="AC17" i="6"/>
  <c r="AA17" i="6"/>
  <c r="Y17" i="6"/>
  <c r="W17" i="6"/>
  <c r="U17" i="6"/>
  <c r="S17" i="6"/>
  <c r="AU16" i="6"/>
  <c r="AM16" i="6"/>
  <c r="AI16" i="6"/>
  <c r="AE16" i="6"/>
  <c r="AC16" i="6"/>
  <c r="AA16" i="6"/>
  <c r="Y16" i="6"/>
  <c r="W16" i="6"/>
  <c r="U16" i="6"/>
  <c r="S16" i="6"/>
  <c r="N16" i="6"/>
  <c r="K16" i="6"/>
  <c r="L16" i="6" s="1"/>
  <c r="O21" i="6" l="1"/>
  <c r="AF16" i="6"/>
  <c r="AG16" i="6" s="1"/>
  <c r="AJ16" i="6" s="1"/>
  <c r="AF17" i="6"/>
  <c r="AG17" i="6" s="1"/>
  <c r="AJ17" i="6" s="1"/>
  <c r="AF19" i="6"/>
  <c r="AG19" i="6" s="1"/>
  <c r="AJ19" i="6" s="1"/>
  <c r="AF18" i="6"/>
  <c r="AG18" i="6" s="1"/>
  <c r="AJ18" i="6" s="1"/>
  <c r="AF20" i="6"/>
  <c r="AG20" i="6" s="1"/>
  <c r="AJ20" i="6" s="1"/>
  <c r="AL20" i="6" s="1"/>
  <c r="AF21" i="6"/>
  <c r="AG21" i="6" s="1"/>
  <c r="AJ21" i="6" s="1"/>
  <c r="AF22" i="6"/>
  <c r="AG22" i="6" s="1"/>
  <c r="AJ22" i="6" s="1"/>
  <c r="AK22" i="6" s="1"/>
  <c r="AF25" i="6"/>
  <c r="AG25" i="6" s="1"/>
  <c r="AJ25" i="6" s="1"/>
  <c r="O16" i="6"/>
  <c r="AL21" i="6"/>
  <c r="AK21" i="6"/>
  <c r="AK19" i="6"/>
  <c r="AL19" i="6"/>
  <c r="AL22" i="6"/>
  <c r="AL17" i="6"/>
  <c r="AK17" i="6"/>
  <c r="AK16" i="6"/>
  <c r="AL16" i="6"/>
  <c r="AL18" i="6"/>
  <c r="AK18" i="6"/>
  <c r="AL23" i="6"/>
  <c r="AK23" i="6"/>
  <c r="AL24" i="6"/>
  <c r="AK24" i="6"/>
  <c r="AK20" i="6"/>
  <c r="AL25" i="6"/>
  <c r="AK25" i="6"/>
  <c r="AN16" i="6" l="1"/>
  <c r="AO16" i="6" s="1"/>
  <c r="AQ16" i="6" s="1"/>
  <c r="AR16" i="6" s="1"/>
  <c r="AT16" i="6" s="1"/>
  <c r="AV16" i="6" s="1"/>
  <c r="AW16" i="6" s="1"/>
  <c r="AN21" i="6"/>
  <c r="AO21" i="6" s="1"/>
  <c r="AQ21" i="6" s="1"/>
  <c r="AS16" i="6" l="1"/>
  <c r="AS21" i="6"/>
  <c r="AR21" i="6"/>
  <c r="AT21" i="6" s="1"/>
  <c r="AV21" i="6" s="1"/>
  <c r="AW21" i="6" s="1"/>
  <c r="AW15" i="6" l="1"/>
  <c r="AI15" i="6"/>
  <c r="AE15" i="6"/>
  <c r="AC15" i="6"/>
  <c r="AA15" i="6"/>
  <c r="Y15" i="6"/>
  <c r="W15" i="6"/>
  <c r="U15" i="6"/>
  <c r="S15" i="6"/>
  <c r="AW14" i="6"/>
  <c r="AI14" i="6"/>
  <c r="AE14" i="6"/>
  <c r="AC14" i="6"/>
  <c r="AA14" i="6"/>
  <c r="Y14" i="6"/>
  <c r="W14" i="6"/>
  <c r="U14" i="6"/>
  <c r="S14" i="6"/>
  <c r="AW13" i="6"/>
  <c r="AI13" i="6"/>
  <c r="AE13" i="6"/>
  <c r="AC13" i="6"/>
  <c r="AA13" i="6"/>
  <c r="Y13" i="6"/>
  <c r="W13" i="6"/>
  <c r="U13" i="6"/>
  <c r="S13" i="6"/>
  <c r="AW12" i="6"/>
  <c r="AI12" i="6"/>
  <c r="AE12" i="6"/>
  <c r="AC12" i="6"/>
  <c r="AA12" i="6"/>
  <c r="Y12" i="6"/>
  <c r="W12" i="6"/>
  <c r="U12" i="6"/>
  <c r="S12" i="6"/>
  <c r="AM11" i="6"/>
  <c r="AI11" i="6"/>
  <c r="AE11" i="6"/>
  <c r="AC11" i="6"/>
  <c r="AA11" i="6"/>
  <c r="Y11" i="6"/>
  <c r="W11" i="6"/>
  <c r="U11" i="6"/>
  <c r="S11" i="6"/>
  <c r="M11" i="6"/>
  <c r="AU11" i="6" s="1"/>
  <c r="K11" i="6"/>
  <c r="L11" i="6" s="1"/>
  <c r="AF12" i="6" l="1"/>
  <c r="AG12" i="6" s="1"/>
  <c r="AJ12" i="6" s="1"/>
  <c r="AF13" i="6"/>
  <c r="AG13" i="6" s="1"/>
  <c r="AJ13" i="6" s="1"/>
  <c r="AK13" i="6" s="1"/>
  <c r="AF11" i="6"/>
  <c r="AG11" i="6" s="1"/>
  <c r="AJ11" i="6" s="1"/>
  <c r="AF14" i="6"/>
  <c r="AG14" i="6" s="1"/>
  <c r="AJ14" i="6" s="1"/>
  <c r="AF15" i="6"/>
  <c r="AG15" i="6" s="1"/>
  <c r="AJ15" i="6" s="1"/>
  <c r="AK15" i="6" s="1"/>
  <c r="AL11" i="6"/>
  <c r="AK11" i="6"/>
  <c r="AK14" i="6"/>
  <c r="AL14" i="6"/>
  <c r="AK12" i="6"/>
  <c r="AL12" i="6"/>
  <c r="N11" i="6"/>
  <c r="O11" i="6" s="1"/>
  <c r="AL15" i="6" l="1"/>
  <c r="AL13" i="6"/>
  <c r="AN11" i="6"/>
  <c r="AO11" i="6" s="1"/>
  <c r="AQ11" i="6" s="1"/>
  <c r="AS11" i="6" l="1"/>
  <c r="AR11" i="6"/>
  <c r="AT11" i="6" s="1"/>
  <c r="AV11" i="6" s="1"/>
  <c r="AW11" i="6" s="1"/>
  <c r="AW59" i="5" l="1"/>
  <c r="AI59" i="5"/>
  <c r="AE59" i="5"/>
  <c r="AC59" i="5"/>
  <c r="AA59" i="5"/>
  <c r="Y59" i="5"/>
  <c r="W59" i="5"/>
  <c r="U59" i="5"/>
  <c r="S59" i="5"/>
  <c r="AW58" i="5"/>
  <c r="AI58" i="5"/>
  <c r="AE58" i="5"/>
  <c r="AC58" i="5"/>
  <c r="AA58" i="5"/>
  <c r="Y58" i="5"/>
  <c r="W58" i="5"/>
  <c r="U58" i="5"/>
  <c r="S58" i="5"/>
  <c r="AW57" i="5"/>
  <c r="AI57" i="5"/>
  <c r="AE57" i="5"/>
  <c r="AC57" i="5"/>
  <c r="AA57" i="5"/>
  <c r="Y57" i="5"/>
  <c r="W57" i="5"/>
  <c r="U57" i="5"/>
  <c r="S57" i="5"/>
  <c r="AW56" i="5"/>
  <c r="AI56" i="5"/>
  <c r="AE56" i="5"/>
  <c r="AC56" i="5"/>
  <c r="AA56" i="5"/>
  <c r="Y56" i="5"/>
  <c r="W56" i="5"/>
  <c r="U56" i="5"/>
  <c r="S56" i="5"/>
  <c r="AM55" i="5"/>
  <c r="AI55" i="5"/>
  <c r="AE55" i="5"/>
  <c r="AC55" i="5"/>
  <c r="AA55" i="5"/>
  <c r="Y55" i="5"/>
  <c r="W55" i="5"/>
  <c r="U55" i="5"/>
  <c r="S55" i="5"/>
  <c r="N55" i="5"/>
  <c r="K55" i="5"/>
  <c r="L55" i="5" s="1"/>
  <c r="AW54" i="5"/>
  <c r="AI54" i="5"/>
  <c r="AE54" i="5"/>
  <c r="AC54" i="5"/>
  <c r="AA54" i="5"/>
  <c r="Y54" i="5"/>
  <c r="W54" i="5"/>
  <c r="U54" i="5"/>
  <c r="S54" i="5"/>
  <c r="AW53" i="5"/>
  <c r="AI53" i="5"/>
  <c r="AE53" i="5"/>
  <c r="AC53" i="5"/>
  <c r="AA53" i="5"/>
  <c r="Y53" i="5"/>
  <c r="W53" i="5"/>
  <c r="U53" i="5"/>
  <c r="S53" i="5"/>
  <c r="AW52" i="5"/>
  <c r="AI52" i="5"/>
  <c r="AE52" i="5"/>
  <c r="AC52" i="5"/>
  <c r="AA52" i="5"/>
  <c r="Y52" i="5"/>
  <c r="W52" i="5"/>
  <c r="U52" i="5"/>
  <c r="S52" i="5"/>
  <c r="AW51" i="5"/>
  <c r="AI51" i="5"/>
  <c r="AE51" i="5"/>
  <c r="AC51" i="5"/>
  <c r="AA51" i="5"/>
  <c r="Y51" i="5"/>
  <c r="W51" i="5"/>
  <c r="U51" i="5"/>
  <c r="S51" i="5"/>
  <c r="AM50" i="5"/>
  <c r="AI50" i="5"/>
  <c r="AE50" i="5"/>
  <c r="AC50" i="5"/>
  <c r="AA50" i="5"/>
  <c r="Y50" i="5"/>
  <c r="W50" i="5"/>
  <c r="U50" i="5"/>
  <c r="S50" i="5"/>
  <c r="AU50" i="5"/>
  <c r="K50" i="5"/>
  <c r="L50" i="5" s="1"/>
  <c r="AF53" i="5" l="1"/>
  <c r="AG53" i="5" s="1"/>
  <c r="AJ53" i="5" s="1"/>
  <c r="AK53" i="5" s="1"/>
  <c r="AF52" i="5"/>
  <c r="AG52" i="5" s="1"/>
  <c r="AJ52" i="5" s="1"/>
  <c r="AF57" i="5"/>
  <c r="AG57" i="5" s="1"/>
  <c r="AJ57" i="5" s="1"/>
  <c r="AF58" i="5"/>
  <c r="AG58" i="5" s="1"/>
  <c r="AJ58" i="5" s="1"/>
  <c r="AF51" i="5"/>
  <c r="AG51" i="5" s="1"/>
  <c r="AJ51" i="5" s="1"/>
  <c r="AK51" i="5" s="1"/>
  <c r="AF50" i="5"/>
  <c r="AG50" i="5" s="1"/>
  <c r="AJ50" i="5" s="1"/>
  <c r="AL50" i="5" s="1"/>
  <c r="AF54" i="5"/>
  <c r="AG54" i="5" s="1"/>
  <c r="AJ54" i="5" s="1"/>
  <c r="AF55" i="5"/>
  <c r="AG55" i="5" s="1"/>
  <c r="AJ55" i="5" s="1"/>
  <c r="AF56" i="5"/>
  <c r="AG56" i="5" s="1"/>
  <c r="AJ56" i="5" s="1"/>
  <c r="AK56" i="5" s="1"/>
  <c r="AF59" i="5"/>
  <c r="AG59" i="5" s="1"/>
  <c r="AJ59" i="5" s="1"/>
  <c r="O55" i="5"/>
  <c r="AK50" i="5"/>
  <c r="AL55" i="5"/>
  <c r="AK55" i="5"/>
  <c r="AL56" i="5"/>
  <c r="AL59" i="5"/>
  <c r="AK59" i="5"/>
  <c r="AL53" i="5"/>
  <c r="AL52" i="5"/>
  <c r="AK52" i="5"/>
  <c r="AL57" i="5"/>
  <c r="AK57" i="5"/>
  <c r="AK58" i="5"/>
  <c r="AL58" i="5"/>
  <c r="AL51" i="5"/>
  <c r="AL54" i="5"/>
  <c r="AK54" i="5"/>
  <c r="N50" i="5"/>
  <c r="O50" i="5" s="1"/>
  <c r="AU55" i="5"/>
  <c r="AN50" i="5" l="1"/>
  <c r="AO50" i="5" s="1"/>
  <c r="AQ50" i="5" s="1"/>
  <c r="AN55" i="5"/>
  <c r="AO55" i="5" s="1"/>
  <c r="AQ55" i="5" s="1"/>
  <c r="AS55" i="5" l="1"/>
  <c r="AR55" i="5"/>
  <c r="AT55" i="5" s="1"/>
  <c r="AV55" i="5" s="1"/>
  <c r="AW55" i="5" s="1"/>
  <c r="AS50" i="5"/>
  <c r="AR50" i="5"/>
  <c r="AT50" i="5" s="1"/>
  <c r="AV50" i="5" s="1"/>
  <c r="AW50" i="5" s="1"/>
  <c r="AW49" i="5" l="1"/>
  <c r="AI49" i="5"/>
  <c r="AE49" i="5"/>
  <c r="AC49" i="5"/>
  <c r="AA49" i="5"/>
  <c r="Y49" i="5"/>
  <c r="W49" i="5"/>
  <c r="U49" i="5"/>
  <c r="S49" i="5"/>
  <c r="AW48" i="5"/>
  <c r="AI48" i="5"/>
  <c r="AE48" i="5"/>
  <c r="AC48" i="5"/>
  <c r="AA48" i="5"/>
  <c r="Y48" i="5"/>
  <c r="W48" i="5"/>
  <c r="U48" i="5"/>
  <c r="S48" i="5"/>
  <c r="AW47" i="5"/>
  <c r="AI47" i="5"/>
  <c r="AE47" i="5"/>
  <c r="AC47" i="5"/>
  <c r="AA47" i="5"/>
  <c r="Y47" i="5"/>
  <c r="W47" i="5"/>
  <c r="U47" i="5"/>
  <c r="S47" i="5"/>
  <c r="AW46" i="5"/>
  <c r="AI46" i="5"/>
  <c r="AE46" i="5"/>
  <c r="AC46" i="5"/>
  <c r="AA46" i="5"/>
  <c r="Y46" i="5"/>
  <c r="W46" i="5"/>
  <c r="U46" i="5"/>
  <c r="S46" i="5"/>
  <c r="AU45" i="5"/>
  <c r="AM45" i="5"/>
  <c r="AI45" i="5"/>
  <c r="AE45" i="5"/>
  <c r="AC45" i="5"/>
  <c r="AA45" i="5"/>
  <c r="Y45" i="5"/>
  <c r="W45" i="5"/>
  <c r="U45" i="5"/>
  <c r="S45" i="5"/>
  <c r="N45" i="5"/>
  <c r="K45" i="5"/>
  <c r="L45" i="5" s="1"/>
  <c r="O45" i="5" s="1"/>
  <c r="AW44" i="5"/>
  <c r="AI44" i="5"/>
  <c r="AE44" i="5"/>
  <c r="AC44" i="5"/>
  <c r="AA44" i="5"/>
  <c r="Y44" i="5"/>
  <c r="W44" i="5"/>
  <c r="U44" i="5"/>
  <c r="S44" i="5"/>
  <c r="AW43" i="5"/>
  <c r="AI43" i="5"/>
  <c r="AE43" i="5"/>
  <c r="AC43" i="5"/>
  <c r="AA43" i="5"/>
  <c r="Y43" i="5"/>
  <c r="W43" i="5"/>
  <c r="U43" i="5"/>
  <c r="S43" i="5"/>
  <c r="AW42" i="5"/>
  <c r="AI42" i="5"/>
  <c r="AE42" i="5"/>
  <c r="AC42" i="5"/>
  <c r="AA42" i="5"/>
  <c r="Y42" i="5"/>
  <c r="W42" i="5"/>
  <c r="U42" i="5"/>
  <c r="S42" i="5"/>
  <c r="AW41" i="5"/>
  <c r="AI41" i="5"/>
  <c r="AE41" i="5"/>
  <c r="AC41" i="5"/>
  <c r="AA41" i="5"/>
  <c r="Y41" i="5"/>
  <c r="W41" i="5"/>
  <c r="U41" i="5"/>
  <c r="S41" i="5"/>
  <c r="AU40" i="5"/>
  <c r="AM40" i="5"/>
  <c r="AI40" i="5"/>
  <c r="AE40" i="5"/>
  <c r="AC40" i="5"/>
  <c r="AA40" i="5"/>
  <c r="Y40" i="5"/>
  <c r="W40" i="5"/>
  <c r="U40" i="5"/>
  <c r="S40" i="5"/>
  <c r="N40" i="5"/>
  <c r="K40" i="5"/>
  <c r="L40" i="5" s="1"/>
  <c r="O40" i="5" s="1"/>
  <c r="AW39" i="5"/>
  <c r="AI39" i="5"/>
  <c r="AE39" i="5"/>
  <c r="AC39" i="5"/>
  <c r="AA39" i="5"/>
  <c r="Y39" i="5"/>
  <c r="W39" i="5"/>
  <c r="U39" i="5"/>
  <c r="S39" i="5"/>
  <c r="AW38" i="5"/>
  <c r="AI38" i="5"/>
  <c r="AE38" i="5"/>
  <c r="AC38" i="5"/>
  <c r="AA38" i="5"/>
  <c r="Y38" i="5"/>
  <c r="W38" i="5"/>
  <c r="U38" i="5"/>
  <c r="S38" i="5"/>
  <c r="AW37" i="5"/>
  <c r="AI37" i="5"/>
  <c r="AE37" i="5"/>
  <c r="AC37" i="5"/>
  <c r="AA37" i="5"/>
  <c r="Y37" i="5"/>
  <c r="W37" i="5"/>
  <c r="U37" i="5"/>
  <c r="S37" i="5"/>
  <c r="AW36" i="5"/>
  <c r="AI36" i="5"/>
  <c r="AE36" i="5"/>
  <c r="AC36" i="5"/>
  <c r="AA36" i="5"/>
  <c r="Y36" i="5"/>
  <c r="W36" i="5"/>
  <c r="U36" i="5"/>
  <c r="S36" i="5"/>
  <c r="AU35" i="5"/>
  <c r="AM35" i="5"/>
  <c r="AI35" i="5"/>
  <c r="AE35" i="5"/>
  <c r="AC35" i="5"/>
  <c r="AA35" i="5"/>
  <c r="Y35" i="5"/>
  <c r="W35" i="5"/>
  <c r="U35" i="5"/>
  <c r="S35" i="5"/>
  <c r="N35" i="5"/>
  <c r="K35" i="5"/>
  <c r="AW34" i="5"/>
  <c r="AI34" i="5"/>
  <c r="AE34" i="5"/>
  <c r="AC34" i="5"/>
  <c r="AA34" i="5"/>
  <c r="Y34" i="5"/>
  <c r="W34" i="5"/>
  <c r="U34" i="5"/>
  <c r="S34" i="5"/>
  <c r="AW33" i="5"/>
  <c r="AI33" i="5"/>
  <c r="AE33" i="5"/>
  <c r="AC33" i="5"/>
  <c r="AA33" i="5"/>
  <c r="Y33" i="5"/>
  <c r="W33" i="5"/>
  <c r="U33" i="5"/>
  <c r="S33" i="5"/>
  <c r="AW32" i="5"/>
  <c r="AI32" i="5"/>
  <c r="AE32" i="5"/>
  <c r="AC32" i="5"/>
  <c r="AA32" i="5"/>
  <c r="Y32" i="5"/>
  <c r="W32" i="5"/>
  <c r="U32" i="5"/>
  <c r="S32" i="5"/>
  <c r="AW31" i="5"/>
  <c r="AI31" i="5"/>
  <c r="AE31" i="5"/>
  <c r="AC31" i="5"/>
  <c r="AA31" i="5"/>
  <c r="Y31" i="5"/>
  <c r="W31" i="5"/>
  <c r="U31" i="5"/>
  <c r="S31" i="5"/>
  <c r="AM30" i="5"/>
  <c r="AI30" i="5"/>
  <c r="AE30" i="5"/>
  <c r="AC30" i="5"/>
  <c r="AA30" i="5"/>
  <c r="Y30" i="5"/>
  <c r="W30" i="5"/>
  <c r="U30" i="5"/>
  <c r="S30" i="5"/>
  <c r="AU30" i="5"/>
  <c r="K30" i="5"/>
  <c r="AW29" i="5"/>
  <c r="AI29" i="5"/>
  <c r="AE29" i="5"/>
  <c r="AC29" i="5"/>
  <c r="AA29" i="5"/>
  <c r="Y29" i="5"/>
  <c r="W29" i="5"/>
  <c r="U29" i="5"/>
  <c r="S29" i="5"/>
  <c r="AW28" i="5"/>
  <c r="AI28" i="5"/>
  <c r="AE28" i="5"/>
  <c r="AC28" i="5"/>
  <c r="AA28" i="5"/>
  <c r="Y28" i="5"/>
  <c r="W28" i="5"/>
  <c r="U28" i="5"/>
  <c r="S28" i="5"/>
  <c r="AW27" i="5"/>
  <c r="AI27" i="5"/>
  <c r="AE27" i="5"/>
  <c r="AC27" i="5"/>
  <c r="AA27" i="5"/>
  <c r="Y27" i="5"/>
  <c r="W27" i="5"/>
  <c r="U27" i="5"/>
  <c r="S27" i="5"/>
  <c r="AW26" i="5"/>
  <c r="AI26" i="5"/>
  <c r="AE26" i="5"/>
  <c r="AC26" i="5"/>
  <c r="AA26" i="5"/>
  <c r="Y26" i="5"/>
  <c r="W26" i="5"/>
  <c r="U26" i="5"/>
  <c r="S26" i="5"/>
  <c r="AU25" i="5"/>
  <c r="AM25" i="5"/>
  <c r="AI25" i="5"/>
  <c r="AE25" i="5"/>
  <c r="AC25" i="5"/>
  <c r="AA25" i="5"/>
  <c r="Y25" i="5"/>
  <c r="W25" i="5"/>
  <c r="U25" i="5"/>
  <c r="S25" i="5"/>
  <c r="N25" i="5"/>
  <c r="K25" i="5"/>
  <c r="L25" i="5" s="1"/>
  <c r="AF41" i="5" l="1"/>
  <c r="AG41" i="5" s="1"/>
  <c r="AJ41" i="5" s="1"/>
  <c r="AF49" i="5"/>
  <c r="AG49" i="5" s="1"/>
  <c r="AJ49" i="5" s="1"/>
  <c r="AF25" i="5"/>
  <c r="AG25" i="5" s="1"/>
  <c r="AJ25" i="5" s="1"/>
  <c r="AF27" i="5"/>
  <c r="AG27" i="5" s="1"/>
  <c r="AJ27" i="5" s="1"/>
  <c r="AF30" i="5"/>
  <c r="AG30" i="5" s="1"/>
  <c r="AF33" i="5"/>
  <c r="AG33" i="5" s="1"/>
  <c r="AJ33" i="5" s="1"/>
  <c r="AF35" i="5"/>
  <c r="AG35" i="5" s="1"/>
  <c r="AJ35" i="5" s="1"/>
  <c r="AF39" i="5"/>
  <c r="AG39" i="5" s="1"/>
  <c r="AJ39" i="5" s="1"/>
  <c r="AF28" i="5"/>
  <c r="AG28" i="5" s="1"/>
  <c r="AJ28" i="5" s="1"/>
  <c r="AF34" i="5"/>
  <c r="AG34" i="5" s="1"/>
  <c r="AJ34" i="5" s="1"/>
  <c r="AF38" i="5"/>
  <c r="AG38" i="5" s="1"/>
  <c r="AJ38" i="5" s="1"/>
  <c r="AF40" i="5"/>
  <c r="AG40" i="5" s="1"/>
  <c r="AJ40" i="5" s="1"/>
  <c r="AF44" i="5"/>
  <c r="AG44" i="5" s="1"/>
  <c r="AJ44" i="5" s="1"/>
  <c r="AF46" i="5"/>
  <c r="AG46" i="5" s="1"/>
  <c r="AJ46" i="5" s="1"/>
  <c r="AJ30" i="5"/>
  <c r="AF29" i="5"/>
  <c r="AG29" i="5" s="1"/>
  <c r="AJ29" i="5" s="1"/>
  <c r="AF31" i="5"/>
  <c r="AG31" i="5" s="1"/>
  <c r="AJ31" i="5" s="1"/>
  <c r="AF37" i="5"/>
  <c r="AG37" i="5" s="1"/>
  <c r="AJ37" i="5" s="1"/>
  <c r="AF43" i="5"/>
  <c r="AG43" i="5" s="1"/>
  <c r="AJ43" i="5" s="1"/>
  <c r="AF45" i="5"/>
  <c r="AG45" i="5" s="1"/>
  <c r="AJ45" i="5" s="1"/>
  <c r="AF47" i="5"/>
  <c r="AG47" i="5" s="1"/>
  <c r="AJ47" i="5" s="1"/>
  <c r="AF26" i="5"/>
  <c r="AG26" i="5" s="1"/>
  <c r="AJ26" i="5" s="1"/>
  <c r="AF32" i="5"/>
  <c r="AG32" i="5" s="1"/>
  <c r="AJ32" i="5" s="1"/>
  <c r="AF36" i="5"/>
  <c r="AG36" i="5" s="1"/>
  <c r="AJ36" i="5" s="1"/>
  <c r="AF42" i="5"/>
  <c r="AG42" i="5" s="1"/>
  <c r="AJ42" i="5" s="1"/>
  <c r="AF48" i="5"/>
  <c r="AG48" i="5" s="1"/>
  <c r="AJ48" i="5" s="1"/>
  <c r="AL49" i="5"/>
  <c r="AK49" i="5"/>
  <c r="AK29" i="5"/>
  <c r="AL29" i="5"/>
  <c r="AL31" i="5"/>
  <c r="AK31" i="5"/>
  <c r="AL37" i="5"/>
  <c r="AK37" i="5"/>
  <c r="AL40" i="5"/>
  <c r="AK40" i="5"/>
  <c r="AL44" i="5"/>
  <c r="AK44" i="5"/>
  <c r="AK46" i="5"/>
  <c r="AL46" i="5"/>
  <c r="AL28" i="5"/>
  <c r="AK28" i="5"/>
  <c r="AK38" i="5"/>
  <c r="AL38" i="5"/>
  <c r="AK41" i="5"/>
  <c r="AL41" i="5"/>
  <c r="O25" i="5"/>
  <c r="AL26" i="5"/>
  <c r="AK26" i="5"/>
  <c r="AL32" i="5"/>
  <c r="AK32" i="5"/>
  <c r="AK36" i="5"/>
  <c r="AL36" i="5"/>
  <c r="AK43" i="5"/>
  <c r="AL43" i="5"/>
  <c r="AL45" i="5"/>
  <c r="AK45" i="5"/>
  <c r="AL47" i="5"/>
  <c r="AK47" i="5"/>
  <c r="AL34" i="5"/>
  <c r="AK34" i="5"/>
  <c r="AL25" i="5"/>
  <c r="AK25" i="5"/>
  <c r="AL27" i="5"/>
  <c r="AK27" i="5"/>
  <c r="AL30" i="5"/>
  <c r="AK30" i="5"/>
  <c r="AL33" i="5"/>
  <c r="AK33" i="5"/>
  <c r="AL35" i="5"/>
  <c r="AK35" i="5"/>
  <c r="AL39" i="5"/>
  <c r="AK39" i="5"/>
  <c r="AL42" i="5"/>
  <c r="AK42" i="5"/>
  <c r="AK48" i="5"/>
  <c r="AL48" i="5"/>
  <c r="N30" i="5"/>
  <c r="L30" i="5"/>
  <c r="O30" i="5" s="1"/>
  <c r="L35" i="5"/>
  <c r="O35" i="5" s="1"/>
  <c r="AN35" i="5" l="1"/>
  <c r="AO35" i="5" s="1"/>
  <c r="AQ35" i="5" s="1"/>
  <c r="AN30" i="5"/>
  <c r="AO30" i="5" s="1"/>
  <c r="AQ30" i="5" s="1"/>
  <c r="AN25" i="5"/>
  <c r="AO25" i="5" s="1"/>
  <c r="AQ25" i="5" s="1"/>
  <c r="AN40" i="5"/>
  <c r="AO40" i="5" s="1"/>
  <c r="AQ40" i="5" s="1"/>
  <c r="AN45" i="5"/>
  <c r="AO45" i="5" s="1"/>
  <c r="AQ45" i="5" s="1"/>
  <c r="AS40" i="5" l="1"/>
  <c r="AR40" i="5"/>
  <c r="AT40" i="5" s="1"/>
  <c r="AV40" i="5" s="1"/>
  <c r="AW40" i="5" s="1"/>
  <c r="AS25" i="5"/>
  <c r="AR25" i="5"/>
  <c r="AT25" i="5" s="1"/>
  <c r="AV25" i="5" s="1"/>
  <c r="AW25" i="5" s="1"/>
  <c r="AR30" i="5"/>
  <c r="AT30" i="5" s="1"/>
  <c r="AV30" i="5" s="1"/>
  <c r="AW30" i="5" s="1"/>
  <c r="AS30" i="5"/>
  <c r="AS45" i="5"/>
  <c r="AR45" i="5"/>
  <c r="AT45" i="5" s="1"/>
  <c r="AV45" i="5" s="1"/>
  <c r="AW45" i="5" s="1"/>
  <c r="AR35" i="5"/>
  <c r="AT35" i="5" s="1"/>
  <c r="AV35" i="5" s="1"/>
  <c r="AW35" i="5" s="1"/>
  <c r="AS35" i="5"/>
  <c r="AW24" i="5" l="1"/>
  <c r="AI24" i="5"/>
  <c r="AE24" i="5"/>
  <c r="AC24" i="5"/>
  <c r="AA24" i="5"/>
  <c r="Y24" i="5"/>
  <c r="W24" i="5"/>
  <c r="U24" i="5"/>
  <c r="S24" i="5"/>
  <c r="AW23" i="5"/>
  <c r="AI23" i="5"/>
  <c r="AE23" i="5"/>
  <c r="AC23" i="5"/>
  <c r="AA23" i="5"/>
  <c r="Y23" i="5"/>
  <c r="W23" i="5"/>
  <c r="U23" i="5"/>
  <c r="S23" i="5"/>
  <c r="AW22" i="5"/>
  <c r="AI22" i="5"/>
  <c r="AE22" i="5"/>
  <c r="AC22" i="5"/>
  <c r="AA22" i="5"/>
  <c r="Y22" i="5"/>
  <c r="W22" i="5"/>
  <c r="U22" i="5"/>
  <c r="S22" i="5"/>
  <c r="AW21" i="5"/>
  <c r="AI21" i="5"/>
  <c r="AE21" i="5"/>
  <c r="AC21" i="5"/>
  <c r="AA21" i="5"/>
  <c r="Y21" i="5"/>
  <c r="W21" i="5"/>
  <c r="U21" i="5"/>
  <c r="S21" i="5"/>
  <c r="AU20" i="5"/>
  <c r="AM20" i="5"/>
  <c r="AI20" i="5"/>
  <c r="AE20" i="5"/>
  <c r="AC20" i="5"/>
  <c r="AA20" i="5"/>
  <c r="Y20" i="5"/>
  <c r="W20" i="5"/>
  <c r="U20" i="5"/>
  <c r="S20" i="5"/>
  <c r="N20" i="5"/>
  <c r="K20" i="5"/>
  <c r="AW19" i="5"/>
  <c r="AI19" i="5"/>
  <c r="AE19" i="5"/>
  <c r="AC19" i="5"/>
  <c r="AA19" i="5"/>
  <c r="Y19" i="5"/>
  <c r="W19" i="5"/>
  <c r="U19" i="5"/>
  <c r="S19" i="5"/>
  <c r="AW18" i="5"/>
  <c r="AI18" i="5"/>
  <c r="AE18" i="5"/>
  <c r="AC18" i="5"/>
  <c r="AA18" i="5"/>
  <c r="Y18" i="5"/>
  <c r="W18" i="5"/>
  <c r="U18" i="5"/>
  <c r="S18" i="5"/>
  <c r="AW17" i="5"/>
  <c r="AI17" i="5"/>
  <c r="AE17" i="5"/>
  <c r="AC17" i="5"/>
  <c r="AA17" i="5"/>
  <c r="Y17" i="5"/>
  <c r="W17" i="5"/>
  <c r="U17" i="5"/>
  <c r="S17" i="5"/>
  <c r="AW16" i="5"/>
  <c r="AI16" i="5"/>
  <c r="AE16" i="5"/>
  <c r="AC16" i="5"/>
  <c r="AA16" i="5"/>
  <c r="Y16" i="5"/>
  <c r="W16" i="5"/>
  <c r="U16" i="5"/>
  <c r="S16" i="5"/>
  <c r="AM15" i="5"/>
  <c r="AI15" i="5"/>
  <c r="AE15" i="5"/>
  <c r="AC15" i="5"/>
  <c r="AA15" i="5"/>
  <c r="Y15" i="5"/>
  <c r="W15" i="5"/>
  <c r="U15" i="5"/>
  <c r="S15" i="5"/>
  <c r="M15" i="5"/>
  <c r="AU15" i="5" s="1"/>
  <c r="K15" i="5"/>
  <c r="AW14" i="5"/>
  <c r="AI14" i="5"/>
  <c r="AE14" i="5"/>
  <c r="AC14" i="5"/>
  <c r="AA14" i="5"/>
  <c r="Y14" i="5"/>
  <c r="W14" i="5"/>
  <c r="U14" i="5"/>
  <c r="S14" i="5"/>
  <c r="AW13" i="5"/>
  <c r="AI13" i="5"/>
  <c r="AE13" i="5"/>
  <c r="AC13" i="5"/>
  <c r="AA13" i="5"/>
  <c r="Y13" i="5"/>
  <c r="W13" i="5"/>
  <c r="U13" i="5"/>
  <c r="S13" i="5"/>
  <c r="AW12" i="5"/>
  <c r="AI12" i="5"/>
  <c r="AE12" i="5"/>
  <c r="AC12" i="5"/>
  <c r="AA12" i="5"/>
  <c r="Y12" i="5"/>
  <c r="W12" i="5"/>
  <c r="U12" i="5"/>
  <c r="S12" i="5"/>
  <c r="AW11" i="5"/>
  <c r="AI11" i="5"/>
  <c r="AE11" i="5"/>
  <c r="AC11" i="5"/>
  <c r="AA11" i="5"/>
  <c r="Y11" i="5"/>
  <c r="W11" i="5"/>
  <c r="U11" i="5"/>
  <c r="S11" i="5"/>
  <c r="AM10" i="5"/>
  <c r="AI10" i="5"/>
  <c r="AE10" i="5"/>
  <c r="AC10" i="5"/>
  <c r="AA10" i="5"/>
  <c r="Y10" i="5"/>
  <c r="W10" i="5"/>
  <c r="U10" i="5"/>
  <c r="S10" i="5"/>
  <c r="M10" i="5"/>
  <c r="AU10" i="5" s="1"/>
  <c r="K10" i="5"/>
  <c r="AF17" i="5" l="1"/>
  <c r="AG17" i="5" s="1"/>
  <c r="AJ17" i="5" s="1"/>
  <c r="AF11" i="5"/>
  <c r="AG11" i="5" s="1"/>
  <c r="AJ11" i="5" s="1"/>
  <c r="AF10" i="5"/>
  <c r="AG10" i="5" s="1"/>
  <c r="AJ10" i="5" s="1"/>
  <c r="AF14" i="5"/>
  <c r="AG14" i="5" s="1"/>
  <c r="AJ14" i="5" s="1"/>
  <c r="AL14" i="5" s="1"/>
  <c r="AF16" i="5"/>
  <c r="AG16" i="5" s="1"/>
  <c r="AJ16" i="5" s="1"/>
  <c r="AF24" i="5"/>
  <c r="AG24" i="5" s="1"/>
  <c r="AJ24" i="5" s="1"/>
  <c r="AF21" i="5"/>
  <c r="AG21" i="5" s="1"/>
  <c r="AJ21" i="5" s="1"/>
  <c r="AF12" i="5"/>
  <c r="AG12" i="5" s="1"/>
  <c r="AJ12" i="5" s="1"/>
  <c r="AK12" i="5" s="1"/>
  <c r="AF15" i="5"/>
  <c r="AG15" i="5" s="1"/>
  <c r="AJ15" i="5" s="1"/>
  <c r="AF18" i="5"/>
  <c r="AG18" i="5" s="1"/>
  <c r="AJ18" i="5" s="1"/>
  <c r="AK18" i="5" s="1"/>
  <c r="AF20" i="5"/>
  <c r="AG20" i="5" s="1"/>
  <c r="AJ20" i="5" s="1"/>
  <c r="AF22" i="5"/>
  <c r="AG22" i="5" s="1"/>
  <c r="AJ22" i="5" s="1"/>
  <c r="AK22" i="5" s="1"/>
  <c r="AF13" i="5"/>
  <c r="AG13" i="5" s="1"/>
  <c r="AJ13" i="5" s="1"/>
  <c r="AL13" i="5" s="1"/>
  <c r="AF19" i="5"/>
  <c r="AG19" i="5" s="1"/>
  <c r="AJ19" i="5" s="1"/>
  <c r="AF23" i="5"/>
  <c r="AG23" i="5" s="1"/>
  <c r="AJ23" i="5" s="1"/>
  <c r="AK23" i="5" s="1"/>
  <c r="AK13" i="5"/>
  <c r="AL16" i="5"/>
  <c r="AK16" i="5"/>
  <c r="AL24" i="5"/>
  <c r="AK24" i="5"/>
  <c r="AL11" i="5"/>
  <c r="AK11" i="5"/>
  <c r="AK21" i="5"/>
  <c r="AL21" i="5"/>
  <c r="AL10" i="5"/>
  <c r="AK10" i="5"/>
  <c r="AL17" i="5"/>
  <c r="AK17" i="5"/>
  <c r="AL12" i="5"/>
  <c r="AL15" i="5"/>
  <c r="AK15" i="5"/>
  <c r="AL18" i="5"/>
  <c r="AL20" i="5"/>
  <c r="AK20" i="5"/>
  <c r="AL22" i="5"/>
  <c r="AL19" i="5"/>
  <c r="AK19" i="5"/>
  <c r="N10" i="5"/>
  <c r="N15" i="5"/>
  <c r="L10" i="5"/>
  <c r="L15" i="5"/>
  <c r="L20" i="5"/>
  <c r="O20" i="5" s="1"/>
  <c r="AK14" i="5" l="1"/>
  <c r="AL23" i="5"/>
  <c r="O15" i="5"/>
  <c r="O10" i="5"/>
  <c r="AN10" i="5"/>
  <c r="AO10" i="5" s="1"/>
  <c r="AQ10" i="5" s="1"/>
  <c r="AN20" i="5"/>
  <c r="AO20" i="5" s="1"/>
  <c r="AQ20" i="5" s="1"/>
  <c r="AN15" i="5"/>
  <c r="AO15" i="5" s="1"/>
  <c r="AQ15" i="5" s="1"/>
  <c r="AR10" i="5" l="1"/>
  <c r="AT10" i="5" s="1"/>
  <c r="AV10" i="5" s="1"/>
  <c r="AW10" i="5" s="1"/>
  <c r="AS10" i="5"/>
  <c r="AS15" i="5"/>
  <c r="AR15" i="5"/>
  <c r="AT15" i="5" s="1"/>
  <c r="AV15" i="5" s="1"/>
  <c r="AW15" i="5" s="1"/>
  <c r="AS20" i="5"/>
  <c r="AR20" i="5"/>
  <c r="AT20" i="5" s="1"/>
  <c r="AV20" i="5" s="1"/>
  <c r="AW20" i="5" s="1"/>
  <c r="AV65" i="4" l="1"/>
  <c r="AH65" i="4"/>
  <c r="AD65" i="4"/>
  <c r="AB65" i="4"/>
  <c r="Z65" i="4"/>
  <c r="X65" i="4"/>
  <c r="V65" i="4"/>
  <c r="T65" i="4"/>
  <c r="R65" i="4"/>
  <c r="AV64" i="4"/>
  <c r="AH64" i="4"/>
  <c r="AD64" i="4"/>
  <c r="AB64" i="4"/>
  <c r="Z64" i="4"/>
  <c r="X64" i="4"/>
  <c r="V64" i="4"/>
  <c r="T64" i="4"/>
  <c r="R64" i="4"/>
  <c r="AV63" i="4"/>
  <c r="AH63" i="4"/>
  <c r="AD63" i="4"/>
  <c r="AB63" i="4"/>
  <c r="Z63" i="4"/>
  <c r="X63" i="4"/>
  <c r="V63" i="4"/>
  <c r="T63" i="4"/>
  <c r="R63" i="4"/>
  <c r="AV62" i="4"/>
  <c r="AH62" i="4"/>
  <c r="AD62" i="4"/>
  <c r="AB62" i="4"/>
  <c r="Z62" i="4"/>
  <c r="X62" i="4"/>
  <c r="V62" i="4"/>
  <c r="T62" i="4"/>
  <c r="R62" i="4"/>
  <c r="AL61" i="4"/>
  <c r="AH61" i="4"/>
  <c r="AD61" i="4"/>
  <c r="AB61" i="4"/>
  <c r="Z61" i="4"/>
  <c r="X61" i="4"/>
  <c r="V61" i="4"/>
  <c r="T61" i="4"/>
  <c r="R61" i="4"/>
  <c r="L61" i="4"/>
  <c r="AT61" i="4" s="1"/>
  <c r="J61" i="4"/>
  <c r="K61" i="4" s="1"/>
  <c r="AV60" i="4"/>
  <c r="AH60" i="4"/>
  <c r="AD60" i="4"/>
  <c r="AB60" i="4"/>
  <c r="Z60" i="4"/>
  <c r="X60" i="4"/>
  <c r="V60" i="4"/>
  <c r="T60" i="4"/>
  <c r="R60" i="4"/>
  <c r="AV59" i="4"/>
  <c r="AH59" i="4"/>
  <c r="AD59" i="4"/>
  <c r="AB59" i="4"/>
  <c r="Z59" i="4"/>
  <c r="X59" i="4"/>
  <c r="V59" i="4"/>
  <c r="T59" i="4"/>
  <c r="R59" i="4"/>
  <c r="AV58" i="4"/>
  <c r="AH58" i="4"/>
  <c r="AD58" i="4"/>
  <c r="AB58" i="4"/>
  <c r="Z58" i="4"/>
  <c r="X58" i="4"/>
  <c r="V58" i="4"/>
  <c r="T58" i="4"/>
  <c r="R58" i="4"/>
  <c r="AV57" i="4"/>
  <c r="AH57" i="4"/>
  <c r="AD57" i="4"/>
  <c r="AB57" i="4"/>
  <c r="Z57" i="4"/>
  <c r="X57" i="4"/>
  <c r="V57" i="4"/>
  <c r="T57" i="4"/>
  <c r="R57" i="4"/>
  <c r="AL56" i="4"/>
  <c r="AH56" i="4"/>
  <c r="AD56" i="4"/>
  <c r="AB56" i="4"/>
  <c r="Z56" i="4"/>
  <c r="X56" i="4"/>
  <c r="V56" i="4"/>
  <c r="T56" i="4"/>
  <c r="R56" i="4"/>
  <c r="L56" i="4"/>
  <c r="M56" i="4" s="1"/>
  <c r="J56" i="4"/>
  <c r="K56" i="4" s="1"/>
  <c r="AV55" i="4"/>
  <c r="AH55" i="4"/>
  <c r="AD55" i="4"/>
  <c r="AB55" i="4"/>
  <c r="Z55" i="4"/>
  <c r="X55" i="4"/>
  <c r="V55" i="4"/>
  <c r="T55" i="4"/>
  <c r="R55" i="4"/>
  <c r="AV54" i="4"/>
  <c r="AH54" i="4"/>
  <c r="AD54" i="4"/>
  <c r="AB54" i="4"/>
  <c r="Z54" i="4"/>
  <c r="X54" i="4"/>
  <c r="V54" i="4"/>
  <c r="T54" i="4"/>
  <c r="R54" i="4"/>
  <c r="AV53" i="4"/>
  <c r="AH53" i="4"/>
  <c r="AD53" i="4"/>
  <c r="AB53" i="4"/>
  <c r="Z53" i="4"/>
  <c r="X53" i="4"/>
  <c r="V53" i="4"/>
  <c r="T53" i="4"/>
  <c r="R53" i="4"/>
  <c r="AV52" i="4"/>
  <c r="AH52" i="4"/>
  <c r="AD52" i="4"/>
  <c r="AB52" i="4"/>
  <c r="Z52" i="4"/>
  <c r="X52" i="4"/>
  <c r="V52" i="4"/>
  <c r="T52" i="4"/>
  <c r="R52" i="4"/>
  <c r="AL51" i="4"/>
  <c r="AH51" i="4"/>
  <c r="AD51" i="4"/>
  <c r="AB51" i="4"/>
  <c r="Z51" i="4"/>
  <c r="X51" i="4"/>
  <c r="V51" i="4"/>
  <c r="T51" i="4"/>
  <c r="R51" i="4"/>
  <c r="L51" i="4"/>
  <c r="AT51" i="4" s="1"/>
  <c r="J51" i="4"/>
  <c r="K51" i="4" s="1"/>
  <c r="AV50" i="4"/>
  <c r="AH50" i="4"/>
  <c r="AD50" i="4"/>
  <c r="AB50" i="4"/>
  <c r="Z50" i="4"/>
  <c r="X50" i="4"/>
  <c r="V50" i="4"/>
  <c r="T50" i="4"/>
  <c r="R50" i="4"/>
  <c r="AV49" i="4"/>
  <c r="AH49" i="4"/>
  <c r="AD49" i="4"/>
  <c r="AB49" i="4"/>
  <c r="Z49" i="4"/>
  <c r="X49" i="4"/>
  <c r="V49" i="4"/>
  <c r="T49" i="4"/>
  <c r="R49" i="4"/>
  <c r="AV48" i="4"/>
  <c r="AH48" i="4"/>
  <c r="AD48" i="4"/>
  <c r="AB48" i="4"/>
  <c r="Z48" i="4"/>
  <c r="X48" i="4"/>
  <c r="V48" i="4"/>
  <c r="T48" i="4"/>
  <c r="R48" i="4"/>
  <c r="AV47" i="4"/>
  <c r="AH47" i="4"/>
  <c r="AD47" i="4"/>
  <c r="AB47" i="4"/>
  <c r="Z47" i="4"/>
  <c r="X47" i="4"/>
  <c r="V47" i="4"/>
  <c r="T47" i="4"/>
  <c r="R47" i="4"/>
  <c r="AL46" i="4"/>
  <c r="AH46" i="4"/>
  <c r="AD46" i="4"/>
  <c r="AB46" i="4"/>
  <c r="Z46" i="4"/>
  <c r="X46" i="4"/>
  <c r="V46" i="4"/>
  <c r="T46" i="4"/>
  <c r="R46" i="4"/>
  <c r="L46" i="4"/>
  <c r="M46" i="4" s="1"/>
  <c r="J46" i="4"/>
  <c r="K46" i="4" s="1"/>
  <c r="AV45" i="4"/>
  <c r="AH45" i="4"/>
  <c r="AD45" i="4"/>
  <c r="AB45" i="4"/>
  <c r="Z45" i="4"/>
  <c r="X45" i="4"/>
  <c r="V45" i="4"/>
  <c r="T45" i="4"/>
  <c r="R45" i="4"/>
  <c r="AV44" i="4"/>
  <c r="AH44" i="4"/>
  <c r="AD44" i="4"/>
  <c r="AB44" i="4"/>
  <c r="Z44" i="4"/>
  <c r="X44" i="4"/>
  <c r="V44" i="4"/>
  <c r="T44" i="4"/>
  <c r="R44" i="4"/>
  <c r="AV43" i="4"/>
  <c r="AH43" i="4"/>
  <c r="AD43" i="4"/>
  <c r="AB43" i="4"/>
  <c r="Z43" i="4"/>
  <c r="X43" i="4"/>
  <c r="V43" i="4"/>
  <c r="T43" i="4"/>
  <c r="R43" i="4"/>
  <c r="AV42" i="4"/>
  <c r="AH42" i="4"/>
  <c r="AD42" i="4"/>
  <c r="AB42" i="4"/>
  <c r="Z42" i="4"/>
  <c r="X42" i="4"/>
  <c r="V42" i="4"/>
  <c r="T42" i="4"/>
  <c r="R42" i="4"/>
  <c r="AL41" i="4"/>
  <c r="AH41" i="4"/>
  <c r="AD41" i="4"/>
  <c r="AB41" i="4"/>
  <c r="Z41" i="4"/>
  <c r="X41" i="4"/>
  <c r="V41" i="4"/>
  <c r="T41" i="4"/>
  <c r="R41" i="4"/>
  <c r="L41" i="4"/>
  <c r="AT41" i="4" s="1"/>
  <c r="J41" i="4"/>
  <c r="K41" i="4" s="1"/>
  <c r="AV40" i="4"/>
  <c r="AH40" i="4"/>
  <c r="AD40" i="4"/>
  <c r="AB40" i="4"/>
  <c r="Z40" i="4"/>
  <c r="X40" i="4"/>
  <c r="V40" i="4"/>
  <c r="T40" i="4"/>
  <c r="R40" i="4"/>
  <c r="AV39" i="4"/>
  <c r="AH39" i="4"/>
  <c r="AD39" i="4"/>
  <c r="AB39" i="4"/>
  <c r="Z39" i="4"/>
  <c r="X39" i="4"/>
  <c r="V39" i="4"/>
  <c r="T39" i="4"/>
  <c r="R39" i="4"/>
  <c r="AV38" i="4"/>
  <c r="AH38" i="4"/>
  <c r="AD38" i="4"/>
  <c r="AB38" i="4"/>
  <c r="Z38" i="4"/>
  <c r="X38" i="4"/>
  <c r="V38" i="4"/>
  <c r="T38" i="4"/>
  <c r="R38" i="4"/>
  <c r="AV37" i="4"/>
  <c r="AH37" i="4"/>
  <c r="AD37" i="4"/>
  <c r="AB37" i="4"/>
  <c r="Z37" i="4"/>
  <c r="X37" i="4"/>
  <c r="V37" i="4"/>
  <c r="T37" i="4"/>
  <c r="R37" i="4"/>
  <c r="AL36" i="4"/>
  <c r="AH36" i="4"/>
  <c r="AD36" i="4"/>
  <c r="AB36" i="4"/>
  <c r="Z36" i="4"/>
  <c r="X36" i="4"/>
  <c r="V36" i="4"/>
  <c r="T36" i="4"/>
  <c r="R36" i="4"/>
  <c r="L36" i="4"/>
  <c r="M36" i="4" s="1"/>
  <c r="J36" i="4"/>
  <c r="K36" i="4" s="1"/>
  <c r="AV35" i="4"/>
  <c r="AH35" i="4"/>
  <c r="AD35" i="4"/>
  <c r="AB35" i="4"/>
  <c r="Z35" i="4"/>
  <c r="X35" i="4"/>
  <c r="V35" i="4"/>
  <c r="T35" i="4"/>
  <c r="R35" i="4"/>
  <c r="AV34" i="4"/>
  <c r="AH34" i="4"/>
  <c r="AD34" i="4"/>
  <c r="AB34" i="4"/>
  <c r="Z34" i="4"/>
  <c r="X34" i="4"/>
  <c r="V34" i="4"/>
  <c r="T34" i="4"/>
  <c r="R34" i="4"/>
  <c r="AV33" i="4"/>
  <c r="AH33" i="4"/>
  <c r="AD33" i="4"/>
  <c r="AB33" i="4"/>
  <c r="Z33" i="4"/>
  <c r="X33" i="4"/>
  <c r="V33" i="4"/>
  <c r="T33" i="4"/>
  <c r="R33" i="4"/>
  <c r="AV32" i="4"/>
  <c r="AH32" i="4"/>
  <c r="AD32" i="4"/>
  <c r="AB32" i="4"/>
  <c r="Z32" i="4"/>
  <c r="X32" i="4"/>
  <c r="V32" i="4"/>
  <c r="T32" i="4"/>
  <c r="R32" i="4"/>
  <c r="AL31" i="4"/>
  <c r="AH31" i="4"/>
  <c r="AD31" i="4"/>
  <c r="AB31" i="4"/>
  <c r="Z31" i="4"/>
  <c r="X31" i="4"/>
  <c r="V31" i="4"/>
  <c r="T31" i="4"/>
  <c r="R31" i="4"/>
  <c r="L31" i="4"/>
  <c r="AT31" i="4" s="1"/>
  <c r="J31" i="4"/>
  <c r="K31" i="4" s="1"/>
  <c r="AV30" i="4"/>
  <c r="AH30" i="4"/>
  <c r="AD30" i="4"/>
  <c r="AB30" i="4"/>
  <c r="Z30" i="4"/>
  <c r="X30" i="4"/>
  <c r="V30" i="4"/>
  <c r="T30" i="4"/>
  <c r="R30" i="4"/>
  <c r="AV29" i="4"/>
  <c r="AH29" i="4"/>
  <c r="AD29" i="4"/>
  <c r="AB29" i="4"/>
  <c r="Z29" i="4"/>
  <c r="X29" i="4"/>
  <c r="V29" i="4"/>
  <c r="T29" i="4"/>
  <c r="R29" i="4"/>
  <c r="AV28" i="4"/>
  <c r="AH28" i="4"/>
  <c r="AD28" i="4"/>
  <c r="AB28" i="4"/>
  <c r="Z28" i="4"/>
  <c r="X28" i="4"/>
  <c r="V28" i="4"/>
  <c r="T28" i="4"/>
  <c r="R28" i="4"/>
  <c r="AV27" i="4"/>
  <c r="AH27" i="4"/>
  <c r="AD27" i="4"/>
  <c r="AB27" i="4"/>
  <c r="Z27" i="4"/>
  <c r="X27" i="4"/>
  <c r="V27" i="4"/>
  <c r="T27" i="4"/>
  <c r="R27" i="4"/>
  <c r="AL26" i="4"/>
  <c r="AH26" i="4"/>
  <c r="AD26" i="4"/>
  <c r="AB26" i="4"/>
  <c r="Z26" i="4"/>
  <c r="X26" i="4"/>
  <c r="V26" i="4"/>
  <c r="T26" i="4"/>
  <c r="R26" i="4"/>
  <c r="L26" i="4"/>
  <c r="M26" i="4" s="1"/>
  <c r="J26" i="4"/>
  <c r="K26" i="4" s="1"/>
  <c r="AV25" i="4"/>
  <c r="AH25" i="4"/>
  <c r="AD25" i="4"/>
  <c r="AB25" i="4"/>
  <c r="Z25" i="4"/>
  <c r="X25" i="4"/>
  <c r="V25" i="4"/>
  <c r="T25" i="4"/>
  <c r="R25" i="4"/>
  <c r="AV24" i="4"/>
  <c r="AH24" i="4"/>
  <c r="AD24" i="4"/>
  <c r="AB24" i="4"/>
  <c r="Z24" i="4"/>
  <c r="X24" i="4"/>
  <c r="V24" i="4"/>
  <c r="T24" i="4"/>
  <c r="R24" i="4"/>
  <c r="AV23" i="4"/>
  <c r="AH23" i="4"/>
  <c r="AD23" i="4"/>
  <c r="AB23" i="4"/>
  <c r="Z23" i="4"/>
  <c r="X23" i="4"/>
  <c r="V23" i="4"/>
  <c r="T23" i="4"/>
  <c r="AE23" i="4" s="1"/>
  <c r="AF23" i="4" s="1"/>
  <c r="AI23" i="4" s="1"/>
  <c r="R23" i="4"/>
  <c r="AV22" i="4"/>
  <c r="AH22" i="4"/>
  <c r="AD22" i="4"/>
  <c r="AB22" i="4"/>
  <c r="Z22" i="4"/>
  <c r="X22" i="4"/>
  <c r="V22" i="4"/>
  <c r="T22" i="4"/>
  <c r="R22" i="4"/>
  <c r="AL21" i="4"/>
  <c r="AH21" i="4"/>
  <c r="AD21" i="4"/>
  <c r="AB21" i="4"/>
  <c r="Z21" i="4"/>
  <c r="X21" i="4"/>
  <c r="V21" i="4"/>
  <c r="T21" i="4"/>
  <c r="R21" i="4"/>
  <c r="L21" i="4"/>
  <c r="M21" i="4" s="1"/>
  <c r="J21" i="4"/>
  <c r="K21" i="4" s="1"/>
  <c r="AV20" i="4"/>
  <c r="AH20" i="4"/>
  <c r="AD20" i="4"/>
  <c r="AB20" i="4"/>
  <c r="Z20" i="4"/>
  <c r="X20" i="4"/>
  <c r="V20" i="4"/>
  <c r="T20" i="4"/>
  <c r="R20" i="4"/>
  <c r="AV19" i="4"/>
  <c r="AH19" i="4"/>
  <c r="AD19" i="4"/>
  <c r="AB19" i="4"/>
  <c r="Z19" i="4"/>
  <c r="X19" i="4"/>
  <c r="V19" i="4"/>
  <c r="T19" i="4"/>
  <c r="R19" i="4"/>
  <c r="AV18" i="4"/>
  <c r="AH18" i="4"/>
  <c r="AD18" i="4"/>
  <c r="AB18" i="4"/>
  <c r="Z18" i="4"/>
  <c r="X18" i="4"/>
  <c r="V18" i="4"/>
  <c r="T18" i="4"/>
  <c r="R18" i="4"/>
  <c r="AV17" i="4"/>
  <c r="AH17" i="4"/>
  <c r="AD17" i="4"/>
  <c r="AB17" i="4"/>
  <c r="Z17" i="4"/>
  <c r="X17" i="4"/>
  <c r="V17" i="4"/>
  <c r="T17" i="4"/>
  <c r="R17" i="4"/>
  <c r="AL16" i="4"/>
  <c r="AH16" i="4"/>
  <c r="AD16" i="4"/>
  <c r="AB16" i="4"/>
  <c r="Z16" i="4"/>
  <c r="X16" i="4"/>
  <c r="V16" i="4"/>
  <c r="T16" i="4"/>
  <c r="R16" i="4"/>
  <c r="L16" i="4"/>
  <c r="AT16" i="4" s="1"/>
  <c r="J16" i="4"/>
  <c r="K16" i="4" s="1"/>
  <c r="AV15" i="4"/>
  <c r="AH15" i="4"/>
  <c r="AD15" i="4"/>
  <c r="AB15" i="4"/>
  <c r="Z15" i="4"/>
  <c r="X15" i="4"/>
  <c r="V15" i="4"/>
  <c r="T15" i="4"/>
  <c r="R15" i="4"/>
  <c r="AV14" i="4"/>
  <c r="AH14" i="4"/>
  <c r="AD14" i="4"/>
  <c r="AB14" i="4"/>
  <c r="Z14" i="4"/>
  <c r="X14" i="4"/>
  <c r="V14" i="4"/>
  <c r="T14" i="4"/>
  <c r="R14" i="4"/>
  <c r="AV13" i="4"/>
  <c r="AH13" i="4"/>
  <c r="AD13" i="4"/>
  <c r="AB13" i="4"/>
  <c r="Z13" i="4"/>
  <c r="X13" i="4"/>
  <c r="V13" i="4"/>
  <c r="T13" i="4"/>
  <c r="R13" i="4"/>
  <c r="AV12" i="4"/>
  <c r="AH12" i="4"/>
  <c r="AD12" i="4"/>
  <c r="AB12" i="4"/>
  <c r="Z12" i="4"/>
  <c r="X12" i="4"/>
  <c r="V12" i="4"/>
  <c r="T12" i="4"/>
  <c r="R12" i="4"/>
  <c r="AL11" i="4"/>
  <c r="AH11" i="4"/>
  <c r="AD11" i="4"/>
  <c r="AB11" i="4"/>
  <c r="Z11" i="4"/>
  <c r="X11" i="4"/>
  <c r="V11" i="4"/>
  <c r="T11" i="4"/>
  <c r="R11" i="4"/>
  <c r="L11" i="4"/>
  <c r="M11" i="4" s="1"/>
  <c r="J11" i="4"/>
  <c r="K11" i="4" s="1"/>
  <c r="AT36" i="4" l="1"/>
  <c r="M16" i="4"/>
  <c r="AE50" i="4"/>
  <c r="AF50" i="4" s="1"/>
  <c r="AI50" i="4" s="1"/>
  <c r="AE14" i="4"/>
  <c r="AF14" i="4" s="1"/>
  <c r="AI14" i="4" s="1"/>
  <c r="AE17" i="4"/>
  <c r="AF17" i="4" s="1"/>
  <c r="AE21" i="4"/>
  <c r="AF21" i="4" s="1"/>
  <c r="AI21" i="4" s="1"/>
  <c r="AE46" i="4"/>
  <c r="AF46" i="4" s="1"/>
  <c r="AI46" i="4" s="1"/>
  <c r="AE57" i="4"/>
  <c r="AF57" i="4" s="1"/>
  <c r="AI57" i="4" s="1"/>
  <c r="AE64" i="4"/>
  <c r="AF64" i="4" s="1"/>
  <c r="AI64" i="4" s="1"/>
  <c r="AE41" i="4"/>
  <c r="AF41" i="4" s="1"/>
  <c r="AI41" i="4" s="1"/>
  <c r="AE44" i="4"/>
  <c r="AF44" i="4" s="1"/>
  <c r="AI44" i="4" s="1"/>
  <c r="AE37" i="4"/>
  <c r="AF37" i="4" s="1"/>
  <c r="AI37" i="4" s="1"/>
  <c r="AE39" i="4"/>
  <c r="AF39" i="4" s="1"/>
  <c r="AI39" i="4" s="1"/>
  <c r="AE55" i="4"/>
  <c r="AF55" i="4" s="1"/>
  <c r="AI55" i="4" s="1"/>
  <c r="AT11" i="4"/>
  <c r="AE15" i="4"/>
  <c r="AF15" i="4" s="1"/>
  <c r="AI15" i="4" s="1"/>
  <c r="AE16" i="4"/>
  <c r="AF16" i="4" s="1"/>
  <c r="AI16" i="4" s="1"/>
  <c r="AE18" i="4"/>
  <c r="AF18" i="4" s="1"/>
  <c r="AI18" i="4" s="1"/>
  <c r="AE24" i="4"/>
  <c r="AF24" i="4" s="1"/>
  <c r="AI24" i="4" s="1"/>
  <c r="AT26" i="4"/>
  <c r="AE29" i="4"/>
  <c r="AF29" i="4" s="1"/>
  <c r="AI29" i="4" s="1"/>
  <c r="AE30" i="4"/>
  <c r="AF30" i="4" s="1"/>
  <c r="AI30" i="4" s="1"/>
  <c r="AE36" i="4"/>
  <c r="AF36" i="4" s="1"/>
  <c r="AI36" i="4" s="1"/>
  <c r="AE40" i="4"/>
  <c r="AF40" i="4" s="1"/>
  <c r="AI40" i="4" s="1"/>
  <c r="AE45" i="4"/>
  <c r="AF45" i="4" s="1"/>
  <c r="AI45" i="4" s="1"/>
  <c r="AE47" i="4"/>
  <c r="AF47" i="4" s="1"/>
  <c r="AI47" i="4" s="1"/>
  <c r="AE52" i="4"/>
  <c r="AF52" i="4" s="1"/>
  <c r="AI52" i="4" s="1"/>
  <c r="AE60" i="4"/>
  <c r="AF60" i="4" s="1"/>
  <c r="AI60" i="4" s="1"/>
  <c r="AE65" i="4"/>
  <c r="AF65" i="4" s="1"/>
  <c r="AI65" i="4" s="1"/>
  <c r="AI17" i="4"/>
  <c r="AE11" i="4"/>
  <c r="AF11" i="4" s="1"/>
  <c r="AI11" i="4" s="1"/>
  <c r="AE13" i="4"/>
  <c r="AF13" i="4" s="1"/>
  <c r="AI13" i="4" s="1"/>
  <c r="AE20" i="4"/>
  <c r="AF20" i="4" s="1"/>
  <c r="AI20" i="4" s="1"/>
  <c r="AT21" i="4"/>
  <c r="AE22" i="4"/>
  <c r="AF22" i="4" s="1"/>
  <c r="AI22" i="4" s="1"/>
  <c r="AE27" i="4"/>
  <c r="AF27" i="4" s="1"/>
  <c r="AI27" i="4" s="1"/>
  <c r="AE32" i="4"/>
  <c r="AF32" i="4" s="1"/>
  <c r="AI32" i="4" s="1"/>
  <c r="AE33" i="4"/>
  <c r="AF33" i="4" s="1"/>
  <c r="AI33" i="4" s="1"/>
  <c r="AE34" i="4"/>
  <c r="AF34" i="4" s="1"/>
  <c r="AI34" i="4" s="1"/>
  <c r="AE38" i="4"/>
  <c r="AF38" i="4" s="1"/>
  <c r="AI38" i="4" s="1"/>
  <c r="AE43" i="4"/>
  <c r="AF43" i="4" s="1"/>
  <c r="AI43" i="4" s="1"/>
  <c r="AT46" i="4"/>
  <c r="AE49" i="4"/>
  <c r="AF49" i="4" s="1"/>
  <c r="AI49" i="4" s="1"/>
  <c r="AE51" i="4"/>
  <c r="AF51" i="4" s="1"/>
  <c r="AI51" i="4" s="1"/>
  <c r="AE54" i="4"/>
  <c r="AF54" i="4" s="1"/>
  <c r="AI54" i="4" s="1"/>
  <c r="AE56" i="4"/>
  <c r="AF56" i="4" s="1"/>
  <c r="AI56" i="4" s="1"/>
  <c r="AE58" i="4"/>
  <c r="AF58" i="4" s="1"/>
  <c r="AI58" i="4" s="1"/>
  <c r="AE63" i="4"/>
  <c r="AF63" i="4" s="1"/>
  <c r="AI63" i="4" s="1"/>
  <c r="AE12" i="4"/>
  <c r="AF12" i="4" s="1"/>
  <c r="AI12" i="4" s="1"/>
  <c r="AE19" i="4"/>
  <c r="AF19" i="4" s="1"/>
  <c r="AI19" i="4" s="1"/>
  <c r="AE25" i="4"/>
  <c r="AF25" i="4" s="1"/>
  <c r="AI25" i="4" s="1"/>
  <c r="AE26" i="4"/>
  <c r="AF26" i="4" s="1"/>
  <c r="AI26" i="4" s="1"/>
  <c r="AE28" i="4"/>
  <c r="AF28" i="4" s="1"/>
  <c r="AI28" i="4" s="1"/>
  <c r="AE35" i="4"/>
  <c r="AF35" i="4" s="1"/>
  <c r="AI35" i="4" s="1"/>
  <c r="AE42" i="4"/>
  <c r="AF42" i="4" s="1"/>
  <c r="AI42" i="4" s="1"/>
  <c r="AE48" i="4"/>
  <c r="AF48" i="4" s="1"/>
  <c r="AI48" i="4" s="1"/>
  <c r="AE53" i="4"/>
  <c r="AF53" i="4" s="1"/>
  <c r="AI53" i="4" s="1"/>
  <c r="AT56" i="4"/>
  <c r="AE59" i="4"/>
  <c r="AF59" i="4" s="1"/>
  <c r="AI59" i="4" s="1"/>
  <c r="AE61" i="4"/>
  <c r="AF61" i="4" s="1"/>
  <c r="AI61" i="4" s="1"/>
  <c r="AE62" i="4"/>
  <c r="AF62" i="4" s="1"/>
  <c r="AI62" i="4" s="1"/>
  <c r="N11" i="4"/>
  <c r="N21" i="4"/>
  <c r="M41" i="4"/>
  <c r="N46" i="4"/>
  <c r="M51" i="4"/>
  <c r="N56" i="4"/>
  <c r="M61" i="4"/>
  <c r="N61" i="4" s="1"/>
  <c r="N16" i="4"/>
  <c r="N26" i="4"/>
  <c r="M31" i="4"/>
  <c r="N41" i="4"/>
  <c r="N51" i="4"/>
  <c r="AK12" i="4"/>
  <c r="AJ12" i="4"/>
  <c r="AK19" i="4"/>
  <c r="AJ19" i="4"/>
  <c r="AJ22" i="4"/>
  <c r="AK22" i="4"/>
  <c r="AK27" i="4"/>
  <c r="AJ27" i="4"/>
  <c r="AJ36" i="4"/>
  <c r="AK36" i="4"/>
  <c r="AK40" i="4"/>
  <c r="AJ40" i="4"/>
  <c r="AK15" i="4"/>
  <c r="AJ15" i="4"/>
  <c r="AK16" i="4"/>
  <c r="AJ16" i="4"/>
  <c r="AK18" i="4"/>
  <c r="AJ18" i="4"/>
  <c r="AK25" i="4"/>
  <c r="AJ25" i="4"/>
  <c r="AK26" i="4"/>
  <c r="AJ26" i="4"/>
  <c r="AK28" i="4"/>
  <c r="AJ28" i="4"/>
  <c r="AK32" i="4"/>
  <c r="AJ32" i="4"/>
  <c r="AK33" i="4"/>
  <c r="AJ33" i="4"/>
  <c r="AK34" i="4"/>
  <c r="AJ34" i="4"/>
  <c r="AK37" i="4"/>
  <c r="AJ37" i="4"/>
  <c r="AJ14" i="4"/>
  <c r="AK14" i="4"/>
  <c r="AK29" i="4"/>
  <c r="AJ29" i="4"/>
  <c r="AK30" i="4"/>
  <c r="AJ30" i="4"/>
  <c r="AK35" i="4"/>
  <c r="AJ35" i="4"/>
  <c r="AK38" i="4"/>
  <c r="AJ38" i="4"/>
  <c r="AJ17" i="4"/>
  <c r="AK17" i="4"/>
  <c r="AJ24" i="4"/>
  <c r="AK24" i="4"/>
  <c r="AK11" i="4"/>
  <c r="AJ11" i="4"/>
  <c r="AM11" i="4" s="1"/>
  <c r="AN11" i="4" s="1"/>
  <c r="AP11" i="4" s="1"/>
  <c r="AR11" i="4" s="1"/>
  <c r="AK13" i="4"/>
  <c r="AJ13" i="4"/>
  <c r="AK20" i="4"/>
  <c r="AJ20" i="4"/>
  <c r="AK21" i="4"/>
  <c r="AJ21" i="4"/>
  <c r="AK23" i="4"/>
  <c r="AJ23" i="4"/>
  <c r="AE31" i="4"/>
  <c r="AF31" i="4" s="1"/>
  <c r="AI31" i="4" s="1"/>
  <c r="N36" i="4"/>
  <c r="AK43" i="4"/>
  <c r="AJ43" i="4"/>
  <c r="AK46" i="4"/>
  <c r="AJ46" i="4"/>
  <c r="AK50" i="4"/>
  <c r="AJ50" i="4"/>
  <c r="AK53" i="4"/>
  <c r="AJ53" i="4"/>
  <c r="AK56" i="4"/>
  <c r="AJ56" i="4"/>
  <c r="AK58" i="4"/>
  <c r="AJ58" i="4"/>
  <c r="AK65" i="4"/>
  <c r="AJ65" i="4"/>
  <c r="N31" i="4"/>
  <c r="AJ42" i="4"/>
  <c r="AK42" i="4"/>
  <c r="AJ49" i="4"/>
  <c r="AK49" i="4"/>
  <c r="AJ52" i="4"/>
  <c r="AK52" i="4"/>
  <c r="AJ59" i="4"/>
  <c r="AK59" i="4"/>
  <c r="AJ64" i="4"/>
  <c r="AK64" i="4"/>
  <c r="AK41" i="4"/>
  <c r="AJ41" i="4"/>
  <c r="AK45" i="4"/>
  <c r="AJ45" i="4"/>
  <c r="AK48" i="4"/>
  <c r="AJ48" i="4"/>
  <c r="AK51" i="4"/>
  <c r="AJ51" i="4"/>
  <c r="AK55" i="4"/>
  <c r="AJ55" i="4"/>
  <c r="AK60" i="4"/>
  <c r="AJ60" i="4"/>
  <c r="AK61" i="4"/>
  <c r="AJ61" i="4"/>
  <c r="AK63" i="4"/>
  <c r="AJ63" i="4"/>
  <c r="AJ39" i="4"/>
  <c r="AK39" i="4"/>
  <c r="AJ44" i="4"/>
  <c r="AK44" i="4"/>
  <c r="AJ47" i="4"/>
  <c r="AK47" i="4"/>
  <c r="AJ54" i="4"/>
  <c r="AK54" i="4"/>
  <c r="AJ57" i="4"/>
  <c r="AK57" i="4"/>
  <c r="AJ62" i="4"/>
  <c r="AK62" i="4"/>
  <c r="AM56" i="4" l="1"/>
  <c r="AN56" i="4" s="1"/>
  <c r="AP56" i="4" s="1"/>
  <c r="AM26" i="4"/>
  <c r="AN26" i="4" s="1"/>
  <c r="AP26" i="4" s="1"/>
  <c r="AM61" i="4"/>
  <c r="AN61" i="4" s="1"/>
  <c r="AP61" i="4" s="1"/>
  <c r="AM46" i="4"/>
  <c r="AN46" i="4" s="1"/>
  <c r="AP46" i="4" s="1"/>
  <c r="AM21" i="4"/>
  <c r="AN21" i="4" s="1"/>
  <c r="AP21" i="4" s="1"/>
  <c r="AM51" i="4"/>
  <c r="AN51" i="4" s="1"/>
  <c r="AP51" i="4" s="1"/>
  <c r="AM41" i="4"/>
  <c r="AN41" i="4" s="1"/>
  <c r="AP41" i="4" s="1"/>
  <c r="AJ31" i="4"/>
  <c r="AM31" i="4" s="1"/>
  <c r="AN31" i="4" s="1"/>
  <c r="AP31" i="4" s="1"/>
  <c r="AK31" i="4"/>
  <c r="AQ11" i="4"/>
  <c r="AS11" i="4" s="1"/>
  <c r="AU11" i="4" s="1"/>
  <c r="AV11" i="4" s="1"/>
  <c r="AM16" i="4"/>
  <c r="AN16" i="4" s="1"/>
  <c r="AP16" i="4" s="1"/>
  <c r="AM36" i="4"/>
  <c r="AN36" i="4" s="1"/>
  <c r="AP36" i="4" s="1"/>
  <c r="AQ36" i="4" l="1"/>
  <c r="AS36" i="4" s="1"/>
  <c r="AU36" i="4" s="1"/>
  <c r="AV36" i="4" s="1"/>
  <c r="AR36" i="4"/>
  <c r="AR31" i="4"/>
  <c r="AQ31" i="4"/>
  <c r="AS31" i="4" s="1"/>
  <c r="AU31" i="4" s="1"/>
  <c r="AV31" i="4" s="1"/>
  <c r="AR46" i="4"/>
  <c r="AQ46" i="4"/>
  <c r="AS46" i="4" s="1"/>
  <c r="AU46" i="4" s="1"/>
  <c r="AV46" i="4" s="1"/>
  <c r="AR16" i="4"/>
  <c r="AQ16" i="4"/>
  <c r="AS16" i="4" s="1"/>
  <c r="AU16" i="4" s="1"/>
  <c r="AV16" i="4" s="1"/>
  <c r="AR41" i="4"/>
  <c r="AQ41" i="4"/>
  <c r="AS41" i="4" s="1"/>
  <c r="AU41" i="4" s="1"/>
  <c r="AV41" i="4" s="1"/>
  <c r="AR61" i="4"/>
  <c r="AQ61" i="4"/>
  <c r="AS61" i="4" s="1"/>
  <c r="AU61" i="4" s="1"/>
  <c r="AV61" i="4" s="1"/>
  <c r="AR51" i="4"/>
  <c r="AQ51" i="4"/>
  <c r="AS51" i="4" s="1"/>
  <c r="AU51" i="4" s="1"/>
  <c r="AV51" i="4" s="1"/>
  <c r="AQ26" i="4"/>
  <c r="AS26" i="4" s="1"/>
  <c r="AU26" i="4" s="1"/>
  <c r="AV26" i="4" s="1"/>
  <c r="AR26" i="4"/>
  <c r="AR21" i="4"/>
  <c r="AQ21" i="4"/>
  <c r="AS21" i="4" s="1"/>
  <c r="AU21" i="4" s="1"/>
  <c r="AV21" i="4" s="1"/>
  <c r="AR56" i="4"/>
  <c r="AQ56" i="4"/>
  <c r="AS56" i="4" s="1"/>
  <c r="AU56" i="4" s="1"/>
  <c r="AV56" i="4" s="1"/>
  <c r="AW35" i="3" l="1"/>
  <c r="AI35" i="3"/>
  <c r="AE35" i="3"/>
  <c r="AC35" i="3"/>
  <c r="AA35" i="3"/>
  <c r="Y35" i="3"/>
  <c r="W35" i="3"/>
  <c r="U35" i="3"/>
  <c r="S35" i="3"/>
  <c r="AW34" i="3"/>
  <c r="AI34" i="3"/>
  <c r="AE34" i="3"/>
  <c r="AC34" i="3"/>
  <c r="AA34" i="3"/>
  <c r="Y34" i="3"/>
  <c r="W34" i="3"/>
  <c r="U34" i="3"/>
  <c r="S34" i="3"/>
  <c r="AW33" i="3"/>
  <c r="AI33" i="3"/>
  <c r="AE33" i="3"/>
  <c r="AC33" i="3"/>
  <c r="AA33" i="3"/>
  <c r="Y33" i="3"/>
  <c r="W33" i="3"/>
  <c r="U33" i="3"/>
  <c r="S33" i="3"/>
  <c r="AW32" i="3"/>
  <c r="AI32" i="3"/>
  <c r="AE32" i="3"/>
  <c r="AC32" i="3"/>
  <c r="AA32" i="3"/>
  <c r="Y32" i="3"/>
  <c r="W32" i="3"/>
  <c r="U32" i="3"/>
  <c r="S32" i="3"/>
  <c r="AU31" i="3"/>
  <c r="AM31" i="3"/>
  <c r="AI31" i="3"/>
  <c r="AE31" i="3"/>
  <c r="AC31" i="3"/>
  <c r="AA31" i="3"/>
  <c r="Y31" i="3"/>
  <c r="W31" i="3"/>
  <c r="U31" i="3"/>
  <c r="S31" i="3"/>
  <c r="N31" i="3"/>
  <c r="K31" i="3"/>
  <c r="L31" i="3" s="1"/>
  <c r="AW30" i="3"/>
  <c r="AI30" i="3"/>
  <c r="AE30" i="3"/>
  <c r="AC30" i="3"/>
  <c r="AA30" i="3"/>
  <c r="Y30" i="3"/>
  <c r="W30" i="3"/>
  <c r="U30" i="3"/>
  <c r="S30" i="3"/>
  <c r="AW29" i="3"/>
  <c r="AI29" i="3"/>
  <c r="AE29" i="3"/>
  <c r="AC29" i="3"/>
  <c r="AA29" i="3"/>
  <c r="Y29" i="3"/>
  <c r="W29" i="3"/>
  <c r="U29" i="3"/>
  <c r="S29" i="3"/>
  <c r="AW28" i="3"/>
  <c r="AI28" i="3"/>
  <c r="AE28" i="3"/>
  <c r="AC28" i="3"/>
  <c r="AA28" i="3"/>
  <c r="Y28" i="3"/>
  <c r="W28" i="3"/>
  <c r="U28" i="3"/>
  <c r="S28" i="3"/>
  <c r="AW27" i="3"/>
  <c r="AI27" i="3"/>
  <c r="AE27" i="3"/>
  <c r="AC27" i="3"/>
  <c r="AA27" i="3"/>
  <c r="Y27" i="3"/>
  <c r="W27" i="3"/>
  <c r="U27" i="3"/>
  <c r="S27" i="3"/>
  <c r="AM26" i="3"/>
  <c r="AI26" i="3"/>
  <c r="AE26" i="3"/>
  <c r="AC26" i="3"/>
  <c r="AA26" i="3"/>
  <c r="Y26" i="3"/>
  <c r="W26" i="3"/>
  <c r="U26" i="3"/>
  <c r="S26" i="3"/>
  <c r="AU26" i="3"/>
  <c r="K26" i="3"/>
  <c r="L26" i="3" s="1"/>
  <c r="AW25" i="3"/>
  <c r="AI25" i="3"/>
  <c r="AE25" i="3"/>
  <c r="AC25" i="3"/>
  <c r="AA25" i="3"/>
  <c r="Y25" i="3"/>
  <c r="W25" i="3"/>
  <c r="U25" i="3"/>
  <c r="S25" i="3"/>
  <c r="AI24" i="3"/>
  <c r="AE24" i="3"/>
  <c r="AC24" i="3"/>
  <c r="AA24" i="3"/>
  <c r="Y24" i="3"/>
  <c r="W24" i="3"/>
  <c r="U24" i="3"/>
  <c r="S24" i="3"/>
  <c r="AW23" i="3"/>
  <c r="AI23" i="3"/>
  <c r="AE23" i="3"/>
  <c r="AC23" i="3"/>
  <c r="AA23" i="3"/>
  <c r="Y23" i="3"/>
  <c r="W23" i="3"/>
  <c r="U23" i="3"/>
  <c r="S23" i="3"/>
  <c r="AI22" i="3"/>
  <c r="AE22" i="3"/>
  <c r="AC22" i="3"/>
  <c r="AA22" i="3"/>
  <c r="Y22" i="3"/>
  <c r="W22" i="3"/>
  <c r="U22" i="3"/>
  <c r="S22" i="3"/>
  <c r="AW21" i="3"/>
  <c r="AI21" i="3"/>
  <c r="AE21" i="3"/>
  <c r="AC21" i="3"/>
  <c r="AA21" i="3"/>
  <c r="Y21" i="3"/>
  <c r="W21" i="3"/>
  <c r="U21" i="3"/>
  <c r="S21" i="3"/>
  <c r="AI20" i="3"/>
  <c r="AE20" i="3"/>
  <c r="AC20" i="3"/>
  <c r="AA20" i="3"/>
  <c r="Y20" i="3"/>
  <c r="W20" i="3"/>
  <c r="U20" i="3"/>
  <c r="S20" i="3"/>
  <c r="M20" i="3"/>
  <c r="N20" i="3" s="1"/>
  <c r="K20" i="3"/>
  <c r="L20" i="3" s="1"/>
  <c r="AW19" i="3"/>
  <c r="AI19" i="3"/>
  <c r="AE19" i="3"/>
  <c r="AC19" i="3"/>
  <c r="AA19" i="3"/>
  <c r="Y19" i="3"/>
  <c r="W19" i="3"/>
  <c r="U19" i="3"/>
  <c r="S19" i="3"/>
  <c r="AW18" i="3"/>
  <c r="AI18" i="3"/>
  <c r="AE18" i="3"/>
  <c r="AC18" i="3"/>
  <c r="AA18" i="3"/>
  <c r="Y18" i="3"/>
  <c r="W18" i="3"/>
  <c r="U18" i="3"/>
  <c r="S18" i="3"/>
  <c r="AW17" i="3"/>
  <c r="AI17" i="3"/>
  <c r="AE17" i="3"/>
  <c r="AC17" i="3"/>
  <c r="AA17" i="3"/>
  <c r="Y17" i="3"/>
  <c r="W17" i="3"/>
  <c r="U17" i="3"/>
  <c r="S17" i="3"/>
  <c r="AW16" i="3"/>
  <c r="AI16" i="3"/>
  <c r="AE16" i="3"/>
  <c r="AC16" i="3"/>
  <c r="AA16" i="3"/>
  <c r="Y16" i="3"/>
  <c r="W16" i="3"/>
  <c r="U16" i="3"/>
  <c r="S16" i="3"/>
  <c r="AM15" i="3"/>
  <c r="AI15" i="3"/>
  <c r="AE15" i="3"/>
  <c r="AC15" i="3"/>
  <c r="AA15" i="3"/>
  <c r="Y15" i="3"/>
  <c r="W15" i="3"/>
  <c r="U15" i="3"/>
  <c r="S15" i="3"/>
  <c r="M15" i="3"/>
  <c r="N15" i="3" s="1"/>
  <c r="K15" i="3"/>
  <c r="L15" i="3" s="1"/>
  <c r="AW14" i="3"/>
  <c r="AI14" i="3"/>
  <c r="AE14" i="3"/>
  <c r="AC14" i="3"/>
  <c r="AA14" i="3"/>
  <c r="Y14" i="3"/>
  <c r="W14" i="3"/>
  <c r="U14" i="3"/>
  <c r="S14" i="3"/>
  <c r="AW13" i="3"/>
  <c r="AI13" i="3"/>
  <c r="AE13" i="3"/>
  <c r="AC13" i="3"/>
  <c r="AA13" i="3"/>
  <c r="Y13" i="3"/>
  <c r="W13" i="3"/>
  <c r="AF13" i="3" s="1"/>
  <c r="AG13" i="3" s="1"/>
  <c r="AJ13" i="3" s="1"/>
  <c r="U13" i="3"/>
  <c r="S13" i="3"/>
  <c r="AW12" i="3"/>
  <c r="AI12" i="3"/>
  <c r="AE12" i="3"/>
  <c r="AC12" i="3"/>
  <c r="AA12" i="3"/>
  <c r="Y12" i="3"/>
  <c r="W12" i="3"/>
  <c r="U12" i="3"/>
  <c r="S12" i="3"/>
  <c r="AW11" i="3"/>
  <c r="AI11" i="3"/>
  <c r="AE11" i="3"/>
  <c r="AC11" i="3"/>
  <c r="AA11" i="3"/>
  <c r="Y11" i="3"/>
  <c r="W11" i="3"/>
  <c r="U11" i="3"/>
  <c r="S11" i="3"/>
  <c r="AM10" i="3"/>
  <c r="AI10" i="3"/>
  <c r="AE10" i="3"/>
  <c r="AC10" i="3"/>
  <c r="AA10" i="3"/>
  <c r="Y10" i="3"/>
  <c r="W10" i="3"/>
  <c r="U10" i="3"/>
  <c r="S10" i="3"/>
  <c r="M10" i="3"/>
  <c r="AU10" i="3" s="1"/>
  <c r="K10" i="3"/>
  <c r="L10" i="3" s="1"/>
  <c r="O15" i="3" l="1"/>
  <c r="AF29" i="3"/>
  <c r="AG29" i="3" s="1"/>
  <c r="AJ29" i="3" s="1"/>
  <c r="O31" i="3"/>
  <c r="AF17" i="3"/>
  <c r="AG17" i="3" s="1"/>
  <c r="AJ17" i="3" s="1"/>
  <c r="AF21" i="3"/>
  <c r="AG21" i="3" s="1"/>
  <c r="AJ21" i="3" s="1"/>
  <c r="AL21" i="3" s="1"/>
  <c r="AF34" i="3"/>
  <c r="AG34" i="3" s="1"/>
  <c r="AJ34" i="3" s="1"/>
  <c r="AF12" i="3"/>
  <c r="AG12" i="3" s="1"/>
  <c r="AJ12" i="3" s="1"/>
  <c r="AF16" i="3"/>
  <c r="AG16" i="3" s="1"/>
  <c r="AJ16" i="3" s="1"/>
  <c r="AF28" i="3"/>
  <c r="AG28" i="3" s="1"/>
  <c r="AJ28" i="3" s="1"/>
  <c r="AK28" i="3" s="1"/>
  <c r="AF35" i="3"/>
  <c r="AG35" i="3" s="1"/>
  <c r="AJ35" i="3" s="1"/>
  <c r="AF19" i="3"/>
  <c r="AG19" i="3" s="1"/>
  <c r="AJ19" i="3" s="1"/>
  <c r="AK19" i="3" s="1"/>
  <c r="AF20" i="3"/>
  <c r="AG20" i="3" s="1"/>
  <c r="AJ20" i="3" s="1"/>
  <c r="AF22" i="3"/>
  <c r="AG22" i="3" s="1"/>
  <c r="AJ22" i="3" s="1"/>
  <c r="AL22" i="3" s="1"/>
  <c r="AF23" i="3"/>
  <c r="AG23" i="3" s="1"/>
  <c r="AJ23" i="3" s="1"/>
  <c r="AF27" i="3"/>
  <c r="AG27" i="3" s="1"/>
  <c r="AJ27" i="3" s="1"/>
  <c r="AF32" i="3"/>
  <c r="AG32" i="3" s="1"/>
  <c r="AJ32" i="3" s="1"/>
  <c r="AF11" i="3"/>
  <c r="AG11" i="3" s="1"/>
  <c r="AJ11" i="3" s="1"/>
  <c r="AL11" i="3" s="1"/>
  <c r="AF15" i="3"/>
  <c r="AG15" i="3" s="1"/>
  <c r="AJ15" i="3" s="1"/>
  <c r="AF10" i="3"/>
  <c r="AG10" i="3" s="1"/>
  <c r="AJ10" i="3" s="1"/>
  <c r="AL10" i="3" s="1"/>
  <c r="AF14" i="3"/>
  <c r="AG14" i="3" s="1"/>
  <c r="AJ14" i="3" s="1"/>
  <c r="AF18" i="3"/>
  <c r="AG18" i="3" s="1"/>
  <c r="AJ18" i="3" s="1"/>
  <c r="AK18" i="3" s="1"/>
  <c r="AF24" i="3"/>
  <c r="AG24" i="3" s="1"/>
  <c r="AJ24" i="3" s="1"/>
  <c r="AF25" i="3"/>
  <c r="AG25" i="3" s="1"/>
  <c r="AJ25" i="3" s="1"/>
  <c r="AK25" i="3" s="1"/>
  <c r="AF26" i="3"/>
  <c r="AG26" i="3" s="1"/>
  <c r="AJ26" i="3" s="1"/>
  <c r="AL26" i="3" s="1"/>
  <c r="AF30" i="3"/>
  <c r="AG30" i="3" s="1"/>
  <c r="AJ30" i="3" s="1"/>
  <c r="AL30" i="3" s="1"/>
  <c r="AF31" i="3"/>
  <c r="AG31" i="3" s="1"/>
  <c r="AJ31" i="3" s="1"/>
  <c r="AL31" i="3" s="1"/>
  <c r="AF33" i="3"/>
  <c r="AG33" i="3" s="1"/>
  <c r="AJ33" i="3" s="1"/>
  <c r="AK33" i="3" s="1"/>
  <c r="O20" i="3"/>
  <c r="AL34" i="3"/>
  <c r="AK34" i="3"/>
  <c r="AL35" i="3"/>
  <c r="AK35" i="3"/>
  <c r="AL32" i="3"/>
  <c r="AK32" i="3"/>
  <c r="AK31" i="3"/>
  <c r="AN31" i="3" s="1"/>
  <c r="AO31" i="3" s="1"/>
  <c r="AQ31" i="3" s="1"/>
  <c r="AS31" i="3" s="1"/>
  <c r="AK29" i="3"/>
  <c r="AL29" i="3"/>
  <c r="AK27" i="3"/>
  <c r="AL27" i="3"/>
  <c r="N26" i="3"/>
  <c r="O26" i="3" s="1"/>
  <c r="AL15" i="3"/>
  <c r="AK15" i="3"/>
  <c r="AN15" i="3" s="1"/>
  <c r="AO15" i="3" s="1"/>
  <c r="AQ15" i="3" s="1"/>
  <c r="AK10" i="3"/>
  <c r="AL24" i="3"/>
  <c r="AK24" i="3"/>
  <c r="AL17" i="3"/>
  <c r="AK17" i="3"/>
  <c r="AK21" i="3"/>
  <c r="AK13" i="3"/>
  <c r="AL13" i="3"/>
  <c r="AL12" i="3"/>
  <c r="AK12" i="3"/>
  <c r="AK16" i="3"/>
  <c r="AL16" i="3"/>
  <c r="AL19" i="3"/>
  <c r="AL20" i="3"/>
  <c r="AK20" i="3"/>
  <c r="AK22" i="3"/>
  <c r="AL23" i="3"/>
  <c r="AK23" i="3"/>
  <c r="AL14" i="3"/>
  <c r="AK14" i="3"/>
  <c r="AL25" i="3"/>
  <c r="N10" i="3"/>
  <c r="O10" i="3" s="1"/>
  <c r="AU15" i="3"/>
  <c r="AU20" i="3"/>
  <c r="AK11" i="3" l="1"/>
  <c r="AN10" i="3" s="1"/>
  <c r="AO10" i="3" s="1"/>
  <c r="AQ10" i="3" s="1"/>
  <c r="AL18" i="3"/>
  <c r="AL28" i="3"/>
  <c r="AL33" i="3"/>
  <c r="AK30" i="3"/>
  <c r="AK26" i="3"/>
  <c r="AN26" i="3" s="1"/>
  <c r="AO26" i="3" s="1"/>
  <c r="AQ26" i="3" s="1"/>
  <c r="AR26" i="3" s="1"/>
  <c r="AT26" i="3" s="1"/>
  <c r="AV26" i="3" s="1"/>
  <c r="AW26" i="3" s="1"/>
  <c r="AR31" i="3"/>
  <c r="AT31" i="3" s="1"/>
  <c r="AV31" i="3" s="1"/>
  <c r="AW31" i="3" s="1"/>
  <c r="AM20" i="3"/>
  <c r="AN20" i="3" s="1"/>
  <c r="AO20" i="3" s="1"/>
  <c r="AQ20" i="3" s="1"/>
  <c r="AS15" i="3"/>
  <c r="AR15" i="3"/>
  <c r="AT15" i="3" s="1"/>
  <c r="AV15" i="3" s="1"/>
  <c r="AW15" i="3" s="1"/>
  <c r="AS26" i="3" l="1"/>
  <c r="AS20" i="3"/>
  <c r="AR20" i="3"/>
  <c r="AT20" i="3" s="1"/>
  <c r="AV20" i="3" s="1"/>
  <c r="AW20" i="3" s="1"/>
  <c r="AS10" i="3"/>
  <c r="AR10" i="3"/>
  <c r="AT10" i="3" s="1"/>
  <c r="AV10" i="3" s="1"/>
  <c r="AW10"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 de Microsoft Office</author>
    <author>Andrea Estefania Escobar Perez</author>
  </authors>
  <commentList>
    <comment ref="D9" authorId="0" shapeId="0" xr:uid="{00000000-0006-0000-1200-000001000000}">
      <text>
        <r>
          <rPr>
            <sz val="10"/>
            <color rgb="FF000000"/>
            <rFont val="+mn-lt"/>
            <charset val="1"/>
          </rPr>
          <t xml:space="preserve">Las preguntas clave para la identificación del riesgo son:
</t>
        </r>
        <r>
          <rPr>
            <sz val="10"/>
            <color rgb="FF000000"/>
            <rFont val="+mn-lt"/>
            <charset val="1"/>
          </rPr>
          <t xml:space="preserve">¿Qué puede suceder?
</t>
        </r>
        <r>
          <rPr>
            <sz val="10"/>
            <color rgb="FF000000"/>
            <rFont val="+mn-lt"/>
            <charset val="1"/>
          </rPr>
          <t xml:space="preserve">¿Cómo puede suceder?
</t>
        </r>
        <r>
          <rPr>
            <sz val="10"/>
            <color rgb="FF000000"/>
            <rFont val="+mn-lt"/>
            <charset val="1"/>
          </rPr>
          <t xml:space="preserve">¿Cuándo puede suceder?
</t>
        </r>
        <r>
          <rPr>
            <sz val="10"/>
            <color rgb="FF000000"/>
            <rFont val="+mn-lt"/>
            <charset val="1"/>
          </rPr>
          <t xml:space="preserve">¿Qué consecuencias tendría su materialización?
</t>
        </r>
        <r>
          <rPr>
            <sz val="10"/>
            <color rgb="FF000000"/>
            <rFont val="+mn-lt"/>
            <charset val="1"/>
          </rPr>
          <t xml:space="preserve">
</t>
        </r>
        <r>
          <rPr>
            <sz val="10"/>
            <color rgb="FF000000"/>
            <rFont val="+mn-lt"/>
            <charset val="1"/>
          </rPr>
          <t xml:space="preserve">En cuanto a los riesgos de corrupción, adicional a las preguntas clave, se deberá verificar la concurrencia de:
</t>
        </r>
        <r>
          <rPr>
            <sz val="10"/>
            <color rgb="FF000000"/>
            <rFont val="+mn-lt"/>
            <charset val="1"/>
          </rPr>
          <t xml:space="preserve">Una acción o omisión
</t>
        </r>
        <r>
          <rPr>
            <sz val="10"/>
            <color rgb="FF000000"/>
            <rFont val="+mn-lt"/>
            <charset val="1"/>
          </rPr>
          <t xml:space="preserve">El uso del poder 
</t>
        </r>
        <r>
          <rPr>
            <sz val="10"/>
            <color rgb="FF000000"/>
            <rFont val="+mn-lt"/>
            <charset val="1"/>
          </rPr>
          <t xml:space="preserve">La desviación de la gestión de lo público
</t>
        </r>
        <r>
          <rPr>
            <sz val="10"/>
            <color rgb="FF000000"/>
            <rFont val="+mn-lt"/>
            <charset val="1"/>
          </rPr>
          <t>Para el beneficio privado</t>
        </r>
      </text>
    </comment>
    <comment ref="E9" authorId="0" shapeId="0" xr:uid="{00000000-0006-0000-1200-000002000000}">
      <text>
        <r>
          <rPr>
            <sz val="10"/>
            <color rgb="FF000000"/>
            <rFont val="Calibri"/>
            <family val="2"/>
          </rPr>
          <t xml:space="preserve">Medios, circunstancias, situaciones o agentes generadores del riesgo </t>
        </r>
      </text>
    </comment>
    <comment ref="F9" authorId="0" shapeId="0" xr:uid="{00000000-0006-0000-1200-000003000000}">
      <text>
        <r>
          <rPr>
            <sz val="10"/>
            <color rgb="FF000000"/>
            <rFont val="Calibri"/>
            <family val="2"/>
          </rPr>
          <t xml:space="preserve">Efectos generados por la ocurrencia de un riesgo que afecta los objetivos de un proceso de la entidad. Pueden ser entre otros, una pérdida, un daño, un perjuicio, un detrimento </t>
        </r>
      </text>
    </comment>
    <comment ref="J9" authorId="0" shapeId="0" xr:uid="{00000000-0006-0000-1200-000004000000}">
      <text>
        <r>
          <rPr>
            <sz val="10"/>
            <color rgb="FF000000"/>
            <rFont val="Calibri"/>
            <family val="2"/>
          </rPr>
          <t xml:space="preserve">EVITAR: se abandonan las actividades que dan lugar al riesgo, es decir, no iniciar o no continuar con la actualidad que lo origina.
</t>
        </r>
        <r>
          <rPr>
            <sz val="10"/>
            <color rgb="FF000000"/>
            <rFont val="Calibri"/>
            <family val="2"/>
          </rPr>
          <t xml:space="preserve">REDUCIR: se adoptan medidas para reducir la probabilidad o el impacto del riesgo o ambos. 
</t>
        </r>
        <r>
          <rPr>
            <sz val="10"/>
            <color rgb="FF000000"/>
            <rFont val="Calibri"/>
            <family val="2"/>
          </rPr>
          <t xml:space="preserve">COMPARTIR O TRANSFERIR: se reduce la probabilidad o el impacto del riesgo transfiriendo o compartiendo una parte de este.
</t>
        </r>
        <r>
          <rPr>
            <sz val="10"/>
            <color rgb="FF000000"/>
            <rFont val="Calibri"/>
            <family val="2"/>
          </rPr>
          <t>ACEPTAR: no se adopta ninguna medida que afecte la probabilidad o el impacto del riesgo (excepto para los riesgos de corrupción pues en este caso ninguno podrá ser aceptado)</t>
        </r>
      </text>
    </comment>
    <comment ref="K9" authorId="0" shapeId="0" xr:uid="{00000000-0006-0000-1200-000005000000}">
      <text>
        <r>
          <rPr>
            <sz val="10"/>
            <color rgb="FF000000"/>
            <rFont val="Tahoma"/>
            <family val="2"/>
          </rPr>
          <t xml:space="preserve">Prevención: previenen la ocurrencia del riesgo, es decir, podrían estar asociados a las causas
</t>
        </r>
        <r>
          <rPr>
            <sz val="10"/>
            <color rgb="FF000000"/>
            <rFont val="Tahoma"/>
            <family val="2"/>
          </rPr>
          <t xml:space="preserve">
</t>
        </r>
        <r>
          <rPr>
            <sz val="10"/>
            <color rgb="FF000000"/>
            <rFont val="Tahoma"/>
            <family val="2"/>
          </rPr>
          <t>Mitigación: mitigan el impacto o consecuencia de la materialización, es decir, podrían estar asociados a las consecuencias</t>
        </r>
      </text>
    </comment>
    <comment ref="P9" authorId="1" shapeId="0" xr:uid="{00000000-0006-0000-1200-000006000000}">
      <text>
        <r>
          <rPr>
            <b/>
            <sz val="9"/>
            <color indexed="81"/>
            <rFont val="Tahoma"/>
            <family val="2"/>
          </rPr>
          <t>Andrea Estefania Escobar Perez:</t>
        </r>
        <r>
          <rPr>
            <sz val="9"/>
            <color indexed="81"/>
            <rFont val="Tahoma"/>
            <family val="2"/>
          </rPr>
          <t xml:space="preserve">
Se busca confrontar los resultados 
del análisis de riesgo inicial frente a 
los controles establecidos, con el fin 
de determinar la zona de riesgo final 
(RIESGO RESIDUAL)</t>
        </r>
      </text>
    </comment>
    <comment ref="S9" authorId="0" shapeId="0" xr:uid="{00000000-0006-0000-1200-000007000000}">
      <text>
        <r>
          <rPr>
            <sz val="10"/>
            <color rgb="FF000000"/>
            <rFont val="+mn-lt"/>
            <charset val="1"/>
          </rPr>
          <t xml:space="preserve">EVITAR: se abandonan las actividades que dan lugar al riesgo, es decir, no iniciar o no continuar con la actualidad que lo origina.
</t>
        </r>
        <r>
          <rPr>
            <sz val="10"/>
            <color rgb="FF000000"/>
            <rFont val="+mn-lt"/>
            <charset val="1"/>
          </rPr>
          <t xml:space="preserve">REDUCIR: se adoptan medidas para reducir la probabilidad o el impacto del riesgo o ambos. 
</t>
        </r>
        <r>
          <rPr>
            <sz val="10"/>
            <color rgb="FF000000"/>
            <rFont val="+mn-lt"/>
            <charset val="1"/>
          </rPr>
          <t xml:space="preserve">COMPARTIR O TRANSFERIR: se reduce la probabilidad o el impacto del riesgo transfiriendo o compartiendo una parte de este.
</t>
        </r>
        <r>
          <rPr>
            <sz val="10"/>
            <color rgb="FF000000"/>
            <rFont val="+mn-lt"/>
            <charset val="1"/>
          </rPr>
          <t>ACEPTAR: no se adopta ninguna medida que afecte la probabilidad o el impacto del riesgo (excepto para los riesgos de corrupción pues en este caso ninguno podrá ser aceptado)</t>
        </r>
      </text>
    </comment>
    <comment ref="I10" authorId="1" shapeId="0" xr:uid="{00000000-0006-0000-1200-000008000000}">
      <text>
        <r>
          <rPr>
            <b/>
            <sz val="9"/>
            <color indexed="81"/>
            <rFont val="Tahoma"/>
            <family val="2"/>
          </rPr>
          <t>Andrea Estefania Escobar Perez:</t>
        </r>
        <r>
          <rPr>
            <sz val="9"/>
            <color indexed="81"/>
            <rFont val="Tahoma"/>
            <family val="2"/>
          </rPr>
          <t xml:space="preserve">
Ver en nivel del riesgo donde queda ubicado</t>
        </r>
      </text>
    </comment>
    <comment ref="Q10" authorId="1" shapeId="0" xr:uid="{00000000-0006-0000-1200-000009000000}">
      <text>
        <r>
          <rPr>
            <b/>
            <sz val="9"/>
            <color indexed="81"/>
            <rFont val="Tahoma"/>
            <family val="2"/>
          </rPr>
          <t>Andrea Estefania Escobar Perez:</t>
        </r>
        <r>
          <rPr>
            <sz val="9"/>
            <color indexed="81"/>
            <rFont val="Tahoma"/>
            <family val="2"/>
          </rPr>
          <t xml:space="preserve">
Tratándose de riesgos de corrupción únicamente hay disminución de probabilidad. Es decir, para el impacto no opera el desplazamiento (Ver Guía Versión 4, 2018, Función Pública).</t>
        </r>
      </text>
    </comment>
    <comment ref="R10" authorId="1" shapeId="0" xr:uid="{00000000-0006-0000-1200-00000A000000}">
      <text>
        <r>
          <rPr>
            <b/>
            <sz val="9"/>
            <color indexed="81"/>
            <rFont val="Tahoma"/>
            <family val="2"/>
          </rPr>
          <t>Andrea Estefania Escobar Perez:</t>
        </r>
        <r>
          <rPr>
            <sz val="9"/>
            <color indexed="81"/>
            <rFont val="Tahoma"/>
            <family val="2"/>
          </rPr>
          <t xml:space="preserve">
Ver cambio por la movilización de la probabilidad e impacto en nivel del riesgo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Usuario de Microsoft Office</author>
    <author>Andrea Estefania Escobar Perez</author>
  </authors>
  <commentList>
    <comment ref="D9" authorId="0" shapeId="0" xr:uid="{00000000-0006-0000-1400-000001000000}">
      <text>
        <r>
          <rPr>
            <sz val="10"/>
            <color rgb="FF000000"/>
            <rFont val="+mn-lt"/>
            <charset val="1"/>
          </rPr>
          <t xml:space="preserve">Las preguntas clave para la identificación del riesgo son:
</t>
        </r>
        <r>
          <rPr>
            <sz val="10"/>
            <color rgb="FF000000"/>
            <rFont val="+mn-lt"/>
            <charset val="1"/>
          </rPr>
          <t xml:space="preserve">¿Qué puede suceder?
</t>
        </r>
        <r>
          <rPr>
            <sz val="10"/>
            <color rgb="FF000000"/>
            <rFont val="+mn-lt"/>
            <charset val="1"/>
          </rPr>
          <t xml:space="preserve">¿Cómo puede suceder?
</t>
        </r>
        <r>
          <rPr>
            <sz val="10"/>
            <color rgb="FF000000"/>
            <rFont val="+mn-lt"/>
            <charset val="1"/>
          </rPr>
          <t xml:space="preserve">¿Cuándo puede suceder?
</t>
        </r>
        <r>
          <rPr>
            <sz val="10"/>
            <color rgb="FF000000"/>
            <rFont val="+mn-lt"/>
            <charset val="1"/>
          </rPr>
          <t xml:space="preserve">¿Qué consecuencias tendría su materialización?
</t>
        </r>
        <r>
          <rPr>
            <sz val="10"/>
            <color rgb="FF000000"/>
            <rFont val="+mn-lt"/>
            <charset val="1"/>
          </rPr>
          <t xml:space="preserve">
</t>
        </r>
        <r>
          <rPr>
            <sz val="10"/>
            <color rgb="FF000000"/>
            <rFont val="+mn-lt"/>
            <charset val="1"/>
          </rPr>
          <t xml:space="preserve">En cuanto a los riesgos de corrupción, adicional a las preguntas clave, se deberá verificar la concurrencia de:
</t>
        </r>
        <r>
          <rPr>
            <sz val="10"/>
            <color rgb="FF000000"/>
            <rFont val="+mn-lt"/>
            <charset val="1"/>
          </rPr>
          <t xml:space="preserve">Una acción o omisión
</t>
        </r>
        <r>
          <rPr>
            <sz val="10"/>
            <color rgb="FF000000"/>
            <rFont val="+mn-lt"/>
            <charset val="1"/>
          </rPr>
          <t xml:space="preserve">El uso del poder 
</t>
        </r>
        <r>
          <rPr>
            <sz val="10"/>
            <color rgb="FF000000"/>
            <rFont val="+mn-lt"/>
            <charset val="1"/>
          </rPr>
          <t xml:space="preserve">La desviación de la gestión de lo público
</t>
        </r>
        <r>
          <rPr>
            <sz val="10"/>
            <color rgb="FF000000"/>
            <rFont val="+mn-lt"/>
            <charset val="1"/>
          </rPr>
          <t>Para el beneficio privado</t>
        </r>
      </text>
    </comment>
    <comment ref="E9" authorId="0" shapeId="0" xr:uid="{00000000-0006-0000-1400-000002000000}">
      <text>
        <r>
          <rPr>
            <sz val="10"/>
            <color rgb="FF000000"/>
            <rFont val="Calibri"/>
            <family val="2"/>
          </rPr>
          <t xml:space="preserve">Medios, circunstancias, situaciones o agentes generadores del riesgo </t>
        </r>
      </text>
    </comment>
    <comment ref="F9" authorId="0" shapeId="0" xr:uid="{00000000-0006-0000-1400-000003000000}">
      <text>
        <r>
          <rPr>
            <sz val="10"/>
            <color rgb="FF000000"/>
            <rFont val="Calibri"/>
            <family val="2"/>
          </rPr>
          <t xml:space="preserve">Efectos generados por la ocurrencia de un riesgo que afecta los objetivos de un proceso de la entidad. Pueden ser entre otros, una pérdida, un daño, un perjuicio, un detrimento </t>
        </r>
      </text>
    </comment>
    <comment ref="J9" authorId="0" shapeId="0" xr:uid="{00000000-0006-0000-1400-000004000000}">
      <text>
        <r>
          <rPr>
            <sz val="10"/>
            <color rgb="FF000000"/>
            <rFont val="Calibri"/>
            <family val="2"/>
          </rPr>
          <t xml:space="preserve">EVITAR: se abandonan las actividades que dan lugar al riesgo, es decir, no iniciar o no continuar con la actualidad que lo origina.
</t>
        </r>
        <r>
          <rPr>
            <sz val="10"/>
            <color rgb="FF000000"/>
            <rFont val="Calibri"/>
            <family val="2"/>
          </rPr>
          <t xml:space="preserve">REDUCIR: se adoptan medidas para reducir la probabilidad o el impacto del riesgo o ambos. 
</t>
        </r>
        <r>
          <rPr>
            <sz val="10"/>
            <color rgb="FF000000"/>
            <rFont val="Calibri"/>
            <family val="2"/>
          </rPr>
          <t xml:space="preserve">COMPARTIR O TRANSFERIR: se reduce la probabilidad o el impacto del riesgo transfiriendo o compartiendo una parte de este.
</t>
        </r>
        <r>
          <rPr>
            <sz val="10"/>
            <color rgb="FF000000"/>
            <rFont val="Calibri"/>
            <family val="2"/>
          </rPr>
          <t>ACEPTAR: no se adopta ninguna medida que afecte la probabilidad o el impacto del riesgo (excepto para los riesgos de corrupción pues en este caso ninguno podrá ser aceptado)</t>
        </r>
      </text>
    </comment>
    <comment ref="K9" authorId="0" shapeId="0" xr:uid="{00000000-0006-0000-1400-000005000000}">
      <text>
        <r>
          <rPr>
            <sz val="10"/>
            <color rgb="FF000000"/>
            <rFont val="Tahoma"/>
            <family val="2"/>
          </rPr>
          <t xml:space="preserve">Prevención: previenen la ocurrencia del riesgo, es decir, podrían estar asociados a las causas
</t>
        </r>
        <r>
          <rPr>
            <sz val="10"/>
            <color rgb="FF000000"/>
            <rFont val="Tahoma"/>
            <family val="2"/>
          </rPr>
          <t xml:space="preserve">
</t>
        </r>
        <r>
          <rPr>
            <sz val="10"/>
            <color rgb="FF000000"/>
            <rFont val="Tahoma"/>
            <family val="2"/>
          </rPr>
          <t>Mitigación: mitigan el impacto o consecuencia de la materialización, es decir, podrían estar asociados a las consecuencias</t>
        </r>
      </text>
    </comment>
    <comment ref="P9" authorId="1" shapeId="0" xr:uid="{00000000-0006-0000-1400-000006000000}">
      <text>
        <r>
          <rPr>
            <b/>
            <sz val="9"/>
            <color indexed="81"/>
            <rFont val="Tahoma"/>
            <family val="2"/>
          </rPr>
          <t>Andrea Estefania Escobar Perez:</t>
        </r>
        <r>
          <rPr>
            <sz val="9"/>
            <color indexed="81"/>
            <rFont val="Tahoma"/>
            <family val="2"/>
          </rPr>
          <t xml:space="preserve">
Se busca confrontar los resultados 
del análisis de riesgo inicial frente a 
los controles establecidos, con el fin 
de determinar la zona de riesgo final 
(RIESGO RESIDUAL)</t>
        </r>
      </text>
    </comment>
    <comment ref="S9" authorId="0" shapeId="0" xr:uid="{00000000-0006-0000-1400-000007000000}">
      <text>
        <r>
          <rPr>
            <sz val="10"/>
            <color rgb="FF000000"/>
            <rFont val="+mn-lt"/>
            <charset val="1"/>
          </rPr>
          <t xml:space="preserve">EVITAR: se abandonan las actividades que dan lugar al riesgo, es decir, no iniciar o no continuar con la actualidad que lo origina.
</t>
        </r>
        <r>
          <rPr>
            <sz val="10"/>
            <color rgb="FF000000"/>
            <rFont val="+mn-lt"/>
            <charset val="1"/>
          </rPr>
          <t xml:space="preserve">REDUCIR: se adoptan medidas para reducir la probabilidad o el impacto del riesgo o ambos. 
</t>
        </r>
        <r>
          <rPr>
            <sz val="10"/>
            <color rgb="FF000000"/>
            <rFont val="+mn-lt"/>
            <charset val="1"/>
          </rPr>
          <t xml:space="preserve">COMPARTIR O TRANSFERIR: se reduce la probabilidad o el impacto del riesgo transfiriendo o compartiendo una parte de este.
</t>
        </r>
        <r>
          <rPr>
            <sz val="10"/>
            <color rgb="FF000000"/>
            <rFont val="+mn-lt"/>
            <charset val="1"/>
          </rPr>
          <t>ACEPTAR: no se adopta ninguna medida que afecte la probabilidad o el impacto del riesgo (excepto para los riesgos de corrupción pues en este caso ninguno podrá ser aceptado)</t>
        </r>
      </text>
    </comment>
    <comment ref="I10" authorId="1" shapeId="0" xr:uid="{00000000-0006-0000-1400-000008000000}">
      <text>
        <r>
          <rPr>
            <b/>
            <sz val="9"/>
            <color indexed="81"/>
            <rFont val="Tahoma"/>
            <family val="2"/>
          </rPr>
          <t>Andrea Estefania Escobar Perez:</t>
        </r>
        <r>
          <rPr>
            <sz val="9"/>
            <color indexed="81"/>
            <rFont val="Tahoma"/>
            <family val="2"/>
          </rPr>
          <t xml:space="preserve">
Ver en nivel del riesgo donde queda ubicado</t>
        </r>
      </text>
    </comment>
    <comment ref="Q10" authorId="1" shapeId="0" xr:uid="{00000000-0006-0000-1400-000009000000}">
      <text>
        <r>
          <rPr>
            <b/>
            <sz val="9"/>
            <color indexed="81"/>
            <rFont val="Tahoma"/>
            <family val="2"/>
          </rPr>
          <t>Andrea Estefania Escobar Perez:</t>
        </r>
        <r>
          <rPr>
            <sz val="9"/>
            <color indexed="81"/>
            <rFont val="Tahoma"/>
            <family val="2"/>
          </rPr>
          <t xml:space="preserve">
Tratándose de riesgos de corrupción únicamente hay disminución de probabilidad. Es decir, para el impacto no opera el desplazamiento (Ver Guía Versión 4, 2018, Función Pública).</t>
        </r>
      </text>
    </comment>
    <comment ref="R10" authorId="1" shapeId="0" xr:uid="{00000000-0006-0000-1400-00000A000000}">
      <text>
        <r>
          <rPr>
            <b/>
            <sz val="9"/>
            <color indexed="81"/>
            <rFont val="Tahoma"/>
            <family val="2"/>
          </rPr>
          <t>Andrea Estefania Escobar Perez:</t>
        </r>
        <r>
          <rPr>
            <sz val="9"/>
            <color indexed="81"/>
            <rFont val="Tahoma"/>
            <family val="2"/>
          </rPr>
          <t xml:space="preserve">
Ver cambio por la movilización de la probabilidad e impacto en nivel del riesgo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Usuario de Microsoft Office</author>
    <author>Andrea Estefania Escobar Perez</author>
  </authors>
  <commentList>
    <comment ref="D9" authorId="0" shapeId="0" xr:uid="{00000000-0006-0000-1500-000001000000}">
      <text>
        <r>
          <rPr>
            <sz val="10"/>
            <color rgb="FF000000"/>
            <rFont val="+mn-lt"/>
            <charset val="1"/>
          </rPr>
          <t xml:space="preserve">Las preguntas clave para la identificación del riesgo son:
</t>
        </r>
        <r>
          <rPr>
            <sz val="10"/>
            <color rgb="FF000000"/>
            <rFont val="+mn-lt"/>
            <charset val="1"/>
          </rPr>
          <t xml:space="preserve">¿Qué puede suceder?
</t>
        </r>
        <r>
          <rPr>
            <sz val="10"/>
            <color rgb="FF000000"/>
            <rFont val="+mn-lt"/>
            <charset val="1"/>
          </rPr>
          <t xml:space="preserve">¿Cómo puede suceder?
</t>
        </r>
        <r>
          <rPr>
            <sz val="10"/>
            <color rgb="FF000000"/>
            <rFont val="+mn-lt"/>
            <charset val="1"/>
          </rPr>
          <t xml:space="preserve">¿Cuándo puede suceder?
</t>
        </r>
        <r>
          <rPr>
            <sz val="10"/>
            <color rgb="FF000000"/>
            <rFont val="+mn-lt"/>
            <charset val="1"/>
          </rPr>
          <t xml:space="preserve">¿Qué consecuencias tendría su materialización?
</t>
        </r>
        <r>
          <rPr>
            <sz val="10"/>
            <color rgb="FF000000"/>
            <rFont val="+mn-lt"/>
            <charset val="1"/>
          </rPr>
          <t xml:space="preserve">
</t>
        </r>
        <r>
          <rPr>
            <sz val="10"/>
            <color rgb="FF000000"/>
            <rFont val="+mn-lt"/>
            <charset val="1"/>
          </rPr>
          <t xml:space="preserve">En cuanto a los riesgos de corrupción, adicional a las preguntas clave, se deberá verificar la concurrencia de:
</t>
        </r>
        <r>
          <rPr>
            <sz val="10"/>
            <color rgb="FF000000"/>
            <rFont val="+mn-lt"/>
            <charset val="1"/>
          </rPr>
          <t xml:space="preserve">Una acción o omisión
</t>
        </r>
        <r>
          <rPr>
            <sz val="10"/>
            <color rgb="FF000000"/>
            <rFont val="+mn-lt"/>
            <charset val="1"/>
          </rPr>
          <t xml:space="preserve">El uso del poder 
</t>
        </r>
        <r>
          <rPr>
            <sz val="10"/>
            <color rgb="FF000000"/>
            <rFont val="+mn-lt"/>
            <charset val="1"/>
          </rPr>
          <t xml:space="preserve">La desviación de la gestión de lo público
</t>
        </r>
        <r>
          <rPr>
            <sz val="10"/>
            <color rgb="FF000000"/>
            <rFont val="+mn-lt"/>
            <charset val="1"/>
          </rPr>
          <t>Para el beneficio privado</t>
        </r>
      </text>
    </comment>
    <comment ref="E9" authorId="0" shapeId="0" xr:uid="{00000000-0006-0000-1500-000002000000}">
      <text>
        <r>
          <rPr>
            <sz val="10"/>
            <color rgb="FF000000"/>
            <rFont val="Calibri"/>
            <family val="2"/>
          </rPr>
          <t xml:space="preserve">Medios, circunstancias, situaciones o agentes generadores del riesgo </t>
        </r>
      </text>
    </comment>
    <comment ref="P9" authorId="1" shapeId="0" xr:uid="{00000000-0006-0000-1500-000003000000}">
      <text>
        <r>
          <rPr>
            <b/>
            <sz val="9"/>
            <color indexed="81"/>
            <rFont val="Tahoma"/>
            <family val="2"/>
          </rPr>
          <t>Andrea Estefania Escobar Perez:</t>
        </r>
        <r>
          <rPr>
            <sz val="9"/>
            <color indexed="81"/>
            <rFont val="Tahoma"/>
            <family val="2"/>
          </rPr>
          <t xml:space="preserve">
Se busca confrontar los resultados 
del análisis de riesgo inicial frente a 
los controles establecidos, con el fin 
de determinar la zona de riesgo final 
(RIESGO RESIDUAL)</t>
        </r>
      </text>
    </comment>
    <comment ref="I10" authorId="1" shapeId="0" xr:uid="{00000000-0006-0000-1500-000004000000}">
      <text>
        <r>
          <rPr>
            <b/>
            <sz val="9"/>
            <color indexed="81"/>
            <rFont val="Tahoma"/>
            <family val="2"/>
          </rPr>
          <t>Andrea Estefania Escobar Perez:</t>
        </r>
        <r>
          <rPr>
            <sz val="9"/>
            <color indexed="81"/>
            <rFont val="Tahoma"/>
            <family val="2"/>
          </rPr>
          <t xml:space="preserve">
Ver en nivel del riesgo donde queda ubicado</t>
        </r>
      </text>
    </comment>
    <comment ref="Q10" authorId="1" shapeId="0" xr:uid="{00000000-0006-0000-1500-000005000000}">
      <text>
        <r>
          <rPr>
            <b/>
            <sz val="9"/>
            <color indexed="81"/>
            <rFont val="Tahoma"/>
            <family val="2"/>
          </rPr>
          <t>Andrea Estefania Escobar Perez:</t>
        </r>
        <r>
          <rPr>
            <sz val="9"/>
            <color indexed="81"/>
            <rFont val="Tahoma"/>
            <family val="2"/>
          </rPr>
          <t xml:space="preserve">
Tratándose de riesgos de corrupción únicamente hay disminución de probabilidad. Es decir, para el impacto no opera el desplazamiento (Ver Guía Versión 4, 2018, Función Pública).</t>
        </r>
      </text>
    </comment>
    <comment ref="R10" authorId="1" shapeId="0" xr:uid="{00000000-0006-0000-1500-000006000000}">
      <text>
        <r>
          <rPr>
            <b/>
            <sz val="9"/>
            <color indexed="81"/>
            <rFont val="Tahoma"/>
            <family val="2"/>
          </rPr>
          <t>Andrea Estefania Escobar Perez:</t>
        </r>
        <r>
          <rPr>
            <sz val="9"/>
            <color indexed="81"/>
            <rFont val="Tahoma"/>
            <family val="2"/>
          </rPr>
          <t xml:space="preserve">
Ver cambio por la movilización de la probabilidad e impacto en nivel del riesgo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Usuario de Microsoft Office</author>
    <author>Andrea Estefania Escobar Perez</author>
  </authors>
  <commentList>
    <comment ref="D9" authorId="0" shapeId="0" xr:uid="{00000000-0006-0000-1600-000001000000}">
      <text>
        <r>
          <rPr>
            <sz val="10"/>
            <color rgb="FF000000"/>
            <rFont val="+mn-lt"/>
            <charset val="1"/>
          </rPr>
          <t xml:space="preserve">Las preguntas clave para la identificación del riesgo son:
</t>
        </r>
        <r>
          <rPr>
            <sz val="10"/>
            <color rgb="FF000000"/>
            <rFont val="+mn-lt"/>
            <charset val="1"/>
          </rPr>
          <t xml:space="preserve">¿Qué puede suceder?
</t>
        </r>
        <r>
          <rPr>
            <sz val="10"/>
            <color rgb="FF000000"/>
            <rFont val="+mn-lt"/>
            <charset val="1"/>
          </rPr>
          <t xml:space="preserve">¿Cómo puede suceder?
</t>
        </r>
        <r>
          <rPr>
            <sz val="10"/>
            <color rgb="FF000000"/>
            <rFont val="+mn-lt"/>
            <charset val="1"/>
          </rPr>
          <t xml:space="preserve">¿Cuándo puede suceder?
</t>
        </r>
        <r>
          <rPr>
            <sz val="10"/>
            <color rgb="FF000000"/>
            <rFont val="+mn-lt"/>
            <charset val="1"/>
          </rPr>
          <t xml:space="preserve">¿Qué consecuencias tendría su materialización?
</t>
        </r>
        <r>
          <rPr>
            <sz val="10"/>
            <color rgb="FF000000"/>
            <rFont val="+mn-lt"/>
            <charset val="1"/>
          </rPr>
          <t xml:space="preserve">
</t>
        </r>
        <r>
          <rPr>
            <sz val="10"/>
            <color rgb="FF000000"/>
            <rFont val="+mn-lt"/>
            <charset val="1"/>
          </rPr>
          <t xml:space="preserve">En cuanto a los riesgos de corrupción, adicional a las preguntas clave, se deberá verificar la concurrencia de:
</t>
        </r>
        <r>
          <rPr>
            <sz val="10"/>
            <color rgb="FF000000"/>
            <rFont val="+mn-lt"/>
            <charset val="1"/>
          </rPr>
          <t xml:space="preserve">Una acción o omisión
</t>
        </r>
        <r>
          <rPr>
            <sz val="10"/>
            <color rgb="FF000000"/>
            <rFont val="+mn-lt"/>
            <charset val="1"/>
          </rPr>
          <t xml:space="preserve">El uso del poder 
</t>
        </r>
        <r>
          <rPr>
            <sz val="10"/>
            <color rgb="FF000000"/>
            <rFont val="+mn-lt"/>
            <charset val="1"/>
          </rPr>
          <t xml:space="preserve">La desviación de la gestión de lo público
</t>
        </r>
        <r>
          <rPr>
            <sz val="10"/>
            <color rgb="FF000000"/>
            <rFont val="+mn-lt"/>
            <charset val="1"/>
          </rPr>
          <t>Para el beneficio privado</t>
        </r>
      </text>
    </comment>
    <comment ref="E9" authorId="0" shapeId="0" xr:uid="{00000000-0006-0000-1600-000002000000}">
      <text>
        <r>
          <rPr>
            <sz val="10"/>
            <color rgb="FF000000"/>
            <rFont val="Calibri"/>
            <family val="2"/>
          </rPr>
          <t xml:space="preserve">Medios, circunstancias, situaciones o agentes generadores del riesgo </t>
        </r>
      </text>
    </comment>
    <comment ref="F9" authorId="0" shapeId="0" xr:uid="{00000000-0006-0000-1600-000003000000}">
      <text>
        <r>
          <rPr>
            <sz val="10"/>
            <color rgb="FF000000"/>
            <rFont val="Calibri"/>
            <family val="2"/>
          </rPr>
          <t xml:space="preserve">Efectos generados por la ocurrencia de un riesgo que afecta los objetivos de un proceso de la entidad. Pueden ser entre otros, una pérdida, un daño, un perjuicio, un detrimento </t>
        </r>
      </text>
    </comment>
    <comment ref="J9" authorId="0" shapeId="0" xr:uid="{00000000-0006-0000-1600-000004000000}">
      <text>
        <r>
          <rPr>
            <sz val="10"/>
            <color rgb="FF000000"/>
            <rFont val="Calibri"/>
            <family val="2"/>
          </rPr>
          <t xml:space="preserve">EVITAR: se abandonan las actividades que dan lugar al riesgo, es decir, no iniciar o no continuar con la actualidad que lo origina.
</t>
        </r>
        <r>
          <rPr>
            <sz val="10"/>
            <color rgb="FF000000"/>
            <rFont val="Calibri"/>
            <family val="2"/>
          </rPr>
          <t xml:space="preserve">REDUCIR: se adoptan medidas para reducir la probabilidad o el impacto del riesgo o ambos. 
</t>
        </r>
        <r>
          <rPr>
            <sz val="10"/>
            <color rgb="FF000000"/>
            <rFont val="Calibri"/>
            <family val="2"/>
          </rPr>
          <t xml:space="preserve">COMPARTIR O TRANSFERIR: se reduce la probabilidad o el impacto del riesgo transfiriendo o compartiendo una parte de este.
</t>
        </r>
        <r>
          <rPr>
            <sz val="10"/>
            <color rgb="FF000000"/>
            <rFont val="Calibri"/>
            <family val="2"/>
          </rPr>
          <t>ACEPTAR: no se adopta ninguna medida que afecte la probabilidad o el impacto del riesgo (excepto para los riesgos de corrupción pues en este caso ninguno podrá ser aceptado)</t>
        </r>
      </text>
    </comment>
    <comment ref="K9" authorId="0" shapeId="0" xr:uid="{00000000-0006-0000-1600-000005000000}">
      <text>
        <r>
          <rPr>
            <sz val="10"/>
            <color rgb="FF000000"/>
            <rFont val="Tahoma"/>
            <family val="2"/>
          </rPr>
          <t xml:space="preserve">Prevención: previenen la ocurrencia del riesgo, es decir, podrían estar asociados a las causas
</t>
        </r>
        <r>
          <rPr>
            <sz val="10"/>
            <color rgb="FF000000"/>
            <rFont val="Tahoma"/>
            <family val="2"/>
          </rPr>
          <t xml:space="preserve">
</t>
        </r>
        <r>
          <rPr>
            <sz val="10"/>
            <color rgb="FF000000"/>
            <rFont val="Tahoma"/>
            <family val="2"/>
          </rPr>
          <t>Mitigación: mitigan el impacto o consecuencia de la materialización, es decir, podrían estar asociados a las consecuencias</t>
        </r>
      </text>
    </comment>
    <comment ref="P9" authorId="1" shapeId="0" xr:uid="{00000000-0006-0000-1600-000006000000}">
      <text>
        <r>
          <rPr>
            <b/>
            <sz val="9"/>
            <color indexed="81"/>
            <rFont val="Tahoma"/>
            <family val="2"/>
          </rPr>
          <t>Andrea Estefanía Escobar Pérez:</t>
        </r>
        <r>
          <rPr>
            <sz val="9"/>
            <color indexed="81"/>
            <rFont val="Tahoma"/>
            <family val="2"/>
          </rPr>
          <t xml:space="preserve">
Se busca confrontar los resultados 
del análisis de riesgo inicial frente a 
los controles establecidos, con el fin 
de determinar la zona de riesgo final 
(RIESGO RESIDUAL)</t>
        </r>
      </text>
    </comment>
    <comment ref="S9" authorId="0" shapeId="0" xr:uid="{00000000-0006-0000-1600-000007000000}">
      <text>
        <r>
          <rPr>
            <sz val="10"/>
            <color rgb="FF000000"/>
            <rFont val="+mn-lt"/>
            <charset val="1"/>
          </rPr>
          <t xml:space="preserve">EVITAR: se abandonan las actividades que dan lugar al riesgo, es decir, no iniciar o no continuar con la actualidad que lo origina.
</t>
        </r>
        <r>
          <rPr>
            <sz val="10"/>
            <color rgb="FF000000"/>
            <rFont val="+mn-lt"/>
            <charset val="1"/>
          </rPr>
          <t xml:space="preserve">REDUCIR: se adoptan medidas para reducir la probabilidad o el impacto del riesgo o ambos. 
</t>
        </r>
        <r>
          <rPr>
            <sz val="10"/>
            <color rgb="FF000000"/>
            <rFont val="+mn-lt"/>
            <charset val="1"/>
          </rPr>
          <t xml:space="preserve">COMPARTIR O TRANSFERIR: se reduce la probabilidad o el impacto del riesgo transfiriendo o compartiendo una parte de este.
</t>
        </r>
        <r>
          <rPr>
            <sz val="10"/>
            <color rgb="FF000000"/>
            <rFont val="+mn-lt"/>
            <charset val="1"/>
          </rPr>
          <t>ACEPTAR: no se adopta ninguna medida que afecte la probabilidad o el impacto del riesgo (excepto para los riesgos de corrupción pues en este caso ninguno podrá ser aceptado)</t>
        </r>
      </text>
    </comment>
    <comment ref="I10" authorId="1" shapeId="0" xr:uid="{00000000-0006-0000-1600-000008000000}">
      <text>
        <r>
          <rPr>
            <b/>
            <sz val="9"/>
            <color indexed="81"/>
            <rFont val="Tahoma"/>
            <family val="2"/>
          </rPr>
          <t>Andrea Estefanía Escobar Pérez:</t>
        </r>
        <r>
          <rPr>
            <sz val="9"/>
            <color indexed="81"/>
            <rFont val="Tahoma"/>
            <family val="2"/>
          </rPr>
          <t xml:space="preserve">
Ver en nivel del riesgo donde queda ubicado</t>
        </r>
      </text>
    </comment>
    <comment ref="Q10" authorId="1" shapeId="0" xr:uid="{00000000-0006-0000-1600-000009000000}">
      <text>
        <r>
          <rPr>
            <b/>
            <sz val="9"/>
            <color indexed="81"/>
            <rFont val="Tahoma"/>
            <family val="2"/>
          </rPr>
          <t>Andrea Estefanía Escobar Pérez:</t>
        </r>
        <r>
          <rPr>
            <sz val="9"/>
            <color indexed="81"/>
            <rFont val="Tahoma"/>
            <family val="2"/>
          </rPr>
          <t xml:space="preserve">
Tratándose de riesgos de corrupción únicamente hay disminución de probabilidad. Es decir, para el impacto no opera el desplazamiento (Ver Guía Versión 4, 2018, Función Pública).</t>
        </r>
      </text>
    </comment>
    <comment ref="R10" authorId="1" shapeId="0" xr:uid="{00000000-0006-0000-1600-00000A000000}">
      <text>
        <r>
          <rPr>
            <b/>
            <sz val="9"/>
            <color indexed="81"/>
            <rFont val="Tahoma"/>
            <family val="2"/>
          </rPr>
          <t>Andrea Estefanía Escobar Pérez:</t>
        </r>
        <r>
          <rPr>
            <sz val="9"/>
            <color indexed="81"/>
            <rFont val="Tahoma"/>
            <family val="2"/>
          </rPr>
          <t xml:space="preserve">
Ver cambio por la movilización de la probabilidad e impacto en nivel del riesgo</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Usuario de Microsoft Office</author>
    <author>Andrea Estefania Escobar Perez</author>
  </authors>
  <commentList>
    <comment ref="D9" authorId="0" shapeId="0" xr:uid="{00000000-0006-0000-1800-000001000000}">
      <text>
        <r>
          <rPr>
            <sz val="10"/>
            <color rgb="FF000000"/>
            <rFont val="+mn-lt"/>
            <charset val="1"/>
          </rPr>
          <t xml:space="preserve">Las preguntas clave para la identificación del riesgo son:
</t>
        </r>
        <r>
          <rPr>
            <sz val="10"/>
            <color rgb="FF000000"/>
            <rFont val="+mn-lt"/>
            <charset val="1"/>
          </rPr>
          <t xml:space="preserve">¿Qué puede suceder?
</t>
        </r>
        <r>
          <rPr>
            <sz val="10"/>
            <color rgb="FF000000"/>
            <rFont val="+mn-lt"/>
            <charset val="1"/>
          </rPr>
          <t xml:space="preserve">¿Cómo puede suceder?
</t>
        </r>
        <r>
          <rPr>
            <sz val="10"/>
            <color rgb="FF000000"/>
            <rFont val="+mn-lt"/>
            <charset val="1"/>
          </rPr>
          <t xml:space="preserve">¿Cuándo puede suceder?
</t>
        </r>
        <r>
          <rPr>
            <sz val="10"/>
            <color rgb="FF000000"/>
            <rFont val="+mn-lt"/>
            <charset val="1"/>
          </rPr>
          <t xml:space="preserve">¿Qué consecuencias tendría su materialización?
</t>
        </r>
        <r>
          <rPr>
            <sz val="10"/>
            <color rgb="FF000000"/>
            <rFont val="+mn-lt"/>
            <charset val="1"/>
          </rPr>
          <t xml:space="preserve">
</t>
        </r>
        <r>
          <rPr>
            <sz val="10"/>
            <color rgb="FF000000"/>
            <rFont val="+mn-lt"/>
            <charset val="1"/>
          </rPr>
          <t xml:space="preserve">En cuanto a los riesgos de corrupción, adicional a las preguntas clave, se deberá verificar la concurrencia de:
</t>
        </r>
        <r>
          <rPr>
            <sz val="10"/>
            <color rgb="FF000000"/>
            <rFont val="+mn-lt"/>
            <charset val="1"/>
          </rPr>
          <t xml:space="preserve">Una acción o omisión
</t>
        </r>
        <r>
          <rPr>
            <sz val="10"/>
            <color rgb="FF000000"/>
            <rFont val="+mn-lt"/>
            <charset val="1"/>
          </rPr>
          <t xml:space="preserve">El uso del poder 
</t>
        </r>
        <r>
          <rPr>
            <sz val="10"/>
            <color rgb="FF000000"/>
            <rFont val="+mn-lt"/>
            <charset val="1"/>
          </rPr>
          <t xml:space="preserve">La desviación de la gestión de lo público
</t>
        </r>
        <r>
          <rPr>
            <sz val="10"/>
            <color rgb="FF000000"/>
            <rFont val="+mn-lt"/>
            <charset val="1"/>
          </rPr>
          <t>Para el beneficio privado</t>
        </r>
      </text>
    </comment>
    <comment ref="E9" authorId="0" shapeId="0" xr:uid="{00000000-0006-0000-1800-000002000000}">
      <text>
        <r>
          <rPr>
            <sz val="10"/>
            <color rgb="FF000000"/>
            <rFont val="Calibri"/>
            <family val="2"/>
          </rPr>
          <t xml:space="preserve">Medios, circunstancias, situaciones o agentes generadores del riesgo </t>
        </r>
      </text>
    </comment>
    <comment ref="F9" authorId="0" shapeId="0" xr:uid="{00000000-0006-0000-1800-000003000000}">
      <text>
        <r>
          <rPr>
            <sz val="10"/>
            <color rgb="FF000000"/>
            <rFont val="Calibri"/>
            <family val="2"/>
          </rPr>
          <t xml:space="preserve">Efectos generados por la ocurrencia de un riesgo que afecta los objetivos de un proceso de la entidad. Pueden ser entre otros, una pérdida, un daño, un perjuicio, un detrimento </t>
        </r>
      </text>
    </comment>
    <comment ref="J9" authorId="0" shapeId="0" xr:uid="{00000000-0006-0000-1800-000004000000}">
      <text>
        <r>
          <rPr>
            <sz val="10"/>
            <color rgb="FF000000"/>
            <rFont val="Calibri"/>
            <family val="2"/>
          </rPr>
          <t xml:space="preserve">EVITAR: se abandonan las actividades que dan lugar al riesgo, es decir, no iniciar o no continuar con la actualidad que lo origina.
</t>
        </r>
        <r>
          <rPr>
            <sz val="10"/>
            <color rgb="FF000000"/>
            <rFont val="Calibri"/>
            <family val="2"/>
          </rPr>
          <t xml:space="preserve">REDUCIR: se adoptan medidas para reducir la probabilidad o el impacto del riesgo o ambos. 
</t>
        </r>
        <r>
          <rPr>
            <sz val="10"/>
            <color rgb="FF000000"/>
            <rFont val="Calibri"/>
            <family val="2"/>
          </rPr>
          <t xml:space="preserve">COMPARTIR O TRANSFERIR: se reduce la probabilidad o el impacto del riesgo transfiriendo o compartiendo una parte de este.
</t>
        </r>
        <r>
          <rPr>
            <sz val="10"/>
            <color rgb="FF000000"/>
            <rFont val="Calibri"/>
            <family val="2"/>
          </rPr>
          <t>ACEPTAR: no se adopta ninguna medida que afecte la probabilidad o el impacto del riesgo (excepto para los riesgos de corrupción pues en este caso ninguno podrá ser aceptado)</t>
        </r>
      </text>
    </comment>
    <comment ref="K9" authorId="0" shapeId="0" xr:uid="{00000000-0006-0000-1800-000005000000}">
      <text>
        <r>
          <rPr>
            <sz val="10"/>
            <color rgb="FF000000"/>
            <rFont val="Tahoma"/>
            <family val="2"/>
          </rPr>
          <t xml:space="preserve">Prevención: previenen la ocurrencia del riesgo, es decir, podrían estar asociados a las causas
</t>
        </r>
        <r>
          <rPr>
            <sz val="10"/>
            <color rgb="FF000000"/>
            <rFont val="Tahoma"/>
            <family val="2"/>
          </rPr>
          <t xml:space="preserve">
</t>
        </r>
        <r>
          <rPr>
            <sz val="10"/>
            <color rgb="FF000000"/>
            <rFont val="Tahoma"/>
            <family val="2"/>
          </rPr>
          <t>Mitigación: mitigan el impacto o consecuencia de la materialización, es decir, podrían estar asociados a las consecuencias</t>
        </r>
      </text>
    </comment>
    <comment ref="P9" authorId="1" shapeId="0" xr:uid="{00000000-0006-0000-1800-000006000000}">
      <text>
        <r>
          <rPr>
            <b/>
            <sz val="9"/>
            <color indexed="81"/>
            <rFont val="Tahoma"/>
            <family val="2"/>
          </rPr>
          <t>Andrea Estefania Escobar Perez:</t>
        </r>
        <r>
          <rPr>
            <sz val="9"/>
            <color indexed="81"/>
            <rFont val="Tahoma"/>
            <family val="2"/>
          </rPr>
          <t xml:space="preserve">
Se busca confrontar los resultados 
del análisis de riesgo inicial frente a 
los controles establecidos, con el fin 
de determinar la zona de riesgo final 
(RIESGO RESIDUAL)</t>
        </r>
      </text>
    </comment>
    <comment ref="S9" authorId="0" shapeId="0" xr:uid="{00000000-0006-0000-1800-000007000000}">
      <text>
        <r>
          <rPr>
            <sz val="10"/>
            <color rgb="FF000000"/>
            <rFont val="+mn-lt"/>
            <charset val="1"/>
          </rPr>
          <t xml:space="preserve">EVITAR: se abandonan las actividades que dan lugar al riesgo, es decir, no iniciar o no continuar con la actualidad que lo origina.
</t>
        </r>
        <r>
          <rPr>
            <sz val="10"/>
            <color rgb="FF000000"/>
            <rFont val="+mn-lt"/>
            <charset val="1"/>
          </rPr>
          <t xml:space="preserve">REDUCIR: se adoptan medidas para reducir la probabilidad o el impacto del riesgo o ambos. 
</t>
        </r>
        <r>
          <rPr>
            <sz val="10"/>
            <color rgb="FF000000"/>
            <rFont val="+mn-lt"/>
            <charset val="1"/>
          </rPr>
          <t xml:space="preserve">COMPARTIR O TRANSFERIR: se reduce la probabilidad o el impacto del riesgo transfiriendo o compartiendo una parte de este.
</t>
        </r>
        <r>
          <rPr>
            <sz val="10"/>
            <color rgb="FF000000"/>
            <rFont val="+mn-lt"/>
            <charset val="1"/>
          </rPr>
          <t>ACEPTAR: no se adopta ninguna medida que afecte la probabilidad o el impacto del riesgo (excepto para los riesgos de corrupción pues en este caso ninguno podrá ser aceptado)</t>
        </r>
      </text>
    </comment>
    <comment ref="I10" authorId="1" shapeId="0" xr:uid="{00000000-0006-0000-1800-000008000000}">
      <text>
        <r>
          <rPr>
            <b/>
            <sz val="9"/>
            <color indexed="81"/>
            <rFont val="Tahoma"/>
            <family val="2"/>
          </rPr>
          <t>Andrea Estefania Escobar Perez:</t>
        </r>
        <r>
          <rPr>
            <sz val="9"/>
            <color indexed="81"/>
            <rFont val="Tahoma"/>
            <family val="2"/>
          </rPr>
          <t xml:space="preserve">
Ver en nivel del riesgo donde queda ubicado</t>
        </r>
      </text>
    </comment>
    <comment ref="Q10" authorId="1" shapeId="0" xr:uid="{00000000-0006-0000-1800-000009000000}">
      <text>
        <r>
          <rPr>
            <b/>
            <sz val="9"/>
            <color indexed="81"/>
            <rFont val="Tahoma"/>
            <family val="2"/>
          </rPr>
          <t>Andrea Estefania Escobar Perez:</t>
        </r>
        <r>
          <rPr>
            <sz val="9"/>
            <color indexed="81"/>
            <rFont val="Tahoma"/>
            <family val="2"/>
          </rPr>
          <t xml:space="preserve">
Tratándose de riesgos de corrupción únicamente hay disminución de probabilidad. Es decir, para el impacto no opera el desplazamiento (Ver Guía Versión 4, 2018, Función Pública).</t>
        </r>
      </text>
    </comment>
    <comment ref="R10" authorId="1" shapeId="0" xr:uid="{00000000-0006-0000-1800-00000A000000}">
      <text>
        <r>
          <rPr>
            <b/>
            <sz val="9"/>
            <color indexed="81"/>
            <rFont val="Tahoma"/>
            <family val="2"/>
          </rPr>
          <t>Andrea Estefania Escobar Perez:</t>
        </r>
        <r>
          <rPr>
            <sz val="9"/>
            <color indexed="81"/>
            <rFont val="Tahoma"/>
            <family val="2"/>
          </rPr>
          <t xml:space="preserve">
Ver cambio por la movilización de la probabilidad e impacto en nivel del riesgo</t>
        </r>
      </text>
    </comment>
  </commentList>
</comments>
</file>

<file path=xl/sharedStrings.xml><?xml version="1.0" encoding="utf-8"?>
<sst xmlns="http://schemas.openxmlformats.org/spreadsheetml/2006/main" count="8074" uniqueCount="944">
  <si>
    <t>CONTROL EXISTENTE</t>
  </si>
  <si>
    <t>No. Control</t>
  </si>
  <si>
    <t>CONTROL Acción (Inicia con un verbo)</t>
  </si>
  <si>
    <t>CALIFICACIÓN DEL DISEÑO DEL CONTROL</t>
  </si>
  <si>
    <t># COLUMNAS 
EN LA MATRIZ DE RIESGO 
QUE SE DESPLAZA
EN EL EJE DE LA
PROBABILIDAD</t>
  </si>
  <si>
    <t>NIVEL RESIDUAL</t>
  </si>
  <si>
    <t>NIVEL CALIFICACION PROBABILIDAD RESIDUAL</t>
  </si>
  <si>
    <t>Asignación del responsable</t>
  </si>
  <si>
    <t>Peso</t>
  </si>
  <si>
    <t>Segregación y autoriad del responsable</t>
  </si>
  <si>
    <t xml:space="preserve">Periodicidad </t>
  </si>
  <si>
    <t>Propósito</t>
  </si>
  <si>
    <t xml:space="preserve">Cómo se realiza la actividad de control </t>
  </si>
  <si>
    <t>Qué pasa con las observaciones o desviaciones</t>
  </si>
  <si>
    <t>Evidencia de la ejecución del control</t>
  </si>
  <si>
    <t>RESULTADO</t>
  </si>
  <si>
    <t>RANGO DE CALIFICACIÓN DEL DISEÑO</t>
  </si>
  <si>
    <t>PESO DE LA EJECUCIÓN DEL CONTROL</t>
  </si>
  <si>
    <t>RANGO  DE CALIFICACIÓN DE LA EJECUCIÓN</t>
  </si>
  <si>
    <t>SOLIDEZ INDIVIDUAL DE CADA CONTROL</t>
  </si>
  <si>
    <t>PESO SOLIDEZ INDIVIDUAL DE CADA CONTROL</t>
  </si>
  <si>
    <t>DEBE ESTABLECER ACCIONES PARA FORTALECER EL CONTROL SÍ /NO</t>
  </si>
  <si>
    <t xml:space="preserve">SUMATORIA DE CONTROLES </t>
  </si>
  <si>
    <t xml:space="preserve">CALIFICACIÓN DE LA SOLIDEZ DEL CONJUNTO DE CONTROLES </t>
  </si>
  <si>
    <t>Solidez del conjunto
de controles</t>
  </si>
  <si>
    <t>CONTROLES AYUDAN A DISMINUIR LA PROBABILIDAD</t>
  </si>
  <si>
    <t>directamente</t>
  </si>
  <si>
    <t>Probabilidad Residual Final</t>
  </si>
  <si>
    <t>IMPACTO INHERENTE</t>
  </si>
  <si>
    <t>Zona de Riesgo Final</t>
  </si>
  <si>
    <t>Tratamiento</t>
  </si>
  <si>
    <t xml:space="preserve">Plan de Acción
(Acciones de mejoramiento de controles o nuevas actividades de control) </t>
  </si>
  <si>
    <t>Fecha de Inicio (DD/MM/AAAA)</t>
  </si>
  <si>
    <t>Fecha de terminación (DD/MM/AAAA)</t>
  </si>
  <si>
    <t>Entregable/Evidencia</t>
  </si>
  <si>
    <t>Periodo Seguimiento</t>
  </si>
  <si>
    <t>Responsable</t>
  </si>
  <si>
    <t>N°</t>
  </si>
  <si>
    <t>DESCRIPCION DEL RIESGO DE CORRUPCION</t>
  </si>
  <si>
    <t>ANALISIS DE  LA PROBABILIDAD</t>
  </si>
  <si>
    <t>ANALISIS DEL IMPACTO</t>
  </si>
  <si>
    <t>RIESGO DE CORRUPCION</t>
  </si>
  <si>
    <t>CLASIFICACION DEL RIESGO</t>
  </si>
  <si>
    <t>CAUSA (Falta de..)</t>
  </si>
  <si>
    <t>FRECUENCIA</t>
  </si>
  <si>
    <t>NIVEL</t>
  </si>
  <si>
    <t>PROBABILIDAD INHERENTE</t>
  </si>
  <si>
    <t>CALIFICACION</t>
  </si>
  <si>
    <t>ZONA DE RIESGO INHERENTE</t>
  </si>
  <si>
    <t>ACCION U OMISION</t>
  </si>
  <si>
    <t>USO DEL PODER</t>
  </si>
  <si>
    <t>DESVIAR LA GESTION DE LO PUBLICO</t>
  </si>
  <si>
    <t>BENEFICIO PRIVADO</t>
  </si>
  <si>
    <t>DEFINICION</t>
  </si>
  <si>
    <t>CORRUPCION</t>
  </si>
  <si>
    <t xml:space="preserve">ALCALDIA MAYOR DE CARTAGENA DE INDIAS </t>
  </si>
  <si>
    <t>Código:GADCA04-F002</t>
  </si>
  <si>
    <t>MACROPROCESO: PLANEACION TERRITORIAL Y DIRECCIONAMIENTO ESTRATEGICO</t>
  </si>
  <si>
    <t>PROCESO/SUBPROCESO: DIRECCIONAMIENTO ESTRATÉGICO/ ADMINISTRACIÓN DE RIESGO</t>
  </si>
  <si>
    <t>Página: 1 de 1</t>
  </si>
  <si>
    <t>Alcaldia de Cartagena</t>
  </si>
  <si>
    <t>Elaboración o Actualización:</t>
  </si>
  <si>
    <t xml:space="preserve">Vigencia del: </t>
  </si>
  <si>
    <t>NA</t>
  </si>
  <si>
    <t>Versión: 2</t>
  </si>
  <si>
    <t>Vigencia: 2023</t>
  </si>
  <si>
    <t>X</t>
  </si>
  <si>
    <t>Asignado</t>
  </si>
  <si>
    <t>Adecuado</t>
  </si>
  <si>
    <t>Oportuna</t>
  </si>
  <si>
    <t>Prevenir</t>
  </si>
  <si>
    <t>Confiable</t>
  </si>
  <si>
    <t>Se investigan y resuelven oportunamente</t>
  </si>
  <si>
    <t>Completa</t>
  </si>
  <si>
    <t>El control se ejecuta de manera consistente por parte del responsable</t>
  </si>
  <si>
    <t>No se ha presentado en los ultimos 5 años</t>
  </si>
  <si>
    <t>TRIMESTRAL</t>
  </si>
  <si>
    <t>Posibilidad de recibir o solicitar cualquier dádiva o incentivos con beneficio a nombre propio o de terceros, con el fin de modificar datos para obtener bajas categorías en el SISBEN IV.</t>
  </si>
  <si>
    <t>Falta de socialización y desconocimiento de la ciudadanía para realizar los trámites con la implementación de la metodología Sisbén IV.
Falta de control en los procedimientos de la metodología-Plataforma Portal Ciudadano SISBEN IV.</t>
  </si>
  <si>
    <t>Mas de 1 vez al año</t>
  </si>
  <si>
    <t>El Administrador encargado del área con cargo profesional especializado Código 222, grado 45 realiza diariamente la supervisión de los procesos y trámites registrados en los 12 puntos de atención, para monitorear y controlar al equipo de encuestadores con información que es cotejada mediante un drive y medio físico que reposa en el archivo de gestión según los lineamientos del DPN. En caso de encontrar inconsistencias en las Encuestas el Administrador devuelve a los coordinadores del Punto de atención y de la localidad específica para su revisión, verificación de datos y subsanar la situación; en caso de error de datos se vuelve a realizar la solicitud.
EVIDENCIA: Excel - drive. Actas de seguimiento y control de las solicitudes firmadas por los coordinadores de los 12 puntos de atención diariamente.</t>
  </si>
  <si>
    <t>Falta de cumplimiento  del Procedimiento para expedir Certificados de Extratificación.
Falta de seguimiento a los controles en el procedimiento de las respuestas  de certificados de estratificación.</t>
  </si>
  <si>
    <t>Por falta del recibo  de solicitudes de certificación de nomenclaturas por vías no establecidas formalmente por la entidad, las cuales son: SIGOB-radicación por ventanilla, para los casos externos y correo institucional de la dependencia, para los casos de carácter interno.</t>
  </si>
  <si>
    <t>Por falta de seguimiento de a cada una de las fases del proceso establecido para la elaboración del certificado de nomenclatura de un predio.</t>
  </si>
  <si>
    <t>Posibilidad de recibir o solicitar algún tipo de gratificación para retardar o acelerar la expedición de los certificados de uso del suelo, de impacto o estratificación, con el fin de beneficiar intereses particulares.</t>
  </si>
  <si>
    <t>Falta de mayores controles para el cumplimiento en términos normativos de la oportunidad en la emisión de la certificación de uso de suelo, impacto o estratificación, solicitados a la Secretaría de Planeación de Cartagena, debido a presiones indebidas o intereses para beneficio propio por quien posee un predio en el Distrito de Cartagena.</t>
  </si>
  <si>
    <t>Al menos 1 vez en los ultimos 5 años</t>
  </si>
  <si>
    <t>El (La) coordinador (a) del equipo de usos de suelo de la División de Desarrollo Urbano y Ordenamiento Territorial, realiza la Emisión de certificados de Uso de suelos, riesgo y nomenclatura, a través de la implementación de los formatos establecidos, cada vez que se recibe la solicitud de certificación, con el fin de verificar las condiciones técnicas y normativas de los predios en cumplimiento con la normatividad vigente.
En caso de no realizarse la emisión de los conceptos en los plazos establecidos, l El (La) coordinador (a) del equipo de usos de suelo de la División de Desarrollo Urbano y Ordenamiento Territorial, realizará las alertas correspondientes en reunión de seguimiento o informe de estado de avance para la toma de decisiones según sea el caso.
Como registros quedan la fecha de generación de los conceptos y sus anexos y la relación de solicitudes recibidas y solicitudes atendidas, o acta con las alertas identificadas y decisiones tomadas.</t>
  </si>
  <si>
    <t>CONSOLIDADO MAPA DE RIESGOS DE CORRUPCIÓN</t>
  </si>
  <si>
    <t>x</t>
  </si>
  <si>
    <t>ASISTENCIA Y ACOMPAÑAMIENTO SOCIAL A LA POBLACIÓN HABITANTE DEL DISTRITO DE CARTAGENA</t>
  </si>
  <si>
    <t>Posibilidad de recibir o solicitar algún tipo de dadiva o prebenda para omitir los requisitos legales en la contratación de personas por órdenes de prestación de servicios profesionales y de apoyo a al gestión que no cumplen con el perfil con el propósito de beneficiar un particular o un tercero</t>
  </si>
  <si>
    <t>Amiguismo, clienteliismo o trafico de influencias.
Presiones indebidas por parte de terceros
Carencia de controles en el proceso de contratación
Carencia de controles en el proceso de contratación</t>
  </si>
  <si>
    <t xml:space="preserve">El contratista de apoyo de la gestion de la UIC cada vez que inicia un proceso contractual por OPS recibe la documentacion requerida y realiza validacion del cumplimiento frente a la lista de chequeo de talento humano . En caso de que no se cumpla en su totalidad se devuelve al contratista para subsanar o rechazar su contratación, y como evidencia se tiene la lista de chequeo validada. </t>
  </si>
  <si>
    <t>El abogado de la UIC</t>
  </si>
  <si>
    <t xml:space="preserve">El abogado de la UIC cada vez que se le asigna la realizacion de la minuta de contratacion de OPS realiza segundo filtro de control a los requisitos  y como evidencia del proceso de revision y verificación se firma la lista de chequeo . En caso de que no se cumpla en su totalidad se devuelve al contratista para subsanar o rechazar su contratación y como evidencia se tiene la lista de chequeo validada. </t>
  </si>
  <si>
    <t>Posibilidad de recibir o solicitar algun tipo de dadiva o prebenda para direccionar procesos de contratacion para favorecer a terceros o interes particulares. (Estableciendo criterios de selección que beneficien a intereses particulares).</t>
  </si>
  <si>
    <t>Intención de favorecerse a sí mismo o favorecer a un tercero.
Estudios previos, invitación pública y pliego de condiciones superficiales o ajustadas a intereses particulares
Presión externa o de superiores</t>
  </si>
  <si>
    <t>El líder de la Unidad interna de contratación de la SPDS verificará para cada contrato que los requisitos legales y contractuales exigidos para cada modalidad de contratación se cumplan a través del flujo de revision en la plataforma de Secop antes de aprobación  por parte de la Secretaria  En caso de encontrar incumplimiento en los requisitos, se devuelve el proceso al paso anterior con observaciones. Evidencia: Listado de contrataciones con vinculo a registros en el SECOP</t>
  </si>
  <si>
    <t>El líder de la Unidad interna de contratación de la SPDS</t>
  </si>
  <si>
    <t>Posibilidad de recibir o solicitar dinero, regalos, favores, servicios o beneficios con el fin de otorgar o asignar ayudas a personas que no lo necesitan o no cumplen con los requisitos.</t>
  </si>
  <si>
    <t>Falta de compromiso e integridad</t>
  </si>
  <si>
    <t>Los enlaces de MIPG para cada a subproceso, unidad o area de la secretaria de participacion y desarrollo social realizara dos eventos de promocion  al año del manual de integridad y conflicto de intereses para sensibilizar y crear conciencia acerca de la importancia de los valores, la ética entre otros en el marco del cumplimiento de las funciones del servidor público. La cual se evidenciará a través de los registros de asistencia, actas de reunión y evidencias fotográficas del personal en los espacios de socialización.</t>
  </si>
  <si>
    <t>La Directora de la oficina de habitante de calle y la del Centro de Vida.</t>
  </si>
  <si>
    <t>Carencia de controles en el proceso de inscripcion y entrega del beneficio</t>
  </si>
  <si>
    <t>El tecnico operativo del grupo asunto de la mujer en el momento de la selección de las beneficiarias para la entrega del capital semilla, verifica el cumplimiento de los requistos y pondera los resultados para escoger a las beneficiarias finales. En caso de no cumplir con los requisitos la candidata no calificara para su otrogamiento y como evidencia queda el "formato de verificacion de cumplimiento de requisitos para el otorgamiento de beneficios/servicios sociales" y   se clasifica a las candidatos escogidos para la entrega del beneficio" aprobado por el supervisor de la unidad.</t>
  </si>
  <si>
    <t>El funcionario de carrera administrativa y/o responsable del proceso , cada vez que atiende una solictud de beneficio de solemnidad o ayudas tenicas (sillas de ruedas)  verifica que la informacion suministrada por el beneficiario  desde la visita domiciliaria , carcaterizacion inclusive , corresponda a los requisitos establecidos por la Unidad poblacional,  como evidencia se registra su cumplimiento en   "formato de verificacion de cumplimiento de requisitos para el otorgamiento de beneficios/servicios sociales"  con los soportes exigido por la Unidad responsable. En caso de que el solicitante no cumpla con la totalidad de los requisitos, se le devuelve para subsanar o es rechazada dicha  solicitud.</t>
  </si>
  <si>
    <t xml:space="preserve">Cada vez que inicia el proceso para el proceso de selección para la calificación para la asignación de capital semilla, un profesional contratado en la unidad juventudes se encarga de recibir y revisar los documentos requeridos que se encuentren completos y con lleno de los requisitos legales a través de  "formato de verificacion de cumplimiento de requisitos para el otorgamiento de beneficios/servicios sociales", listado que posteriormente es revisado por un funcionario coordinador que realiza la supervisión de este proceso, si no se cumple con el lleno de los requisitos, se rechaza la solicitud o se devuelve para ser subsanada. 
 </t>
  </si>
  <si>
    <t>La directora Centro de Vida cada vez que inicia el proceso de inscripcion y/o admision al programa de adulto mayor verifica a traves del formato "FICHA DE CARACTERIZACION DE PERSONAS MAYORES" el cumplimiento de todos los requisitos exigibles por la unidad de adulto mayor para ser ingresado al programa y recibir todos los servicios que se ofrecen durante de la anualidad, en caso de no cumplir con algun requisto, se le informa al solcitante o acudiente para darle la oportunidad de subsanar durante el periodo de inscripcion o se rechaza la solicitud.</t>
  </si>
  <si>
    <t>La Directora de la oficina de habitante de calle, cada vez que se presenta la necesidad, confronta los documentos aportados, recepcionados y/o recogidos por los contratistas apoyo a la gestion, con una lista de chequeo realiza revisión de requisitos, que estos se encuentren relacionados, en su totalidad, en dicha lista. Sí en la ejecución del control se encuentran hallazgos o inconsistencias, la directora de la unidad encargada de la unidad, solicita que se realice de nuevo el proceso de recolección de datos a través de una nueva asignación, de un funcionario al azar para la realización con el objetivo de confrontar el hallazgo en cuestión, con la documentación suministrada por el nuevo funcionario se genera lista de chequeo revisada y validada por la directora.</t>
  </si>
  <si>
    <t>Posibilidad de recibir o solicitar dadivas para proyectar, hacer o cambiar el sentido de una decisión administrativa en beneficio de un tercero o particular.</t>
  </si>
  <si>
    <t>Falta de integridad</t>
  </si>
  <si>
    <t xml:space="preserve">El Profesional Juridico asignado realizara  verificación de requisitos establecidos en la normatividad vigente según sea el caso para la expedicion del acta administrativo cada vez que sea solicitado por la organización comunitaria. Posteriormente, el Coordinador de la Unidad, revisa y da su visto bueno para ser remitido al Profesional Juridico de Despacho quien realiza el tercer control y da su visto bueno para la firma del Secretario de Despacho. En caso de presentarse el hecho de corrupcion en cualquiera de las etapas se establecera la denucia respectiva ante control disciplinario y  talento humano.  Como evidencia se tiene el acto administrativo con Firma y Visto bueno de los juridicos respectivos en la Unidad de Fortalecimiento de la Participación Ciudadana y Comunitaria y del Despacho de la Secretaria de Participación Ciudadana que dan fe del cumplimiento de los requisitos establecidos en la normatividad vigente. </t>
  </si>
  <si>
    <t>El Profesional Juridico asignado</t>
  </si>
  <si>
    <t>Presiones indebidas por parte de terceros</t>
  </si>
  <si>
    <t>Posibilidad de recibir o solicitar dinero, regalos, favores, servicios o beneficios con el fin de otorgar o asignar ayudas a unidades productivas que no lo necesitan o no cumplen con los requisitos.</t>
  </si>
  <si>
    <t>Cada vez que se va entregar un beneficio (capital semilla o participación en feria) dentro del programa para la inclusion productiva de la secretaria de participacion ciudadana y desarrollo social, el profesional lider de la unidad verifica y da visto bueno a traves del "formato de verificacion de cumplimiento de requisitos para el otorgamiento de beneficios/servicios sociales"  donde el operador o aliado contractual certifica el cumplimiento de los requisitos exigidos en el proceso para proceder a la entrega de dicho beneficio. En caso que se detecte algún beneficiario que no cumpla con los requisitos, sera remplazado por el siguiente de la lista de elegibles, según los criterios de selección estimados en la figura contractual establecida.</t>
  </si>
  <si>
    <t>PROCESO</t>
  </si>
  <si>
    <t>ENTIDAD</t>
  </si>
  <si>
    <t>FORTALECIMIENTO DE LA PARTICIPACIÓN CIUDADANA Y COMUNITARIA</t>
  </si>
  <si>
    <t>DESARROLLO DE ESTRATEGIAS DE EMPRENDIMIENTO Y EMPRESARISMO PARA LA INCLUSION SOCIAL, PRODUCTIVA Y LA VINCULACION LABORAL</t>
  </si>
  <si>
    <t>Código: PTDDE03-F005</t>
  </si>
  <si>
    <t>Versión: 1.0</t>
  </si>
  <si>
    <t>Fecha: 13/10/2023</t>
  </si>
  <si>
    <t>MAPA DE RIESGOS DE CORRUPCIÓN</t>
  </si>
  <si>
    <t>ENTIDAD:</t>
  </si>
  <si>
    <t>PROCESO:</t>
  </si>
  <si>
    <t>GESTION EN SALUD</t>
  </si>
  <si>
    <t>SUBPROCESO:</t>
  </si>
  <si>
    <t>TIPO</t>
  </si>
  <si>
    <t>Misional</t>
  </si>
  <si>
    <t>OBJETIVO DEL PROCESO:</t>
  </si>
  <si>
    <t>Garantizar la aplicación del modelo de atención integral en salud en el distrito de Cartagena, mediante la intervención de los factores determinantes sociales para el mantenimiento de la calidad de vida y bienestar, con enfoque diferencial en salud</t>
  </si>
  <si>
    <t>OBJETIVO DEL SUBPROCESO:</t>
  </si>
  <si>
    <r>
      <t xml:space="preserve">Posibilidad de recibir, ofrecer o solicitar cualquier dádiva o beneficio a nombre propio o de terceros para </t>
    </r>
    <r>
      <rPr>
        <b/>
        <sz val="9"/>
        <rFont val="Arial Narrow"/>
        <family val="2"/>
      </rPr>
      <t>favorecer el cargue de la información en la plataforma de Auditoría de la Supersalud</t>
    </r>
    <r>
      <rPr>
        <sz val="9"/>
        <rFont val="Arial Narrow"/>
        <family val="2"/>
      </rPr>
      <t xml:space="preserve">, que beneficie a las Entidades Administradoras de Planes de Beneficio - EAPB al momento de la auditoría realizada por el equipo auditor de Aseguramiento.   </t>
    </r>
  </si>
  <si>
    <t>Deficiente cumplimiento de los requisitos  solicitados durante la ejecución de las auditorías realizadas a las Entidades Administradoras de Planes de Beneficios  (EAPB).</t>
  </si>
  <si>
    <t>Al menos 1 vez en los ultimos 2 años</t>
  </si>
  <si>
    <r>
      <t xml:space="preserve">El profesional asignado, cada vez que el equipo auditor realiza la auditoría, verifica las evidencias cargadas en plataforma GAUDI, mediante la generación de un acta de verificación.  En caso de encontrar información faltante, requiere al líder del equipo auditor responsable, el suministro de la información, a través de un Drive.
</t>
    </r>
    <r>
      <rPr>
        <b/>
        <sz val="8"/>
        <rFont val="Arial Narrow"/>
        <family val="2"/>
      </rPr>
      <t>Evidencia:</t>
    </r>
    <r>
      <rPr>
        <sz val="8"/>
        <rFont val="Arial Narrow"/>
        <family val="2"/>
      </rPr>
      <t xml:space="preserve"> Acta de verificación diligenciada y en los casos donde se solicitó información faltante; los Drives a que hubo lugar.</t>
    </r>
  </si>
  <si>
    <t>Documentar el procedimiento de auditoría e incluir las actividades de control del riesgo de corrupción.
Gestionar la contratación de Talento Humano adicional para el apoyo de los equipos de auditoría.</t>
  </si>
  <si>
    <t>Procedimiento documentado
Plan de necesidades Dirección Operativa de Aseguramiento 2023</t>
  </si>
  <si>
    <t>Luz Elena Agamez González
Director Operativo de Aseguramiento</t>
  </si>
  <si>
    <r>
      <t xml:space="preserve">El coordinador de auditoría, cada 6 meses, en la planeación de las auditorías, realiza rotación del equipo auditor y de las Entidades Administradoras de Planes de Beneficio - EAPB sujetos de auditoría, de manera aleatoria evitando la continuidad de los mismos equipos auditores con las EAPB, mediante un acta de comité técnico de la dirección Operativa de Aseguramiento. En caso de permanecer el mismo equipo auditor, el coordinador de auditoría realiza una verificación de los criterios auditados antes del cierre, mediante acta de verificación.
</t>
    </r>
    <r>
      <rPr>
        <b/>
        <sz val="8"/>
        <rFont val="Arial Narrow"/>
        <family val="2"/>
      </rPr>
      <t>Evidencia:</t>
    </r>
    <r>
      <rPr>
        <sz val="8"/>
        <rFont val="Arial Narrow"/>
        <family val="2"/>
      </rPr>
      <t xml:space="preserve"> acta de comité técnico donde se definen los equipos auditores, y en caso de permanecer el mismo equipo auditor el acta de verificación del coordinador de auditoría.</t>
    </r>
  </si>
  <si>
    <r>
      <t xml:space="preserve">Posibilidad de recibir, ofrecer o solicitar cualquier dádiva o beneficio a nombre propio o de terceros para </t>
    </r>
    <r>
      <rPr>
        <b/>
        <sz val="9"/>
        <rFont val="Arial Narrow"/>
        <family val="2"/>
      </rPr>
      <t>generar o agilizar la  generación de las ordenes de valoración para la certificación de discapacidad.</t>
    </r>
  </si>
  <si>
    <t>Insuficiencia en el  cumplimiento de uno o varios requisitos solicitados para la generación de la orden de valoración para  la certificación de discapacidad.</t>
  </si>
  <si>
    <r>
      <t xml:space="preserve">El profesional asignado, cada vez que se presenta la solicitud, revisa el cumplimiento de los requisitos establecidos, para las ordenes de valoración de certificados de discapacidad, a través de una lista de chequeo donde están los requisitos para la entrega de la orden de valoración de certificado de discapacidad. En caso de encontrar información faltante, requiere al solicitante el suministro de la información, a través de correo. 
</t>
    </r>
    <r>
      <rPr>
        <b/>
        <sz val="8"/>
        <rFont val="Arial Narrow"/>
        <family val="2"/>
      </rPr>
      <t>Evidencia:</t>
    </r>
    <r>
      <rPr>
        <sz val="8"/>
        <rFont val="Arial Narrow"/>
        <family val="2"/>
      </rPr>
      <t xml:space="preserve"> listas de chequeo diligenciadas, y en los casos donde se solicitó información faltante; los correos a que hubo lugar. </t>
    </r>
  </si>
  <si>
    <t xml:space="preserve">Cotejo del dato consecutivo que se refleja a partir de la fecha y hora de recepción de las solicitudes en el aplicativo reportes y la atención de acuerdo al orden generado.                        </t>
  </si>
  <si>
    <t>Matriz Excel de solicitudes.</t>
  </si>
  <si>
    <t>Jeismy Pacheco</t>
  </si>
  <si>
    <t>Fallas en el  cumplimiento  de los criterios de priorización en la generación de las ordenes de valoración para la certificación de discapacidad.</t>
  </si>
  <si>
    <r>
      <t xml:space="preserve">El profesional asignado, realiza una revisión diaria de las solicitudes en el aplicativo "Reportessp", identificando la trazabilidad de cada solicitud, para determinar el cumplimiento de los criterios de priorización y la idoneidad de los documentos aportados por cada solicitande de acuerdo con lo requerido para el procediemiento de certificación de discapcidad, para determinar si el estado en aplicativo de la solicitud es consecuente con el cumplimiento de requisitos, Cada vez que se presentan casos de no cumplimiento de los criterios de priorización, se da respuesta inmediata a la solicitud, indicando cuales son los requisitos que requiere subsanación para dar continuidad al tramite, sin tener en cuenta ninguna prioridad. 
</t>
    </r>
    <r>
      <rPr>
        <b/>
        <sz val="8"/>
        <rFont val="Arial Narrow"/>
        <family val="2"/>
      </rPr>
      <t>Evidencia</t>
    </r>
    <r>
      <rPr>
        <sz val="8"/>
        <rFont val="Arial Narrow"/>
        <family val="2"/>
      </rPr>
      <t xml:space="preserve">: matriz Excel de solicitudes.  </t>
    </r>
  </si>
  <si>
    <t>Detectar</t>
  </si>
  <si>
    <r>
      <t xml:space="preserve">Posibilidad de recibir, ofrecer o solicitar cualquier dádiva o beneficio a nombre propio o de terceros para </t>
    </r>
    <r>
      <rPr>
        <b/>
        <sz val="9"/>
        <rFont val="Arial Narrow"/>
        <family val="2"/>
      </rPr>
      <t>favorecer el suministro de productos de apoyo (sillas de ruedas).</t>
    </r>
  </si>
  <si>
    <t>Fallas en el  cumplimiento de uno o varios requisitos solicitados para  el suministro del producto de apoyo.</t>
  </si>
  <si>
    <r>
      <t xml:space="preserve">El profesional asignado, cada vez que se presenta la solicitud, revisa el cumplimiento de los requisitos establecidos, para el suministro de productos de apoyo (sillas de ruedas), a través de una lista de chequeo donde están los requisitos para la entrega del suministro de apoyo. En caso de encontrar información faltante, requiere al solicitante el suministro de la información, a través de correo  electrónico y se ingresa en una base de datos excel: con las observaciones de la información faltante. 
</t>
    </r>
    <r>
      <rPr>
        <b/>
        <sz val="8"/>
        <rFont val="Arial Narrow"/>
        <family val="2"/>
      </rPr>
      <t xml:space="preserve"> Evidencia:</t>
    </r>
    <r>
      <rPr>
        <sz val="8"/>
        <rFont val="Arial Narrow"/>
        <family val="2"/>
      </rPr>
      <t xml:space="preserve"> listas de chequeo diligenciadas, y en los casos donde se solicitó información faltante; los correos a que hubo lugar. </t>
    </r>
  </si>
  <si>
    <t xml:space="preserve">Comparación del dato consecutivo que se refleja a partir de la fecha y hora de recepción de las solicitudes en la Base de datos de solicitudes de Productos de apoyo y la atención de acuerdo al orden generado.                        </t>
  </si>
  <si>
    <r>
      <t xml:space="preserve">Posibilidad de recibir, ofrecer o solicitar cualquier dádiva o beneficio a nombre propio o de terceros para </t>
    </r>
    <r>
      <rPr>
        <b/>
        <sz val="9"/>
        <rFont val="Arial Narrow"/>
        <family val="2"/>
      </rPr>
      <t>agilizar la expedición de trámites, informes o emitir conceptos favorables</t>
    </r>
    <r>
      <rPr>
        <sz val="9"/>
        <rFont val="Arial Narrow"/>
        <family val="2"/>
      </rPr>
      <t xml:space="preserve"> en la vigilancia y control del Sistema Obligatorio de Garantía de Calidad en salud.</t>
    </r>
  </si>
  <si>
    <t>Falta de control en la verificación del cumplimiento de los requisitos y procedimientos establecidos a los prestadores de servicios de salud en el Sistema Obligatorio de Garantía de Calidad en salud.</t>
  </si>
  <si>
    <r>
      <t xml:space="preserve">El profesional asignado, cada vez que realiza la actividad, revisa el cumplimiento de los requisitos y/o procedimientos establecidos, en las solicitudes de los tramites gestionados en la dependencia, a través de una lista de chequeo donde están los requisitos para el suministro del trámite, informe o concepto favorable. En caso de encontrar información faltante, requiere al solicitante el suministro de la información, a través de correo. 
</t>
    </r>
    <r>
      <rPr>
        <b/>
        <sz val="8"/>
        <rFont val="Arial Narrow"/>
        <family val="2"/>
      </rPr>
      <t>Evidencia</t>
    </r>
    <r>
      <rPr>
        <sz val="8"/>
        <rFont val="Arial Narrow"/>
        <family val="2"/>
      </rPr>
      <t xml:space="preserve">: listas de chequeo diligenciadas, con su respectivo trámite, informe o concepto favorable, y en los casos donde se solicitó información faltante; los correos a que hubo lugar. </t>
    </r>
  </si>
  <si>
    <t>Realizar periódicamente de manera trimestral , recordatorios de la correcta gestión de los controles para las personas involucradas.</t>
  </si>
  <si>
    <t>oficio enviados a las personas encargadas de realizar los controles , recordatorios de la correcta gestión de los controles para las personas involucradas</t>
  </si>
  <si>
    <t>Nelson Melo Pájaro</t>
  </si>
  <si>
    <t>Favorecimiento en la programacion de las visitas  a realizar a  los prestadores de servicios de salud</t>
  </si>
  <si>
    <r>
      <t xml:space="preserve">El profesional asignado, cada vez que realiza la actividad,registra en el formato establecido ,en  orden cronologico la fecha de solicitud de la visita de verificacion , teniendose en cuenta para realizar las visitas ,solo se toma en cuenta el orden cronologico establecido en este listado y /o la autorizacion del director operativo de vigilancia y control                            
</t>
    </r>
    <r>
      <rPr>
        <b/>
        <sz val="8"/>
        <rFont val="Arial Narrow"/>
        <family val="2"/>
      </rPr>
      <t>Evidencia:</t>
    </r>
    <r>
      <rPr>
        <sz val="8"/>
        <rFont val="Arial Narrow"/>
        <family val="2"/>
      </rPr>
      <t xml:space="preserve"> registro de visitas en orden cronologico y/o autorizacion del director operativo de vigilancia y control</t>
    </r>
  </si>
  <si>
    <r>
      <t xml:space="preserve">Posibilidad de recibir, ofrecer o solicitar cualquier dádiva o beneficio a nombre propio o de terceros para </t>
    </r>
    <r>
      <rPr>
        <b/>
        <sz val="9"/>
        <rFont val="Arial Narrow"/>
        <family val="2"/>
      </rPr>
      <t>agilizar trámites, informes, emitir conceptos favorables</t>
    </r>
    <r>
      <rPr>
        <sz val="9"/>
        <rFont val="Arial Narrow"/>
        <family val="2"/>
      </rPr>
      <t xml:space="preserve"> en la prestación de servicios de salud, y/o autorizar servicios de salud a quien no corresponde.</t>
    </r>
  </si>
  <si>
    <t>Falta de control en la verificación del  cumplimiento los requisitos establecidos, para la prestación de servicios de salud a la población pobre no asegurada del Distrito de Cartagena.</t>
  </si>
  <si>
    <r>
      <t xml:space="preserve">El profesional asignado, mensualmente, revisa el cumplimiento de los requisitos y/o procedimientos establecidos, en las solicitudes de los tramites gestionados en la dependencia, a través de una lista de chequeo donde están los requisitos para el suministro del trámite, informe o concepto favorable. En caso de encontrar información faltante, requiere al solicitante el suministro de la información, a través de correo. 
</t>
    </r>
    <r>
      <rPr>
        <b/>
        <sz val="8"/>
        <rFont val="Arial Narrow"/>
        <family val="2"/>
      </rPr>
      <t>Evidencia</t>
    </r>
    <r>
      <rPr>
        <sz val="8"/>
        <rFont val="Arial Narrow"/>
        <family val="2"/>
      </rPr>
      <t>: listas de chequeo diligenciadas, con su respectivo trámite, informe o concepto favorable, y en los casos donde se solicitó información faltante; los correos a que hubo lugar.</t>
    </r>
  </si>
  <si>
    <t>Reunion con el equipo del area para retarolimentar la informacion y los hallazgos erncontrados y la forma de prevenirlos y mitigarlos</t>
  </si>
  <si>
    <t>Dos informes semestrales Informe y acta de reunion con el personal, con listado de asistencias</t>
  </si>
  <si>
    <t>Jorge Quintero Bula</t>
  </si>
  <si>
    <r>
      <t xml:space="preserve">Posibilidad de recibir, ofrecer  o solicitar cualquier dádiva o beneficio a nombre propio o de terceros para </t>
    </r>
    <r>
      <rPr>
        <b/>
        <sz val="9"/>
        <rFont val="Arial Narrow"/>
        <family val="2"/>
      </rPr>
      <t xml:space="preserve">favorecer la asignación de contratos </t>
    </r>
    <r>
      <rPr>
        <sz val="9"/>
        <rFont val="Arial Narrow"/>
        <family val="2"/>
      </rPr>
      <t>del proceso de prestación de servicios de salud.</t>
    </r>
  </si>
  <si>
    <t>Existen algunas incosistencias entre las necesidades de contratación respecto a la información suministrada en los estudios previos.</t>
  </si>
  <si>
    <r>
      <t xml:space="preserve">El profesional asignado, cada vez que se va a realizar un contrato, verifica que las necesidades de contratación del área correspondan con la información suministrada en los estudios previos, mediante el diligenciamiento de una lista de chequeo donde se verifica el cumplimiento total de los requisitos.  En caso de que hagan falta soportes, se solicitarán a través de correos u oficios. 
</t>
    </r>
    <r>
      <rPr>
        <b/>
        <sz val="8"/>
        <rFont val="Arial Narrow"/>
        <family val="2"/>
      </rPr>
      <t>Evidencia</t>
    </r>
    <r>
      <rPr>
        <sz val="8"/>
        <rFont val="Arial Narrow"/>
        <family val="2"/>
      </rPr>
      <t xml:space="preserve">: listas de chequeo diligenciadas y en los casos donde se solicitó información faltante; los correos u oficios a que hubo lugar. </t>
    </r>
  </si>
  <si>
    <r>
      <t xml:space="preserve">Posibilidad de recibir, ofrecer o solicitar cualquier dádiva o beneficio a nombre propio o de terceros para </t>
    </r>
    <r>
      <rPr>
        <b/>
        <sz val="9"/>
        <rFont val="Arial Narrow"/>
        <family val="2"/>
      </rPr>
      <t>emitir conceptos favorables</t>
    </r>
    <r>
      <rPr>
        <sz val="9"/>
        <rFont val="Arial Narrow"/>
        <family val="2"/>
      </rPr>
      <t xml:space="preserve"> en la evaluación de la ejecución de los contratos (interventoría) en el proceso de prestación de servicios de salud.</t>
    </r>
  </si>
  <si>
    <t>Falta de control del proceso de interventoría a los contratos de la prestación de servicios de salud.</t>
  </si>
  <si>
    <r>
      <t xml:space="preserve">El profesional asignado, cada vez que se va a realizar la evaluación de la ejecución de un contrato, verifica el cumplimiento de las obligaciones contractuales, mediante el diligenciamiento de una lista de chequeo donde se verifica el cumplimiento de las obligaciones establecidas en el contrato.  En caso de que hagan falta soportes, se solicitarán al contratista, a través de correos u oficios. 
</t>
    </r>
    <r>
      <rPr>
        <b/>
        <sz val="8"/>
        <rFont val="Arial Narrow"/>
        <family val="2"/>
      </rPr>
      <t>Evidencia</t>
    </r>
    <r>
      <rPr>
        <sz val="8"/>
        <rFont val="Arial Narrow"/>
        <family val="2"/>
      </rPr>
      <t xml:space="preserve">: listas de chequeo del cumplimiento de las obligaciones contractuales diligenciadas y en los casos donde se solicitó información faltante; los correos u oficios a que hubo lugar. </t>
    </r>
  </si>
  <si>
    <r>
      <t xml:space="preserve">Posibilidad de recibir, ofrecer o solicitar cualquier dádiva o beneficio a nombre propio o de terceros para </t>
    </r>
    <r>
      <rPr>
        <b/>
        <sz val="9"/>
        <rFont val="Arial Narrow"/>
        <family val="2"/>
      </rPr>
      <t>agilizar y/o emitir trámites, informes y conceptos sanitarios</t>
    </r>
    <r>
      <rPr>
        <sz val="9"/>
        <rFont val="Arial Narrow"/>
        <family val="2"/>
      </rPr>
      <t xml:space="preserve"> que no sean coherentes con las condiciones requeridas para su funcionamiento en los procesos de salud pública que le apliquen.</t>
    </r>
  </si>
  <si>
    <t>Deficiente cumplimiento de  requisitos establecidos, en los tramites, informes, visitas de inspección y actividades gestionadas en la dependencia de Salud Pública</t>
  </si>
  <si>
    <r>
      <t xml:space="preserve">El profesional asignado para realizar monitoreo aleatorio, mensualmente revisa el cumplimiento de los requisitos y/o procedimientos establecidos, en los tramites, informes, visitas de inspección y actividades gestionadas en la dependencia, a través de listas de chequeo o informes. En caso de encontrar información faltante, requiere al solicitante el suministro de la información, a través de correo u oficios, o si se hace visita de campo, se realiza nuevamente la visita de Inspección, vigilancia y control sanitario.
</t>
    </r>
    <r>
      <rPr>
        <b/>
        <sz val="8"/>
        <rFont val="Arial Narrow"/>
        <family val="2"/>
      </rPr>
      <t xml:space="preserve">Evidencia: </t>
    </r>
    <r>
      <rPr>
        <sz val="8"/>
        <rFont val="Arial Narrow"/>
        <family val="2"/>
      </rPr>
      <t>listas de chequeo diligenciadas o informes, y en los casos donde se solicitó información faltante; los correos u oficios a que hubo lugar.</t>
    </r>
  </si>
  <si>
    <t>El control se ejecuta algunas veces por parte del responsable</t>
  </si>
  <si>
    <t>Documentar en los procedimientos de salud pública, las actividades de control establecidas en los riesgos de corrupción</t>
  </si>
  <si>
    <t>Procedimientos con las actividades de control de los riesgos de corrupción, documentadas.</t>
  </si>
  <si>
    <t>Director operativo de salud publica
Líder de programa 
salud ambiental
Líder de programa 
medicamentos y alimentos</t>
  </si>
  <si>
    <r>
      <t xml:space="preserve">Posibilidad de recibir, ofrecer o solicitar cualquier dádiva o beneficio a nombre propio o de terceros para </t>
    </r>
    <r>
      <rPr>
        <b/>
        <sz val="9"/>
        <rFont val="Arial Narrow"/>
        <family val="2"/>
      </rPr>
      <t>favorecer la asignación de contratos</t>
    </r>
    <r>
      <rPr>
        <sz val="9"/>
        <rFont val="Arial Narrow"/>
        <family val="2"/>
      </rPr>
      <t xml:space="preserve"> del proceso de Salud Pública.</t>
    </r>
  </si>
  <si>
    <t>Inconsistencia entre el fomato de requerimiento de las necesidades contractuales formuladas y los contratos legalizados.</t>
  </si>
  <si>
    <r>
      <t xml:space="preserve">El supervisor asignado, cada vez que se va a realizar un contrato, verifica que las necesidades de contratación del área correspondan con los contratos, mediante el diligenciamiento de una lista de chequeo donde se verifica el cumplimiento total de los requisitos.  En caso de encontrar diferencias, se hace la observación mediante oficio a la unidad de contratación, Secretaría de planeacion Distrital y Control Interno.
</t>
    </r>
    <r>
      <rPr>
        <b/>
        <sz val="8"/>
        <rFont val="Arial Narrow"/>
        <family val="2"/>
      </rPr>
      <t>Evidencia</t>
    </r>
    <r>
      <rPr>
        <sz val="8"/>
        <rFont val="Arial Narrow"/>
        <family val="2"/>
      </rPr>
      <t>: listas de chequeo diligenciadas y en caso de encontrar diferencias, los oficio a que hubo lugar.</t>
    </r>
  </si>
  <si>
    <t>Solicitar mensualmente las listas de chequeo</t>
  </si>
  <si>
    <t>Formato de lista de chequeo</t>
  </si>
  <si>
    <t>Oneida Arroyo y lideres de programas</t>
  </si>
  <si>
    <t>Modificación de perfiles, experiencia y funciones que no corresponden con las necesidades planteadas por cada sub proceso en los contratos</t>
  </si>
  <si>
    <r>
      <t xml:space="preserve">El supervisor asignado, cada vez que se va a realizar un contrato, verifica que los perfiles, experiencia y funciones, de contratación correspondan a las necesidades solicitadas, mediante el diligenciamiento de una lista de chequeo donde se verifica que cumpla con las necesidades.  En caso de encontrar diferencias, se hace la observación mediante oficio a la unidad de contratación, Secretaría de planeacion Distrital y Control Interno.
</t>
    </r>
    <r>
      <rPr>
        <b/>
        <sz val="8"/>
        <rFont val="Arial Narrow"/>
        <family val="2"/>
      </rPr>
      <t>Evidencia:</t>
    </r>
    <r>
      <rPr>
        <sz val="8"/>
        <rFont val="Arial Narrow"/>
        <family val="2"/>
      </rPr>
      <t xml:space="preserve"> listas de chequeo diligenciadas y en los casos donde se presentaron diferencias, los oficios a que hubo lugar. </t>
    </r>
  </si>
  <si>
    <r>
      <t xml:space="preserve">Posibilidad de recibir, ofrecer o solicitar cualquier dádiva o beneficio a nombre propio o de terceros para </t>
    </r>
    <r>
      <rPr>
        <b/>
        <sz val="9"/>
        <rFont val="Arial Narrow"/>
        <family val="2"/>
      </rPr>
      <t>manipular la administración de insumos y donaciones,</t>
    </r>
    <r>
      <rPr>
        <sz val="9"/>
        <rFont val="Arial Narrow"/>
        <family val="2"/>
      </rPr>
      <t xml:space="preserve"> entregados a los subprocesos de Salud Pública.</t>
    </r>
  </si>
  <si>
    <t>Falta de control en el ingreso de donaciones al almacén.</t>
  </si>
  <si>
    <r>
      <t xml:space="preserve">El funcionario de Salud pública, cada vez que reciba donaciones, deberá reportar al director Operativo de Salud Pública mediante correo u oficio, y deberá entregarlos al almacén quien firmará el recibido, en el formato dispuesto para ello. En caso de encontrar inconsistencias en el proceso, se hace la observación mediante correos u oficio al director Operativo de Salud Pública. 
</t>
    </r>
    <r>
      <rPr>
        <b/>
        <sz val="8"/>
        <rFont val="Arial Narrow"/>
        <family val="2"/>
      </rPr>
      <t>Evidencia:</t>
    </r>
    <r>
      <rPr>
        <sz val="8"/>
        <rFont val="Arial Narrow"/>
        <family val="2"/>
      </rPr>
      <t xml:space="preserve"> Formato de reporte a almacén y en los casos donde hay inconsistencias, los correos u oficios a que haya lugar. </t>
    </r>
  </si>
  <si>
    <t>Realizar un Acta de socialización con el Director Administrativo y financiero, y el profesional encargado de Almacén, acerca del riesgo de corrupción y de las actividades para controlarlo.</t>
  </si>
  <si>
    <t>31/122024</t>
  </si>
  <si>
    <t>Acta de socialización con los compromisos establecidos</t>
  </si>
  <si>
    <t>Falta de control en la distribución final de insumos y donaciones</t>
  </si>
  <si>
    <r>
      <t xml:space="preserve">El funcionario de Salud pública que recibe la donación, verifica que la distribución final de los insumos de salud pública y donaciones cuente con los soportes requeridos así como  registro en  tabla en Excel del movimiento del inventario de insumos entregados por el almacén.  
En caso de encontrar inconsistencias en el proceso, se hace la observación mediante correos u oficio al Director de Salud Pública.
</t>
    </r>
    <r>
      <rPr>
        <b/>
        <sz val="8"/>
        <rFont val="Arial Narrow"/>
        <family val="2"/>
      </rPr>
      <t>Evidencia:</t>
    </r>
    <r>
      <rPr>
        <sz val="8"/>
        <rFont val="Arial Narrow"/>
        <family val="2"/>
      </rPr>
      <t xml:space="preserve"> Tabla en Excel del inventario de insumos entregados y en los casos donde hay inconsistencias, los correos u oficios a que haya lugar. </t>
    </r>
  </si>
  <si>
    <r>
      <t xml:space="preserve">Posibilidad de recibir o solicitar cualquier dádiva o beneficio a nombre propio o de terceros </t>
    </r>
    <r>
      <rPr>
        <b/>
        <sz val="9"/>
        <rFont val="Arial Narrow"/>
        <family val="2"/>
      </rPr>
      <t>para
cumplir con los documentos requeridos</t>
    </r>
    <r>
      <rPr>
        <sz val="9"/>
        <rFont val="Arial Narrow"/>
        <family val="2"/>
      </rPr>
      <t xml:space="preserve"> en la expedición de viabilidad en salud para eventos de aglomeración masiva de público, desde el proceso de Salud Pública en emergencias y desastres – CRUED.</t>
    </r>
  </si>
  <si>
    <t>Incumplimiento inadecuado de los requisitos establecidos y/o aceptación de documentos alterados para subsanar los documentos faltantes y de esta manera otorgar la viabilidad</t>
  </si>
  <si>
    <r>
      <t xml:space="preserve">El profesional asignado, cada vez que se realiza el trámite, revisa el cumplimiento de los requisitos y/o procedimientos establecidos, en las solicitudes de los tramites gestionados en la dependencia, a través de una lista de chequeo donde están los requisitos para el suministro del trámite, informe o concepto favorable. En caso de encontrar información faltante, requiere al solicitante el suministro de la información, a través de correo o llamadas. 
</t>
    </r>
    <r>
      <rPr>
        <b/>
        <sz val="8"/>
        <rFont val="Arial Narrow"/>
        <family val="2"/>
      </rPr>
      <t xml:space="preserve">Evidencia: </t>
    </r>
    <r>
      <rPr>
        <sz val="8"/>
        <rFont val="Arial Narrow"/>
        <family val="2"/>
      </rPr>
      <t xml:space="preserve">listas de chequeo diligenciadas, con su respectivo trámite, informe o concepto favorable, y en los casos donde se solicitó información faltante; los correos a que hubo lugar. </t>
    </r>
  </si>
  <si>
    <t>Verificación en el cumplimiento de los requisitos establecidos para la Atención Prehospitalaria en los eventos masivos de alta afluencia de público.    Socialización de la matriz de riesgo de corrupción al equipo, para seguimiento y mejoras.</t>
  </si>
  <si>
    <t>Soporte de las viabilidades emitidas previa verificación de los requisitos.           Actas de reunión de supervisión, listados de asistencia.
Formato de Verificación del cumplimiento de TAB y TAM en los eventos masivos realizados</t>
  </si>
  <si>
    <t>Beatriz de la Peña</t>
  </si>
  <si>
    <t xml:space="preserve">CONTRATACIÓN ESTATAL </t>
  </si>
  <si>
    <t>Apoyo</t>
  </si>
  <si>
    <t>Posibilidad de recibir, ofrecer o solicitar beneficio o dadiva con el fin de direccionar o sesgar un proceso de contratacion para beneficio propio o de un tercero.</t>
  </si>
  <si>
    <t xml:space="preserve">Falta de integridad del servidor o contratista </t>
  </si>
  <si>
    <t>Cada vez que se va a realizar un proceso de contratación, el profesional especializado o Asesor de contratación verifica a través de una lista de chequeo que la información contenida en la carpeta del proceso corresponda con los requisitos establecidos para la correspondiente modalidad de  contratación. En caso de encontrar información faltante, solicita a la dependencia interesada por correo o por SIGOB la información correspondiente para  poder continuar con el proceso de contratación. Evidencia: la lista de chequeo diligenciada, la información de la carpeta del proceso contractual y los correos institucionales o SIGOB a que hubo lugar en donde solicitó la información faltante (en los casos que aplique)</t>
  </si>
  <si>
    <t xml:space="preserve">Profesional especializado y/o Asesor </t>
  </si>
  <si>
    <t>Cada vez que se va a realizar un contrato, el profesional especializado o Asesor de contratación verifica a través de una lista de chequeo que la información suministrada por el proveedor corresponda con los requisitos establecidos de contratación. En caso de encontrar información faltante, solicita al proveedor por correo o por SIGOB la información y poder continuar con el proceso de contratación. Evidencia: la lista de chequeo diligenciada, la información de la carpeta del contrato y los correos o SIGOB a que hubo lugar en donde solicitó la información faltante (en los casos que aplique)</t>
  </si>
  <si>
    <t xml:space="preserve">El profesional especializado o Asesor mensualmente verificará que el profesional o contratista a cargo de atender un proceso contractual, realice   el cargue del  tramite en la base de datos de seguimiento llevada en la OAJ, para ello requerirá a los encargados vía correo institucional la remisión de un informe de los asuntos asignados en el periodo, el cual verificará con la información consignada en la Base de Datos. En caso de que la base de datos no se encuentre debidamente diligenciada, el profesional especializado o Asesor requerirá al abogado desesigando vía correo institucional para el diligenciamiento respectivo. Evidencia:  Base de datos, correos institucionales, informes de asuntos asignados.   </t>
  </si>
  <si>
    <t xml:space="preserve">Posibilidad de celebrar un contrato estatal con violacion al régimen constitucional y/o legal de inhabilidades e incompatibilidades y conflicto de intereses para beneficio propio o de un tercero </t>
  </si>
  <si>
    <t xml:space="preserve">Ausencia de compromiso y Falta de integridad del servidor o contratista </t>
  </si>
  <si>
    <t>Cada vez que se va a realizar un contrato, el profesional especializado o Asesor de contratación verifica a través de una lista de chequeo que la información suministrada por el proveedor corresponda con los requisitos establecidos de contratación. En caso de encontrar información faltante, solicita al proveedor por correo o por SIGOB la información y poder continuar con el proceso de contratación. Evidencia: la lista de chequeo diligenciada, la información de la carpeta del contrato y los correos institucionales o SIGOB a que hubo lugar en donde solicitó la información faltante (en los casos que aplique)</t>
  </si>
  <si>
    <t>Posibilidad de que un servidor público o contratista en un proceso de contratacion  expedida una resolución, dictamen o concepto contrario a la ley para favorecimiento propio o de un tercero.</t>
  </si>
  <si>
    <t>Cada vez que se va a expedir una resolución, dictamen o concepto dentro de un proceso de contratación,  el profesional especializado o Asesor de contratación verificará a través de una lista de chequeo que la información contenida en el proyecto respectivo corresponda con los requisitos establecidos en la normatividad e instructivos o circulares vigentes en materia de contratación estatal. En caso de encontrar información o incumplimiento de requisitos,  solicita a la dependencia o interesado por correo institucional o por SIGOB la información para poder continuar con el proceso de contratación. Evidencia: la lista de chequeo diligenciada, la información de la carpeta del contrato y los correos o SIGOB a que hubo lugar en donde solicitó la información faltante (en los casos que aplique)</t>
  </si>
  <si>
    <t>Posibilidad de pagar sentencias, conciliaciones o laudos arbitrales sin el lleno de los requisitos legales, en beneficio propio o de  particular</t>
  </si>
  <si>
    <t xml:space="preserve">El profesional especializado o Asesor cada vez que se va realizar un pago de sentencias, conciliaciones o laudos arbritales  verificará que la solicitud de pago o cumplimiento de la providencia judicial o conciliación cumpla con los requisitos establecidos en los procedimientos, instructivos y formatos  a traves de una lista de chequeo donde estan los requisitos de revisión que debe cumplir la información  suministrada por el interesado. En caso de que la solicitud no cumpla con los requistos, requerirá al  interesado o dependencia respectiva  por medio de oficio SIGOB y/o correo institucional para la subsanación correspondiente. Evidencia: Lista de Chequeo, antecedentes o expediente de la solicitud de pago o reconocimiento, correos institucionales u oficios en SIGOB. </t>
  </si>
  <si>
    <t>TRMESTRAL</t>
  </si>
  <si>
    <t xml:space="preserve">El profesional especializado o Asesor mensualmente verificará que el profesional o contratista a cargo de atender una solicitud de pago o cumplimiento de la providencia judicial o conciliación, realice el cargue del  tramite en la base de datos de seguimiento llevada en la OAJ, para ello requerirá a los encargados vía correo institucional la remisión de un informe de los asuntos asignados en el periodo, el cual verificará con la información consignada en la Base de Datos. En caso de que la base de datos no se encuentre debidamente diligenciada, el profesional especialziado o Asesor requerirá al profesional (abogado) o contratista designado vía correo institucional para el diligenciamiento respectivo. Evidencia:  Base de datos, correos institucionales, informe de gestión.  </t>
  </si>
  <si>
    <t>Posibilidad de dar viabilidad para conciliar o transar en calidad de secretaria técnica, contrariando las decisiones adoptadas por el Comité de Conciliación, en beneficio propio o de un tercero</t>
  </si>
  <si>
    <t xml:space="preserve">El Secretario (a) técnico del Comite de Conciliaciones cada vez que se va realizar una audiencia o diligencia de conciliación o transacción  verificará que la certificación a expedir con destino a la Despacho respectivo  cumpla o sea acorde a la decisión adoptada en el Comite de Conciliación, para ello revisará y verificará la ficha tecnica del negocio respectivo contrastándola con la decisión del Comite de lo cual dejará constancia al margen de la certificación.  En caso de que la certificación no cumpla o no sea acorde con la decisión de Comite de Conciliación, informará al Despacho respectivo por medio de  oficio SIGOB y/o correo institucional adjuntado la constancia correspondiente. Evidencia: Certificaciones expedidas por el Secretario (a) Tecnico del Comite de Conciliaciones con la constacia correspondiente,  correos u oficios en SIGOB. </t>
  </si>
  <si>
    <t xml:space="preserve">Secretario (a)  Tecnico del Comité de Conciliaciones </t>
  </si>
  <si>
    <t xml:space="preserve">El Secretario (a) Técnico del Comite de Conciliaciones mensualmente verificará que el profesional o contratista a cargo de atender una solicitud de conciliación para estudio del Comite de Conciliación, realice el cargue del  tramite en la base de datos de seguimiento llevada en la OAJ, para ello requerirá a los encargados vía correo institucional la remisión de un informe de los asuntos asignados en el periodo, el cual verificará con la información consignada en la Base de Datos. En caso de que la base de datos no se encuentre debidamente diligenciada, el pEl Secretario (a) Técnico del Comite de Conciliaciones requerirá al profesional (abogado) o contratista designado vía correo institucional para el diligenciamiento respectivo. Evidencia:  Base de datos, correos institucionales, informe de gestión. </t>
  </si>
  <si>
    <t xml:space="preserve">Posibilidad de dilatar el estudio de procedencia de la acción de repetición y/o la presentación de las demandas respectivas, en beneficio propio o de un tercero   </t>
  </si>
  <si>
    <t xml:space="preserve">El Secretario (a) técnico del Comite de Conciliaciones cada vez que se va realizar el estudio de procedencia de una acción de repetición por parte del Comite de Conciliación  verificará el cumplimiento o no de los requisitos legales o jurisprudenciales de la misma, para ello realizará un informe de viabilidad o ficha tecnica que será presentado ante el Comite de Conciliación para su respectivo estudio.   En caso de que en sesión de Comite no se presente el informe respectivo o ficha tecnica se solicitará su suspensión para ser reanudado una vez se cuente con el mismo, de lo cual se dejará constancia en el acta.  Evidencia: Informe de viabilidad o ficha tecnica  presentado  por el Secretario (a) Tecnico del Comite de Conciliaciones, acta reunión del Comite de Conciliaciones. </t>
  </si>
  <si>
    <t xml:space="preserve">El Secretario (a) Técnico del Comite de Conciliaciones mensualmente verificará que el profesional o contratista a cargo de atender el estudio de procedencia de una acción de repetición,  haya  realizado el cargue del  tramite en la base de datos de seguimiento llevada en la OAJ, para ello requerirá a los encargados vía correo institucional la remisión de un informe de los asuntos asignados en el periodo, el cual verificará con la información consignada en la Base de Datos. En caso de que la base de datos no se encuentre debidamente diligenciada, el Secretario (a) Técnico del Comite de Conciliaciones requerirá al profesional (abogado) o contratista  designado vía correo institucional para el diligenciamiento respectivo. Evidencia:  Base de datos, correos institucionales, informe de gestión. </t>
  </si>
  <si>
    <t xml:space="preserve">El Secretario (a) Técnico del Comite de Conciliaciones cada vez que se cuente con la viabilidad por parte del Comite de Conciliaciones para la presentación de una acción de repetición, verificará que el abogado a cargo de presentar la correspondiente demanda proceda a su radicación dentro de los terminos de caducidad respectivos; para lo cual  requerirá a los encargados vía correo institucional la remisión de la radicación de la demanda y  un informe de mensual de gestión,  el cual verificará con la información consignada en la Base de Datos. En caso de que no se presente o radique la demanda o no se remita el informe respectivo, el Secretario (a) Técnico del Comite de Conciliaciones requerirá al abogado o profesional  designado vía correo institucional para la remisión, presnetación o diligenciamiento correspondiente. Evidencia:  Base de datos, correos institucionales, informe de gestión. </t>
  </si>
  <si>
    <t xml:space="preserve">Posibilidad
de dilatar u omitir el ejercicio de la defensa judicial y/o administrativa del Distrito en beneficio propio o de un tercero. </t>
  </si>
  <si>
    <t>El Profesional especializado o Asesor cada vez que se deba ejercer la defensa judicial o administrativa en favor del Distrito de Cartagena,  verificará que el abogado a cargo de ejercer la respectiva representación judicial o administrativa proceda a su ejercicio dentro de los terminos  respectivos; para lo cual  requerirá a los encargados vía correo institucional la remisión de la radicación de los memoriales respectivos, el diligenciamiento de la base de datos institucionales como SIPROJ o eKOGI, así como  un informe de mensual de gestión,  el cual verificará con la información consignada en las Base de Datos mencionadas. En caso de que no se evidencie el ejercicio de la defensa, no se actualicen las bases de datos o no se remita el informe respectivo, el profesional especializado o Asesor requerirá al abogado o profesional  designado vía correo institucional para la remisión, presentación o diligenciamiento correspondiente. Evidencia:  Base de datos (SIPROJ, eKOGUI), informes de gestión, correos institucionales.</t>
  </si>
  <si>
    <t xml:space="preserve">El profesional especializado o Asesor mensualmente verificará que el abogado a cargo de atender la defensa judicial o administrativa del Distrito, haya  realizado el cargue del caso en la base de datos de seguimiento ((SIPROJ, eKOGUI) llevada en la OAJ, para ello requerirá a los encargados vía correo institucional la remisión de un informe de los asuntos asignados en el periodo, el cual verificará con la información consignada en la Base de Datos. En caso de que la base de datos (SIPROJ, eKOGUI) no se encuentre debidamente diligenciada, el profesional especializado o Asesor requerirá al abogado designado vía correo institucional para el diligenciamiento respectivo. Evidencia:  Base de datos (SIPROJ, eKOGUI), correos institucionales, informes de gestión. </t>
  </si>
  <si>
    <t xml:space="preserve">Posibilidad de ejercer la defensa judicial y/o administrativa del Distrito contrariando los lineamientos legales y jurisprudenciales en beneficio propio o de un tercero. </t>
  </si>
  <si>
    <t>El Profesional especializado o Asesor cada vez que se deba ejercer la defensa judicial o administrativa en favor del Distrito de Cartagena,  verificará que el abogado a cargo de ejercer la respectiva representación judicial o administrativa proceda a su ejercicio de conformidad con los lineamientos legales y jurisprudencias adoptados por la OAJ; para lo cual  requerirá a los abogados vía correo institucional la remisión de los proyectos de memoriales a radicar o informe del caso con el fin de verificar el cumplimiento de los lienamientos respectivos.  En caso de que no se cumplan con los lineamientos,  el profesional especializado o Asesor requerirá al abogado designado vía correo institucional para la corrección respectiva. Evidencia:  Proyectos de memoriales,  informes del caso, correos institucionales.</t>
  </si>
  <si>
    <t>El profesional especializado o Asesor mensualmente verificará que el abogado a cargo de atender la defensa judicial o administrativa del Distrito, haya  realizado el cargue del caso en la base de datos de seguimiento ((SIPROJ, eKOGUI) llevada en la OAJ, para ello requerirá a los encargados vía correo institucional la remisión de un informe de los asuntos asignados en el periodo, el cual verificará con la información consignada en la Base de Datos. En caso de que la base de datos (SIPROJ, eKOGUI) no se encuentre debidamente diligenciada, el profesional especializado o Asesor requerirá al abogado designado vía correo institucional para el diligenciamiento respectivo. Evidencia:  Base de datos (SIPROJ, eKOGUI), correos institucionales.</t>
  </si>
  <si>
    <t>GESTIÓN  DEFENSA JURÍDICA</t>
  </si>
  <si>
    <t xml:space="preserve">Posibilidad de proferir conceptos jurídicos o actos administrativos contrarios a la ley o con conflicto de intereses, en favor propio o de terceros </t>
  </si>
  <si>
    <t xml:space="preserve">El profesional especializado o Asesor cada vez que se va a proferir un concepto juridico o acto administrativo verificará que la solicitud de concepto jurídico o proyecto de acto administrativo cumpla con los requisitos establecidos en los procedimientos, instructivos y formatos  a traves de una lista de chequeo donde estan los requisitos de revisión de la información suministrada por el interesado. En caso de que la solicitud no cumpla con los requistos, requerirá a la dependencia interesada por medio de oficio SIGOB y/o correo institucional para la subsanación respectiva. Evidencia: Lista de Chequeo, antecedentes del proyecto de acto administrativo o concepto en SIGOB, correos inttitucionales, oficios SIGOB  </t>
  </si>
  <si>
    <t xml:space="preserve">El profesional especializado o Asesor mensualmente verificará que el profesional (abogado) o contratista a cargo de atender una solicitud de concepto jurídico  o de revisar un proyecto acto administrativo, realice el cargue del  tramite en la base de datos de seguimiento llevada en la OAJ, para ello requerirá a los encargados vía correo institucional la remisión de un informe de los asuntos asignados en el periodo, el cual verificará con la información consignada en la Base de Datos. En caso de que la base de datos no se encuentre debidamente diligenciada, el profesional especializado o Asesor requerirá al profesional (abogado) o contratista designado vía correo institucional para el diligenciamiento respectivo. Evidencia:  Base de datos, correos institucionales, informe de asuntos asignados. </t>
  </si>
  <si>
    <t xml:space="preserve">Posibilidad de ocultar conceptos o actos administrativos emitidos por la entidad en favor propio o de terceros </t>
  </si>
  <si>
    <t xml:space="preserve">El profesional especializado o Asesor mensualmente verificará que el profesional (abogado) o contratista a cargo de atender una solicitud de concepto jurídico  o de revisar un proyecto acto administrativo, realice el cargue del  tramite en la base de datos de seguimiento llevada en la OAJ, para ello requerirá a los encargados vía correo institucional la remisión de un informe de los asuntos asignados en el periodo, el cual verificará con la información consignada en la Base de Datos. En caso de que la base de datos no se encuentre debidamente diligenciada, el profesional especializado o Asesor requerirá al profesional (abogado) o contratista designado vía correo institucional para el diligenciamiento respectivo. Evidencia:  Base de datos, correos institucionales. informe de asuntos asignados. </t>
  </si>
  <si>
    <t>GESTIÓN  NORMATIVA</t>
  </si>
  <si>
    <t>GESTION DE PROYECTOS DE OBRAS PÚBLICAS</t>
  </si>
  <si>
    <t>CONTRATACIÓN DE OBRAS</t>
  </si>
  <si>
    <t>“Promover, planear, ejecutar los procesos de contratación de obras civiles, y recaudar las contribuciones por valorización, mediante la intervención de manera permanente en la infraestructura de las áreas de malla vial, puentes, canales, cuerpos de agua  y apoyo técnico en  demás obras de infraestructura de acuerdo a la normatividad vigente en el Distrito de Cartagena, para satisfacer las necesidades de la ciudadanía cartagenera y mejorar su calidad de vida”</t>
  </si>
  <si>
    <t>Realizar los procesos de contratacion de obras civiles en las areas de  malla vial, puentes, canales, cuerpos de agua,  en la medida que se van autorizando, mediante el cumplimiento de todos los requisitos legales vigentes, para dar inicio a la obras civiles en estas áreas, que se necesitan en el  Distrito de Cartagena</t>
  </si>
  <si>
    <t>R1</t>
  </si>
  <si>
    <t>Posibilidad de recibir, ofrecer o solicitar algún tipo de beneficios, para que se adjudiquen los contratos en beneficio particular o de terceros</t>
  </si>
  <si>
    <t>Carencia de controles en el procedimiento de contratación</t>
  </si>
  <si>
    <t xml:space="preserve"> El lider del proceso cada vez que se presente un proceso de contratación, revisará en forma aleatoria, una o dos propuestas evaluadas antes de dar a conocer el informe de evaluación de propuestas, para verificar que estas propuestas cumplan con todos los requisitos de contratación exigidos y así poder elegir al oferente adecuado. En caso de presentarse un hallazgo (falta algún documento): si este es de caracter subsanable, se le puede solicitar al proponente que lo traiga y se anexa, previa publicación de esta solicitud en secop. Pero si el hallazgo es de algún documento que es ponderable, se le quita el punto. Esto quedará evidenciado en el informe de evaluación de las propuestas.</t>
  </si>
  <si>
    <t>EL LIDER DEL PROCESO DE INFRAESTRUCTURA</t>
  </si>
  <si>
    <t>Falta de conocimiento y/o experiencia del personal</t>
  </si>
  <si>
    <t>El líder del proceso, cada vez que necesite vincular  profesionales especializados en el área  de contratación, en la Secretaría de Infraestructura,  debe verificar que estas personas sean  idóneas y que tengan experiencia, que cumplan con los requisitos exigidos para esta especialidad,  revisando la documentación aportada por los postulantes y confirmando su legalidad.  De no cumplir con las exigencas que se necesitan, se descarta a estas personas y no se vincula a la Secretaría. Evidencias: certificados de estudios y experiencia profesional  aportados por los interesados, contrato de prestación de servicio si es vinculado.</t>
  </si>
  <si>
    <t>Inadecuadas políticas de operación</t>
  </si>
  <si>
    <t>El lider del proceso cada vez que se presente un proceso de contratación, revisará en forma aleatoria, una o dos propuestas evaluadas antes de dar a conocer el informe de evaluación de propuestas, para verificar que estas propuestas cumplan con todos los requisitos de contratación exigidos y así poder elegir al oferente adecuado. En caso de presentarse un hallazgo (falta algún documento): si este es de caracter subsanable, se le puede solicitar al proponente que lo traiga y se anexa, previa publicación de esta solicitud en secop. Pero si el hallazgo es de algún documento que es ponderable, se le quita el punto. Esto quedará evidenciado en el informe de evaluación de las propuestas.</t>
  </si>
  <si>
    <t>Presiones indebidas</t>
  </si>
  <si>
    <t xml:space="preserve">El líder del proceso en coordinación con la Dirección de Talento Humano, cada vez que vinculen nuevos contratista y/o funcionarios en la Secretaría de Infraestructura, deben exigir a estos, realizar el curso de integridad, transparencia y lucha contra la corrupción, además, socializar con ellos, el código de integridad. esto con el fin de reafirmarles el compromiso y los valores que como servidores públicos deben tener con nuestra entidad. En caso que no realicen este curso y la socialización, no puede presentar su cuenta de cobro. La evidencia es el certificado del curso y el listado de asistencia con registro fotográfico de la socialización del código. </t>
  </si>
  <si>
    <t>R2</t>
  </si>
  <si>
    <t>Posibilidad de recibir. ofrecer o solicitar algún tipo de beneficio, para que se oculte o se extravíen los expedientes que contienen la información de los contratos adjudicados o en ejecución, para producir un beneficio particular o de un tercero interesado.</t>
  </si>
  <si>
    <t xml:space="preserve">Falta de controles en los procedimientos que permitan procesar la descripción de la información contenida en los archivos y fondos documentales </t>
  </si>
  <si>
    <t>El técnico responsable del archivo, para poder llevar un control efectivo del archivo, elaborará un inventario detallado de cada uno de los expedientes de los contratos archivados; este inventario se  realizará  1 vez y se irá actualizando en la medida que se vayan realizando procesos de contratación. Si al momento de validar el inventario, falte relacionar  algún contrato ,  este se relacionará  de forma inmediata  y así  quedará actualizado. Esto se puede evidenciar en la relación del inventario que se encuentra plasmado  en el formato único de inventario documental-FUID.</t>
  </si>
  <si>
    <t>LIDER DEL PROCESO DE INFRAESTRUCTURA</t>
  </si>
  <si>
    <t>Insuficiente capacitación del personal</t>
  </si>
  <si>
    <t>El técnico responsable del archivo, para poder llevar un control efectivo del archivo; en el primer semestre del año y una vez se haya contratado el personal de archivo, solicitará por escrito (oficio sigob), al archivo central, una capacitación para el personal, sobre las regulaciones en materia de archivo, lo que les permitirá actualizar sus conocimientos en este tema y asi poder  realizar su trabajo en una forma eficiente y efectiva. En caso de no recibir respuesta positiva por parte del archivo central, se enviará a estos un oficio, donde se deja la constacia que no autorizaron la capacitación. Como evidencia de esto quedará el listado de asistencia, los registros fotográficos, oficios.</t>
  </si>
  <si>
    <t>El líder del proceso, cada vez que necesite vincular  personal de archivo en la  Secretaría de Infraestructura,  debe verificar que estas personas sean  idóneas y que tengan experiencia en archivo, que cumplan con los requisitos exigidos para este área,  revisando la documentación aportada por los postulantes y confirmando su legalidad.  De no cumplir con las exigencas que se necesitan, se descarta a estas personas y no se vincula a la Secretaría. Evidencias: certificados de estudios y experiencia personal  aportados por los interesados, contrato de prestación de servicio si es vinculado.</t>
  </si>
  <si>
    <t>El técnico responsable del archivo, para ejercer mas control sobre el archivo y asegurar la información,  tendrá un archivo digital de cada uno de los contratos, el cual se realizará 1 vez y se actualizará cada vez que se presenten los procesos de contratación. Si al momento de verificar los archivos, falta algún contrato digitalizado, procederá en forma inmedita a su digitalización. Esto se evidenciará en la relación del inventario, FUID actualizado</t>
  </si>
  <si>
    <t>R3</t>
  </si>
  <si>
    <t>Posibilidad de recibir, ofrecer  o solicitar algún  tipo de beneficio, para que se reciban obras sin cumplir con lo pactado en  los contratos adjudicados o en ejecución, para producir un beneficio privado o de un tercero interesado</t>
  </si>
  <si>
    <t xml:space="preserve">Carencia de controles en el procedimiento </t>
  </si>
  <si>
    <t>El líder  del proceso, previo análisis a los requerimientos y disponibilidades de la Secretaría, fortalecerá el grupo de apoyo a cada supervisor, cada vez que este lo requiera y exista la disponibilidad. Con este grupo de apoyo los supervisores puedan realizar un control efectivo a las obras que se están ejecutando, lo que va permitir  recibir  las obras con la mejor calidad y que cumplen con todas las especificaciones pactadas dentro del  contrato. En caso que se presenten inconsistencias con relación a lo pactado en el contrato, se le iniciarán  los procesos  penales respectivos, a los responsables de las mismas. Evidencias: acta de recibo final de la obra, registro fotográfico de las obras visitadas por el líder del proceso</t>
  </si>
  <si>
    <t>El líder del proceso, cada vez que necesite vincular  profesionales especializados en el área  de ejecución de obras en la Secretaría de Infraestructura,  debe verificar que estas personas sean  idóneas y que tengan experiencia, que cumplan con los requisitos exigidos para esta especialidad,  revisando la documentación aportada por los postulantes y confirmando su legalidad.  De no cumplir con las exigencas que se necesitan, se descarta a estas personas y no se vincula a la Secretría. Evidencias: certificados de estudios y experiencia profesional  aportados por los interesados, contrato de prestación de servicio si es vinculado.</t>
  </si>
  <si>
    <t>El líder del proceso, cuando se terminan las obras, las cuales van a ser recibidas por cada uno de los supervisores, las visitará en forma  aleatoria, para verificar que estas cumplan con todas las especificaciones que fueron pactadas en los contratos. Todo esto va consignado en el acta de recibo final de la obra. En caso de presentarse inconsistencias se harán los descargos a los responsables de las obras y se iniciarán las acciones penales respectivas. Evidencias: acta de recibo final de la obra, registros fotográficos del lider del proceso visitandolas obras.</t>
  </si>
  <si>
    <t>PROCESO/SUBPROCESO: DIRECCIONAMIENTO ESTRATÉGICO / ADMINISTRACIÓN DE RIESGO</t>
  </si>
  <si>
    <t>FONDE DE PENSIONES</t>
  </si>
  <si>
    <t>NOMINA, JURIDICA PENSIONAL, DIRECCIÓN ADMINISTRATIVA, BIENESTAR</t>
  </si>
  <si>
    <t>Cumplir las obligaciones derivadas del pasivo pensional del Distrito de Cartagena al 100%, mientras este se mantenga, a través del cumplimiento de las normas legales de orden nacional y distrital de los fondos territoriales de pensiones, para el beneficio de pensionados y sustitutos</t>
  </si>
  <si>
    <t>NOMINA: Registrar  oportunamente el 100% de las liquidaciones  de los trámites de pago y afectaciones  de tipo salarial de los Pensionados, según la normatividad vigente  y manteniendo  actualizada la nómina de pensionados del Distrito de Cartagena.
JURIDICA PENSIONAL: Brindar asesoría jurídica en la interpretación y aplicación de las normas a la dirección adminstrativa en el 100% de los requerimientos, mediante el análisis y estudio de documentación y actos administrativos, y emisión de conceptos jurídicos.Para el reconocimiento, registro y verificación de los pago de las obligaciones pensionales del Fondo(i.e. pensiones, bonos, cuota parte de bono,  cuotas partes por pagar, devolución y traslado de aportes) de manera efectiva y oportuna, con el fin de contribuir en el pago de las mesadas pensionales.
DIRECCIÓN ADMINISTRATIVA: Asegurar el 100% de la prestación del sericio del fondo territoral de pensiones, a traves de la administración de los recursos financieros, materiales, tecnológicos  y humanos disponibles,  para el respeto de los derechos de las partes interesadas, según la normatividad vigente.
BIENESTAR: Garantizar la ejecución del 100% las solicitudes recibidas de los procesos internos del fondo, a través de la ejecución del plan anual de bienestar, asegurando la transparencia de los   servicios que por ley ofrece el Fondo de Territorial de Pensiones, agregando valor publico para los pensionados y sustitutos en cada vigencia.</t>
  </si>
  <si>
    <r>
      <t xml:space="preserve">
</t>
    </r>
    <r>
      <rPr>
        <b/>
        <sz val="11"/>
        <color theme="1"/>
        <rFont val="Calibri"/>
        <family val="2"/>
        <scheme val="minor"/>
      </rPr>
      <t>NOMINA</t>
    </r>
    <r>
      <rPr>
        <sz val="11"/>
        <color theme="1"/>
        <rFont val="Calibri"/>
        <family val="2"/>
        <scheme val="minor"/>
      </rPr>
      <t xml:space="preserve">
Recibir dadiva  o beneficio a nombre propio de un tercero para el pago de novedades de nomina  de pensionados  sin el cumplimiento de los requisitos</t>
    </r>
  </si>
  <si>
    <t>Falta de controles que no permitan la injerencia de externos sobre la entidad para favorecer intereses  particulares
Exceso de discrecionalidad o concentración de poder
Intereses personales</t>
  </si>
  <si>
    <t xml:space="preserve">La Dirección Administrativa verifica mensualmente verifica que toda resulución o acto administrativo sea respuesta a un código Ext  SIGOBgenerado  a través de la ventanilla única de atención al ciudadano.  En caso de encontrar alguna que carezca de ello se genera una alerta y revión del caso.
Evidencia: base de  datos de respuesta PQRS, metadata SIGOB </t>
  </si>
  <si>
    <t>EL DIRECTOR ADMINISTRATIVO</t>
  </si>
  <si>
    <t>La Dirección Administrativa, mensualmente antes del pago, verifica que cada  novedad de nomina tengan su soporte(resolución u oficio). En caso de encontrar alguna que carezca de ella revisa si puede ser un error de proceso en caso negativo remite el caso a Control disciplinario y/o supervisor de contrato.
Evidencia: base de  datos de novedades de nómina del  mes con su resolución u oficio AMC.</t>
  </si>
  <si>
    <t>La Dirección Administrativa, ejecuta un programa de inducción y reinducción anual, para garantizar competencias e idoneidad del personal.
Evidencia: programa de inducción y reinducción y registros de asistencia.</t>
  </si>
  <si>
    <t>La Dirección Administrativa, ejecuta un programa de inducción y reinducción anual, para sensibilizar sobre la integridad del servidor publico.
Evidencia: programa de inducción y reinducción y registros de asistencia.</t>
  </si>
  <si>
    <r>
      <rPr>
        <b/>
        <sz val="11"/>
        <color theme="1"/>
        <rFont val="Calibri"/>
        <family val="2"/>
        <scheme val="minor"/>
      </rPr>
      <t>Juridica Pensional</t>
    </r>
    <r>
      <rPr>
        <sz val="11"/>
        <color theme="1"/>
        <rFont val="Calibri"/>
        <family val="2"/>
        <scheme val="minor"/>
      </rPr>
      <t xml:space="preserve">
Recibir o solicitar  una dádiva o beneficio a nombre propio o de terceros para realizar trámites pensionales sin el cumplimiento de los requisitos.</t>
    </r>
  </si>
  <si>
    <t xml:space="preserve">La Dirección Administrativa verifica mensualmente verifica que toda resulución o acto administrativo sea respuesta a un código Ext  SIGOB generado  a través de la ventanilla única de atención al ciudadano.  En caso de encontrar alguna que carezca de ello se genera una alerta y revión del caso.
Evidencia: base de  datos de respuesta PQRS, metadata SIGOB </t>
  </si>
  <si>
    <t>El líder del proceso de Jurídica Pensional,  cada vez que se proyecta una respuesta a una solicitud pensional, verifica que el sustanciador haya aplicado la normatividad y directrices vigentes.  En caso de encontrar alguna desviación remite nuevamente al sustanciador vía correo electrónico para su ajuste y/o aclaración de repetirse la situación….
Evidencia: pantallazos de correos electrónicos con trazabilidad de los conceptos emitidos. 
Oficios : AMC con proyección  y aprobación.</t>
  </si>
  <si>
    <r>
      <rPr>
        <b/>
        <sz val="11"/>
        <color theme="1"/>
        <rFont val="Calibri"/>
        <family val="2"/>
        <scheme val="minor"/>
      </rPr>
      <t>DIRECCIÓN ADMINISTRATIVA</t>
    </r>
    <r>
      <rPr>
        <sz val="11"/>
        <color theme="1"/>
        <rFont val="Calibri"/>
        <family val="2"/>
        <scheme val="minor"/>
      </rPr>
      <t xml:space="preserve">
Recibir  dádiva o beneficio a nombre propio o de terceros para alterar contenido de expedientes pensionales con el fin de mantener o conseguir beneficios pensionales.</t>
    </r>
  </si>
  <si>
    <t>Exceso de discrecionalidad o concentración de poder</t>
  </si>
  <si>
    <t>El líder de archivo, diariamente, diligencia el formato de préstamo de expedientes en la forma acordada y verifica su entrega antes del cierre de oficina. En caso de darse una inconsistencia notifica en forma inmediata a la Dirección Administrativa.
Evidencia: Formato de préstamo de expedientes. Puede darse el caso de reconstrucción de expedientes.</t>
  </si>
  <si>
    <r>
      <rPr>
        <b/>
        <sz val="11"/>
        <color theme="1"/>
        <rFont val="Calibri"/>
        <family val="2"/>
        <scheme val="minor"/>
      </rPr>
      <t>BIENESTAR</t>
    </r>
    <r>
      <rPr>
        <sz val="11"/>
        <color theme="1"/>
        <rFont val="Calibri"/>
        <family val="2"/>
        <scheme val="minor"/>
      </rPr>
      <t xml:space="preserve">
Recibir  dadiva 
o beneficio a nombre propio de un tercero  para  validar información falsa en visitas de verificación, para mantener o adquirir beneficios pensionales.</t>
    </r>
  </si>
  <si>
    <t>El líder del proceso de Bienestar,  cada vez que se  realiza una visita de verificación ,  da su visto bueno al informe presentado . En caso de necesario se  programa otra visita , si se verifica información contraria se remite a Control Disciplinario o supervisor de contrato.
Evidencia: Actas e informes de visita con visto bueno.</t>
  </si>
  <si>
    <t xml:space="preserve">Secretaría de Hacienda </t>
  </si>
  <si>
    <t>Direccion de impuestos, GAT, Fiscalizacion, Presupuesto, Cobro coactivo y Sistematizacion</t>
  </si>
  <si>
    <t>Fortalecer la administración de las finanzas, tributos y rentas distritales, basado en la eficacia, eficiencia y la transparencia, con atención y acompañamiento a los ciudadanos en los derechos y obligaciones financieras y fiscales; con el propósito de garantizar los recursos que financien el Plan de Desarrollo Distrital, y poner al servicio del sector productivo del Distrito de Cartagena, estrategias, herramientas y servicios que contribuyan a aumentar su productividad, para que toda la comunidad se vea beneficiada y en particular la población de pobreza extrema​.
​​​​​​​</t>
  </si>
  <si>
    <t xml:space="preserve">Posibilidad de recibir, ofrecer o solicitar dinero, favores, regalos, servicios o beneficios para retrasar o torpedear las actuaciones que deben expedir los procesos de fiscalización tributaria y gestión jurídico-tributaria, con el fin de obtener caducidad o disminuciones indebidas al pago de impuestos y sanción en beneficio de un  tercero </t>
  </si>
  <si>
    <t>Debilidades en el control para verificar el lleno de requisitos legales de los actos administrativos de recursos de reconsideración, solicitudes de Exoneración y Exclusión que debe realizar la Dirección de Impuestos de la Secretaría de Hacienda Distrital en cumplimiento de sus funciones.</t>
  </si>
  <si>
    <t>Al menos 1 vez en el ultimo año</t>
  </si>
  <si>
    <t xml:space="preserve">El Asesor Código 105 Grado 55 (Impuestos), cada vez que se requiera, verifica que la información recibida en los actos administrativos y solicitudes, cumplan con los requisitos legales y lo estipulado en la jurisprudencia, principios del derecho y normatividad tributaria aplicable para cada proceso.
En caso de cumplimiento de requisitos, se avala mediante firma del Asesor Código 105 Grado 55 (Impuestos). 
En caso de algun incumplimiento de requisitos, se remite mediante Oficio de SIGOB al subproceso correspondiente, para su respectiva corrección. </t>
  </si>
  <si>
    <t>Recepción de los actos administrativos para revision y firma debidamente relacionados en Oficio dirigido al Director de Impuestos.
-Designar los actos administrativos para revisión al Asesor Jurídico del equipo de trabajo.
-Entrega de los actos administrativos para revisión a los Asesores Jurídicos designados.
-Verificación por parte de los Asesores Jurídicos de todos los requisitos legales exigibles se cumplan.
-Verificar que cada Asesor Juridico coloque su VoBo para la posterior firma del Asesor Código 105 grado 55 (Director de Impuestos).
-Registro de las entregas de expedientes y/o actos administrativos en el formato de seguimiento interno "GHAGT10-F010 - Expedientes/Casos en poder de Asesor Jurídico/Contable".
-Realizar remision de expedientes con actos administrativos mediante Oficio al Subproceso Grupo Asesor Tributario, para su posterior tramite.</t>
  </si>
  <si>
    <t xml:space="preserve">
Oficios remisorios de cada subproceso, con el visto bueno de los responsables.
-Oficios de devoluciones de expedientes, con las observaciones para corrección de incumplimiento de requisitos.
-Registro de las entregas de expedientes y/o actos administrativos en formato de seguimiento interno "GHAGT10-F010 - Expedientes/Casos en poder de Asesor Jurídico/Contable".</t>
  </si>
  <si>
    <t>Trimestral</t>
  </si>
  <si>
    <t>Asesor 
Código 105 
Grado 55 
(Impuestos)</t>
  </si>
  <si>
    <t xml:space="preserve">Posibilidad de recibir, ofrecer o solicitar dinero, favores, regalos, servicios o beneficios para retrasar o torpedear las actuaciones que deben expedir los procesos de fiscalización tributaria y gestión jurídico-tributaria, con el fin de obtener caducidad o disminuciones indebidas al pago de impuestos y sanción   en beneficio de un tercero . </t>
  </si>
  <si>
    <t>Elaboración de actuaciones sin el lleno de  requisitos legales en los procesos de recursos de Reconsideracion, Peticiones y/o Solicitudes que debe realizar la Secretaría de Hacienda Distrital en cumplimiento de sus funciones.</t>
  </si>
  <si>
    <t xml:space="preserve">Verificar que los recursos de reconsideracion presentados por los contribuyentes cumplan con los requisitos establecidos en las normas tributarias, los asesores  tributarios a su vez constatan que la documentacion aportada sea la idonea para continuar con el tramite pertinente, posteriormente el Asesor Código 105 Grado 55 (Director de Impuestos) debe poner su visto bueno. En caso contrario, será devuelto mediante Oficio al área competente para que lo complementen y lo hagan llegar nuevamente a la Dirección de Impuestos.
</t>
  </si>
  <si>
    <t xml:space="preserve">Formato GHAGT07- F015 Seguimiento de Procesos de cada recurso y/o solicitud recibida.                                                                                                                                                                                                                                                                                   Oficios de envios para correcciones para subsanar y oficios de entrega de expedientes revisados para firma.                                                                                                                 </t>
  </si>
  <si>
    <t>Asesor Código 105 Grado 55 (Tributario)</t>
  </si>
  <si>
    <t>Inexistencia de software para el manejo de los expedientes.</t>
  </si>
  <si>
    <t>El Asesor Código 105 Grado 55 (Tributario) Actualiza la Base de datos procesal y lleva control de las asignaciones a través, de un medio en el que pueda dejar constancia. (SIGOB, o Correo electrónico) cada vez que se presente el trámite.</t>
  </si>
  <si>
    <t xml:space="preserve">Formato GHAGT07-F018 Expedientes en poder de los abogados.    </t>
  </si>
  <si>
    <t>Insuficientes recursos para cumplir con el objeto misional del subproceso:  Falta de Herramientas Tecnológicas  hardware y software; espacios de para control de expedientes,  útiles de oficina, papelería; así como servicio de Correo especializado; Correo electrónico Institucional para notificaciones con el lleno de los requisitos legales; para la oficina de Gestión Juridica Tributaria que no cumple con los requisitos solicitados por la norma vigente.</t>
  </si>
  <si>
    <t>El Asesor 105 Grado 55 (Trbutario) ratifica a través de oficios por sigob ante el Asesor 105 Grado 55 (Director de Impuestos) y a la Oficina Asesora Informática;  sus necesidades de servicio de herramientas tecnológicas, hardware y software; útiles de oficina, papelería; así como servicio de Correo especializado; Correo Institucional para Notificaciones, espacios físicos; para el control eficaz de las acciones procesales y  cumplimiento de los objetivos de la Oficina de Gestión Juridico Tributario, como mínimo un vez al año.</t>
  </si>
  <si>
    <t xml:space="preserve">Correo electrónico institucional u oficios con las necesidades de mensajeria y herramientas ofimáticas requeridas enviado.                                                                                                                                                                                                                    </t>
  </si>
  <si>
    <t xml:space="preserve">Baja interacción del personal entre actividades del proceso, tales como: -Concentración de información de determinadas actividades o procesos en una sola persona.
-Ausencia o debilidad de canales de comunicación
-Dilatación de procesos para vencimiento de los términos en cada etapa.
</t>
  </si>
  <si>
    <t>El Asesor Codigo 105 Grado 55 ( Tributario) verifica la  adopcion de controles para la protección de la  confidencialidad y disponibilidad  de los expedientes; que permitan llevar una trazabilidad de bases de datos y de expedientes entre otros. Se realiza un cronograma general de vencimiento de los procesos, para evitar los vencimientos de términos, Cada vez que se reciba un expediente se verifica que tenga diligenciada la hoja de ruta, en caso contrario será devuelta al asesor tributario.</t>
  </si>
  <si>
    <t xml:space="preserve">                                                                                                                                                                                                                    Herramienta SIGOB con seguimientos a procesos notificados</t>
  </si>
  <si>
    <t>Asesor  Codigo 105 Grado  55 (Tributario)</t>
  </si>
  <si>
    <t>-Recepción de los actos administrativos para revision y firma debidamente relacionados en Oficio dirigido al Director de Impuestos.
-Designar los actos administrativos para revisión al Asesor Jurídico del equipo de trabajo.
-Entrega de los actos administrativos para revisión a los Asesores Jurídicos designados.
-Verificación por parte de los Asesores Jurídicos de todos los requisitos legales exigibles se cumplan.
-Verificar que cada Asesor Juridico coloque su VoBo para la posterior firma del Asesor Código 105 grado 55 (Director de Impuestos).
-Registro de las entregas de expedientes y/o actos administrativos en el formato de seguimiento interno "GHAGT10-F010 - Expedientes/Casos en poder de Asesor Jurídico/Contable".
-Realizar remision de expedientes con actos administrativos mediante Oficio al Subproceso Grupo Asesor Tributario, para su posterior tramite.</t>
  </si>
  <si>
    <t>Oficios remisorios de cada subproceso, con el visto bueno de los responsables.
-Oficios de devoluciones de expedientes, con las observaciones para corrección de incumplimiento de requisitos.
-Registro de las entregas de expedientes y/o actos administrativos en formato de seguimiento interno "GHAGT10-F010 - Expedientes/Casos en poder de Asesor Jurídico/Contable".</t>
  </si>
  <si>
    <t>Inoportuna e inadecuada
contratación del servicio de la empresa de mensajería, debido a que no se tienen en cuenta los requerimientos técnicos necesarios para la notificación de actos administrativos de
fiscalización.</t>
  </si>
  <si>
    <t>El Asesor Código 105 Grado 55 (Tributario) y Código 105 Grado 47 (Fiscalización), al inicio de cada vigencia, verifica que se incluya en el Plan Anual de Adquisiones la contratación del servicio de mensajería, a través de registro por oficio SIGOB y/o correo electrónico, para el cumplimiento de los requisitos técnicos de notificación de actos administrativos, se revisan las especificaciones técnicas en el proceso de contratación, según lo estipulado en el inciso segundo del artículo 565 y 566-1 del Estatuto Tributario Nacional, artículo 337 del Acuerdo 041 de 2006 (Estatuto Tributario Distrital), la Unidad Interna de contratacion se encarga de gestionar la debida contratación con las necesidades especificadas y si son las correctas se procede a aprobar el proceso, si hay inconsistencias se devuelve mediante Oficio de SIGOB y/o correo electronico para subsanar estas. En el caso en que se presenten demoras en el proceso de contratación se validan los recursos disponibles como son las herramientas TICS y los canales institucionales como el correo electrónico y así garantizar y evidenciar el cumplimiento del objetivo del subproceso y la notificación oportuna.</t>
  </si>
  <si>
    <t>Realizar las notificaciones  mediante  correo institucional a los contribuyentes, de acuerdo a la norma establecida y cumplir con este requisito, cuando no se cuente con el servicio de mensajeria.</t>
  </si>
  <si>
    <t>Correo electrónico institucional de necesidades de mensajeria
enviado.
-Herramienta SIGOB con seguimientos a procesos notificados.</t>
  </si>
  <si>
    <t>Asesor 
Código 105 
Grado 55 
(Tributario) 
y 
Asesor Código 105 
Grado 47 
(Fiscalización)</t>
  </si>
  <si>
    <t>Debilidad en el seguimiento y  control de la notificación de los recursos de reconsideración,
solicitudes de Exoneración o Exclusión.</t>
  </si>
  <si>
    <t>El  Asesor Código 105 Grado 55 (Tributario)  cada vez que se asigna un expediente a un abogado y/o asesor externo del Grupo Jurídico Tributario, verifica que los expedientes cuenten con los requisitos establecidos en los procedimientos del subproceso, luego lo registra en el Formato GHAGT07-F018 Expedientes en poder de los abogados; posteriormente el abogado y/o asesor externo diligencia la información en el Formato GHAGT07- F015 Seguimiento de Procesos de cada recurso y/o solicitud recibida, con sus vencimientos dependiendo de la fecha de registro en SIGOB, en caso que no cumpla con lo requisitos minimos se solicita subsanar y/o auto inadmisorio, de lo contrario se procede a solicitar documentación y/o expedientes a otras dependencias para soporte de evidencia y responder de fondo con una resolucion y/o acto administrativo.</t>
  </si>
  <si>
    <t>Formato GHAGT07-F018 Expedientes en poder de los abogados.                                           Formato GHAGT07- F015 Seguimiento de Procesos de cada recurso y/o solicitud recibida.                                                                                                                                                                   Oficios de envios para correcciones para subsanar y oficios de entrega de expedientes revisados para firma.</t>
  </si>
  <si>
    <t>Asesor 
Código 105 
Grado 55 
(Tributario)</t>
  </si>
  <si>
    <t>Insuficientes herramientas
tecnológicas e infraestructura de hardware y software para el manejo de expedientes que envíe alertas efectivas y
oportunas del vencimiento de términos</t>
  </si>
  <si>
    <t xml:space="preserve">El Asesor Código 105 Grado 55 (Tributario), al inicio de cada vigencia, verifica que se incluya en el Plan Anual de Adquisiones la necesidad de implementar un software para el manejo de expedientes, mediante Oficio de SIGOB a la Alta Dirección y/o la Oficina Asesora Informática, con la finalidad de lograr ejercer un adecuado monitoreo y control a las notificaciones de actos administrativos, en caso de la falta del software se realizará cada vez que se presente el trámite, la actualización de la Base de Datos procesal y se lleva el control de las asignaciones a través, de SIGOB, o Correo electrónico y se verifica que los Asesores diligencien el GHAGT07-F015 Formato Seguimiento de Proceso, teniendo en cuenta los casos próximos a vencer, los cuales son publicados en la Oficina para seguimiento. </t>
  </si>
  <si>
    <t>Clasificación y  organización de los expedientes mediante herramienta sharepoint para llevar a cabo trazabilidad de los expedientes y notificaciones en el subproceso de fiscalización</t>
  </si>
  <si>
    <t>Correo institucional de solicitud de software a Dirección y oficina asesora de Informática.
-Registros base de datos de Sharepoint 1.
-Registros base de datos de Sharepoint 2.
-Oficios de entrega de inventario físico de expediente.</t>
  </si>
  <si>
    <t>Insuficiencia de espacios para el archivo, custodia y disposición de expedientes de Fiscalización</t>
  </si>
  <si>
    <t>El Asesor Código 105 Grado 47 (Fiscalización), una vez al año verifica que se incluya en el Plan anual de adquisiciones a traves de oficio de sigob o correo institucional, la necesidad de disponer de espacios amplios y seguros para el archivo, custodia y disposición de expedientes de Fiscalización, debido a la falta de espacios se utilizan los disponibles en el archivo de gestión para evitar pérdida de documentos, que afectaría la consulta y acceso a la memoria institucional, mientras no existam estos espacios físicos se realiza control por medio de los oficios de entrega de inventario fisico de expediente, donde se realiza trazabilidad de ubicación, asignación y estado de los expedientes, en caso de pérdida se procede a realizar seguimiento de acuerdo a los registros evidenciados en el campo de responsable.</t>
  </si>
  <si>
    <t>Gestionar requerimiento de necesidades para disponer de un espacio para el  archivo físico y dispositivos tecnológicos para evitar la perdida de los documentos  del subproceso de fiscalización tributaria</t>
  </si>
  <si>
    <t xml:space="preserve">-Registro de solicitud por correo electrónico institucional enviado  espacio fisico para  custodia de expedientes.
-Oficios de entrega de inventario físico de expediente. </t>
  </si>
  <si>
    <t>Asesor Código 105 
Grado 47 
(Fiscalización)</t>
  </si>
  <si>
    <t xml:space="preserve">Posibilidad de recibir, ofrecer o solicitar dinero, favores, servicios, regalos o beneficios para sobreestimar partidas en la programación del proyecto de presupuesto de gastos de funcionamiento  en beneficio de un tercero . </t>
  </si>
  <si>
    <t>Falta de control en la revisión de las Cifras proyectadas y recibidas por parte de las Unidades Ejecutoras del Distrito para el Proyecto de Presupuesto de la siguiente Vigencia Fiscal.</t>
  </si>
  <si>
    <t>El Profesional Universitario de la Dirección de Presupuesto revisa y compara las cifras Proyectadas por cada Unidad Ejecutora con respecto al histórico de las 3 vigencias anteriores para verificar el incremento porcentual de cada partida. En caso de que exista una variación significativa en las partidas proyectadas frente a las anteriores, se solicita la justificación de dicho incremento al funcionario responsable de la unidad ejectutora a través de un Oficio de SIGOB, y si no es justificado el incremento por parte de la Unidad Ejecutora, posteriormente se realiza una mesa de trabajo con los funcionarios responsables de esa dependencia, si persiste la situación el Profesional Universitario de la Dirección de Presupuesto previa autorización del Director Financiero de Presupuesto ajusta la cifra definitiva de acuerdo al Promedio Histórico de la misma correspondiente a los últimos 3 años.</t>
  </si>
  <si>
    <t>Establecer seguimiento constante por parte de la Dirección de Presupuesto en la entrega de la Información Financiera por parte las Unidades Ejecutoras del Distrito para que el funcionario de la Dirección de Presupuesto las revise con detenimiento y las confronte con los datos históricos ejecutados de los 3 últimos años y pueda preparar el Proyecto de Presupuesto sin Sobreestimar partidas y se radique oportunamente ante el Concejo Distrital en los términos que establece la Normativa Vigente.</t>
  </si>
  <si>
    <t>1. Proyecto de Presupuesto debidamente Radicado ente el Concejo Distrital de acuerdo a la normatividad vigente, proyectado sin partidas presupuestales sobreestimadas, con Cifras Coherentes acordes a la Información Histórica Ejecutada en los 3 últimos años.
2. Análisis Realizado (Comparativo Histórico de los 3 últimos años) en la Proyección de las Cifras Presupuestales del Proyecto de Presupuesto.
3. Oficios Remitidos por SIGOB solicitando la Justificación de los Incrementos en las Cifras Proyectadas (En caso de haberse presentado).
4. Listados de Asistencia y Actas de Reunión de las Mesas de Trabajo (En caso de haberlas realizado).</t>
  </si>
  <si>
    <t xml:space="preserve">Director Financiero de Presupuesto Código 009 Grado 53 </t>
  </si>
  <si>
    <t>Posibilidad de pérdida y filtración de los citatorios de notificación y mandamientos de pagos contenidos en los expedientes de cobro a nombre propio o de terceros afectando la confidencialidad de esta documentación con el fin de sacar provecho propio o de un tercero.</t>
  </si>
  <si>
    <t xml:space="preserve"> Falta de custodia de los Expedientes de cobro coactivo  dentro de la Oficina </t>
  </si>
  <si>
    <t>Cargar los citatorios de notificación y mandamientos de pago en la nube asignada a la oficina de Cobro Coactivo,  por parte del líder del área de archivo de esta oficina, con el fin de que no se pierda la información y que la documentación pueda estar segura y bajo custodia de la administración.</t>
  </si>
  <si>
    <t>Citatorios de notificación y mandamientos de pago cargados en la nube de Cobro Coactivo</t>
  </si>
  <si>
    <t>Asesor Código 105 
Grado 47 
(Cobro Coactivo)</t>
  </si>
  <si>
    <t xml:space="preserve">Posibilidad de modificar o alterar las cifras de recaudo de impuestos, para beneficio propio o de terceros. </t>
  </si>
  <si>
    <t>Inadecuada verificación de los recaudos transmitidos y cargados al sistema de información Tributaria, cuando hay fallas tecnicas de las entidades recaudadoras.</t>
  </si>
  <si>
    <t>El Profesional Especializado Código 222 Grado 41 de Sistematización Tributaria, cada vez que haya inconsistencias de recaudos en la transmisión Vía Web Service, por fallas técnicas, habilita el acceso al Profesional Universitario código 219 grado 35 de sistematización tributaria a la secuencia del banco por correo electrónico, posteriormente verifica en el sistema tributario Mateo y toma captura de pantalla del valor de recaudo cargado antes de ser aplicado, validando que sea acorde al archivo asobancario suministrado por la entidad recaudadora, en caso de que haya algún valor que no coincida lo devuelve al Profesional Universitario código 219 grado 35 de sistematización tributaria, para que haga el respectivo ajuste.</t>
  </si>
  <si>
    <t>Mantener archivo de control de excel actualizado con la información de los faltantes y su estado en labase de datos</t>
  </si>
  <si>
    <t xml:space="preserve">Archivo de excel de control de faltantes, pantallazos de correos institucionales entre el profesional universitario y el especializado, </t>
  </si>
  <si>
    <t xml:space="preserve">Profesional Especialidado Código 222 
Grado 41 </t>
  </si>
  <si>
    <t>GESTION OPERATIVA,  CONTROL DE TRÁNSITO Y TRANSPORTE</t>
  </si>
  <si>
    <t>13/10/2023</t>
  </si>
  <si>
    <t xml:space="preserve">Velar por el cumplimiento de las normas de Tránsito y Transporte en el Distrito de Cartagena de Indias, por medio de las actividades de operativos, regulación, control, policía judicial e inspecciones de manera permanente para disminuir la siniestralidad vial y mejorar la movilidad </t>
  </si>
  <si>
    <t>Posibilidad de evitar imponer una orden de comparendo al presunto infractor, para recibir beneficio a nombre propio o de un tercero</t>
  </si>
  <si>
    <t xml:space="preserve">Abuso de autoridad del Agente de transito solicitando dinero al presunto infractor para no imponer la orden de comparendo </t>
  </si>
  <si>
    <t>Cada vez que un ciudadano presente una queja contra un Agente de Transito, el Subdirector Operativo remite el caso a control disciplinario, para realizar las investigaciones del caso.
Evidencia: Anexo 1. Oficio expedicion queja a control disciplinario</t>
  </si>
  <si>
    <t>EL SUBDIRECTOR OPERATIVO</t>
  </si>
  <si>
    <t>Posibilidad de cumplir funciones de su cargo en jornadas no programadas por la Entidad, para recibir beneficio a nombre propio o de un tercero</t>
  </si>
  <si>
    <t>Fallas en los controles para verificar el cumplimiento de la programación del personal</t>
  </si>
  <si>
    <t>Los Coordinadores diariamente verifican el cumplimiento de la programacion del personal en el puesto de trabajo. En  caso de incumplimiento por parte de algun Agente,  se notifica al Subdirector Operativo para tomar acciones.
Evidencia: Anexo 2. Programacion del personal</t>
  </si>
  <si>
    <t>COORDINADOR  DE TRANSITO</t>
  </si>
  <si>
    <t xml:space="preserve">Posibilidad de exonerar los fallos en la audiencia favoreciendo al infractor, para recibir beneficio a nombre propio o de un tercero </t>
  </si>
  <si>
    <t>Fallas en los controles para verificar que los fallos en audiencia cumplan con los requisitos de ley</t>
  </si>
  <si>
    <t>El Profesional Universitario de la gestión jurídica trimestralmente, verifica en forma aleatoria el cumplimiento de las etapas en los procesos administrativos sancionatorios por infracciones de tránsito, sobre los comparendos que presentaron oposiciones. En caso de incumplimiento, se notifica al Subdirector Jurídico para tomar acciones.
Evidencia: Anexo 3. Formato supervision fallos de los comparendos</t>
  </si>
  <si>
    <t>ELPROFESIONAL ESPECIALIZADO DE LA GESTION JURIDICA</t>
  </si>
  <si>
    <t xml:space="preserve">Posibilidad de autorizar la salida del vehículo sin los requiisitos de ley u orden judicial, para recibir beneficio a nombre  propio o de un tercero </t>
  </si>
  <si>
    <t>Fallas en los controles para verificar las salidas de vehículos inmovilizados por orden judicial</t>
  </si>
  <si>
    <t>El Profesional Especializado de la gestión jurídica trimestralmente, verifica en forma aleatoria  que las salidas de los vehículos inmovilizados no cuenten con los requisitos de ley u orden judicial. En caso de incumplimiento se notifica al Subdirector Jurídico para tomar acciones.
Evidencia: Anexo 4. Formato supervision salidas de vehiculos inmovilizados.</t>
  </si>
  <si>
    <t xml:space="preserve">Falta de Inventarios documentales donde se describa la documentación que reposa en el  Archivo Central  </t>
  </si>
  <si>
    <t xml:space="preserve">Continuar con los controles   implementados para evitar el riesgo </t>
  </si>
  <si>
    <t>El Director del Archivo General</t>
  </si>
  <si>
    <t>Ausencia de supervisión efectiva en la detección temprana de desviaciones  en la implementación de los procedimientos archivísticos  y de gestión documental</t>
  </si>
  <si>
    <t xml:space="preserve">Continuar con los controles de  implementados </t>
  </si>
  <si>
    <t>Ausencia de políticas claras y procedimientos robustos para la planificación y evaluación de las actividades de gestión documental.</t>
  </si>
  <si>
    <t>Una supervisión insuficiente o ineficaz del proceso de implementación del Sistema Integrado de Conservación (SIC).</t>
  </si>
  <si>
    <t xml:space="preserve">Recibir o solicitar dinero, favores, servicios, regalos o beneficios con el fin de direccionar u otorgar indebidamente la adquisición de software, hardware y servicios de telecomunicación para favorecer un tercero. </t>
  </si>
  <si>
    <t xml:space="preserve">Debilidad en la etapa de planeación que facilite la inclusión en los estudios previos y/o pliegos de condiciones de requisitos sin observar los lineamientos establecidos en el  procedimiento de contratación de servicios, compra de software y/o Hardware orientados a favorecer a un proponente </t>
  </si>
  <si>
    <t>La Oficina Asesora de Informática asigna a un profesional para organizar  la etapa precontractual en los procesos de contratación  para la adquisición de servicios de hardware y software cada vez que se requiera.
Esta actividad se enmarca en los lineamientos del manual de contratación del distrito para  la elaboración de los estudios previos y estudios del sector, dejando como evidencia :  el estudio de mercado con tres cotizaciones y los acuerdos que se encuentran en Colombia compra eficiente para la adquisición de infraestructura TI;  adicional el documento consolidado de estudio previo, solicitud de CDP y estudio del sector firmado por el jefe de la Oficina Asesora de Informática.
Esta actividad se  gestiona a través de SIGOB  y se dirige   a  Secretaria general, con copia a Dirección de apoyo logístico para la revisión jurídica de la etapa precontractual , dejando como evidencia el número  del oficio remitido.
 En caso que no se cumpla con lo establecido en la normatividad de contratación estatal la dirección de apoyo logístico no dará el trámite al proceso contractual, debiendo realizar los ajustes pertinentes a la información suministrada.</t>
  </si>
  <si>
    <t>JEFE DE LA OFICINA DE INFORMATICA</t>
  </si>
  <si>
    <t>El profesional encargado del trámite de la etapa precontractual de la oficina asesora de informática, solicitara una reunión cada vez que se requiera,  con el  equipo de trabajo conformado por  la parte técnica, la parte jurídica y la parte presupuestal, con el fin de elaborar los estudios previos y los estudios del sector , esta información  es remitida a la dirección de apoyo logístico para su verificación, dejando como evidencia el oficio remisorio con los documentos anexos a través de la herramienta SIGOB(aplicativo para la administración documental interna y externa el distrito) con los vistos buenos del equipo de trabajo.
Se establece como primer mecanismo de contratación la tienda virtual Colombia compra eficiente. En caso que en la tienda no existan convenios sobre lo elementos que se van adquirir, se procede a la apertura de un proceso de contratación en las modalidades explicadas por la ley. En caso que se encuentran observaciones en la etapa precontractual estas serán devueltas y corregidas por el profesional del área jurídica de la OAI.</t>
  </si>
  <si>
    <t>GESTION DE INFRAESTRUCTURA</t>
  </si>
  <si>
    <t xml:space="preserve">Recibir o solicitar dinero, favores, servicios, regalos o beneficios por manipulación de la información de resultados de las evaluaciones de la implementación de los proyectos de TI para favorecer a un tercero </t>
  </si>
  <si>
    <t>Falta de Seguimiento a la ejecucion de los proyectos TI establecidos en el PETI</t>
  </si>
  <si>
    <t xml:space="preserve">El lider del proceso de gerencia de proyectos al inciio del año realiza un diagnostico de las condiciones de los proyectos de TI que sirven como base para la estructuracion del PETI, a partir de alli realiza el seguimiento a cada uno de los proyectos a traves del comite de proyectos dejando como evidencia las actas en las cuales los miembros discuten la viabilidad de los proyectos , asi mismo se reciben las actas de seguimiento y ejecucion de los proyectos con el fin de determinar el nivel de avance de los mismos </t>
  </si>
  <si>
    <t xml:space="preserve">EL LIDER DEL PROCESO </t>
  </si>
  <si>
    <t>De acuerdo al modelo de gestion de proyectos de TI el lider de proceso de proyectos estructura los proyectos y diligencia el MGA a traves del cual estos son aprobados por la oficina de planeacion, mensualmente se realizan los reportes del SPI dejando como evidencia la alimentacion de este aplicativo desde donde se reporta la informacion de avance en actividades y en ejecucion presupuestal.</t>
  </si>
  <si>
    <t>Gestion de proyectos TI</t>
  </si>
  <si>
    <t>Posibilidad de recibir o solicitar dinero, regalos, favores, servicios o beneficios por ocultar o alterar la información dentro de un aplicativo  en beneficio propio o de un tercero.</t>
  </si>
  <si>
    <t xml:space="preserve">Falta de seguimiento y control en las etapas del diseño de aplicativos e incumplimiento a los procedimientos existentes </t>
  </si>
  <si>
    <t>El lider del proceso de gestion de aplicaciones al iniciar el proceso de desarrollo de software , presenta los procedimientos existentes a los desarrolladores  INSTRUCTIVO DESARROLLO DE SOFTWARE Código: GTIGS01-I001  y el INSTRUCTIVO BITÁCORA VERSIONAMIENTO CÓDIGOS FUENTE Código: GTIGS01-I002, con el fin de brindar las instrucciones necesarias para un correcto desarrollo. Asi mismo se realizan reuniones diarias de seguimiento a los proyectos de desarrollo, dejando acta de reunion en la cual se consignan todas las novedades en la ejecucion del proyecto, de igual forma en caso de exisitr algun cambio en lso aplciativos se debe dejar como evidencia en el formato FORMATO CONTROL DE CAMBIOS DE SOFTWARE Código: GTIGS01-F007, el cual debe ser aprobado por el usuariuo del aplicativo y el jefe del proceso</t>
  </si>
  <si>
    <t xml:space="preserve">EL LIDER DEL PROCESO DE GESTION DE APLICACIONES </t>
  </si>
  <si>
    <t>El lider del proceso de gestion de aplicaciones una vez recibido del desarrollador a quein se le asigno el proyecto de desarrollo supervisa en compañia del lider del proceso de seguridad los aplicativos realizando las respectivas pruebas dejando como evidencia FORMATO DESPLIEGUE Código: GTIGS01-F011 , formato de PROCESO DE ACTUALIZACIÓN DE SOFTWARE Código:  GTIGS01-F012</t>
  </si>
  <si>
    <t xml:space="preserve">Desarrollo de aplicaciones </t>
  </si>
  <si>
    <t>Posibilidad de recibir o solicitar dinero, regalos, favores, servicios o beneficios para entregar información clasificada o reservada para favorecer a un tercero.</t>
  </si>
  <si>
    <t>Falta de  o inapropiada auditoría sobre la Bases de Datos</t>
  </si>
  <si>
    <t>EL lider del subproceso de administracion de servidores realiza las copias de seguridad de la informacion contenida en los servidores del distrito de Cartagena , dejando como evidencia la bitacora de copias de seguridad de acuerdo a lo establecido en el procedimiento para las copias de seguridad de los servidores</t>
  </si>
  <si>
    <t xml:space="preserve">EL LIDER DEL SUBPROCESO </t>
  </si>
  <si>
    <t xml:space="preserve">Gestion de infraestructura y telecomunicaciones </t>
  </si>
  <si>
    <t>Recibir o solicitar dinero, regalos, favores, servicios o beneficios por permitir la sustracción de bienes propiedad de la alcaldia de Cratagena  por parte de un(os) colaborado(res) en beneficio propio o de un tercero.</t>
  </si>
  <si>
    <t>Deficientes verificaciones a los inventarios de infraestructura TI por parte del area encargada</t>
  </si>
  <si>
    <t xml:space="preserve">EL lider encargado del proceso de infraestructura TI a una frecuencia semestral realiza una verificacion fisica en cada una de las instalaciones del distrito de Cartagena con el fin de constatar la existencia de los activos que hacen parte de la infraestructura TI, dejando como evidencia  un informe escrito sobre el estado y existencia de los mismos e informando a los jefes inmediatos sobre las novedades encontradas con el fin de realizar el debido proceso ante un faltante </t>
  </si>
  <si>
    <t>El lider del proceso de infraestructura al inicio del año realiza la entrega de los activos de TI a los funcionarios del distrito dejando como evidencia el acta de entrega de los equipos debidamente firmada por el funcionario y el jefe del area, en ese acta se detallan los elementos tales como software, licencias que posee el activo , los cuales deben ser regresados al finalizar del periodo o cuando se retiren del servicio en las mismas condiciones de la entrega.</t>
  </si>
  <si>
    <t>Recibir o solicitar dinero, regalos, favores, servicios o beneficios por Aprobación de recursos o servicios tecnológicos para favorecimiento propio o de un  tercero.</t>
  </si>
  <si>
    <t xml:space="preserve">Debilidad en los controles para la verificación de autorizaciones para asignación de recursos o servicios tecnológicos, por  
Amiguismo o preferencias, Extralimitación de funciones </t>
  </si>
  <si>
    <t xml:space="preserve">El lider del proceso de infraestructura de acuerdo a las necesidades de cada una de las dependencias realiza la asignacion de los recursos de TI previa autorizacion por escrito de la jefatura de la OAI, dejando como evidencia el SIGOB de esta autorizacion para la asprobacion de la asignacion de los recursos requeridos por el area, posteriormente los tecnicos de servicio realizan visita de seguimiento y mantenimiento a los activos asignados al area dejando como evidencia el acta de servicios tecnicos </t>
  </si>
  <si>
    <t xml:space="preserve">Gestion de Infraestrcutura y telecomunicaciones </t>
  </si>
  <si>
    <t>Control Disciplinario</t>
  </si>
  <si>
    <t>Investigación disciplinaria - Control y Custodia de Expedientes disciplinarios</t>
  </si>
  <si>
    <t>Estrategico</t>
  </si>
  <si>
    <t>Evaluar la totalidad de las quejas recibidas contra los servidores públicos de la Alcaldia de Cartagena, consolidando las pruebas que permitan el esclarecimiento de los hechos y proferir pliego de cargos, en caso de ser procedente, hasta llegar a fallo condenatorio o absolutorio, dentro de los tiempos establecidos por la ley.</t>
  </si>
  <si>
    <t>Posibilidad de recibir o solicitar cualquier dádiva o beneficio a nombre propio o de terceros con  el  fin de entregar información de los procesos para beneficiar a servidores publicos investigados.</t>
  </si>
  <si>
    <t>1.Falta de adecuado manejo de la reserva sumarial            2.Falta de suficiente control y custodia de documentos</t>
  </si>
  <si>
    <t>Revisión diaria por parte de la Secretaria de la Oficina de los diferentes canales por donde llegan las quejas, con el fin de que se atiendan de manera oportuna, y no se filtre la información recibida, ni se pase por alto ningún requerimiento,  cumpliendo con los tiempos que están estipulados por Ley para atender las solicitudes con total transparencia. Luego, radica en una planilla todas las peticiones, quejas, reclamos y solicitudes; las entrega al despacho, la Jefe de la Oficina las revisa y asigna a los funcionarios, de acuerdo a las responsabilidades de cada uno. Las quejas son entregadas a la persona encargada, para su radicación y asignación de número correpondiente en el libro, antes de su ingreso al Archivo. Si se llegase a presentar inadecuado  manejo de la reserva sumarial, se cuenta con la trazabilidad de quienes intervinieron en el proceso. Las evidencias son las siguientes : Planilla de radicación de peticiones, quejas, reclamos y solicitudes; libro radicador; plan de trabajo abogados.</t>
  </si>
  <si>
    <t>1. El Jefe de Oficina realiza   seguimiento diario a cada una de las asignaciones dadas a los  contratistas, con el fin de validar que se esté dando respuesta a los mismos y  se estén cumpliendo los  términos requeridos. Evidencia : Libro de asignación de Peticiones, quejas, reclamos y solicitudes.                2. El coordinador de archivo o quien este delegue, validará diariamente las solicitudes de expedientes de los abogados contratistas asignados a los procesos, contra el plan de trabajo, de ésta manera si alguna información se filtra se tiene la trazabilidad. Así mismo, se soliciitará al abogado no requerir más de los expedientes que trabajará en el día. Evidencia : Plan de trabajo y Planilla de entrada y salida de expedientes del archivo.</t>
  </si>
  <si>
    <t>Cargue, cada vez que ingresa una carpeta al archivo por primera vez, por parte del coordinador de archivo o quien haga las veces en el google drive con su número radicado y le asigna un puesto en una caja dentro del archivo, con su respectiva identificación. Así mismo, cada vez que un abogado requiere un expediente, este último se relaciona en una planilla de entrada y salida y el abogado firma con el fin de dejar la evidencia.  En caso de requerirse  una carpeta y ésta no aparezca, se cuenta con la trazabilidad de la misma para su fácil ubicación. En caso de modificar algún documento que contiene la carpeta se requerirá del visto bueno del coordinador del archivo, quién cuenta con la planilla para su debida trazabilidad. Las evidencias son las siguientes : google drive, Planilla de Entrada y Salida de Expedientes del Archivo.</t>
  </si>
  <si>
    <t>Posibilidad de recibir o solicitar cualquier dádiva o beneficio a nombre propio o de terceros, con el fin de decretar la terminación, nulidad, prescripción, caducidad de los procesos, emitir  fallo de exclusión de responsabilidad o absolutorio, en beneficio de algún servidor público investigado.</t>
  </si>
  <si>
    <t>Falta de controles en el Proceso de Instrucción</t>
  </si>
  <si>
    <t>Asignación por parte de La Jefe de la Oficina de los procesos para su respectiva evaluación, lo cual se lleva a cabo en el Plan de Trabajo de cada contratista, entregado siempre que se inicia un nuevo contrato. Cada Abogado, debe entregar los respectivos autos que proyecta de los procesos con su respectivo consecutivo, sentado en un libro de numeración de autos, inicialmente a un abogado encargado de validar (lider de procesos), y colocar su visto bueno y posteriormente, al Jefe de la Oficina, para su respectivo control dual; este último, anota en un libro todos los autos que va firmando, así mismo al presentar su cuenta, el abogado debe pasar su informe de Gestión, el cual lleva el visto bueno de la Jefe de la Oficina, una vez ella valida contra el plan de trabajo;  de esta manera se evidencian los avances de todos los procesos.  Las evidencias producto de éstos controles son : Plan de Trabajp de cada contratista, Libro de registro de autos, Libro de numeración de Autos.</t>
  </si>
  <si>
    <t>El Jefe de la Oficina nombró dentro de su Equipo de trabajo, lideres de cada una de las etapas procesales con el fin de evitar que un solo abogado maneje un solo proceso. Evidencia : Acta de nombramientos.</t>
  </si>
  <si>
    <t>Plan de Trabajp de cada contratista, Libro de registro de autos, Libro de numeración de Autos.</t>
  </si>
  <si>
    <t>Gestión de la Comunicación Institucional</t>
  </si>
  <si>
    <t xml:space="preserve">Contribuir a través de la planeación y ejecución de estrategias de comunicación la materialización de las políticas trazadas en el Plan de Desarrollo, fortaleciendo y rescatando la imagen del gobierno del Distrito de Cartagena y regulando las relaciones con los medios de comunicación y la comunidad.  </t>
  </si>
  <si>
    <t xml:space="preserve"> Posibilidad de recibir o solicitar dinero, regalos, favores o beneficios  con el fin de  ocultar o alterar  información pública por parte de los responsables del proceso informativo  para beneficiarse o beneficiar a un tercero.</t>
  </si>
  <si>
    <t>Falta de verificación de la información por parte del responsable del proceso.</t>
  </si>
  <si>
    <t>Revisisón de los comunicados externo diario  junto con las dependencias involucradas previa divulgación a cargo de lider del proceso de gestión de la comunicación institucional. Si hay algún error se devuelve al periodista para su corrección, se da la aprobación y se envía para divulgación.</t>
  </si>
  <si>
    <t xml:space="preserve">Lider de  Comunicaciones </t>
  </si>
  <si>
    <t>Colocación del sello de aprobación de comunicados por parte del lider de proceso de gestión de la comunicación institucional, diarimente. Este sello no se coloca hasta que se hacen las correciones que den lugar.</t>
  </si>
  <si>
    <t xml:space="preserve"> 1. Planilla de radicación de peticiones, quejas, reclamos y solicitudes; libro radicador; plan de trabajo abogados. 2.google drive, Planilla de Entrada y Salida de Expedientes del Archivo.</t>
  </si>
  <si>
    <t>1/11/2023-30/12/2023</t>
  </si>
  <si>
    <t>1. Jefe de Oficina Dra  Maria Victoria Olier Martinez                             2. Coordinador de archivo</t>
  </si>
  <si>
    <t>1/09/2023-30/12/2023</t>
  </si>
  <si>
    <t>Jefe de Oficina Dra  Maria Victoria Olier Martinez</t>
  </si>
  <si>
    <t>TRANSPARENCIA Y PREVENCIÓN DE LA CORRUPCIÓN</t>
  </si>
  <si>
    <t>DIRECCIONAMIENTO ESTRATÉGICO DE LA TRANSPARENCIA Y PREVENCIÓN DE LA CORRUPCIÓN</t>
  </si>
  <si>
    <t>Garantizar el derecho fundamental de acceso a la información y prevenir la corrupción a través del 100% del cumplimiento de los requisitos mínimos legales, solicitudes de las dependencias, ciudadanía, plan de desarrollo distrital, proyectos que desarrolla el proceso, seguimiento a contratos de interés estratégico y plan de acción del gobierno nacional, para prevenir la corrupción y garantizar la transparencia de manera permanente en la administración distrital.</t>
  </si>
  <si>
    <t>Impartir lineamientos de manera permanente a través del diseño, ejecución y seguimiento de los diferentes instrumentos, con el propósito de dar cumplimiento a la totalidad de los requisitos legales vigentes.</t>
  </si>
  <si>
    <t>Segregación y autoridad del responsable</t>
  </si>
  <si>
    <t>Incumplir con el seguimiento a diferentes instrumentos a tráves de la omisión de los lineamamientos de Ley, debido a intereses particulares  en beneficio
propio o de un tercero</t>
  </si>
  <si>
    <t>Falta de cumplimiento de los requisitos legales vigentes en la materia</t>
  </si>
  <si>
    <t>Verificar los requisitos legales  y socializar con el equipo y con las dependencias correspondientes la información con el fin de hacer seguimiento y revisar su cumplimiento en la entidad</t>
  </si>
  <si>
    <t>No Asignado</t>
  </si>
  <si>
    <t>No existe</t>
  </si>
  <si>
    <t>Verificar el nivel de cumplimiento de los indices de Transparencia y Acceso a la Información</t>
  </si>
  <si>
    <t>Relizar seguimiento al cumplimiento de los lineamientos  impartidos</t>
  </si>
  <si>
    <t>Omitir el seguimiento y monitoreo a los instrumentos legales de información mínima obligatoria</t>
  </si>
  <si>
    <t xml:space="preserve">Falta de cumplimiento de las exigencias normativas vigentes </t>
  </si>
  <si>
    <t>Moderado</t>
  </si>
  <si>
    <t>Verificar los requisitos legales en la materia y socializar con el equipo de trabajo y con las dependencias correspondientes la información para hacer seguimiento y el monitoreo a los instrumentos legales de información mínima obligatoria</t>
  </si>
  <si>
    <t>Líder del Grupo Asesor de Transparencia y Anticorrupción</t>
  </si>
  <si>
    <t>Realizar un autodiganostico de cumplimiento de la Ley de Transparencia y Acceso a la Información</t>
  </si>
  <si>
    <t>Manipulación de los reportes sobre el  desarrollo de proyectos, procesos, contratos o convenios de interés estratégico, para afectar la anticipación de riesgos de corrupción</t>
  </si>
  <si>
    <t xml:space="preserve">Falta de seguimiento a los reportes y/o alertas recibidas sobre </t>
  </si>
  <si>
    <t xml:space="preserve">Verificar el cumplimiento contractual de los proyectos, procesos, contratos o convenios de interés de acuerdo con los objetivos establecidos </t>
  </si>
  <si>
    <t>Verificar los oblicaciones contractuales establecidos para cada proyecto, proceso, contrats o convenio</t>
  </si>
  <si>
    <t>Líder del Grupo  Asesor de Transparencia y Anticorrupción</t>
  </si>
  <si>
    <t>Informar a la dependencia responsable, al interventor y a los órganos de control competentes sobre las posibles irregularidades y hallazgos encontrados en los proyectos/procesos/contratos o convenios de interés estratégico</t>
  </si>
  <si>
    <t>No confiable</t>
  </si>
  <si>
    <t>Recibir o solicitar cualquier  dádiva o benefinio a nombre propio o para tercero  para omitir información sobre por presuntos actos de corrupción</t>
  </si>
  <si>
    <t>Falta de identidad, sentido de pertenencia institucional o poca
ética profesional por parte de los servidores o contraristas</t>
  </si>
  <si>
    <t>Revisión de la hoja de vida y verificación de conflictos de interés del equipo encargado de la recepción de alertas y denuncias sobre presuntos actos de corrupción</t>
  </si>
  <si>
    <t xml:space="preserve">Lider de recepción de denuncias por presuntos hechos de corrupción </t>
  </si>
  <si>
    <t>Documentar la información relacionada con los procesos que son investigados</t>
  </si>
  <si>
    <t>Incurrir en el procedimiento de recepción de denuencias por presuntos actos de corrupción</t>
  </si>
  <si>
    <t>Falta de cumplimiento en el procedimiento de recepción de denuencias por presuntos actos de corrupción</t>
  </si>
  <si>
    <t>Verificación del cumplimento del procedimiento interno y de las normas correspondientes</t>
  </si>
  <si>
    <t>Incompleta</t>
  </si>
  <si>
    <t>Revisar el funcionamiento de los canales habilitados para la recepción de denuncias por presuntos de corrupción</t>
  </si>
  <si>
    <t>Formato</t>
  </si>
  <si>
    <t>Lider de recepción de denuncias por presuntos hechos de corrupción</t>
  </si>
  <si>
    <t>Validar los canales habilitados para la recepción de denuncias por presuntos actos de corrupción</t>
  </si>
  <si>
    <t>Alterar u ocultar la información del desempeño del proceso o alinear
cumplimiento de metas en favorecimiento propio o de un tercero</t>
  </si>
  <si>
    <t>Falta de ejecución del plan de acción por presión y/o por ofrecimiento de beneficios por parte del líder de la iniciativa</t>
  </si>
  <si>
    <t xml:space="preserve">Verificar que la información señalada en los reportes de desempeño </t>
  </si>
  <si>
    <t>Documentar la información  con evidencias relacionada con los procesos, y este debe ser entregado con el visto bueno de la Asesora de Transparencia y Anticorrupión (líder del proceso de Transparencia y Prevención de la Corrupción)</t>
  </si>
  <si>
    <t>Ocultar o alterar la información de las herramientas y acciones de participación ciudadana, tecnología o innovación publica en beneficio
propio o de un tercero</t>
  </si>
  <si>
    <t>Falta de ejecución del plan de acción</t>
  </si>
  <si>
    <t>Verificar el cumplimiento de las herramientas y acciones a través plan acción diseñado</t>
  </si>
  <si>
    <t>Cooperación Internacional</t>
  </si>
  <si>
    <t>Atraer y gestionar recursos permanentemente para fortalecer la financiación de los programas del Plan de Desarrollo vigente y demas necesidades identificadas en el distrito, a través del relacionamiento con el ecosistema de cooperación internacional y la alineación estratégica de la oferta existente cooperación internacional..</t>
  </si>
  <si>
    <t xml:space="preserve">Favorecer a privados por fuera de los parametros tecnicos institucionales para la celebración de convenios de cooperación internacional con la alcaldia. 
</t>
  </si>
  <si>
    <t>ACCIÓN</t>
  </si>
  <si>
    <t>Fallas en el sistema de gestión documental para comunicar o notificar</t>
  </si>
  <si>
    <t>Extremo</t>
  </si>
  <si>
    <t>El asesor para asuntos de cooperación internacional semestralmente compartira con su equeipo y cooperantes los lineamientos normativos y vigentes para la formalización de alianzas de cooperación. Asi mimos notificara a las secretarias y dependencias los memorandus de entendiemiento o convenios celebrados</t>
  </si>
  <si>
    <t>Fuerte</t>
  </si>
  <si>
    <t>Alto</t>
  </si>
  <si>
    <t>Acciones de mejora</t>
  </si>
  <si>
    <t>Oficios de notificación 
Actas de reuniones de socialización</t>
  </si>
  <si>
    <t>semestral</t>
  </si>
  <si>
    <t>Asesor para asusntos de cooperacion internacional</t>
  </si>
  <si>
    <t xml:space="preserve">Favorecer a privados por fuera de los parametros tecnicos institucionales para la celebración de convenios de cooperación internacional con organizaciones locales para su operatividad 
</t>
  </si>
  <si>
    <t xml:space="preserve">Fallas en los canales de información </t>
  </si>
  <si>
    <t>El asesor para asuntos de cooperación internacional semestralmente notificara mediante ofico y correo electronico a las organizaciones locales, los cooperantes, las secretarias y/o dependencias involucrados el proceso y requisitos de participación en los memorandus de entendiemiento o convenios celebrados con orgaizaciones locales</t>
  </si>
  <si>
    <t>Oficios de notificación 
correos eelctronicos</t>
  </si>
  <si>
    <t>GESTION DEL TALENTO HUMANO</t>
  </si>
  <si>
    <t xml:space="preserve">Alterar la nómina aplicando incorrectamente una novedad en el sistema para realizar pagos indebidos para beneficio propio o de terceros </t>
  </si>
  <si>
    <t>*El profesional del área de nómina mensualmente  revisa contra soportes físicos la aplicación de las novedades ingresadas al sistema de nómina, escoge del Software aleatoriamente un número determinado de novedades y las verifica y  si encuentra alguna observación irregular se verifica la información en la fuentes y se corrige en el Software y se diligencia un acta de verificación. Evidencia: Acta de verificación.</t>
  </si>
  <si>
    <t xml:space="preserve">Automatizar todo el proceso de gestión de nómina </t>
  </si>
  <si>
    <t>Informe de Software</t>
  </si>
  <si>
    <t>Bimensual</t>
  </si>
  <si>
    <t>Gestor de Calidad</t>
  </si>
  <si>
    <t>*El profesional del área de nómina mensualmente valida de manera aleatoria todos los conceptos cancelados en la nómina, verifica que los conceptos aplicados en el respectivo periodo sean los devengados y si se encuentra que se esta pagando un concepto que no corresponde verifica la información del Software y comunica a la Dirección de Talento Humano para solicitar las medidas a tomar por medio de un acta. Evidencia: Acta de verificación.</t>
  </si>
  <si>
    <t>Capacitar al personal de área de nómina sobre el Software</t>
  </si>
  <si>
    <t>Acta de capacitación</t>
  </si>
  <si>
    <t>El profesional del área de nómina de manera mensual revisa que el  reporte de novedades de vacaciones y novedades de situaciones administrativas  este aplicado correctamente teniendo en cuenta la antigüedad del servidor, verifica el numero de vacaiones pendientes de pago y situaciones administrativas, si se encuentra que se esta pagando un concepto que no corresponde se verifica la información del softaware y se comunica a la Dirección de Talento Humano para solicitar las medidas a tomar y se registra en un acta de verificación. Evidencia: Acta de verificación.</t>
  </si>
  <si>
    <t>Implementar ANS acuerdos de niveles de servicio entre gestión de nómina y gestión de personal</t>
  </si>
  <si>
    <t>Acta de socialización</t>
  </si>
  <si>
    <t>Posibilidad de nombrar y/o posesionar un funcionario sin el cumplimiento de requisitos (competencia, conocimiento y experiencia) establecidos en el manual de funciones y competencias laborales de la entidad a cambio de cualquier dadiva o beneficio a nombre propio o de terceros</t>
  </si>
  <si>
    <t>El profesional de gestión de personal, cada vez que se vaya a cubrir una vacante de forma definitiva o temporal (libre nombramiento y remoción, encargo en empleos de carrera administrativa y nombramiento en provisionalidad), consolida las hojas vida para los aspirantes, verifica que se cumplan los requisitos del cargo en el manual de funciones vigente y diligencia el formato Validación de requisitos del Cargo y se remite al líder del área, si se encuentra un hallazgo irregular se suspende la posesión y/o nombramiento. Evidencia: Formato Validación de requisitos del Cargo</t>
  </si>
  <si>
    <t>Sistematizar toda la información de las historias laborales de los servidores públicos</t>
  </si>
  <si>
    <t>50% 30/06/2023
100% 20/12/2023</t>
  </si>
  <si>
    <t>Informe</t>
  </si>
  <si>
    <t>Recibir beneficio o dádiva a nombre propio o de terceros con el fin de expedir certificaciones al funcionario y/o exfuncionarios con datos falsos</t>
  </si>
  <si>
    <t>El profesional de gestión de personal en cualquier momento de cada trimestre  verifica aleatoriamente la información del certificado laboral con la historia laboral del funcionario por medio de un acta, si se encuentra un hallazgo irregular se presenta denuncia penal por falsedad de documento. Evidencia: Acta de verificación.</t>
  </si>
  <si>
    <t xml:space="preserve">Recibir beneficio o dádiva a nombre propio o de terceros con el fin de otorgar contratos de capacitaciones. </t>
  </si>
  <si>
    <t>El asesor jurídico responsable de proyectar el contrato verifica la veracidad de los soportes de hoja de vida, experiencia, documentación aportada, formación, consulta de antecedentes, y se expide el certificado de idoneidad para realizar la contratación directa.</t>
  </si>
  <si>
    <t>El equipo de contratación debe asistir a la capacitación que brinda la Dirección Administrativa de Talento Humano a través de la política de Integridad.</t>
  </si>
  <si>
    <t>Recibir beneficio o dádiva a nombre propio o de terceros con el fin de otorgar incentivos a servidor público que no cumpla con los requisitos de los reconocimientos contenidos dentro del plan de bienestar social e incentivos</t>
  </si>
  <si>
    <t>El líder del proceso cada vez que se otorga un incentivo verifica el cumplimiento de los requisitos por medio de una lista de chequeo y si se presenta un hallazgo irregular se remite a control disciplinario por medio de un oficio</t>
  </si>
  <si>
    <t xml:space="preserve">El Asesor Jurídico cada vez que se otorga un incentivo verifica el cumplimiento de los requisitos por medio de una lista de chequeo y si se presenta un hallazgo irregular se remite a control disciplinario por medio de un oficio (Verificación cruzada) </t>
  </si>
  <si>
    <t>GESTIÓN DE CONOCIMIENTO DEL RIESGO</t>
  </si>
  <si>
    <t xml:space="preserve">Inadecuado proceso de caracterización, análisis y evaluación de los escenarios de riesgo para beneficio de terceros (En cuanto a subsidios o programas del Estado).  </t>
  </si>
  <si>
    <t xml:space="preserve">1. Presiones indebidas </t>
  </si>
  <si>
    <t>El líder del proceso de GCR hace la revision y seguimiento cada vez que se realiza la actividad  correspondiente a eventos o solicitudes presentadas a la OAGR</t>
  </si>
  <si>
    <t xml:space="preserve">1. Asignacion de solicitud a profesional tecnico evitando conflicto de intereses.                                                                                                                                                                                                                                                                                         2. Hacer una adecuada investigación y completa recopilación de la información del evento ocurrido de acuerdo a los parámetros contenidos en el formato de caracterizaciones y verificar que esté completamente diligenciado.                                                                                                                                  3. Revisiones de los procedimientos de caracterizaciones existentes por parte del equipo de trabajo encargado.                                                                                                                                                         4. Filtro profesional y juridico a los documentos emitidos por el área.  </t>
  </si>
  <si>
    <t>Informes de Caracterización - listados de actividades propuestas en los planes de acción</t>
  </si>
  <si>
    <t>2. Falta de conocimiento y/o experiencia del personal</t>
  </si>
  <si>
    <t xml:space="preserve">3. Insuficiente capacitación del personal </t>
  </si>
  <si>
    <t>Trimestralmente de 01/08/2022 al 31/10/2023</t>
  </si>
  <si>
    <t>Fernando Antonio Abello Rubiano / Lider del proceso de Conocimiento del riesgo</t>
  </si>
  <si>
    <t>Uso inadecuado de la información desde el proceso de Manejo del Desastre para beneficio de terceros al realizar el registro único de damnificados RUDA (En cuanto a subsidios o programas del Estado)</t>
  </si>
  <si>
    <t xml:space="preserve">1. Carencia de controles en el procedimiento </t>
  </si>
  <si>
    <t>El líder del proceso de GMD hace la revision y seguimiento cada vez que se realiza la actividad  correspondiente a eventos atendidos por la OAGRD. Aplicación del manual establecido para utilización de la herramienta RUDA y consulta y uso de la herramienta web.</t>
  </si>
  <si>
    <t>No hay acciones de mitigación adicionales, toda vez que los controles establecidos se están aplicando en acompañamiento de la UNGRD.</t>
  </si>
  <si>
    <t xml:space="preserve">Relación de listados de inclusion al RUD </t>
  </si>
  <si>
    <t>Fernando Antonio Abello Rubiano / Lider del proceso de Manejo del desastres</t>
  </si>
  <si>
    <t xml:space="preserve">2. Insuficiente capacitación del personal </t>
  </si>
  <si>
    <t xml:space="preserve">3. Presiones indebidas  </t>
  </si>
  <si>
    <t>4. Falta de conocimiento y/o experiencia del personal</t>
  </si>
  <si>
    <t>Posibilidad de recibir o solicitar cualquier dádiva o beneficio en nombre propio o para terceros al realizar el Formato Único de contrato de arriendo de vivienda urbana, para el pago de subsidios de reubicación temporal.</t>
  </si>
  <si>
    <t>El líder del proceso de GMD hace la revision y seguimiento cada vez que se realiza la actividad  correspondiente a eventos atendidos por la OAGRD. Visitas a beneficiarios de los subsidios de arriendo a fin de verificar la habitabilidad de la vivienda en arriendo y su ubicación de acuerdo al Formato Único de Contrato establecido para dicho subsidio</t>
  </si>
  <si>
    <t>Revision peródica de los contratos  de subsidio de arriendo y documentacion.                                                                       Hacer visitas a los damnificados del subsidio de arriendo.</t>
  </si>
  <si>
    <t>Informes y listados de visitas programadas realizadas</t>
  </si>
  <si>
    <t>GESTIÓN DE MANEJO DEL DESASTRE</t>
  </si>
  <si>
    <t xml:space="preserve">Uso inadecuado de la información desde el proceso de Gestión de Reducción del Riesgo para beneficio de terceros (En cuanto a subsidios o programas del Estado).  </t>
  </si>
  <si>
    <t xml:space="preserve">El líder del proceso de GRR hace la revision y seguimiento cada vez que se realiza la actividad  correspondiente a eventos o solicitudes presentadas a la OAGRD o por asignación del proceso GCR  </t>
  </si>
  <si>
    <t xml:space="preserve">1. Asignacion de solicitud a profesional tecnico evitando conflicto de intereses.                                                                                                                                                                                                                                                                                         2. Hacer una adecuada investigación y completa recopilación de la información del evento ocurrido, de acuerdo a la actividad  que se realiza desde el área.                                                                                                                                                                                                                                       3. Filtro profesional y juridico a los documentos emitidos por el área.  </t>
  </si>
  <si>
    <t>Fernando Antonio Abello Rubiano / Lider del proceso de Reducción del riesgo</t>
  </si>
  <si>
    <t>3. Falta de conocimiento y/o experiencia del personal</t>
  </si>
  <si>
    <t>GESTIÓN REDUCCIÓN DEL RIESGO</t>
  </si>
  <si>
    <t>Evaluación Independiente</t>
  </si>
  <si>
    <t>N/A</t>
  </si>
  <si>
    <t>0/11/2023</t>
  </si>
  <si>
    <t>Medir y evaluar la eficacia, eficiencia y economía de los controles establecidos en el Sistema de Control Interno, para asesorar a la Alta Dirección en el mejoramiento continuo de la gestión, y así contribuir en la toma de decisiones que orienten el accionar administrativo hacía la consecución de los obejtivos trazados, a través de la evaluación independiente, reportes , asesorías y  seguimientos de Ley,  durante la anualidad.</t>
  </si>
  <si>
    <t>Posibilidad de recibir,  solicitar u ofrecer cualquier dadiva o beneficio a nombre propio o de un tercero, con el fin de omitir la inclusión de procesos identificados como prioritarios o críticos, en el Plan Anual de Auditoría.</t>
  </si>
  <si>
    <t xml:space="preserve">Inexistencia de Sistemas de Información para  priorizar objetivamente las unidades auditables.    </t>
  </si>
  <si>
    <t xml:space="preserve">El profesional asignado digitará en la base de datos, cada vez que se requiera, la información producida por la Oficina Asesora de Control Interno y la generada por otras fuentes, de acuerdo con los lineamientos establecidos por la Jefe de la Oficina, la cual será revisada en mesas de trabajo con el Comité Coordinador de la OACI, con el propósito de verificar a través de esta herramienta la información que será insumo para la priorización de las auditorías que se incluirán en el Plan Anual de Auditoría. En caso de presentarse omisión en la digitación de la información, se deberán hacer los ajustes pertinentes. Las evidencias de la ejecución del control serán base de datos actualizada, correos electrónicos y/o actas de reunión. </t>
  </si>
  <si>
    <t>Gestionar con la Oficina Asesora de Informática una herramienta tecnológica efectiva que permita sistematizar la información en tiempo real.</t>
  </si>
  <si>
    <t>Hasta que sea creada la herramienta.</t>
  </si>
  <si>
    <t>Oficios de gestión</t>
  </si>
  <si>
    <t>Jefe de la OACI/ Comité Coordinanor / Coordinadores / Equipo de trabajos</t>
  </si>
  <si>
    <t xml:space="preserve">Excesiva discrecionalidad en la priorización de las auditorías y/o seguimientos que se incluirán en el Plan Anual de Auditoría.                         </t>
  </si>
  <si>
    <t>El Jefe de la OACI y el Comité Coordinador, apoyado con el equipo de trabajo, anualmente priorizarán las unidades auditables que serán incluidas en el PAA a través de mesas de trabajo y el procedimiento establecido, con el fin de verificar la priorización de los criterios estipulados en las Guías pertinentes del DAFP y los procedimientos internos. En caso de observar información insuficiente u omisión de procesos críticos se programarán las reuniones correspondientes para ajustar la priorización. Como evidencia se tendrán las actas de las mesas de trabajos, información utilizada y matriz de priorización.</t>
  </si>
  <si>
    <t xml:space="preserve">Gestionar con la Oficina Asesora de Informática una herramienta tecnológica efectiva que permita sistematizar la información en tiempo real y monitorear periódicamente. </t>
  </si>
  <si>
    <t>Debilidad en la verificación del cumplimiento del procedimiento para la formulación y aprobación del Plan Anual Auditoría.</t>
  </si>
  <si>
    <t>La Jefe de la OACI y el Comité Coordinador con el apoyo del equipo de trabajo, cada vez que se elabore el Plan Anual de Auditoría, verificarán el cumplimiento del procedimiento establecido para tal fin a través de mesas de trabajo; en caso de observarse que se incumple dicho procedimiento se deberán hacer las correcciones o ajustes necesarios. Como evidencias se tendrán las actas de las mesas de trabajo y el PAA formulado.</t>
  </si>
  <si>
    <t xml:space="preserve">Elaborar cronograma de trabajo que contenga las etapas del diseño del PAA y monitorear su cumplimiento. </t>
  </si>
  <si>
    <t>Matriz de seguimientos, correos electrónico, actas de segguimientos</t>
  </si>
  <si>
    <t>Permanente</t>
  </si>
  <si>
    <t>Posibilidad de recibir,  solicitar u ofrecer cualquier dadiva o beneficio a nombre propio o de un tercero, con el fin de postergar u omitir la realización de auditorías incluidas en el Plan Anual de Auditorías.</t>
  </si>
  <si>
    <t>Debilidad en el seguimiento a la ejecución del PAA</t>
  </si>
  <si>
    <t xml:space="preserve">Una vez aprobado el Plan Anual de Auditoría - PAA, el Jefe de la OACI y el Comité Coordinador con el apoyo del equipo asignado,  implementarán la matriz para el seguimiento quincenal a la ejecución del Plan Anual de Auditoría, la cual será diligenciada con la información del PAA aprobado, los memorandos de asignación expedidos, los informes de seguimiento y de auditoría, con el fin de garantizar su cumplimiento oportuno;  en caso de observarse retrasos u omisiones se impartirán las instrucciones, directrices o memorandos que correspondan para la debida y completa ejecución PAA. Como evidencias se tendrán la matriz de seguimiento diligenciada, actas, oficios, correos electrónicos y memorandos. </t>
  </si>
  <si>
    <t xml:space="preserve">Gestionar con la Oficina Asesora de Informática una herramienta tecnológica efectiva que permita además de sistematizar la información en tiempo real, monitorear el PAA, así mismo generar alertas. </t>
  </si>
  <si>
    <t>Posibilidad de recibir, solicitar u ofrecer  cualquier dadiva o beneficio a nombre propio o de un tercero, con el fin de omitir información relevante de naturaleza fiscal, disciplinario, penal y/o administrativa en los informes de Auditorías.</t>
  </si>
  <si>
    <t>Debilidades en la verificación del cumplimiento del procedimiento Auditoría Interna.</t>
  </si>
  <si>
    <t>El Jefe de la OACI y el Coordinador designado realizarán seguimiento a la ejecución de la auditoría, a través de mesas de trabajo con el equipo auditor, informes sobre el estado de la auditoría, revisión de cronograma, plan de trabajo y la verificación del cumplimiento del procedimiento. El seguimiento se efectuará mínimo dos veces a la semana, con el propósito de monitorear el cumplimiento de los objetivos, alcance, criterios y plazos de la auditoría.  En caso de observarse desviaciones en los controles la Jefe de la OACI y el Coordinador impartirán las instrucciones correspondientes para corregirlas. Como evidencias se tendrán informes, actas, oficios, cronogramas de supervisión, correos electrónicos.</t>
  </si>
  <si>
    <t>Gestionar con la Oficina Asesora de Informática una herramienta tecnológica efectiva que permita monitorear el PAA  y generar alertas.</t>
  </si>
  <si>
    <t>Excesiva discrecionalidad en el manejo de la información.</t>
  </si>
  <si>
    <t xml:space="preserve">La información será solicitada y recibida a través de los canales institucionales y será cargada en el OneDrive para consulta y/o revisión, cada vez que se requiera, por el Jefe de la OACI, el Coordinador y todos los integrantes del equipo evaluador; el análisis de toda la información se efectuará conjuntamente, de acuerdo con el cronograma, por el equipo auditor en mesas de trabajo, de las cuales se llevará la trazabilidad en los papeles de trabajo, en las matrices de evaluación, en la formulación, validación y fijación de las observaciones, en la elaboración del informe, y en el pronunciamientos de coherencia e integridad, bajo el monitoreo del coordinador. En caso de que se observe desviaciones del control se informará a la Jefe de la OACI, quien impartirá las instrucciones correspondientes. Como evidencia se tendrán los papeles de trabajo, matrices de evaluación, actas, oficios, ayudas de memorias, matrices de fijación y correos electrónicos. </t>
  </si>
  <si>
    <t>Gestionar con la Oficina Asesora de Informática una herramienta tecnológica efectiva que permita además de sistematizar la información en tiempo real, monitorear el PAA, así mismo generar alertas.</t>
  </si>
  <si>
    <t>MACROPROCESO: GESTIÓN ADMINISTRATIVA</t>
  </si>
  <si>
    <t>PROCESO/SUBPROCESO: CALIDAD/ IMPLEMENTACIÓN MODELOS DE GESTIÓN</t>
  </si>
  <si>
    <r>
      <t xml:space="preserve">Vigencia: </t>
    </r>
    <r>
      <rPr>
        <b/>
        <sz val="16"/>
        <color theme="1"/>
        <rFont val="Arial"/>
        <family val="2"/>
      </rPr>
      <t>25-04-2022</t>
    </r>
  </si>
  <si>
    <t>MAPA DE RIESGOS DE CORRUPCIÓN INSTITUCIONAL</t>
  </si>
  <si>
    <t>DEPENDENCIA:</t>
  </si>
  <si>
    <t>Secretaría General</t>
  </si>
  <si>
    <t xml:space="preserve">Servicios Publicos </t>
  </si>
  <si>
    <t>ELABORACIÓN O ACTUALZACIÓN:</t>
  </si>
  <si>
    <t xml:space="preserve">Elaboración </t>
  </si>
  <si>
    <t>Servicios Públicos: Garantizar la prestación de los servicios públicos domiciliarios (Acueducto, Alcantarillado y Aseo) y no domiciliarios (Alumbrado Público) a los habitantes del Distrito de Cartagena en un 100%, mediante inversiones en infraestructura, subsidios, estudios, políticas y estrategias pedagógicas, de acuerdo con las competencias distritales para mejorar los estándares de calidad, cobertura, acceso de manera permanente.
Mercados Públicos: Proveer las condiciones administrativas, operativas, jurídicas y ambientales para el funcionamiento del 100% de las plazas de mercados públicos del distrito de Cartagena con el fin de garantizar el abastecimiento y la seguridad alimentaria del consumidor final de manera permanente.</t>
  </si>
  <si>
    <t>VIGENCIA DEL:</t>
  </si>
  <si>
    <r>
      <t xml:space="preserve">NOTA: Diligencie únicamente los campos de color </t>
    </r>
    <r>
      <rPr>
        <b/>
        <sz val="20"/>
        <color theme="4" tint="-0.249977111117893"/>
        <rFont val="Calibri"/>
        <family val="2"/>
        <scheme val="minor"/>
      </rPr>
      <t xml:space="preserve">VERDE,  </t>
    </r>
    <r>
      <rPr>
        <sz val="20"/>
        <color rgb="FF000000"/>
        <rFont val="Calibri"/>
        <family val="2"/>
        <scheme val="minor"/>
      </rPr>
      <t xml:space="preserve">En los campos de color </t>
    </r>
    <r>
      <rPr>
        <b/>
        <sz val="20"/>
        <color theme="8" tint="0.59999389629810485"/>
        <rFont val="Arial (Cuerpo)"/>
      </rPr>
      <t>NARANJA</t>
    </r>
    <r>
      <rPr>
        <sz val="20"/>
        <color rgb="FF000000"/>
        <rFont val="Calibri"/>
        <family val="2"/>
        <scheme val="minor"/>
      </rPr>
      <t xml:space="preserve"> despliegue la lista de opciones y seleccione una de ellas. Los campos de color </t>
    </r>
    <r>
      <rPr>
        <b/>
        <sz val="20"/>
        <color theme="0" tint="-0.499984740745262"/>
        <rFont val="Calibri"/>
        <family val="2"/>
        <scheme val="minor"/>
      </rPr>
      <t>GRIS</t>
    </r>
    <r>
      <rPr>
        <sz val="20"/>
        <color rgb="FF000000"/>
        <rFont val="Calibri"/>
        <family val="2"/>
        <scheme val="minor"/>
      </rPr>
      <t xml:space="preserve"> se encuentran formulados. Por favor </t>
    </r>
    <r>
      <rPr>
        <b/>
        <sz val="20"/>
        <color rgb="FF000000"/>
        <rFont val="Calibri"/>
        <family val="2"/>
        <scheme val="minor"/>
      </rPr>
      <t>NO</t>
    </r>
    <r>
      <rPr>
        <sz val="20"/>
        <color rgb="FF000000"/>
        <rFont val="Calibri"/>
        <family val="2"/>
        <scheme val="minor"/>
      </rPr>
      <t xml:space="preserve"> los modifique.</t>
    </r>
  </si>
  <si>
    <t>Nr.</t>
  </si>
  <si>
    <t>Proceso</t>
  </si>
  <si>
    <t>Clasificación del Riesgo</t>
  </si>
  <si>
    <t>Descripción del Riesgo</t>
  </si>
  <si>
    <t>Causas</t>
  </si>
  <si>
    <t>Consecuencias</t>
  </si>
  <si>
    <t>Riesgo Inherente</t>
  </si>
  <si>
    <t>Tratamiento del riesgo</t>
  </si>
  <si>
    <t>Tipo de control</t>
  </si>
  <si>
    <t>Control Existente</t>
  </si>
  <si>
    <t>Evaluación de controles</t>
  </si>
  <si>
    <t>Riesgo Residual</t>
  </si>
  <si>
    <t xml:space="preserve"> Probabilidad</t>
  </si>
  <si>
    <t xml:space="preserve"> Impacto</t>
  </si>
  <si>
    <t>Nivel del Riesgo</t>
  </si>
  <si>
    <t>Acción de Control</t>
  </si>
  <si>
    <t>Calificación del Diseño del control</t>
  </si>
  <si>
    <t>Rango calificación de control</t>
  </si>
  <si>
    <t>Calificación de solidez de control</t>
  </si>
  <si>
    <t>Probabilidad</t>
  </si>
  <si>
    <t>Impacto</t>
  </si>
  <si>
    <t>Nivel del Riesgos</t>
  </si>
  <si>
    <t>Servicios Públicos</t>
  </si>
  <si>
    <t>Corrupción</t>
  </si>
  <si>
    <t>Posibilidad de recibir, ofrecer o solicitar un regalo, beneficio o dádiva a nombre propio o de terceros con el fin de encausar la compra de un predio para la proteccion de acueductos</t>
  </si>
  <si>
    <t>Exceso de confianza en la persona encargada de realizar la revision tecnica y juridica de las opciones tecnicas</t>
  </si>
  <si>
    <t>Adjudicación del contrato de compra-  venta en un predio con baja importancia para la proteccion del acueducto</t>
  </si>
  <si>
    <t xml:space="preserve">Mayor </t>
  </si>
  <si>
    <t>Reducir</t>
  </si>
  <si>
    <t>Preventivos</t>
  </si>
  <si>
    <t>El líder del area, semestralmente realizará visitas tecnicas (inspecciones, recorridos, toma de cordenadas, creacion de poligonos)  ,para verificar los predios ubicados en el área de importancia estratégica del Distirito de Cartagena , si se evidencia predios que no hacen parte del área de importancia estratégica, se debe notificar a la Corporación Regional Caridique  y se hará georefenrenciación del o los predio del hallazgo, se levantará acta de visita.</t>
  </si>
  <si>
    <t>Menor</t>
  </si>
  <si>
    <t>Insignificante</t>
  </si>
  <si>
    <t xml:space="preserve">Validacion con Ministerio de Ambiente </t>
  </si>
  <si>
    <t>Actas de reunion y visitas con CARDIQUE</t>
  </si>
  <si>
    <t>Semestral</t>
  </si>
  <si>
    <t>Asesor Servicios publicos</t>
  </si>
  <si>
    <t xml:space="preserve"> Servicios Públicos</t>
  </si>
  <si>
    <t xml:space="preserve">Posibilidad de recibir, ofrecer o solicitar un regalo, beneficio o dádiva a nombre propio o de terceros con el fin de garantizar la limpieza de la zona. </t>
  </si>
  <si>
    <t>Exceso de confianza en la persona encargada</t>
  </si>
  <si>
    <t>Perdida de credibilidad a la entidad territorial</t>
  </si>
  <si>
    <t xml:space="preserve">El líder del área, semanalmente, verifica la programación de las personas asignadas para la supervisión de la zona, revisando el cronograma entregado con antelación, si se encuentra alguna observación o hallazgo irregular se deberá hacer una rotación del personal asignado, Al finalizar debe quedar un documento donde se evidencie el acuerdo de las personas involucradas. </t>
  </si>
  <si>
    <t xml:space="preserve">Realizar convenios con entidades educativas para capacitar al personal. </t>
  </si>
  <si>
    <t>Convenios firmados</t>
  </si>
  <si>
    <t>Falta de personal</t>
  </si>
  <si>
    <t>Falta de objetividad al momento de escoger el sector al cual se le dará el servicio</t>
  </si>
  <si>
    <t>El líder del área, semestralmente, verifica la solicitud del perfil personal a solicitar, revisa el oficio a presentar antes de ser enviado, en caso de haber alguna observación o hallazgo irregular se deberá realizar las respectivas correcciones al documento, Al finalizar debe quedar un documento el cual deberá ser firmado por el líder del área.</t>
  </si>
  <si>
    <t>Posibilidad de recibir, ofrecer o solicitar un regalo, beneficio o dádiva a nombre propio o de terceros dirigido por las empresas prestadoras de servicios.</t>
  </si>
  <si>
    <t>Exceso de confianza en la persona encargada de recopilar la información encaminada a la superintendencia</t>
  </si>
  <si>
    <t>Perdida de credibilidad a la entidad territorial ante la superintendencia</t>
  </si>
  <si>
    <t>El líder del área, mensualmente, hace seguimiento a los documentos realizados por la persona encargada, revisando la información presentada dentro de estos mismos y si hay irregularidades hacer sus respectivas correcciones, el documento al final deberá ser firmado por las personas involucradas.</t>
  </si>
  <si>
    <t xml:space="preserve">Verificar si la infomación suministrada cuenta con todos los soportes que respalden el informe final de auditoria </t>
  </si>
  <si>
    <t>Informe de Auditoría con sus respectivos soportes</t>
  </si>
  <si>
    <t>Mensual</t>
  </si>
  <si>
    <t xml:space="preserve">Posibilidad de recibir o solicitar dádiva o beneficio por direccionamiento de vinculación contractual en favor propio o de un tercero en el marco de la prestación del servicio público de alumbrado.  </t>
  </si>
  <si>
    <t xml:space="preserve">Exceso de requisitos técnicos o financieros focalizados a favorecer a un particular. </t>
  </si>
  <si>
    <t xml:space="preserve">Adjudicación del contrato sin libre competencia. </t>
  </si>
  <si>
    <t xml:space="preserve">El coordinador del área, cada vez que se vayan a elaborar estudios o documentos previos para procesos de selección, promoverá la descentralización de la elaboración de estos documentos, involucrando al área técnica y al responsable de la contratación en su estructuración. Si a pesar de lo anterior, el coordinador considera y persiste la centralización de la producción documental, inmediatamente le solicitará al técnico y al responsable de la contratación que justifiquen el contenido de los mencionados documentos, especialmente lo relacionado con la caracterización del contratante idóneo. 
Evidencia: Justificación por parte de las personas a cargo del contenido de los documentos, con el visto bueno del coordinador de área. </t>
  </si>
  <si>
    <t>Cada vez que el profesional encargado de proyectar las bases de los términos de referencia de los procesos de selección y sus necesidades mínimas vaya a hacerlo, deberá consolidar los documentos y la información que soporte todos los requerimientos realizados</t>
  </si>
  <si>
    <t xml:space="preserve">Documentos e información que soporte todos los requerimientos realizados en los términos de referencias de los procesos de selección. </t>
  </si>
  <si>
    <t>Bimestral</t>
  </si>
  <si>
    <t>Exceso de direccionamiento de los resultados de un proceso.</t>
  </si>
  <si>
    <t xml:space="preserve">Recibir o solicitar dádiva o beneficio. </t>
  </si>
  <si>
    <t xml:space="preserve">El coordinador del área, el área técnica relacionada con el proceso de selección y el responsable de la contratación, velarán por la implementación de los procesos, procedimientos y formatos de supervisión e interventoría que incluya cada proceso de selección, generando trazabilidad de manera escrita en el sistema de gestión documental de la entidad. Si se llegara a encontrar que estos procesos, procedimientos y formatos de supervisión e interventoría no se han implementado correctamente, ya sea por la misma entidad o por un tercero, se le solicitará al coordinador de área, el área técnica relacionada con el proceso y el responsable de la contratación un plan de acción para reemediar dicha implementación deficiente, el cual deberá enviarse lo más pronto posible a la autoridad interna competente. 
Evidencia: Aprobación del plan de acción por parte de la autoridad interna competente. </t>
  </si>
  <si>
    <t>Verificar si el resultado final del documento posibilita o incentiva la ocurrencia de alguno de los escenarios de corrupción contemplados en el Plan Anticurrupción y de Atención al Cliente de la entidad</t>
  </si>
  <si>
    <t xml:space="preserve">Documento que coteja la posibilidad de ocurrencia e incentivo de alguno de los escenarios de corrupción del Plan Anticorrupción y de Atención al Cliente de la entidad vs. La versión final de los términos de referencia de los procesos de selección. </t>
  </si>
  <si>
    <t xml:space="preserve">Falta de supervisión a la solicitud de documentos requeridos a los candidatos de los procesos de contratación. </t>
  </si>
  <si>
    <t>Posibilidad de pérdida económica y reputacional.</t>
  </si>
  <si>
    <t xml:space="preserve">El coordinador del área promoverá una cultura de integridad en los servidores públicos que permitan prácticas preventivas, mediante la realización de capacitaciones y grupos de trabajo cada seis meses. Si se llegara a encontrar alguna observación o hallazgo irregular que ponga en duda la efectividad de estas capacitaciones y grupos de trabajo, se deberá revisar el contenido que se trabajará en estos y aumentar su frecuencia. Evidencia: Bitácora de cada una de las capacitaciones y grupos de trabajo que se realicen. </t>
  </si>
  <si>
    <t xml:space="preserve"> El profesional antes mencionado, solicita a través de correo electrónico al Grupo de Apoyo de Quejas y Denuncias sobre Presuntos Actos de Corrupción.</t>
  </si>
  <si>
    <t xml:space="preserve">Registro de las solicitudes a través de correo electrónico al Grupo de Apoyo de Quejas y Denuncias sobre Presuntos Actos de Corrupción. </t>
  </si>
  <si>
    <t xml:space="preserve">Posibilidad de omitir la verificación de requisitos para el pago a proveedores y contratistas que busque la destinación de recursos públicos de forma indebida en favor de un privado o tercero en el marco de la prestación del servicio público de alumbrado. </t>
  </si>
  <si>
    <t>No debida custodia y control de los documentos  contractuales en el sentido de favorecer mis intereses o los de  un tercero en el marco de la prestación del servicio público de alumbrado</t>
  </si>
  <si>
    <t xml:space="preserve">El coordinador del área o quien este delegue, cada vez que se requiera autorizar un pago, verificará el cumplimiento y el seguimiento a las actividades desarrolladas por medio de los documentos exigidos para generar la obligación, mediante un simple cotejo del alcance de la obligación pactada versus el desarrollo de las actividades desarrolladas.  Si se llegara a percibir o recibir alguna observación sobre la discordancia entre lo pactado y lo desarrollado, se le enviará el caso a la autoridad interna competente, con su respectivo informe de lo hallado. Evidencia: El informe que se produzca para efecto de explicar al superior la situación que convoca la discordancia. </t>
  </si>
  <si>
    <t>El profesional encargado de las cuentas y/o la liquidación verificará los requisitos soportes para el trámite de pagos recibidos conforme a los lineamientos para la ejecución financiera y presupuestal, y de pagos de recibidos, generando la cuenta por pagar y/o la obligación, y reasignando por ORFEO al profesional de contabilidad. En caso de evidenciar inconsistencias, devolverá la cuenta al supervisor y/o al validador para que sea subsanada</t>
  </si>
  <si>
    <t xml:space="preserve">El entregable será una bitácora comprendida por documentos  cortos y precisos en los que cada uno de los niveles de pagaduría decrarará el cumplimiento o no de los requisitos soportes para el tramite de pago recibidos se encuentran de conformidad con los lineamientos para la ejecución financiera y presupuestal, y qué trámite le dio al trámite de pago recibidos. </t>
  </si>
  <si>
    <t>Falta de control sobre los intereses particulares del funcionario público que ejerce la supervisión e interventoría.</t>
  </si>
  <si>
    <t>Recibir o solicitar dádiva o beneficio.</t>
  </si>
  <si>
    <t xml:space="preserve">El coordinador del área o quien este delegue, cada vez que se requiera autorizar un pago, verificará el cumplimiento y el seguimiento a las actividades desarrolladas por medio de los documentos exigidos para generar la obligación, mediante un simple cotejo del alcance de la obligación pactada versus el desarrollo de las actividades desarrolladas. Para el efecto, se hará uso de una lista de chequeo con fundamento en las actividades que comprenden el contrato, que aprobará el encargado de la contratación y su supervisor. Si se llegara a percibir o recibir alguna observación sobre la discordancia entre lo pactado y lo desarrollado, se le enviará el caso a la autoridad interna competente, con su respectivo informe de lo hallado, incluyendo lo relativo a la lista de chequeo. Evidencia: El informe que se produzca para efecto de explicar al superior la situación que convoca la discordancia, en especial lo relacionado con la lista de chequeo. </t>
  </si>
  <si>
    <t>El profesional de pagaduría verificará los requisitos soportes para el tramite de pago recibidos conforme a los lineamientos para la ejecución financiera y presupuestal, generando la ordena de pago y reasignando por ORFEO a la coordinación financiera, de notar inconsistencias, las reportará a su supervisor.</t>
  </si>
  <si>
    <t>Falta de control sobre el favorecimiento de los intereses del contratista durante la ejecución del contrato.</t>
  </si>
  <si>
    <t xml:space="preserve">Destinación de recursos públicos de forma indebida en favor de un privado o tercero. </t>
  </si>
  <si>
    <t>La coordinación del grupo de gestión financiera verificará los requisitos soportes con el propósito de ser validados, firmados y remitidos mediante ORFEO a secretaria general, en caso de encontrar inconsistencias los devolverá a pagaduría donde se validará la novedad.</t>
  </si>
  <si>
    <t xml:space="preserve">El coordinador del área deberá promover una cultura de integridad en los servidores públicos que permitan prácticas preventivas, mediante la realización de capacitaciones y grupos de trabajo cada seis meses. Si se llegara a encontrar alguna observación o hallazgo irregular que ponga en duda la efectividad de estas capacitaciones y grupos de trabajo, se deberá revisar el contenido que se trabajará en estos y aumentar su frecuencia. 
Evidencia: Bitácora de cada una de las capacitaciones y grupos de trabajo que se realicen. </t>
  </si>
  <si>
    <t>El profesional de pagaduría correspondiente verificará los requisitos soportes, buscando autorizar la orden de pago en la plataforma de SIIF Nación. Así, con la confirmación de pago de SIIF Nación remitirá por ORFEO el tramite de pago a contratistas y los demás pagos al archivo de gestión del área. En caso de evidenciar inconsistencias, se devolverá la cadena presupuestal.</t>
  </si>
  <si>
    <t>También hará parte de la mencionada bitácora una lista de chequeo relacionada con la revisión de los datos sobre el tercero beneficiario, la entidad destino, valores en SIIF Nación</t>
  </si>
  <si>
    <t xml:space="preserve">Posibilidad de pérdida económica y reputacional por la suscripción de contratos para la prestación del servicio de alumbrado público que busque destinar recursos públicos de forma indebida en favor de empresas distribuidoras o comercializadoras del servicio de energía eléctrica, o con terceros a través de concesiones, convenios o cualquier otra modalidad. </t>
  </si>
  <si>
    <t xml:space="preserve">El coordinador del área, cada vez que se vayan a elaborar estudios o documentos previos para procesos de selección, promoverá la descentralización de la elaboración de estos documentos, involucrando al área técnica y al responsable de la contratación en su estructuración. Si a pesar de lo anterior, el coordinador considera presiste la centralización de la producción documental, inmediatamente le solicitará al técnico y al responsable de la contratación que justifiquen el contenido de los mencionados documentos, especialmente lo relacionado con la caracterización del contratante idóneo. 
Evidencia: Justificación por parte de las personas a cargo del contenido de los documentos, con el visto bueno del coordinador de área. </t>
  </si>
  <si>
    <t>La persona encargada en el enlace con la Unidad Administrativa de Contratación para el proceso de selección correspondiente, deberá comunicarle al funcionario de la mencionada unidad el riesgo que conlleva este tipo de contratación y hacerle seguimiento a los procesos  manera que logre ofrecer una perspectiva con experiencia. De percibir algún tipo de violación o contravención a un proceso libre y sin corrupción, deberá comunicarlo a su supervisor.</t>
  </si>
  <si>
    <t>Registro de la comunicación  al funcionario de la Unidad Administrativa el riesgo que conlleva este tipo de contratación.</t>
  </si>
  <si>
    <t>Anual</t>
  </si>
  <si>
    <t>Utilización de métodos no adecuados en cuanto a los documentos requeridos de los candidatos seleccionados en los procesos de contratación.</t>
  </si>
  <si>
    <t xml:space="preserve">El supervisor del área de alumbrado público le dará el manejo necesario para tomar las medidas que eviten la materialización de la corrupción. De encontrarlo necesario, dará aviso al supervisor de la unidad de contratación para darle un manejo mancomunado lo más pronto posible. </t>
  </si>
  <si>
    <t xml:space="preserve">Registro de la comunicación  al supervisor del área de alumbrado público en que se le comunica la percepción de algún tipo de violación o contravención a un proceso libre y sin corrupción. </t>
  </si>
  <si>
    <t>MERCADOS PUBLICOS</t>
  </si>
  <si>
    <t xml:space="preserve">Posibilidad de recibir, ofrecer o solicitar un regalo, beneficio o dádiva a nombre propio o de terceros con el fin de desviar el destino de los recaudos percibidos por concepto de derecho de uso de los locales en los mercados públicos </t>
  </si>
  <si>
    <t>Falta de formalizacion del vinculo contractual de los servicios de administracion de los sistemas de mercados y el bien de uso de los comerciantes con los locales adjudicados.</t>
  </si>
  <si>
    <t xml:space="preserve"> 
Demandas y demás acciones jurídicas
</t>
  </si>
  <si>
    <t>EXTREMO</t>
  </si>
  <si>
    <t>1.El asesor para asuntos de mercados de manera anual gestionará con la Secretaria de Hacienda la apertura y/o renovación de una cuenta bancaria institucional exclusiva para el recaudo por concepto de uso de los locales en los mercados públicos, evaluando y reportando el comportamiento de estos durante la vigencia fiscal correspondiente. Evidencia : carta de solicitud de apertura y/o renovación de la cuenta bancaria institucional.</t>
  </si>
  <si>
    <t xml:space="preserve">1. mesas de trabajos con las entiades para el logro de acuerdos de pago con los comerciantes adjudicatarios u otras posibles soluciones. </t>
  </si>
  <si>
    <t>Mesas realizadas con el concejo Distrital, solicitud de mesas de trabajo con la contraloria distrital, personeria y Concejo Distrital.</t>
  </si>
  <si>
    <t>Diana Martinez Berrocal</t>
  </si>
  <si>
    <t>Falta de un sistema financiero establecido, que tenga el historico de pagos y pagos actualizados.</t>
  </si>
  <si>
    <t>Pérdida de la imagen institucional.</t>
  </si>
  <si>
    <t>2. El asesor para asuntos de mercados de manera mensual solicita a Tesoreria Distrital los extractos bancarios correspondientes al movimiento de la cuenta designada y realiza un análisis de los montos recaudados, enviando los reportes y/o informes correspondientes sobre el comportamiento de los mismos a Secretaria General y Secretaria de Hacienda.
Evidencia: reporte y/o informe remitido a Secretaria General sobre el comportamiento del recaudo por concepto derecho de uso de los locales (información suministrada por Secretaria de Hacienda)</t>
  </si>
  <si>
    <t>SERVICIO AL CIUDADANO</t>
  </si>
  <si>
    <t>Posibilidad de pérdida Reputacional Por suplantación de funciones de otros funcionarios  debido a intereses individual o de un tercero</t>
  </si>
  <si>
    <t xml:space="preserve">Por suplantación de funciones de otros funcionarios </t>
  </si>
  <si>
    <t xml:space="preserve"> Demandas y demás acciones jurídicas</t>
  </si>
  <si>
    <t>Bajo</t>
  </si>
  <si>
    <t>Realizar monitoreo articulando las obligaciones asociadas a la contratacion del cargo a ejercer vs los informes de gestión presentados en aras de  reducir las posibilidades de modificación no autorizada o no intencional, o el uso indebido de los activos de la Alcaldia de Cartagena de Indias.</t>
  </si>
  <si>
    <t>Débil</t>
  </si>
  <si>
    <t>Revisión mensual de las activiades ejecutadas durante el periodo que se está cobrando, de acuerdo con las obligaciones expuestas en el contrato de OPS</t>
  </si>
  <si>
    <t>Informe mensual</t>
  </si>
  <si>
    <t>Responsable VUAC</t>
  </si>
  <si>
    <t>Revisión de los compromisos adquiridos en la evaluación de desemepeño indivual del semestre anterior</t>
  </si>
  <si>
    <t>31/01/202</t>
  </si>
  <si>
    <t>Evaluación de desempeño correspondiente al ssegundo semestre del año</t>
  </si>
  <si>
    <t>Pérdida de confianza en lo público.</t>
  </si>
  <si>
    <t xml:space="preserve">Posibilidad de pérdida Reputacional Por perdida de la confidencialidad de la información del ciudadano debido al  uso inadecuado de la información reservada y clasificada </t>
  </si>
  <si>
    <t>Clasificación de los usuarios que tienen acceso a información del SIGOB con niveles de acceso de los requisitos legales, valor, criticidad y susceptibilidad a divulgación o a modificación no autorizada</t>
  </si>
  <si>
    <t>Revisión periodica de los atributos que tengan los perfiles de cada una de las usuarios asignados a la VUAC</t>
  </si>
  <si>
    <t>Formato de Control de acceso</t>
  </si>
  <si>
    <t>Responsable VUAC / OAI</t>
  </si>
  <si>
    <t>Exceso de discrecionalidad</t>
  </si>
  <si>
    <t>Revisión periodica de los atributos de cada usuario de dominio que esten asigandos a la VUAC</t>
  </si>
  <si>
    <t xml:space="preserve">uso inadecuado de la información reservada y clasificada </t>
  </si>
  <si>
    <t>GESTION EN SEGURIDAD Y CONVIVENCIA</t>
  </si>
  <si>
    <t>Posibilidad de que las personas involucradas en el manejo de la plataforma para la solicitud  de inspección locativa de seguridad humana y protección contra incendio por parte del Cuerpo de Bomberos de Cartagena  reciban o soliciten algún beneficio a nombre propio o de terceros  para  agilizar el proceso de expedición de las  certificaciones de seguridad y protección contra incendio en cumplimiento de la ley 1575  de 2012  articulo 42 modificado en la ley 1796 art. 7 de 2016</t>
  </si>
  <si>
    <t xml:space="preserve">El coordinador del proceso, semanalmente, evalúa las estadísticas de respuestas a la gestión de trámites, revisando los tiempos de respuesta de cada solicitud en el sistema de racionalización de tramite del Cuerpo de Bomberos de Cartagena, si se encuentra alguna solicitud que sobrepasó  los tiempos habiles de respuestas establecidos,  se le solicita inmediatamente al profesional que dió respuesta que justifique y aporte los soportes necesarios para dar razón de tal gestión, de no haber respuesta satisfactoria, se envía el caso a la autoridad interna competente. Evidencia: Base de datos de tiempos de respuesta de la estrategia de  racionalización de trámites del Cuerpo de Bomberos. </t>
  </si>
  <si>
    <t>Catastrófico</t>
  </si>
  <si>
    <t>Posibilidad de que las personas involucradas en el proceso  reciban o soliciten algún beneficio a a nombre propio o de terceros para la expedición de permisos a espectaculos públicos sin el lleno de los requisitos y/o vulnerando el derecho de turno.</t>
  </si>
  <si>
    <t>El personal de guardia y custodia realiza revisión quincenal  a las celdas de las internas para  verificar e incautar el ingreso de elementos  prohibidos (Drogas, Armas, telefonos, Elementos de Comunicación) y realiza informe de incautación. Los elementos incautados se someten a cadena de custodia  y en caso de que se determine que existe la responsabilidad de un funcionario, se pone a conocimiento de Control Disciplinario. El proceso de incautación esta reglado por la lay 65 de 1993.  Evidencia: Informe de encautación y formato de encautación.</t>
  </si>
  <si>
    <t>Posibilidad de que las personas involucradas en el proceso  reciban o soliciten algún beneficio a  nombre propio o de terceros para  la aplicación de las medidas policivas  definidas en los articulos 205 y206 de la Ley 1801 de 2016, que son competencia de las Inspecciones de Policia en primera instancia  y de la Secretaría del Interior  y Convivencia Ciudadana en segunda instancia.</t>
  </si>
  <si>
    <t xml:space="preserve">ALCALDÍA MAYOR DE CARTAGENA DE INDIAS </t>
  </si>
  <si>
    <t>GEDGA. GESTIÓN ADMINISTRATIVA</t>
  </si>
  <si>
    <t>Posibilidad de recibir o solicitar cualquier dádiva o beneficio a nombre propio o de terceros con el fin de favorecer a un proponente en un proceso de selección contractual.</t>
  </si>
  <si>
    <t>Debilidades en la etapa de planeación de la contratación, que faciliten la inclusión en los estudios previos, y/o en los pliegos de condiciones de requisitos orientados a favorecer a un proponente.</t>
  </si>
  <si>
    <t>Afecta la prestación de servicios.
Dar lugar al detrimento de calidad de vida de la comunidad por la pérdida de los recursos públicos.
Generar intervención de los órganos de control, de la Fiscalía, u otro ente.
Dar lugar a procesos sancionatorios, disciplinarios, fiscales y/o penales.
Afectar la imagen de la organización.</t>
  </si>
  <si>
    <t>Detectivos</t>
  </si>
  <si>
    <r>
      <t>El Comité de Contratación se reúne para cada proceso contractual (cu</t>
    </r>
    <r>
      <rPr>
        <sz val="12"/>
        <rFont val="Calibri"/>
        <family val="2"/>
        <scheme val="minor"/>
      </rPr>
      <t xml:space="preserve">ando aplique según la modalidad) </t>
    </r>
    <r>
      <rPr>
        <sz val="12"/>
        <color rgb="FFFF0000"/>
        <rFont val="Calibri"/>
        <family val="2"/>
        <scheme val="minor"/>
      </rPr>
      <t>r</t>
    </r>
    <r>
      <rPr>
        <sz val="12"/>
        <color rgb="FF000000"/>
        <rFont val="Calibri"/>
        <family val="2"/>
        <scheme val="minor"/>
      </rPr>
      <t>ealizando la verificación de la legalidad del proceso en los aspectos jurídicos, técnicos y financieros,  realizando las observaciones y solicitud de ajuste al proceso, de tal forma que se garantice el desarrollo del mismo. Como resultado del control realizado por el Comité de Contratación se genrarán las actas de comité y/o las comunicaciones generadas por dicho comité al área de contratación de la SED.
El proceso contractual solo seguirá su curso si el Comité de Contratación dá el VoBo del mismo.</t>
    </r>
  </si>
  <si>
    <t>Implementar el  Manual de contratación de la Alcaldía de Cartagena, en el cual se establecen las responsabilidades y los criterios para los procesos contractuales que e desarrollen en la entidad.</t>
  </si>
  <si>
    <t>Generación de los registros establecidos en el Manual de Contratación, para cada uno de los procesos contractuales que se den en la SED.</t>
  </si>
  <si>
    <t>Carencia de controles o controles no apropiados en todas las etapas del proceso de contratación.</t>
  </si>
  <si>
    <t>La aplicación SECOP II garantiza la transparencia del proceso de contratación en cada una de las etapas del mismo, permitiendo que pueda ser monitoreado por la entidad, los proponentes y la ciudadanía.</t>
  </si>
  <si>
    <t>Cumplir con el procedimiento GEDGA01-P001. Gestión de contratos, implementados conforme a la normatividad vigente</t>
  </si>
  <si>
    <t>Falta de conocimiento del personal y los procesos que intervienen en las diferentes etapas del proceso de contratación.</t>
  </si>
  <si>
    <t>Desde el proceso de GEDGA se asigna a un funcionario que monitorea el desarrollo de cada una de las etapas del proceso contractual, para cada uno de los procesos que se desarrollen en la SED, este funcionario verifica que el proceso contractual cumpla con la legalidad del proceso y asesora a los difrentes actores que intevienen en el proceso contractual. Si el funcionario asignado, identificac alguna desviación en el proceso, realiza las observaciones y cambio que se deben realizar hasta continuar las pròximas etapsas delproeso contractual. Las evidencias del control quedan en las comunicaciones que se den por parte del funcionario encargado con las personas que intervienen en el proceso contractual.</t>
  </si>
  <si>
    <t>Revisar la asignación de actividades en el procedimiento de contratación, de tal forma que la persona que realiza el control o verificación sea independiente de quien realice la actividad.</t>
  </si>
  <si>
    <t>Procedimiento de contratción revisado y actualizado.</t>
  </si>
  <si>
    <t>Presiones indebidas realizadas por particulares para su beneficio.</t>
  </si>
  <si>
    <t>Mantener la realización de los Comité de Contratación (cuando aplique de acuerdo a la modalidad) /  Evaluador designado</t>
  </si>
  <si>
    <t>Observaciones presentadas por el Comité de Contratación para cada uno de los procesos contractuales que se realicen en la SED.</t>
  </si>
  <si>
    <t>GEDGL. GESTIÓN LEGAL</t>
  </si>
  <si>
    <t>Posibilidad de recibir o solicitar cualquier dádiva o beneficio a nombre propio o de terceros, para expedir conceptos u orientaciones de tipo jurídico para beneficio de un particular, en contravía del ordenamiento jurídico o reglamentario.</t>
  </si>
  <si>
    <t>Falta de competencia del personal en la normatividad que aplica al sector, por los cambios que se presentan periódicamente..</t>
  </si>
  <si>
    <t>Afectar el cumplimiento de metas y objetivos de la dependencia.
Afectar el cumplimiento de misión de la Entidad.
Afectar el cumplimiento de la misión del sector al que pertenece la Entidad.
Generar pérdida de confianza de la Entidad, afectando su reputación.
Generar pérdida de recursos económicos.
Afecta la prestación de servicios.
Generar intervención de los órganos de control, de la Fiscalía, u otro ente.
Dar lugar a procesos sancionatorios, disciplinarios, fiscales y/o penales.</t>
  </si>
  <si>
    <t>El líder del proceso de GEDGL realizará la revisión  y  actualización del  normograma según aplique, además de la capacitación al personal del proceso cuando se requiera por los cambios que se presenten en la normatividad. Si el líder del proceso identifica cambios en la normatividad que le aplica, actualizará el normograma y procederá a socializar al personal del proceso que le aplique.</t>
  </si>
  <si>
    <t>Mantener la  revisión y  actualización periódica del  normograma por parte del líder del proceso, además de la capacitación al personal, cuando estos cambios en la normatividad lo requieran.</t>
  </si>
  <si>
    <t>Registros de Capacitación.
Normograma Actualizado</t>
  </si>
  <si>
    <t>Amplia discrecionalidad en la emisión de los conceptos jurídicos para los casos analizados.</t>
  </si>
  <si>
    <t>El líder del proceso implementa mecanismos de doble verificación para emisión de los conceptos, en cada uno de los casos que sean estudiados. Si al momento  de realizar la verificación de los conceptos o actos administrativos, se encuentra una observación, informa la misma y se regresa para su ajuste al responsable de su realización, al cual solo se dará liberación si todas las personas que lo verifican dan el VoBo al concepto a emitir. Como evidencia del control se genrarán los VoBo y/o comunicaciones de las revisiones al concepto emitido.</t>
  </si>
  <si>
    <t>Mantener la implementación de los mecanismos de doble verificación para emisión de los conceptos</t>
  </si>
  <si>
    <t>Evidencia de las aprobaciones o VoBo por parte de los responsables en los conceptos emitidos.</t>
  </si>
  <si>
    <t>Socializar a todos los funcionarios del proceso la actualización del normograma haciendo énfasis en los apartes que aplican fundamentalmente</t>
  </si>
  <si>
    <t>GEDIV. INSPECCIÓN Y VIGILANCIA</t>
  </si>
  <si>
    <t>Posibilidad de recibir o solicitar cualquier dádiva o beneficio a nombre propio o de terceros, con el fin de expedir actos administrativos a establecimientos educativos que no cumplan con los requisitos legales</t>
  </si>
  <si>
    <t>Falta de información clara y debilidad en el acceso a los canales de información, que permitan mostrar claramente a los usuarios, cuales son los requisitos para la solicitud de servicios.</t>
  </si>
  <si>
    <t>Afectar el cumplimiento de metas y objetivos de la dependencia.
Afectar el cumplimiento de la misión de la Entidad.
Afectar el cumplimiento de la misión del sector al que pertenece la Entidad.
Generar pérdida de confianza de la Entidad, afectando su reputación.
Generar pérdida de recursos económicos.
Afecta la prestación de servicios.
Generar intervención de los órganos de control, de la Fiscalía, u otro ente.
Dar lugar a procesos sancionatorios, disciplinarios, fiscales y/o penales.
Afectar la imagen de la organización.</t>
  </si>
  <si>
    <t>La líder del proceso GEDIV realizará la verificación de la publicación en la página web de la SED de los trámites de habilitación de establecimientos de educación  preescolar, básica y media; y  de ETDH (licencias, registro de programas, novedades). Si al momento de realizar la verificiación, no se evidencia la publicación de la información, se procederá a coordinar la publicación de la misma, de igual forma mantendrá actualizada dicha información cuando sufran cambios los trámites para la habilitación de establecimiento educativos. La eficacia del ocntrol, se evidencia con el mantenimiento de la publicación de la información en la página web de la SED.</t>
  </si>
  <si>
    <t xml:space="preserve">Mantener la publicación y Divulgación de los trámites de habilitación de establecimientos de educación  preescolar, básica y media; y  de ETDH (licencias, registro de programas, novedades) en la página web de la SED y su actualización periódica cuando se requiera.
</t>
  </si>
  <si>
    <t>Publicación de los trámites de habilitación en la p´gina web de la SED</t>
  </si>
  <si>
    <t>Amplia discrecionalidad en la emisión de los conceptos como resultado de las inspecciones o verificaciones.</t>
  </si>
  <si>
    <t>Conformación de equipos interdisciplinarios mediante acto administrativo para la realización de las inspecciones o verificaciones en las Instituciones Educativas. Los conceptos emitidos por el equipo interdisciplinario solo se darán cuando exista consenso en el mismo.</t>
  </si>
  <si>
    <t>Mantener la conformación de equipos interdisciplinarios para la realización de las inspecciones o verificaciones tendientes a generar los actos administrativos.</t>
  </si>
  <si>
    <t>Creación de diferentes filtros para la expedición de actos administrativos realizados por diferentes Procesos/ dependencias de la SED (en la expedición de un acto administrativo intervienen diferentes procesos de la SED - Inspección y vigilancia, Gestión Legal y Gestión dirección). si durante alguna de las verificaciones se genera observacion, se comunica la misma para su ajuste y nuevamente pasará para una nueva verifiación. Como evidencia del control se genrarán los VoBo y/o comunicaciones de las revisiones al concepto emitido.</t>
  </si>
  <si>
    <t>Mantener los diferentes filtros o verificaciones realizados por las diferentes dependencias de la SED antes de la expedición de los Actos Administrativos.</t>
  </si>
  <si>
    <t xml:space="preserve">Socializar los documentos del Proceso GEDIV con  el equipo de Inspección y Vigilancia y las UNALDES                                      </t>
  </si>
  <si>
    <t>Registros de capacitación</t>
  </si>
  <si>
    <t>Dirección de Apoyo Logístico</t>
  </si>
  <si>
    <t>Gestión Administrativa / Abastecimiento de bienes y servicios (Apoyo Logístico)</t>
  </si>
  <si>
    <t>Macroproceso: Gestión Administrativa / Abastecimiento de bienes y servicios (Apoyo Logístico)</t>
  </si>
  <si>
    <t xml:space="preserve"> Recibir, ofrecer o solicitar dinero, favores, regalos, servicios o beneficios para desviar o favorecer el otorgamiento de un contrato. </t>
  </si>
  <si>
    <t>Falta de integridad del servidor público</t>
  </si>
  <si>
    <t>Perdida de imagen institucional, Generar pérdida de la confianza en la entidad y afectar su reputación. *Responsabilidades fiscales, penales y disciplinarias. *Afecta el cumplimiento misional de la Entidad. *Afecta la generacion de productos o la prestacion de servicios a cargo de la Entidad. *Enriquecimiento ilícito o sin causa de los funcionarios y/o contratistas</t>
  </si>
  <si>
    <t>El líder de la Unidad interna de contratación de la Dirección administrativa de Apoyo Logístico verificará para cada contrato que los requisitos legales y contractuales exigidos para cada modalidad de contratación se cumplan a través de la aprobación del proceso en la plataforma SECOP a través de flujo. En caso de encontrar incumplimiento en los requisitos, se devuelve el proceso al paso anterior con observaciones. Evidencia: Registros en el SECOP</t>
  </si>
  <si>
    <t xml:space="preserve">Realizar socialización al equipo de la UIC, sobre la matriz de riesgos de corrupción </t>
  </si>
  <si>
    <t xml:space="preserve">Presentación powerpoint - Encuesta de participación </t>
  </si>
  <si>
    <t>Asesores de calidad DAAL</t>
  </si>
  <si>
    <t>Los funcionarios de la  Unidad interna de contratación cada vez que detecten presunta irregularidad en el desarrollo del proceso contractual informarán al Director de Apoyo Logístico sobre la presunta comisión de la conducta penal, disciplinaria o fiscal para que reporte a autoridades internas pertinentes (Oficina de Control Disciplinario) y demás autoridades competentes. Evidencia: Solicitud de apertura proceso disciplinario ante la Oficina de Control Disciplinario por presunta comisión de conducta penal, disciplinario o fiscal.</t>
  </si>
  <si>
    <t>Falta de integridad de  los proveedores de bienes y servicios (oferentes ) al usar documentación falsa</t>
  </si>
  <si>
    <t>Los funcionarios de la  Unidad interna de contratación cada vez que detecten presunta falsedad en documentos aportados en el proceso contractual informarán al Director de Apoyo Logístico sobre la presunta comisión de la conducta penal para que reporte ante la Fiscalía. En el informe de evaluación de las propuestas se registrará lo pertinente. Evidencia: Informe de evaluación de las propuestas con presunta falsedad en documentos y Solicitud de apertura ante Fiscalía por presunta falsedad de documentos.</t>
  </si>
  <si>
    <t>Recibir, solicitar dinero, favores, regalos, servicios o beneficios para favorecer el estudio de titularidad de un bien inmueble</t>
  </si>
  <si>
    <t>Falta de integridad del servidor público al utilizar la jerarquía y autoridad para desviar u omitir los procedimientos al interior de la entidad</t>
  </si>
  <si>
    <t>Detrimentro patrimonial, Perdida de imagen institucional, Investigaciones fiscales y penales, Enriquecimiento ilícito de contratistas y/o servidores públicos.</t>
  </si>
  <si>
    <t>El lider del subproceso de Administración del Patrimonio Inmobiliario verificara que los conceptos emitidos sean conforme a la normatividad vigente. En caso de encontrar posible caso de presión jerárquica que influya en el resultado contratio en el estudio de título, se notificará a la Oficina de Control disciplinario. Evidencia: Revisó de cada proyecto de los Estudios de Título.</t>
  </si>
  <si>
    <t>Falta de integridad de los funcionarios que realizan los estudios de titularidad de bienes inmuebles</t>
  </si>
  <si>
    <t>El líder del subproceso Administración del Patrimonio inmobiliario de Apoyo Logístico verificará que los productos de las diferentes etapas del subproceso cumplan con los estándares de calidad establecidos en los procedimientos y la normatividad vigente, a través de mesas de trabajo. Evidencia: Actas de seguimiento del plan de acción.</t>
  </si>
  <si>
    <t>Adquirir software para la administración de los bienes inmuebles del Distrito a través del MIDAS, y establecer niveles de roles para el software que permitan ejercer controles automáticos</t>
  </si>
  <si>
    <t>Evidencias de avances del proceso de adquisicón de software</t>
  </si>
  <si>
    <t>Lider proceso Administración del patrimonio inmobiliario</t>
  </si>
  <si>
    <t>Gerencia de Espacio Público</t>
  </si>
  <si>
    <t xml:space="preserve">PROCESO: ESPACIO </t>
  </si>
  <si>
    <t>PUBLICO Y MOVILIDAD</t>
  </si>
  <si>
    <t xml:space="preserve">VIGENCIA DEL: </t>
  </si>
  <si>
    <t>ESPACIO PÚBLICO Y MOVILIDAD</t>
  </si>
  <si>
    <t xml:space="preserve">Recibir o solicitar dinero, favores, regalos, servicios o beneficios para reservar un espacio con el fin de favorecer a un tercero o a si mismo. </t>
  </si>
  <si>
    <t>Falta de control en la elección de beneficiarios para la suscripción de contratos de aprovechamiento económico de espacios públicos.</t>
  </si>
  <si>
    <t>Pérdida de la imagen institucional.
Enriquecimiento ilícito de contratistas y/o servidores públicos
                                                                                                                                                                                                                                                                Incumplimiento en la entrega de bienes y servicios a los grupos de valor</t>
  </si>
  <si>
    <t>Establecer la asignación de contratos de aprovechamiento económico del espacio público a un comité en el cual la secretaria técnica la lleva la Gerencia de Espacio Público y Movilidad. En este se evalúan las propuestas presentada por los interesados semanalmente, a través del estudio de las propuestas radicadas de manera semanal y por orden de llegada, en las cuales se tienen en cuenta la naturaleza del evento que se solicita, el espacio que se requiere para llevar el evento a cabo y la duración del evento, dejando como resultado de este comité las actas de sesión en las cuales se plasman todas las observaciones realizadas por las distintas dependencias a las propuestas radicadas ante el comité y evitando a su vez, que se manipule la asignación de un espacio por un particular debido la aprobación grupal de las distintas dependencias.
En caso de que se presenten irregularidades en las observaciones realizadas por alguna de las distintas dependencias, la Secretaria del Interior negara la realización del evento y se reportara a los entes de control pertinentes.
Lo anterior evidenciándose en las actas de los comités de aprovechamiento económico.</t>
  </si>
  <si>
    <t>Comunicación con las demás dependencias cuando se pase un evento para su realización, el cual no haya pasado por el comité.</t>
  </si>
  <si>
    <t>Describa la fecha de inicio de las actividades del plan de acción</t>
  </si>
  <si>
    <t>Describa la fecha de finalización de las actividades del plan de acción</t>
  </si>
  <si>
    <t>Actas de comité de Aprovechamiento económico</t>
  </si>
  <si>
    <t>Gerencia de Espacio Público y Movilidad</t>
  </si>
  <si>
    <t>Presiones indebidas para favorecer a un tercero en la suscripción de contratos de aprovechamiento del espacio público.</t>
  </si>
  <si>
    <t>La Secretaria del Interior verifica los vistos buenos otorgados por las distintas dependencias del comité de manera semanal, para así otorgar el permiso de realización de los eventos que se radican en el comité, teniendo en cuenta las observaciones realizadas por las distintas dependencias otorgando el permiso de realización del evento mediante acto administrativo y en lo competente a la GEPM se realiza una supervisión del evento.
Lo anterior se evidencia en los oficios de aprobación de eventos emitidos por la Secretaría del Interior.</t>
  </si>
  <si>
    <t xml:space="preserve">Actas de seguimiento a los eventos aprobados </t>
  </si>
  <si>
    <t>Recibir o solicitar dinero, favores, servicios, regalos o beneficios de parte de los vendedores ambulantes con el fin de evitar realizar desalojo del espacio público usado de manera indebida.</t>
  </si>
  <si>
    <t>Falta de control sobre la supervisión de los funcionarios que ejecutan y dirigen las brigadas de recuperación de espacio público</t>
  </si>
  <si>
    <t>Pérdida de la imagen institucional.
Pérdida de confianza en lo público.
Parálisis en los procesos.
Detrimento patrimonial.
Enriquecimiento ilícito de contratistas y/o servidores públicos</t>
  </si>
  <si>
    <t>Se realiza una comparativa por parte del supervisor de operativos, entre el cronograma de operativos que se programa para la semana, la supervisión reportada por el grupo del los contratistas operativos de la GEPM (Gerencia de Espacio público y Movilidad) y las actas de operativos que se generan de cada operativo que se realiza y verificar de manera diaria que se hayan realizado de manera efectiva los operativos programados sin ningún imprevisto.
Lo anterior se evidencia en las actas de operativos que se realizan de manera diaria.</t>
  </si>
  <si>
    <t>Se realiza una reunión de seguimiento a cargo del Gerente de Espacio Público y Movilidad para analizar los puntos mas irrespetados por la comunidad.</t>
  </si>
  <si>
    <t>Actas de operativo de control.
Cronograma de operativos</t>
  </si>
  <si>
    <t>Inclusión o retiro indebido de personas en el Registro Único de Vendedores para beneficio propio o de terceros</t>
  </si>
  <si>
    <t>Falta de control en los usuarios de la plataforma Registro Único de Vendedores para la modificación de la base de datos de usuarios.</t>
  </si>
  <si>
    <t>Demandas y demás acciones jurídicas.
Pérdida de confianza en lo público.
Investigaciones penales, disciplinarias y fiscales.
Enriquecimiento ilícito de contratistas y/o servidores públicos</t>
  </si>
  <si>
    <t>Establecer que solo el usuario con rol administrativo a cargo del gerente, pueda introducir al Registro Único de Vendedores nuevos vendedores, cada vez que una orden de un juez lo autorice como soporte, para evitar la inclusión de vendedores sin confianza legitima.
Quedando como evidencia de lo anterior, la creación de un usuario administrador.</t>
  </si>
  <si>
    <t>Realizar una comparativa mensual para identificar si hay nuevos integrantes en la plataforma que no estén reportados y darles de baja del RUV.</t>
  </si>
  <si>
    <t xml:space="preserve">1 Usuarios con roles administrador </t>
  </si>
  <si>
    <t>Fondo Territorial de Pensiones del Distrito de Cartagena</t>
  </si>
  <si>
    <t>Cumplir con las obligaciones derivadas del pasivo pensional del Distrito de Cartagena al 100%, mientras este se mantenga, a través del cumplimiento de las normas legales de orden nacional y distrital de los fondos territoriales de pensiones, para el beneficio de pensionados y sustitutos.</t>
  </si>
  <si>
    <t>Gestión Nómina</t>
  </si>
  <si>
    <t xml:space="preserve">Recibir dadiva  o beneficio a nombre propio de un tercero para el pago de novedades de nomina  de pensionados  sin el cumplimiento de los requisitos
</t>
  </si>
  <si>
    <t>Injerencia de externos sobre la entidad para favorecer intereses  particulares</t>
  </si>
  <si>
    <t xml:space="preserve">Perdida de confianza en lo público
Investigaciones disciplinarias 
Detrimento patrimonial
Enriquecimiento ilícito de contratistas y/o servidores públicos
</t>
  </si>
  <si>
    <t>Se solicitará al proveedor de plataforma de nomina (Zeus) un desarrollo para incluir en lel aplicativo una casilla de autorización de pagos para novedadas de nómina por patre de la dirección administtrativa con el AMC y/o resolución respectiva( control preventivo ) Así como un usuario de auditoría para el pago posterior de nómina(detectivo)</t>
  </si>
  <si>
    <t>Aplicativo Zeus actualizado
Oficios
CDP
RP</t>
  </si>
  <si>
    <t>Trimestralmente de 15/04/2023 al 31/10/2023</t>
  </si>
  <si>
    <t>Dirección 
Administrativa</t>
  </si>
  <si>
    <t>Omisión de controles por desconocimiento.</t>
  </si>
  <si>
    <t>Intereses personales</t>
  </si>
  <si>
    <t>Jurídica Pensional</t>
  </si>
  <si>
    <t xml:space="preserve">Recibir o solicitar  una dádiva o beneficio a nombre propio o de terceros para realizar trámites pensionales sin el cumplimiento de los requisitos.
</t>
  </si>
  <si>
    <r>
      <t>La Dirección Administrativa verifica mensualmente verifica que toda resulución o acto administrativo sea respuesta a un código Ext  SIGOBgenerado  a través de la ventanilla única de atención al ciudadano</t>
    </r>
    <r>
      <rPr>
        <sz val="12"/>
        <rFont val="Calibri"/>
        <family val="2"/>
        <scheme val="minor"/>
      </rPr>
      <t xml:space="preserve"> o al cumplimiento de un deber lega</t>
    </r>
    <r>
      <rPr>
        <sz val="12"/>
        <color rgb="FF000000"/>
        <rFont val="Calibri"/>
        <family val="2"/>
        <scheme val="minor"/>
      </rPr>
      <t xml:space="preserve">l.  En caso de encontrar alguna que carezca de ello se genera una alerta y revión del caso.
Evidencia: base de  datos de respuesta PQRS, metadata SIGOB </t>
    </r>
  </si>
  <si>
    <t>La Dirección administrativa, ,  cada vez que se proyecta una respuesta a una solicitud pensional, aprueba la revisón realizada por el lider de la Gestión Jurídica pensional  a la sustanciación del abagado a cargo del caso.
Oficios : AMC con proyección  y revisión</t>
  </si>
  <si>
    <t>Oficios : AMC con proyección  y revisión
Base de datos de noveddaes de nomina</t>
  </si>
  <si>
    <t>Omisión de controles</t>
  </si>
  <si>
    <t xml:space="preserve">Recibir  dádiva o beneficio a nombre propio o de terceros para alterar contenido de expedientes pensionales con el fin de mantener o conseguir beneficios pensionales.
</t>
  </si>
  <si>
    <t>Perdida de confianza en lo público
Investigaciones disciplinarias 
Detrimento patrimonial
Enriquecimiento ilícito de contratistas y/o servidores públicos</t>
  </si>
  <si>
    <t xml:space="preserve"> Solo se prestaran expedientes pensionales con debidamente foliados</t>
  </si>
  <si>
    <t>Formato de prestamo de expedientes diligenciados y escaner de foliado de cada expediente</t>
  </si>
  <si>
    <t>Bienestar</t>
  </si>
  <si>
    <t xml:space="preserve">Recibir  dadiva 
o beneficio a nombre propio de un tercero  para  validar información falsa en visitas de verificación, para mantener o adquirir beneficios pensionales.
</t>
  </si>
  <si>
    <t xml:space="preserve">El líder del proceso de Bienestar,  cada vez que se  realiza una visita de verificación ,  solicitada por Dirección Administtrativa; la hará en compañia de otro miembro del quipode binestar y/o de la Gestión Juríca Pensional. las firmas de los encargados quedaran registradas en el formato de visitas y en el informe.
</t>
  </si>
  <si>
    <t xml:space="preserve"> Actas e informes de visita con frimas de responsables.</t>
  </si>
  <si>
    <t>Lider del proceso de Bienestar</t>
  </si>
  <si>
    <t>Falta de procedimientos que definan políticas, responsables y criterios de control para la numeración y publicación de actos administrativos</t>
  </si>
  <si>
    <t xml:space="preserve">PROCESO/SUBPROCESO: DIRECCIONAMIENTO ESTRATÉGICO / ADMINISTRACIÓN DE RIESGO </t>
  </si>
  <si>
    <t>Gestión Institucional y de la Comunidad</t>
  </si>
  <si>
    <t>Implementar y ejecutar programas de formación integrales al 100%, dirigidos a los servidores públicos del Distrito, la ciudadanía, las organizaciones sociales y comunitarias de la ciudad de Cartagena; que incrementen las competencias técnicas y el desarrollo humano, enfocado en la sostenibilidad, la construcción de paz, cultura ciudadana, la participación y la equidad.</t>
  </si>
  <si>
    <t>Posibilidad de recibir o solicitar algún tipo de dádiva o beneficio a nombre propio o de terceros para orientar la estructuración de la etapa precontractual de los contratos que estén delegados a la Escuela de Gobierno y Liderazgo a la fecha de la contratación a favor de un tercero.</t>
  </si>
  <si>
    <t>Falta de controles en los procedimiento de contratación, para dirigir la información de los estudios previos, y establecer plazos cortos para la presentación de los proponentes.</t>
  </si>
  <si>
    <t>Revisar la necesidad de la contratación por parte del profesional de contratación, cada vez que se surta el proceso de contratación, con el fin de dar transparencia a los estudios previos para dar inicio del proceso, verificando la aplicación de la normatividad vigente respecto a la contratación, En caso de que los estudios previos reflejen información faltante se corrige para dar continuación al proceso, el soporte a este control queda registrado en la carpeta contractual (física o virtual).</t>
  </si>
  <si>
    <t>Hacer la selección objetiva del contratista por parte del profesional de contratación,  cada vez que se surta el proceso de contratación, con el fin de ir revisando conforme a los requisitos legales y lo establecido en el pliego de condiciones del contrato a suscribir. En caso que no se cumpla con uno de los requisitos establecidos no se continua con el proceso de contratación hasta que subsane la entrega de la informacion requerida. El soporte a este control queda registrado en la evaluación objetiva del contratista que reposa en la carpeta contractual (física o virtual).</t>
  </si>
  <si>
    <t>Realizar el seguimiento de la publicación de contratos en SECOP II cada vez que se celebra un contrato por parte del profesional de contratación, verificando que los términos establecidos según los estudios previos, estudios de mercados y tecnicos esten alineados a la normatividad, con el fin de  no generar necesidades inexistentes para los requerimientos de la entidad, si se nota alguna anomalia se hacen las correcciones necesarias para dar continuidad al proceso, y dejar los soportes de los controles en la carpeta contractual.</t>
  </si>
  <si>
    <t>Violación a los valores, políticas éticas, y lineamientos de buen gobierno establecidos en el Código de Integirdad Distrital.</t>
  </si>
  <si>
    <t>Verificar trimestralmente  por parte de los asesores jurídicos de la Escuela de Gobiernos, que las actividades realizadas en los procesos de contratación esten alineadas con los valores establecidos en el Código de Integridad Distrital, con el proposito de proteger dicho procedimiento de la materialización de riesgos, en caso de encontrar inconsistencias frente al incumplimiento de la integridad, este deberá ser remitido para reforzar conocimientos mediante procesos de formación en la Escuela de Gobierno a fin de fortalecer, y conocer los principios y valores establecidos en el Código de Integirdad Distrital.</t>
  </si>
  <si>
    <t>VALORIZACIÓN</t>
  </si>
  <si>
    <t>Ejecutar en un 10% anual el recaudo de contribución por valorización en el distrito de cartagena, mediante la Identificación y priorización de obras, planos o conjuntos de obras de interés público, suceptibles de ser financiadas, con el fin de satisfacer las necesidades de la ciudadania y mejorar su calidad de vida.</t>
  </si>
  <si>
    <t>Promover, planear, ejecutar los procesos de contratación de obras civiles, y recaudar las contribuciones por valorización, mediante la intervención y supervisión técnica en la infraestructura de las áreas de malla vial, puentes, canales, cuerpos de agua de manera Continua y apoyo técnico en demás obras de infraestructura de acuerdo a la normatividad vigente en el Distrito de Cartagena, para satisfacer las necesidades de la ciudadanía cartagenera y mejorarar su calidad de vida</t>
  </si>
  <si>
    <t>Posibilidad de recibir,  solicitar u ofrecer cualquier  beneficio a nombre propio o de  terceros, para levantar la medida cautelar o decretar un desembargo sin encontrarse a paz y salvo por contribucion de valorizacion.</t>
  </si>
  <si>
    <t xml:space="preserve">Falta de controles en el procedimiento </t>
  </si>
  <si>
    <t>Posibilidad de recibir,  solicitar u ofrecer cualquier  beneficio a nombre propio o de  terceros, para adjudicar un contrato, con ocasión de un proceso de seleccion, sin el cumplimiento de los requistos establecidos en el pliego de condiciones o sus equivalentes que se adelanten en el Departamento Administrativo de Valorizacion Distrital.</t>
  </si>
  <si>
    <r>
      <t xml:space="preserve">*El Comité evaluador designado, cada vez que realiza la evaluación de un proceso licitatorio, verifica que se realicen  acorde  con las exigencias establecidas en el pliego de condiciones o sus equivalentes en los estudios previos con el propósito de seleccionar la mejor propuesta que cumpla con las exigencias establecidas en los pliegos . En caso que alguno de los integrantes del comité evaluador designado no realice la evaluación de acuerdo al pliego de condiciones o sus equivalentes, podrá ser sujeto de sanción administrativa, disciplinaria, fiscal.     </t>
    </r>
    <r>
      <rPr>
        <b/>
        <sz val="11"/>
        <color theme="1"/>
        <rFont val="Calibri"/>
        <family val="2"/>
        <scheme val="minor"/>
      </rPr>
      <t xml:space="preserve">  Evidencias: Habilitaciones jurídica y técnica y evaluación oferta económica, actas de evaluación que resulten del comite evaluador.                                                              </t>
    </r>
    <r>
      <rPr>
        <sz val="11"/>
        <color theme="1"/>
        <rFont val="Calibri"/>
        <family val="2"/>
        <scheme val="minor"/>
      </rPr>
      <t xml:space="preserve">                                    </t>
    </r>
  </si>
  <si>
    <t>Posibilidad de recibir,  solicitar u ofrecer cualquier  beneficio a nombre propio o de  terceros, para aprobar y recibir bienes y servicios contratados, que no cumplan las especificaciones y cantidades estipuladas en el contrato y sus anexos por parte del interventor o supervisor.</t>
  </si>
  <si>
    <t>Posibilidad de recibir,  solicitar u ofrecer cualquier  beneficio a nombre propio o de  terceros, para generar certificado de estado de cuenta sin deuda, sin encontrase a paz y salvo por contribucion de valorizacion.</t>
  </si>
  <si>
    <r>
      <t xml:space="preserve"> El Subdirector Finanaciero,  Código 068 , grado 51 ,  cada vez que recibe la solicitud para expedición de estado de cuenta verifica que la información suministrada por el profesional encargado correspondiente al inmueble solicitado,  sea acorde  con  la plataforma de  la página web de la Alcaldía, con el propósito de expedir el certificado de paz y salvo firmado. En caso que  se elabore el certificado sin encontrarse a paz y salvo por contribución de Valorización,  podrá ser sujeto de sanción administrativa, disciplinaria, fiscal.                                                                                                                                             </t>
    </r>
    <r>
      <rPr>
        <b/>
        <sz val="11"/>
        <color theme="1"/>
        <rFont val="Calibri"/>
        <family val="2"/>
        <scheme val="minor"/>
      </rPr>
      <t>Evidencias: Pantallazo de la consulta en la página web de la Alcaldía,  certificado de paz y salvo</t>
    </r>
  </si>
  <si>
    <r>
      <rPr>
        <b/>
        <sz val="11"/>
        <color theme="1"/>
        <rFont val="Calibri"/>
        <family val="2"/>
        <scheme val="minor"/>
      </rPr>
      <t>El Subdirector Jurídio</t>
    </r>
    <r>
      <rPr>
        <sz val="11"/>
        <color theme="1"/>
        <rFont val="Calibri"/>
        <family val="2"/>
        <scheme val="minor"/>
      </rPr>
      <t xml:space="preserve">,  Código 068 , grado 51 , </t>
    </r>
    <r>
      <rPr>
        <b/>
        <sz val="11"/>
        <color theme="1"/>
        <rFont val="Calibri"/>
        <family val="2"/>
        <scheme val="minor"/>
      </rPr>
      <t>cada vez</t>
    </r>
    <r>
      <rPr>
        <sz val="11"/>
        <color theme="1"/>
        <rFont val="Calibri"/>
        <family val="2"/>
        <scheme val="minor"/>
      </rPr>
      <t xml:space="preserve">, que el usuario solicite levantar la medida cautelar de un embargo, </t>
    </r>
    <r>
      <rPr>
        <b/>
        <sz val="11"/>
        <color theme="1"/>
        <rFont val="Calibri"/>
        <family val="2"/>
        <scheme val="minor"/>
      </rPr>
      <t xml:space="preserve">verifica </t>
    </r>
    <r>
      <rPr>
        <sz val="11"/>
        <color theme="1"/>
        <rFont val="Calibri"/>
        <family val="2"/>
        <scheme val="minor"/>
      </rPr>
      <t xml:space="preserve">que el profesional  asignado,  haya revisado toda la información aportada por el peticionario y esté acorde con los requisitos legales relacionados en la lista de chequeo de las actividades desarrolladas para el levantamiento de la medida cautelar, de acuerdo a lo contenido en el acuerdo 010 del 2005. (Estatuto de Valorización). con el </t>
    </r>
    <r>
      <rPr>
        <b/>
        <sz val="11"/>
        <color theme="1"/>
        <rFont val="Calibri"/>
        <family val="2"/>
        <scheme val="minor"/>
      </rPr>
      <t>próposito</t>
    </r>
    <r>
      <rPr>
        <sz val="11"/>
        <color theme="1"/>
        <rFont val="Calibri"/>
        <family val="2"/>
        <scheme val="minor"/>
      </rPr>
      <t xml:space="preserve"> que esté completa y validar mediante firma y autorizar el estado de cuenta actual del inmueble,                                                                                                                                 </t>
    </r>
    <r>
      <rPr>
        <b/>
        <sz val="11"/>
        <color theme="1"/>
        <rFont val="Calibri"/>
        <family val="2"/>
        <scheme val="minor"/>
      </rPr>
      <t>Si no está completa</t>
    </r>
    <r>
      <rPr>
        <sz val="11"/>
        <color theme="1"/>
        <rFont val="Calibri"/>
        <family val="2"/>
        <scheme val="minor"/>
      </rPr>
      <t xml:space="preserve"> la petición,  solicita la complementación de acuerdo a la ley 1755 de 2015. </t>
    </r>
    <r>
      <rPr>
        <b/>
        <sz val="11"/>
        <color theme="1"/>
        <rFont val="Calibri"/>
        <family val="2"/>
        <scheme val="minor"/>
      </rPr>
      <t>En caso que  se</t>
    </r>
    <r>
      <rPr>
        <sz val="11"/>
        <color theme="1"/>
        <rFont val="Calibri"/>
        <family val="2"/>
        <scheme val="minor"/>
      </rPr>
      <t xml:space="preserve"> realice el trámite de levantamiento de medida cautelar o decrete un desembargo  sin el lleno de los requisitos de acuerdo a la lista de chequeo y solicitud del estado de cuenta a paz y salvo por contribución de Valorización sin autoriación,  podrá ser sujeto de sanción administrativa, disciplinaria, fiscal o penal.                                                                                                                              </t>
    </r>
    <r>
      <rPr>
        <b/>
        <sz val="11"/>
        <color theme="1"/>
        <rFont val="Calibri"/>
        <family val="2"/>
        <scheme val="minor"/>
      </rPr>
      <t>Evidencias: Listado de Chequeo de las actividades desarrolladas firmada</t>
    </r>
  </si>
  <si>
    <r>
      <rPr>
        <b/>
        <sz val="11"/>
        <color theme="1"/>
        <rFont val="Calibri"/>
        <family val="2"/>
        <scheme val="minor"/>
      </rPr>
      <t>El Subdirector Jurídio</t>
    </r>
    <r>
      <rPr>
        <sz val="11"/>
        <color theme="1"/>
        <rFont val="Calibri"/>
        <family val="2"/>
        <scheme val="minor"/>
      </rPr>
      <t xml:space="preserve">, Código 068 , grado 51, </t>
    </r>
    <r>
      <rPr>
        <b/>
        <sz val="11"/>
        <color theme="1"/>
        <rFont val="Calibri"/>
        <family val="2"/>
        <scheme val="minor"/>
      </rPr>
      <t>cada vez</t>
    </r>
    <r>
      <rPr>
        <sz val="11"/>
        <color theme="1"/>
        <rFont val="Calibri"/>
        <family val="2"/>
        <scheme val="minor"/>
      </rPr>
      <t xml:space="preserve"> que el usuario solicite levantar la medida cautelar de un embargo, y cumpla con los requisitos de la solicitu de acuerdo a la lista de chequeo, Solicita a través de memorando a la Subdirección Financiera Código 068 , grado 51,  estado de cuenta actual del inmueble y</t>
    </r>
    <r>
      <rPr>
        <b/>
        <sz val="11"/>
        <color theme="1"/>
        <rFont val="Calibri"/>
        <family val="2"/>
        <scheme val="minor"/>
      </rPr>
      <t xml:space="preserve"> verifica </t>
    </r>
    <r>
      <rPr>
        <sz val="11"/>
        <color theme="1"/>
        <rFont val="Calibri"/>
        <family val="2"/>
        <scheme val="minor"/>
      </rPr>
      <t>que  certificado de paz y salvo expedido por la Subdirección Financiera con</t>
    </r>
    <r>
      <rPr>
        <b/>
        <sz val="11"/>
        <color theme="1"/>
        <rFont val="Calibri"/>
        <family val="2"/>
        <scheme val="minor"/>
      </rPr>
      <t xml:space="preserve"> el propósito</t>
    </r>
    <r>
      <rPr>
        <sz val="11"/>
        <color theme="1"/>
        <rFont val="Calibri"/>
        <family val="2"/>
        <scheme val="minor"/>
      </rPr>
      <t xml:space="preserve"> de proceder mediante acto administrativo que ordenen a la Oficina de Instrumentos Públicos el levantamiento de la medida cautelar o desembargo.                                                                                                                                   De proceder el levantamiento de la medida cautelar, mediante acto administrativo se ordenará a la Oficina de Instrumentos Públicos, el levantamiento de la medida cautelar o embargo.                                                </t>
    </r>
    <r>
      <rPr>
        <b/>
        <sz val="11"/>
        <color theme="1"/>
        <rFont val="Calibri"/>
        <family val="2"/>
        <scheme val="minor"/>
      </rPr>
      <t>En caso que  se realice el trámite de levantamiento de medida cautelar o decrete un desembargo sin la solicitud del</t>
    </r>
    <r>
      <rPr>
        <sz val="11"/>
        <color theme="1"/>
        <rFont val="Calibri"/>
        <family val="2"/>
        <scheme val="minor"/>
      </rPr>
      <t xml:space="preserve"> estado de cuenta del inmueble y el  certificación de paz y salvo,  el profesional encargado   podrá ser sujeto de sanción administrativa, disciplinaria, fiscal o penal.                                                                                                                                                                   </t>
    </r>
    <r>
      <rPr>
        <b/>
        <sz val="11"/>
        <color theme="1"/>
        <rFont val="Calibri"/>
        <family val="2"/>
        <scheme val="minor"/>
      </rPr>
      <t>Evidencias: Solicitud de Estado de Cuenta y el Certificado de Estado de Cuenta, acto administrativo de levantamiento de la medida cautelar</t>
    </r>
  </si>
  <si>
    <r>
      <rPr>
        <b/>
        <sz val="11"/>
        <color theme="1"/>
        <rFont val="Calibri"/>
        <family val="2"/>
        <scheme val="minor"/>
      </rPr>
      <t>*El Subdirector Jurídio,</t>
    </r>
    <r>
      <rPr>
        <sz val="11"/>
        <color theme="1"/>
        <rFont val="Calibri"/>
        <family val="2"/>
        <scheme val="minor"/>
      </rPr>
      <t xml:space="preserve"> Código 068 , grado 51, </t>
    </r>
    <r>
      <rPr>
        <b/>
        <sz val="11"/>
        <color theme="1"/>
        <rFont val="Calibri"/>
        <family val="2"/>
        <scheme val="minor"/>
      </rPr>
      <t xml:space="preserve">cada vez </t>
    </r>
    <r>
      <rPr>
        <sz val="11"/>
        <color theme="1"/>
        <rFont val="Calibri"/>
        <family val="2"/>
        <scheme val="minor"/>
      </rPr>
      <t xml:space="preserve">que realiza  la evaluación de alguna propuesta,  </t>
    </r>
    <r>
      <rPr>
        <b/>
        <sz val="11"/>
        <color theme="1"/>
        <rFont val="Calibri"/>
        <family val="2"/>
        <scheme val="minor"/>
      </rPr>
      <t xml:space="preserve">verifica </t>
    </r>
    <r>
      <rPr>
        <sz val="11"/>
        <color theme="1"/>
        <rFont val="Calibri"/>
        <family val="2"/>
        <scheme val="minor"/>
      </rPr>
      <t>la realización de las evaluaciones y consolida  con</t>
    </r>
    <r>
      <rPr>
        <b/>
        <sz val="11"/>
        <color theme="1"/>
        <rFont val="Calibri"/>
        <family val="2"/>
        <scheme val="minor"/>
      </rPr>
      <t xml:space="preserve">  e</t>
    </r>
    <r>
      <rPr>
        <sz val="11"/>
        <color theme="1"/>
        <rFont val="Calibri"/>
        <family val="2"/>
        <scheme val="minor"/>
      </rPr>
      <t xml:space="preserve">l </t>
    </r>
    <r>
      <rPr>
        <b/>
        <sz val="11"/>
        <color theme="1"/>
        <rFont val="Calibri"/>
        <family val="2"/>
        <scheme val="minor"/>
      </rPr>
      <t>propósito</t>
    </r>
    <r>
      <rPr>
        <sz val="11"/>
        <color theme="1"/>
        <rFont val="Calibri"/>
        <family val="2"/>
        <scheme val="minor"/>
      </rPr>
      <t xml:space="preserve"> de publicar  las mismas de acuerdo a lo definido en el cronograma del proceso de selección. </t>
    </r>
    <r>
      <rPr>
        <b/>
        <sz val="11"/>
        <color theme="1"/>
        <rFont val="Calibri"/>
        <family val="2"/>
        <scheme val="minor"/>
      </rPr>
      <t>En caso que no</t>
    </r>
    <r>
      <rPr>
        <sz val="11"/>
        <color theme="1"/>
        <rFont val="Calibri"/>
        <family val="2"/>
        <scheme val="minor"/>
      </rPr>
      <t xml:space="preserve"> se realice  una evaluación de acuerdo al cronograma  del proceso de selección, se informa al miembro respectivo del comité evaluador su falta para que gestione lo pertinente y podrá ajustarse el cronograma del  proceso de selección.                                                                                                                          </t>
    </r>
    <r>
      <rPr>
        <b/>
        <sz val="11"/>
        <color theme="1"/>
        <rFont val="Calibri"/>
        <family val="2"/>
        <scheme val="minor"/>
      </rPr>
      <t>Evidencias: Cronograma proceso de selección, Pantallazo de publicaciones, Habilitaciones jurídica y técnica y evaluación oferta económica, actas de evaluación que resulten del comite evaluador.</t>
    </r>
    <r>
      <rPr>
        <sz val="11"/>
        <color theme="1"/>
        <rFont val="Calibri"/>
        <family val="2"/>
        <scheme val="minor"/>
      </rPr>
      <t xml:space="preserve">   </t>
    </r>
  </si>
  <si>
    <r>
      <t xml:space="preserve">* </t>
    </r>
    <r>
      <rPr>
        <b/>
        <sz val="11"/>
        <color theme="1"/>
        <rFont val="Calibri"/>
        <family val="2"/>
        <scheme val="minor"/>
      </rPr>
      <t>El supervisor o I</t>
    </r>
    <r>
      <rPr>
        <sz val="11"/>
        <color theme="1"/>
        <rFont val="Calibri"/>
        <family val="2"/>
        <scheme val="minor"/>
      </rPr>
      <t xml:space="preserve">nterventor, </t>
    </r>
    <r>
      <rPr>
        <b/>
        <sz val="11"/>
        <color theme="1"/>
        <rFont val="Calibri"/>
        <family val="2"/>
        <scheme val="minor"/>
      </rPr>
      <t>cada  vez</t>
    </r>
    <r>
      <rPr>
        <sz val="11"/>
        <color theme="1"/>
        <rFont val="Calibri"/>
        <family val="2"/>
        <scheme val="minor"/>
      </rPr>
      <t xml:space="preserve"> que  realiza la recepción  de un bien o servicio </t>
    </r>
    <r>
      <rPr>
        <b/>
        <sz val="11"/>
        <color theme="1"/>
        <rFont val="Calibri"/>
        <family val="2"/>
        <scheme val="minor"/>
      </rPr>
      <t xml:space="preserve"> verifica</t>
    </r>
    <r>
      <rPr>
        <sz val="11"/>
        <color theme="1"/>
        <rFont val="Calibri"/>
        <family val="2"/>
        <scheme val="minor"/>
      </rPr>
      <t xml:space="preserve"> que el bien o servicio cumpla con las especificaciones y cantidades contratadas de acuerdo con el contrato y los demás documentos que hagan parte integral del mismo, </t>
    </r>
    <r>
      <rPr>
        <b/>
        <sz val="11"/>
        <color theme="1"/>
        <rFont val="Calibri"/>
        <family val="2"/>
        <scheme val="minor"/>
      </rPr>
      <t xml:space="preserve">con el propósito </t>
    </r>
    <r>
      <rPr>
        <sz val="11"/>
        <color theme="1"/>
        <rFont val="Calibri"/>
        <family val="2"/>
        <scheme val="minor"/>
      </rPr>
      <t xml:space="preserve">de cumplir a cabalidad  con el objeto contractual, </t>
    </r>
    <r>
      <rPr>
        <b/>
        <sz val="11"/>
        <color theme="1"/>
        <rFont val="Calibri"/>
        <family val="2"/>
        <scheme val="minor"/>
      </rPr>
      <t xml:space="preserve">En caso de que el </t>
    </r>
    <r>
      <rPr>
        <sz val="11"/>
        <color theme="1"/>
        <rFont val="Calibri"/>
        <family val="2"/>
        <scheme val="minor"/>
      </rPr>
      <t xml:space="preserve">interventor  o supervisor avale la recepción de un bien o servicio que no cumpla las especificaciones y cantidades contratadas, podrá ser sujeto de sanción administrativa, disciplinaria, fiscal o penal.                                         </t>
    </r>
    <r>
      <rPr>
        <b/>
        <sz val="11"/>
        <color theme="1"/>
        <rFont val="Calibri"/>
        <family val="2"/>
        <scheme val="minor"/>
      </rPr>
      <t xml:space="preserve">Evidencias: Actas de entrega y recibo a satisfacción.   </t>
    </r>
    <r>
      <rPr>
        <sz val="11"/>
        <color theme="1"/>
        <rFont val="Calibri"/>
        <family val="2"/>
        <scheme val="minor"/>
      </rPr>
      <t xml:space="preserve">  </t>
    </r>
  </si>
  <si>
    <t>MACRO-PROCESO:</t>
  </si>
  <si>
    <t>PROCESOS:</t>
  </si>
  <si>
    <t>GESTION DE LA SEGURIDAD Y CONVIVENCIA; DERECHOS HUMANOS Y CONSTRUCCCIÓN DE PAZ ; JUSTICIA RACIAL PARA LOS NEGROS, AFROS, PALENQUEROS E INDÍGENAS; ACCESO A LA JUSTICIA; 
GESTION INTEGRAL DEL RIESGO CONTRAINCENDIO Y RESCATE EN TODAS SUS MODALIDADES.</t>
  </si>
  <si>
    <t xml:space="preserve">Coordinar los esfuerzos y la inversión anual de recursos de FONSET y de ICLD para impactar la mejora de la seguridad y la convivencia.
Reducir anualmente las violaciones a los derechos humanos en Cartagena, y proteger oportunamente a las victimas y poblaciones cuyos derechos humanos sean especialmente vulnerables. 
Empoderar a los grupos étnicos para la defensa territorial, la promoción de su cultura y la lucha contra la discriminación, garantizando la inversión oportuna de sus recursos anualmente 
Mantener la infraestructura y capacidad instalada que permita a los ciudadanos acceder a la justicia de manera eficaz y permanente, en toda la ciudad, y con los máximos de dignidad y celeridad
Invertir anualmente recursos específicos e ICLD para reducir muertes y accidentes por fuego, pirotecnia e inmersión.
</t>
  </si>
  <si>
    <t>Evaluar continuamente todas las solicitudes de permisos de espectáculos públicos y demás actividades que involucren aglomeración de público en el Distrito de Cartagena, mediante la supervisión del cumplimiento de los requisitos de ley para que se realicen de forma segura y en armonía con la convivencia ciudadana.
Brindar custodia, vigilancia y atención integral a la población privada de la libertad en condición de sindicados(das), disponiendo de los recursos, herramientas e infraestructura necesaria que asegure la verdadera atención integral de la población, garantizando el cumplimiento de los derechos humanos.
Fortalecer las actividades de los grupos étnicos del distrito de Cartagena, a través de acciones de gobierno oportunas que permitan garantizar sus derechos fundamentales y el reconocimiento contemplado en la normativa étnica del orden nacional e internacional, anualmente.
Resolver continuamente todas las querellas policivas por comportamiento contrario a la posesión y mera tenencia de bienes inmuebles y servidumbre en el Distrito de Cartagena, mediante el estudio de los expedientes, confrontándolos con las disposiciones legales sobre la materia para determinar si es procedente conceder un amparo policivo o no.
Atender las todas solicitudes, quejas, querellas, interpuestas por las personas y adelantar actuaciones de oficio por comportamientos contrarios a la convivencia rigiéndose bajos los lineamientos del Código Nacional de convivencia y seguridad ciudadana, la Constitución y demás normas concordantes, en las distintas comunas y corregimientos del distrito de Cartagena de manera continua. para mantener el orden público y la tranquilidad ciudadana
Identificar de manera detallada las condiciones del riesgo de incendios, incidentes con materiales peligrosos y rescates en todas sus modalidades en el Distrito de Cartagena de manera permanente, mediante la implementación de herramientas de gestión para diseñar y priorizar al 100% las medidas de intervención destinadas a reducir el riesgo y a preparar la respuesta a emergencias</t>
  </si>
  <si>
    <t>Falta de procesos sistematizados para la verificación de los requisitos  en el proceso de expedición de permisos a espectáculos públicos.Actualmente esta  verificación  se hacen de manera manual y presencial.</t>
  </si>
  <si>
    <t>CATASTROFICO</t>
  </si>
  <si>
    <t>La Secretaria del Interior Implementa diariamente la ventanilla única para la expedición de  permisos a espectáculos públicos  como estrategia de racionalización que permite la digitalización del trámite. Con ello todas las entidades involucradas en el proceso dan el aprobado de manera virtual, asi como el pago de impuestos cuando aplique, sin contacto fisico con el funcionario  de la Secretaría del Interior. En el caso de que  un evento no sea aprobado por no cumplir con los requisitos normativos, a traves de esta misma ventanilla se notificará al usurio  para que este  no proceda al pago.En el escenario que se detecte la intermediación de terceros y el consecuente cobro por omisión de requisitos, se procederá a denunciar ante los organos competentes. Evidencias: Reporte de los eventos tramitados  a traves de la  ventanilla única para la expedición de  permisos a espectáculos públicos.</t>
  </si>
  <si>
    <t>Posibilidad de que las personas involucradas en el proceso  reciban o soliciten algún tipo de beneficio a nombre propio o de terceros para permitir el Ingreso de elementos que NO son permitidos por ley en la Carcel Distrital.</t>
  </si>
  <si>
    <t>Falta de herramientas tecnológicas como el arco  y  los garrrett para la detección de metales.</t>
  </si>
  <si>
    <t>Posibilidad de que las personas involucradas en el proceso  reciban o soliciten algún tipo de beneficio a nombre propio o de terceros para favorecer a una comunidad étnica mediante  una decisión en proceso de impugnación en primera instancia.</t>
  </si>
  <si>
    <t xml:space="preserve">Falta de policas de operación para  resolver la impugnación en primera instancia a la elección de junta directiva y representante legal del Consejo comunitario  </t>
  </si>
  <si>
    <t>El personal juridico adscrito al subproceso RECONOCIMIENTO Y FORTALECIMIENTO DE LOS GRUPOS ÉTNICOS DEL DISTRITO DE CARTAGENA  construirá la politias de operación   en donde esten definidos y unificados  los  soportes normativos a tener en cuenta para  resolver -cada que se presente el caso- la impugnación en primera instancia a la elección de junta directiva y representante legal del Consejo comunitario, de tal manera que  se pueda revisar y verificar que  los documentos y pruebas que soportan los  fallos  y medidas tomadas  se ajusten a la normatividad vigente. Las elecciones de consejos comunitarios son cada tres años, por tanto, en el escenario de que se materialice el riesgo, se reporta al Secretario del Interior y Convivencia Ciudadana para que inicie investigación al contratista y/o funcionario asignado al proceso y se tomen las decisiones pertinentes, y en caso de comprobarse la situación, se procede a revocar de manera directa el acto administrativo que resuelve impugnación a la elección de junta directiva y representante legal del Consejo comunitario.
Evidencia: Documento que contiene linea juridsprudencial en donde estan definidas los criterios juridicos y soportes normativos a tener en cuenta para  resolver impugnación en primera instancia a la elección de junta directiva y representante legal del Consejo comunitario.</t>
  </si>
  <si>
    <t>R4</t>
  </si>
  <si>
    <t>Falta de politicas de operación de los subprocesos Inspecciones de Policia  y  Procesos Policivos que controlen  el cumplimiento de  procedimientos ajustados a la ley en  la aplicación de medidas policivas por parte de las personas involucradas.</t>
  </si>
  <si>
    <t>Los lideres de los subprocesos  Inspecciones de Policia  y  Procesos Policivos, construiran   en la vigencia 2024 las politicas de operación de los  subprocesos , de tal manera que  se pueda revisar y verificar mensualmente  que  los documentos y pruebas que soportan los  fallos  y medidas  policivas generados por los inpectores de policía en primera instancia  y  la secretaría del interior en  segunda instancia , se ajusten a la normatividad vigente. La detección de  posibles demoras en  los  trámites  está dentro de las funciones de Control Interno en el marco de las auditorias específicas que realice sobre el subproceso. Si se evidencia un hallazgo,  Control Interno solicita a los involucrados en el subproceso,suscribir plan de mejoramiento dentro de un tiempo prudencial. Este plan de mejeoramiento deberá ponerse en conocimiento del funcionario/a  de Control Interno para que realice el seguimiento.  Si los hallazgos no se subsanan con el plan de mejoramiento,  Control Interno podrá notificar o poner en conocimiento a los organismos de control para que se inicie proceso disciplinario al funcionario/a responsable. Evidencia: Documento de politicas de operación de los subprocesos Inspecciones de Policia  y  Procesos Policivos</t>
  </si>
  <si>
    <t>R5</t>
  </si>
  <si>
    <t xml:space="preserve">Falta de control y verificación a la gestión  de respuestas en la plataforma de servicios online  del Cuerpo de Bomberos. </t>
  </si>
  <si>
    <t>Posibilidad de recibir o solicitar cualquier dádiva o beneficio a nombre propio o de terceros con el fin incluir gastos no autorizados en el presupuesto de inversión de la vigencia fiscal Plan Operativo Anual de Inversión (POAI) para favorecer los intereses particulares o privados de determinado contratista o proveedor de servicios.</t>
  </si>
  <si>
    <t>Falta de controles en el proceso de consolidación  y ajuste del Plan Operativo Anual de Inversión (POAI),</t>
  </si>
  <si>
    <t>El Profesional Especializado Código 222 Grado 45 de Inversión pública anualmente desarrolla el ejercicio participativo para la elaboración del Plan Operativo Anual de Inversión (POAI), con el fin de verificar que las necesidades de recursos planteadas estén alineadas al cumplimiento del plan de desarrollo, que a su vez coincidan con las proyecciones de recursos para el próximo año, mediante matriz de anteproyecto POAI solicitada a cada unidad ejecutora. Posteriormente se desarrollan mesas de trabajo con cada unidad ejecutora, donde se verifica y valida la matriz de anteproyecto POAI. En caso de encontrar recursos no alineados a las metas del plan de desarrollo se solicitará a las dependencias hacer los ajustes necesario y dejar constancia de estos en la matriz de anteproyecto POAI.
Evidencia: Matriz de anteproyecto POAI – Acta de reunión anteproyecto POAI</t>
  </si>
  <si>
    <t>El Profesional Especializado Código 222 Grado 45 de Inversión pública y líder de plan de desarrollo cada vez que se recibe una solicitud de revisión de borrador de acto administrativo de modificación presupuestal (incorporación, traslado o reducción) de la Secretaría de Hacienda, verifica que el borrador del acto administrativo este articulado con el cumplimiento del plan de desarrollo para el líder de plan de desarrollo; adicional el líder de inversión pública verifica que las fuentes presupuestales a modificar correspondan en los casos de traslados en la misma cantidad y fuente a acreditar y contraacreditar, verifica que la justificación normativa del acto administrativo corresponda con la modificación a realizar y que los rubros presupuestales coincidan con el decreto de liquidación aprobado en cada vigencia; comparando el acto administrativo de modificación del presupuesto con los documentos plan de desarrollo, normativa vigente y decreto de liquidación vigente. En caso de evidenciar ajustes a realizar o aprobación del acto administrativo se enviará instrucciones por medio de correo electrónico a la Secretaría de Hacienda para que sean subsanadas.
Evidencia: Actos administrativos – Correo electrónico</t>
  </si>
  <si>
    <t>Posibilidad de recibir o solicitar cualquier dádiva o beneficio a nombre propio o de terceros con el fin de aprobar solicitudes de disponibilidad presupuestal, desarticuladas con los instrumentos de planeación (plan de desarrollo, presupuesto de inversión, banco de programas y proyectos)</t>
  </si>
  <si>
    <t xml:space="preserve">Falta de controles en la revisión de las solicitudes de disponibilidad presupuestal </t>
  </si>
  <si>
    <t>El Profesional Especializado código 222 grado 41 líder de plan de desarrollo, verifica que la solicitud de disponibilidad presupuestal se encuentre alineada a plan de desarrollo municipal aprobado para el periodo de gobierno; El Profesional Especializado Código 222 Grado 45  líder de inversión pública, verifica que la solicitud de disponibilidad presupuestal se encuentre articulada en el Plan Operativo Anual de Inversión (POAI) aprobado para la vigencia;  El profesional universitario código 219 grado 33 líder del banco de programas y proyectos, verifica que la solicitud de disponibilidad presupuestal se encuentre dentro de un proyecto registrado y aprobado del banco de proyectos municipal. Mediante el “Formato de registro de solicitudes”, en el cual se registra la aprobación de dicha solicitud. En caso de que la solicitud no sea aprobada por uno o más lideres de los procesos encargados de la verificación, se informa mediante correspondencia interna aplicativo SIGOB el rechazo de su solicitud y las observaciones a las que haya lugar. 
Evidencia: Matriz de solicitudes de disponibilidad presupuestal</t>
  </si>
  <si>
    <t>Posibilidad de recibir o solicitar cualquier dádiva o beneficio a nombre propio o de terceros con el fin de viabilizar proyectos de inversión pública en el banco de programas y proyectos con el fin de beneficiar los intereses particulares de un tercero</t>
  </si>
  <si>
    <t>Falta de controles en la viabilidad de  proyectos territoriales</t>
  </si>
  <si>
    <t xml:space="preserve">El profesional universitario codigo 219 grado 33 del Banco de programas y proyectos cada vez que se formula y transfiere un proyecto por una unidad ejecutora desde el aplicativo MGA al aplicativo SUIFP, ingresa al aplicativo SUIFP y verifica que la información registrada del proyecto cumpla con lo requerido por el DNP, a través de una lista de chequeo que compara los requisitos de información por proyecto y la información cargada en MGA y SUIFP por la unidad ejecutora del proyecto.  En caso de encontrar información faltante, el proyecto es devuelvo, quedando en el estado "Devuelto a la MGA", describiendo en observaciones la información solicitada faltante.  
Evidencia: Listas de chequeo de control de viabilidad – Acta de Viabilidad </t>
  </si>
  <si>
    <t>Posibilidad de recibir o solicitar cualquier dádiva o beneficio a nombre propio o de terceros con el fin de viabilizar proyectos de inversión pública en el banco de programas y proyectos financiados con recursos del Sistema General de Regalías con el fin de beneficiar los intereses particulares de un tercero</t>
  </si>
  <si>
    <t>Falta de controles en los procesos de viabilidad de proyectos financiados con recursos del Sistema General de Regalías</t>
  </si>
  <si>
    <t xml:space="preserve">El secretario de Planeación distrital cada vez que se formula y transfiere un proyecto por una unidad ejecutora desde el aplicativo MGA al aplicativo SUIFP-SGR, ingresa al aplicativo SUIFP-SGR y verifica que la información registrada del proyecto cumpla con lo requerido por el DNP, a través de una ficha de control que compara los requisitos de información por proyecto y la información cargada en SUIFP-SGR por la unidad ejecutora del proyecto.  En caso de encontrar información faltante, el proyecto es devuelvo, quedando en el estado "Devuelto a la MGA", describiendo en observaciones la información solicitada faltante.  
Evidencia: Ficha de control de viabilidad – Acta de Viabilidad </t>
  </si>
  <si>
    <t>Posibilidad de recibir o solicitar algún tipo de dádiva para retardar o acelerar la expedición de los certificados de uso del suelo, de impacto, estratificación o nomenclatura para que se obtenga un beneficio privado o en favor de un tercero.</t>
  </si>
  <si>
    <t>El coordinador del área o/a quien él asigne, mensualmente evaluará las estadísticas de respuesta a la gestión de trámite, revisando los tiempos de respuestas de cada solicitud en el sistema de gestión documental de la entidad, así como en los documentos de control de la dependencia, en caso de encontrarse alguna solicitud que se gestionó vulnerando el derecho de turno y/o orden de llegada de los tramites, se solicitará inmediatamente al profesional o quien haga su vez que dio respuesta, justificar y aportar los soportes necesarios para dar razón de tal gestión, de no haber respuesta satisfactoria, se envía el caso a la autoridad interna competente. evidencia: base de datos de tiempo de respuesta de gestión de trámites, archivos de gestión y control.</t>
  </si>
  <si>
    <t>Posibilidad de omitir los procedimientos o información pertinente, con el fin de beneficiar a un tercero o a nombre propio en cuanto a la certificación de nomenclatura de un predio especifico.</t>
  </si>
  <si>
    <t>El coordinador del área o/a quien él asigne, cada vez que se genere un certificado de nomenclatura, evaluará los documentos de control establecidos en la dependencia, como lo es el "FORMATO DE CONTROL A PROCEDIMIENTO DE CERTIFICADO DE NOMENCLATURA" las herramientas técnologicas (MIDAS) así como los documentos que establecen el paso a paso de como debe realizarse la certificación de nomenclatura, con el fin de que no se omita o agregue información alguna diferente a la respectiva certificación. en caso de encontrar alguna certificación que no tenga plasmada la información pertinente al predio en cuestion, se procede a que el funcionario justifique las inconsistencias y aporte los soportes a que haya lugar, de no ser satisfactorio o pertinente, se procede a la corrección del certificado con la información correspondiente y se deja evidencia en el "FORMATO DE CONTROL A PROCEDIMIENTO DE CERTIFICADO DE NOMENCLATURA" y envió de la misma a la autoridad interna competente.</t>
  </si>
  <si>
    <t>Direccionamiento estrategico; Gestión de la inversión publica; Gestión datos de informacion estadistica distrital; Gestión territorial y gestión de sus instrumentos; Gestión en la vigilancia y control de las normas urbanas.</t>
  </si>
  <si>
    <t>Definir, administrar y ejecutar las políticas, planes y lineamientos de manera permanente, mediante la aplicación de instrumentos metodológicos estandarizados para contribuir al cumplimiento de la misión, visión y objetivos estratégicos del Distrito de Cartagena de indias en un 100%, para el mejoramiento de la calidad de vida de sus habitantes.
Proporcionar al Distrito de Cartagena en cumplimiento de la Ley 152 de 1994 de un instrumento validado técnicamente, ejecutable que facilite el cumplimiento del programa de gobierno electo y mejorar las condiciones de vida de los y las cartageneras a partir de un plan de inversión, como respuestas a las necesidades identificadas, y que facilite el seguimiento rutinario de los productos consignados en él, para la toma de decisiones en el cumplimiento de los objetivos y metas.
Identificar, generar y mantener actualizado en un 100% el sistema de información Distrital de manera permanente, a través de los distintos instrumentos como bases de datos, información socioeconómica, estratificación y sistemas de información geográfica, buscando garantizar la calidad, uso y aprovechamiento estadístico de los registros administrativos, para la toma de decisiones del Distrito y que a su vez permita a las entidades y a la ciudadanía en general contar con información, relevante, accesible, precisa y oportuna.
Emitir el 100% de las solicitudes de lineamientos y condiciones normativas mediante conceptos urbanísticos, aplicación de norma, acciones urbanísticas y actuaciones administrativas para la formulación de documentos que permitan avanzar en el ordenamiento territorial y de manera constante en el desarrollo urbano y rural con equilibrio y equidad para beneficio social, a partir de la identificación de las necesidades de los habitantes del distrito.
Regular el crecimiento ordenado y armonioso del 100% del Distrito de Cartagena en materia de desarrollo urbano, mediante la permanente inspección, control y vigilancia de los enajenadores de vivienda, emisión de conceptos y recepción de bienes para el uso público, con el fin de asegurar la legalidad y la transparencia en la toma de decisiones y trámites urbanísticos, además de aportar propuestas para solucionar los problemas de construcción ilegal, según las normas urbanísticas vigentes.</t>
  </si>
  <si>
    <t>PLANEACIÓN DE LA GESTION DOCUMENTAL, GESTIÓN DEL ARCHIVO GENERAL, GESTIÓN  DE LAS COMUNICACIONES OFICIALES, GESTIÓN DE PROCESOS, RCHIVÍSTICOS, GESTION DE LA CONSERVACION DOCUMENTAL.</t>
  </si>
  <si>
    <t xml:space="preserve">PLANEACIÓN DE LA GESTION DOCUMENTAL: Planificar anualmente la ejecución de las actividades de gestión documental de la Alcaldía Distrital de Cartagena mediante el diseño, elaboración, aprobación, verificación y evaluación de los lineamientos de la función archivística, garantizando el cumplimiento de los requisitos legales, administrativos, funcionales y técnicos establecidos en la política de gestión documental de la Entidad.
GESTIÓN DEL ARCHIVO GENERAL: Garantizar la prestación del servicio de transferencias, custodia, consulta y préstamos de documentos mediante la consolidación de los inventarios documentales de manera permanente, con el fin de facilitar la consulta, disposición y el acceso a la información para los usuarios tanto internos como externos dentro de la anualidad.
GESTIÓN DE LAS COMUNICACIONES OFICIALES: Definir y establecer, durante la anualidad, los formatos para las comunicaciones institucionales que requiera el nivel central en el Distrito de Cartagena. Estos formatos estarán alineados con el contexto administrativo, funcional y técnico, e incluirán un sistema de control de numeración y publicación en la Gaceta Distrital virtual de los actos administrativos del nivel central, para contribuir en la mejorar de la eficacia de las comunicaciones internas y externas, y al cumplimiento del objetivo general de una comunicación efectiva.
GESTIÓN DE PROCESOS ARCHIVÍSTICOS: Asegurar, en cada anualidad, el cumplimiento de los requisitos de la función archivística en las dependencias del nivel central de la Alcaldía Distrital de Cartagena mediante asistencias técnicas, jornadas de capacitación, seguimientos programados y auditorías anuales.
GESTION DE LA CONSERVACION DOCUMENTAL: Implementar en la anualidad los programas y planes establecidos del Sistema Integrado de Conservación (SIC) para corto, mediano y largo plazo, asegurando la conservación y preservación documental de la Alcaldía Distrital de Cartagena, que permita garantizar la perdurabilidad, accesibilidad, seguridad, integridad, autenticidad, confidencialidad, trazabilidad y disponibilidad de los documentos en el tiempo.			
</t>
  </si>
  <si>
    <t xml:space="preserve">GESTIÓN DEL ARCHIVO GENERAL: Posibilidad de que se reciban dádivas o beneficios personales con el propósito de perder u ocultar información pública almacenada en el archivo central de la entidad, con el fin de favorecer a un particular. </t>
  </si>
  <si>
    <t xml:space="preserve">El Director del Archivo General, a través del equipo técnico, siempre que se ejecutan las transferencias documentales, verifica previamente, el cumplimiento de la implementación de los procesos archivísticos (clasificación, ordenación y descripción) en el archivo general. Estos procesos culminan con la elaboración del Inventario Documental mediante el Formato Único de Inventario Documental (FUID), donde se describen las series, subseries y tipos documentales con todos los metadatos identificados.
En caso de detectar fallas en el proceso archivístico implementado, se procede a indicar las observaciones y la necesidad de asistencia técnica o capacitación sobre la falla detectada y se verifica la eficacia de la corrección ejecutada previo a la transferencia documental, se registran mediante Acta. Esto garantiza la correcta elaboración del Inventario Documental (FUID).
Evidencia: Programa anual de transferencias primarias, Acta de visita técnica y registro inventarios FUID de transferencias recibidas que se consolidan en base de datos del Archivo General, estas se utilizan en las consultas documentales del Archivo General en el servicio de búsquedas de documentos. </t>
  </si>
  <si>
    <t xml:space="preserve">Evidencia: Programa anual de transferencias primarias, Acta de visita técnica y registro, inventarios FUID de transferencias  </t>
  </si>
  <si>
    <t>El Director del Archivo General, a través del técnico responsable, siempre que hay una consulta documental en el depósito del archivo general, verifica la existencia de la información solicitada inicialmente en la base de datos de los inventarios totales de documentación, dispuestos en los Formatos Únicos de Inventarios Documentales (FUID), custodiados de las transferencias de todas las dependencias, para responder de manera oportuna y segura a los requerimientos de información de los interesados, garantizando la precisión en la búsqueda y disponibilidad de la información custodiada en el Archivo General. Si la información no es encontrada en los FUID se procederá a la correspondiente búsqueda física según el caso.  Evidencias: Se registra en las respuestas dadas por SIGOB y presencial en el formato de consultas, en la base de datos de los FUID digitalizados y custodiados y disponible para su consulta.</t>
  </si>
  <si>
    <t xml:space="preserve">Registro de respuestas dadas por SIGOB y presencial en formato de consultas, Indicador de base de datos de los FUID digitalizados.
</t>
  </si>
  <si>
    <t xml:space="preserve">GESTIÓN DE PROCESOS ARCHIVÍSTICOS: Posibilidad de que se produzca desvío indebido de recursos destinados a la implementación de los procedimientos archivísticos y de gestión documental en favor de un particular. </t>
  </si>
  <si>
    <t>El Director del Archivo General, a través del equipo de asistencia técnica, mensualmente, según la programación establecida, realiza visitas técnicas de inspección y control, para supervisar el estado de la administración y gestión documental, brindar asesoría, asistencia técnica y, de ser necesario, realizar capacitación en las dependencias de la Administración Central y los entes descentralizados del Distrito. Esto con el objetivo de asegurar la implementación adecuada de los procesos y procedimientos del sistema de gestión documental y del sistema integrado de conservación, garantizando el cumplimiento de la Ley General de Archivo y las normas archivísticas vigentes. En caso de incumplimientos o irregularidades en la ejecución de las visitas técnicas de inspección y control, se llevan a cabo acciones correctivas para ajustar la programación y asegurar el cumplimiento de las actividades planificadas. Evidencia: Se mantienen registros detallados en Actas de asistencia técnica, firmados por ambas partes, que incluyen observaciones y compromisos. Listas de asistencia: Documentación de las sesiones de capacitación, con la firma de los participantes.</t>
  </si>
  <si>
    <t xml:space="preserve"> Actas de asistencia técnica y listas de asistencia para las sesiones de capacitación.</t>
  </si>
  <si>
    <t>El Director del Archivo General, anualmente, según el programa de auditorías y control de gestión documental establecido, realiza el seguimiento y control a todas las dependencias del Distrito, mediante el desarrollo del proceso de auditorías, para evaluar la integridad y efectividad en la implementación de los procesos archivísticos, el sistema integrado de gestión (SIC) y la gestión documental, que garantice la conformidad con los lineamientos normativos y legales aplicables. En caso de incumplimientos en la ejecución de las auditorías programadas, se implementan acciones correctivas para garantizar la culminación efectiva del programa anual. Evidencia: Se mantienen registros de todas las etapas de las auditorías, que incluyen: programación, ejecución, informe de hallazgos, plan de mejoramiento.</t>
  </si>
  <si>
    <t>Registros de las auditorías ejecutadas todas las etapas (programación, ejecución, informe de hallazgos y plan de mejoramiento).</t>
  </si>
  <si>
    <t>PLANEACIÓN DE LA GESTION DOCUMENTAL: Posibilidad de que se manipule indebidamente la planificación anual de las actividades de gestión documental, (mediante acciones como el diseño, elaboración, aprobación, verificación y evaluación de los lineamientos de la función archivística del Distrito de Cartagena) con el propósito de favorecer intereses particulares en detrimento del Distrito.</t>
  </si>
  <si>
    <t xml:space="preserve">El Director del Archivo General, verifica anualmente que la planificación de la Gestión documental esté alineada con la planeación institucional y estratégica de la Administración Distrital, desarrollando los planes, programas y proyectos de la función archivística a corto, mediano y largo plazo detallados en el Plan Institucional de Archivo (PINAR) de acuerdo con los lineamientos y metodología establecida por el Archivo General de la Nación. Además articulado con el Plan de acción institucional de la Secretaría General, especificando roles, presupuesto y responsabilidades, garantizando que la planificación esté disponible y accesible para la verificación y conocimiento del comité de desempeño Institucional, y a través de los mecanismos establecidos por la entidad. En caso de fallas, previamente la Secretaría de Planeación realiza las observaciones que deben ser ajustadas de la planificación. Evidencias: registros en el Link: Plan Institucional de Archivo (PINAR) aprobado y Plan Institucional de la Secretaria General. </t>
  </si>
  <si>
    <t xml:space="preserve">Plan Institucional de Archivo (PINAR) aprobado y Plan Institucional de la Secretaria General. </t>
  </si>
  <si>
    <t>6.	El Director del Archivo General, verifica trimestralmente la ejecución de la planificación a través del seguimiento y control al Plan Institucional de Archivos, según los instrumentos de medición establecidos, para garantizar el cumplimiento de los planes y proyectos, el desarrollo de la política de gestión Documental y su articulación con otras políticas, atendiendo los planes de mejoramiento que sobrevengan de desviaciones identificadas. Evidencias: Registros Matriz de seguimiento PINAR, Matriz de seguimientos a la política de gestión documental en línea con el MIPG, Matriz Plan de mejoramiento.</t>
  </si>
  <si>
    <t>Registros Matriz de seguimiento PINAR, Matriz de seguimientos a la política de gestión documental en línea con el MIPG, Matriz Plan de mejoramiento.</t>
  </si>
  <si>
    <t>GESTIÓN  DE LAS COMUNICACIONES OFICIALES: Posibilidad de que se realice una manipulación indebida en el proceso de numeración y publicación de actos administrativos en la Gaceta Distrital virtual para favorecer intereses particulares.</t>
  </si>
  <si>
    <t>El Director del Archivo General, a través del equipo de numeración, siempre que se presente una solicitud, verifica,  que se ha actualizado y que se aplica el procedimiento de control de la numeración y publicación en gaceta virtual (GDOGC02-P003), para unificar criterios de control de la numeración y publicación de los actos administrativos que expida el Alcalde Mayor y los funcionarios que tengan la competencia, numerando de manera consecutiva los actos administrativos y controlando el uso de la Gaceta virtual como medio para publicación los actos administrativos de carácter general que digan antes de la firma publíquese, comuníquese y cúmplase. Si se presentan errores en la numeración, se dejará constancia por escrito mediante Acta con la firma del Director de Archivo al cual está asignada la función de numerar los actos administrativos. Evidencias: Procedimiento actualizado de control de la numeración y publicación en gaceta virtual (GDOGC02-P003), Link Base de datos de publicación de actos administrativos en el micrositio dispuestos para este control, Indicador de  Base de datos de numeración de actos administrativos solicitados y numerados,  Acta de constancia de corrección de errores en la numeración cuando es el caso.</t>
  </si>
  <si>
    <t>Procedimiento actualizado de control de la numeración y publicación en gaceta virtual (GDOGC02-P003, Link Base de datos de publicación de actos administrativos en el micrositio dispuestos para este control, Indicador de  Base de datos de numeración de actos administrativos solicitados y numerados,  Acta de constancia de corrección de errores en la numeración cuando es el caso.</t>
  </si>
  <si>
    <t>El Director del Archivo General, a través del equipo de numeración, verifica, que de acuerdo a lo establecido en el procedimiento GDOGC02-P003, se lleva una serie documental de actos administrativos originales que respalda los actos administrativos numerados, para la conservación y preservación de esta documentación de gran importancia para la Alcaldía Mayor de Cartagena de Indias y garantizar así la disposición a largo plazo de esta información a los usuarios internos y externos. En caso de no recibir la documentación original de la oficina productora el técnico de numeración no realiza el procedimiento de numeración hasta que no se le entregue la copia original correspondiente.  Evidencia: Procedimiento actualizado de control de la numeración y publicación en gaceta virtual (GDOGC02-P003), Informe de Expediente de serie documental de actos administrativos originales que respalda los actos administrativos numerados ubicado en Archivo de Gestion de numeración, e Informe de Indicador Porcentaje de actos administrativos numerados efectivamente.</t>
  </si>
  <si>
    <t>Procedimiento actualizado de control de la numeración y publicación en gaceta virtual (GDOGC02-P003), Informe de Expediente de serie documental de actos administrativos originales que respalda los actos administrativos numerados ubicado en Archivo de Gestion de numeración, e Informe de Indicador Porcentaje de actos administrativos numerados efectivamente.</t>
  </si>
  <si>
    <t xml:space="preserve">GESTION DE LA CONSERVACION DOCUMENTAL: Posibilidad de que se produzca desvío indebido de recursos destinados a la implementación de los programas de conservación y preservación documental en favor de un particular.  </t>
  </si>
  <si>
    <t>El Director del Archivo General, a través del equipo técnico, según programación mensual, mediante seguimiento y control, asistencia técnica y capacitación, verifica, que en los depósitos de archivo de todas las dependencias aseguren la implementación de medidas preventivas, correctivas y de control en los espacios, mobiliario, unidades de almacenamiento y documentación, con el propósito de garantizar la continuidad de aplicación del sistema integrado de conservación-SIC, y que estos sean parte de la rutina institucional, para la conservación y preservación a largo plazo del acervo documental del Distrito. En caso de detectar fallas en el proceso de conservación, se procede a indicar las observaciones y se brinda la asistencia técnica y/o capacitación sobre la falla detectada en el procedimiento y se registran mediante Acta. Evidencias: Registro en Actas de visita y asistencia técnica, así como en listas de asistencia para las sesiones de capacitación.</t>
  </si>
  <si>
    <t>Registro en Actas de visita y asistencia técnica, así como en listas de asistencia para las sesiones de capacitación.</t>
  </si>
  <si>
    <t>El Director del Archivo General, anualmente, a través del programa de auditorías y control de gestión documental, evalúa, que en los depósitos de archivo de todas las dependencias aseguren la implementación de medidas preventivas, correctivas y de control en los espacios, mobiliario, unidades de almacenamiento y documentación, con el propósito de garantizar la continuidad de aplicación del sistema integrado de conservación-SIC, y que estos sean parte de la rutina institucional, para la conservación y preservación a largo plazo del acervo documental del Distrito. En caso de incumplimiento o fallas se determina el hallazgo para que las dependencias realicen el plan de mejoramiento frente a estos. Evidencias:  Registros de las auditorías ejecutadas todas las etapas (programación, ejecución, informe de hallazgos y plan de mejoramiento).</t>
  </si>
  <si>
    <t xml:space="preserve"> Registros de las auditorías ejecutadas todas las etapas (programación, ejecución, informe de hallazgos y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</si>
</sst>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d/m/yyyy"/>
    <numFmt numFmtId="166" formatCode="dd/mm/yyyy;@"/>
    <numFmt numFmtId="167" formatCode="yyyy\-mm\-dd;@"/>
    <numFmt numFmtId="168" formatCode="yyyy\-mm\-dd"/>
  </numFmts>
  <fonts count="65">
    <font>
      <sz val="11"/>
      <color theme="1"/>
      <name val="Calibri"/>
      <family val="2"/>
      <scheme val="minor"/>
    </font>
    <font>
      <sz val="11"/>
      <color theme="1"/>
      <name val="Arial"/>
      <family val="2"/>
    </font>
    <font>
      <sz val="8"/>
      <name val="Arial Narrow"/>
      <family val="2"/>
    </font>
    <font>
      <sz val="9"/>
      <color theme="1"/>
      <name val="Arial Narrow"/>
      <family val="2"/>
    </font>
    <font>
      <b/>
      <sz val="9"/>
      <color theme="1"/>
      <name val="Arial Narrow"/>
      <family val="2"/>
    </font>
    <font>
      <sz val="9"/>
      <name val="Arial Narrow"/>
      <family val="2"/>
    </font>
    <font>
      <b/>
      <sz val="8"/>
      <name val="Arial Narrow"/>
      <family val="2"/>
    </font>
    <font>
      <b/>
      <sz val="12"/>
      <name val="Arial Narrow"/>
      <family val="2"/>
    </font>
    <font>
      <b/>
      <sz val="12"/>
      <name val="Arial"/>
      <family val="2"/>
    </font>
    <font>
      <b/>
      <sz val="12"/>
      <color rgb="FFFF0000"/>
      <name val="Arial"/>
      <family val="2"/>
    </font>
    <font>
      <sz val="11"/>
      <name val="Arial Narrow"/>
      <family val="2"/>
    </font>
    <font>
      <b/>
      <sz val="9"/>
      <name val="Arial Narrow"/>
      <family val="2"/>
    </font>
    <font>
      <b/>
      <sz val="7"/>
      <name val="Arial Narrow"/>
      <family val="2"/>
    </font>
    <font>
      <b/>
      <sz val="6"/>
      <name val="Arial Narrow"/>
      <family val="2"/>
    </font>
    <font>
      <sz val="8"/>
      <color theme="1"/>
      <name val="Calibri"/>
      <family val="2"/>
      <scheme val="minor"/>
    </font>
    <font>
      <sz val="9"/>
      <color theme="1"/>
      <name val="Calibri"/>
      <family val="2"/>
      <scheme val="minor"/>
    </font>
    <font>
      <sz val="8"/>
      <color rgb="FF000000"/>
      <name val="Calibri"/>
      <family val="2"/>
      <scheme val="minor"/>
    </font>
    <font>
      <b/>
      <sz val="10"/>
      <name val="Arial Narrow"/>
      <family val="2"/>
    </font>
    <font>
      <sz val="10"/>
      <color theme="1"/>
      <name val="Calibri"/>
      <family val="2"/>
      <scheme val="minor"/>
    </font>
    <font>
      <sz val="8"/>
      <color rgb="FF000000"/>
      <name val="Calibri"/>
      <family val="2"/>
    </font>
    <font>
      <sz val="10"/>
      <color theme="1"/>
      <name val="Calibri"/>
      <family val="2"/>
    </font>
    <font>
      <sz val="12"/>
      <color rgb="FF000000"/>
      <name val="Calibri"/>
      <family val="2"/>
    </font>
    <font>
      <sz val="11"/>
      <name val="Calibri"/>
      <family val="2"/>
    </font>
    <font>
      <sz val="11"/>
      <name val="Calibri"/>
      <family val="2"/>
      <scheme val="minor"/>
    </font>
    <font>
      <b/>
      <sz val="11"/>
      <color theme="1"/>
      <name val="Calibri"/>
      <family val="2"/>
      <scheme val="minor"/>
    </font>
    <font>
      <b/>
      <sz val="8"/>
      <name val="Arial"/>
      <family val="2"/>
    </font>
    <font>
      <b/>
      <sz val="8"/>
      <color rgb="FFFF0000"/>
      <name val="Arial"/>
      <family val="2"/>
    </font>
    <font>
      <b/>
      <sz val="11"/>
      <name val="Arial Narrow"/>
      <family val="2"/>
    </font>
    <font>
      <sz val="12"/>
      <name val="Arial Narrow"/>
      <family val="2"/>
    </font>
    <font>
      <sz val="10"/>
      <name val="Arial Narrow"/>
      <family val="2"/>
    </font>
    <font>
      <sz val="12"/>
      <color rgb="FF000000"/>
      <name val="Calibri"/>
      <family val="2"/>
      <scheme val="minor"/>
    </font>
    <font>
      <sz val="11"/>
      <color rgb="FF000000"/>
      <name val="Calibri"/>
      <family val="2"/>
      <scheme val="minor"/>
    </font>
    <font>
      <sz val="12"/>
      <name val="Calibri"/>
      <family val="2"/>
      <scheme val="minor"/>
    </font>
    <font>
      <b/>
      <sz val="11"/>
      <color theme="1"/>
      <name val="Arial Narrow"/>
      <family val="2"/>
    </font>
    <font>
      <sz val="8"/>
      <color theme="1"/>
      <name val="Arial Narrow"/>
      <family val="2"/>
    </font>
    <font>
      <sz val="11"/>
      <color theme="1"/>
      <name val="Arial Narrow"/>
      <family val="2"/>
    </font>
    <font>
      <sz val="10"/>
      <name val="Arial"/>
      <family val="2"/>
    </font>
    <font>
      <b/>
      <sz val="14"/>
      <name val="Arial"/>
      <family val="2"/>
    </font>
    <font>
      <b/>
      <sz val="16"/>
      <name val="Arial"/>
      <family val="2"/>
    </font>
    <font>
      <b/>
      <sz val="16"/>
      <color rgb="FFFF0000"/>
      <name val="Arial"/>
      <family val="2"/>
    </font>
    <font>
      <b/>
      <sz val="16"/>
      <color theme="1"/>
      <name val="Arial"/>
      <family val="2"/>
    </font>
    <font>
      <b/>
      <sz val="12"/>
      <color rgb="FF000000"/>
      <name val="Calibri"/>
      <family val="2"/>
      <scheme val="minor"/>
    </font>
    <font>
      <b/>
      <sz val="12"/>
      <name val="Cambria"/>
      <family val="2"/>
      <scheme val="major"/>
    </font>
    <font>
      <b/>
      <sz val="10"/>
      <color theme="1"/>
      <name val="Tahoma"/>
      <family val="2"/>
    </font>
    <font>
      <b/>
      <sz val="10"/>
      <color theme="0"/>
      <name val="Tahoma"/>
      <family val="2"/>
    </font>
    <font>
      <b/>
      <sz val="11"/>
      <name val="Arial"/>
      <family val="2"/>
    </font>
    <font>
      <sz val="20"/>
      <color rgb="FF000000"/>
      <name val="Calibri"/>
      <family val="2"/>
      <scheme val="minor"/>
    </font>
    <font>
      <b/>
      <sz val="20"/>
      <color theme="4" tint="-0.249977111117893"/>
      <name val="Calibri"/>
      <family val="2"/>
      <scheme val="minor"/>
    </font>
    <font>
      <b/>
      <sz val="20"/>
      <color theme="8" tint="0.59999389629810485"/>
      <name val="Arial (Cuerpo)"/>
    </font>
    <font>
      <b/>
      <sz val="20"/>
      <color theme="0" tint="-0.499984740745262"/>
      <name val="Calibri"/>
      <family val="2"/>
      <scheme val="minor"/>
    </font>
    <font>
      <b/>
      <sz val="20"/>
      <color rgb="FF000000"/>
      <name val="Calibri"/>
      <family val="2"/>
      <scheme val="minor"/>
    </font>
    <font>
      <b/>
      <sz val="12"/>
      <name val="Calibri"/>
      <family val="2"/>
      <scheme val="minor"/>
    </font>
    <font>
      <b/>
      <sz val="12"/>
      <color theme="1"/>
      <name val="Calibri"/>
      <family val="2"/>
      <scheme val="minor"/>
    </font>
    <font>
      <i/>
      <sz val="12"/>
      <color theme="0" tint="-0.34998626667073579"/>
      <name val="Calibri"/>
      <family val="2"/>
      <scheme val="minor"/>
    </font>
    <font>
      <i/>
      <sz val="12"/>
      <color theme="1"/>
      <name val="Calibri"/>
      <family val="2"/>
      <scheme val="minor"/>
    </font>
    <font>
      <b/>
      <i/>
      <sz val="12"/>
      <color theme="0" tint="-0.34998626667073579"/>
      <name val="Calibri"/>
      <family val="2"/>
      <scheme val="minor"/>
    </font>
    <font>
      <sz val="10"/>
      <color rgb="FF000000"/>
      <name val="+mn-lt"/>
      <charset val="1"/>
    </font>
    <font>
      <sz val="10"/>
      <color rgb="FF000000"/>
      <name val="Calibri"/>
      <family val="2"/>
    </font>
    <font>
      <sz val="10"/>
      <color rgb="FF000000"/>
      <name val="Tahoma"/>
      <family val="2"/>
    </font>
    <font>
      <b/>
      <sz val="9"/>
      <color indexed="81"/>
      <name val="Tahoma"/>
      <family val="2"/>
    </font>
    <font>
      <sz val="9"/>
      <color indexed="81"/>
      <name val="Tahoma"/>
      <family val="2"/>
    </font>
    <font>
      <sz val="12"/>
      <color rgb="FFFF0000"/>
      <name val="Calibri"/>
      <family val="2"/>
      <scheme val="minor"/>
    </font>
    <font>
      <i/>
      <sz val="12"/>
      <name val="Calibri"/>
      <family val="2"/>
      <scheme val="minor"/>
    </font>
    <font>
      <i/>
      <sz val="12"/>
      <color theme="0" tint="-0.499984740745262"/>
      <name val="Calibri"/>
      <family val="2"/>
      <scheme val="minor"/>
    </font>
    <font>
      <i/>
      <sz val="12"/>
      <color rgb="FF000000"/>
      <name val="Calibri"/>
      <family val="2"/>
      <scheme val="minor"/>
    </font>
  </fonts>
  <fills count="14">
    <fill>
      <patternFill patternType="none"/>
    </fill>
    <fill>
      <patternFill patternType="gray125"/>
    </fill>
    <fill>
      <patternFill patternType="solid">
        <fgColor indexed="9"/>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0.14999847407452621"/>
        <bgColor indexed="64"/>
      </patternFill>
    </fill>
    <fill>
      <patternFill patternType="solid">
        <fgColor rgb="FFFFFFFF"/>
        <bgColor rgb="FFFFFFFF"/>
      </patternFill>
    </fill>
    <fill>
      <patternFill patternType="solid">
        <fgColor rgb="FF00B050"/>
        <bgColor indexed="64"/>
      </patternFill>
    </fill>
    <fill>
      <patternFill patternType="solid">
        <fgColor theme="8" tint="0.59999389629810485"/>
        <bgColor rgb="FFECECEC"/>
      </patternFill>
    </fill>
    <fill>
      <patternFill patternType="solid">
        <fgColor theme="8" tint="0.59999389629810485"/>
        <bgColor rgb="FFBDCBD5"/>
      </patternFill>
    </fill>
    <fill>
      <patternFill patternType="solid">
        <fgColor theme="8" tint="0.59999389629810485"/>
        <bgColor indexed="64"/>
      </patternFill>
    </fill>
    <fill>
      <patternFill patternType="solid">
        <fgColor theme="5" tint="0.79998168889431442"/>
        <bgColor indexed="64"/>
      </patternFill>
    </fill>
    <fill>
      <patternFill patternType="solid">
        <fgColor theme="0"/>
        <bgColor rgb="FFFFFFFF"/>
      </patternFill>
    </fill>
    <fill>
      <patternFill patternType="solid">
        <fgColor theme="2" tint="-0.249977111117893"/>
        <bgColor rgb="FFFFFFFF"/>
      </patternFill>
    </fill>
  </fills>
  <borders count="49">
    <border>
      <left/>
      <right/>
      <top/>
      <bottom/>
      <diagonal/>
    </border>
    <border>
      <left style="thin">
        <color indexed="64"/>
      </left>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auto="1"/>
      </left>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auto="1"/>
      </right>
      <top/>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rgb="FF000000"/>
      </left>
      <right/>
      <top style="thin">
        <color rgb="FF000000"/>
      </top>
      <bottom/>
      <diagonal/>
    </border>
    <border>
      <left style="thin">
        <color indexed="64"/>
      </left>
      <right style="thin">
        <color rgb="FF000000"/>
      </right>
      <top style="thin">
        <color indexed="64"/>
      </top>
      <bottom/>
      <diagonal/>
    </border>
    <border>
      <left style="thin">
        <color rgb="FF000000"/>
      </left>
      <right style="thin">
        <color rgb="FF000000"/>
      </right>
      <top style="thin">
        <color indexed="64"/>
      </top>
      <bottom/>
      <diagonal/>
    </border>
    <border>
      <left style="thin">
        <color indexed="64"/>
      </left>
      <right style="thin">
        <color indexed="64"/>
      </right>
      <top style="thin">
        <color rgb="FF000000"/>
      </top>
      <bottom/>
      <diagonal/>
    </border>
    <border>
      <left style="thin">
        <color indexed="64"/>
      </left>
      <right style="thin">
        <color rgb="FF000000"/>
      </right>
      <top/>
      <bottom/>
      <diagonal/>
    </border>
    <border>
      <left style="thin">
        <color rgb="FF000000"/>
      </left>
      <right style="thin">
        <color rgb="FF000000"/>
      </right>
      <top/>
      <bottom/>
      <diagonal/>
    </border>
    <border>
      <left style="thin">
        <color indexed="64"/>
      </left>
      <right style="thin">
        <color rgb="FF000000"/>
      </right>
      <top/>
      <bottom style="thin">
        <color indexed="64"/>
      </bottom>
      <diagonal/>
    </border>
    <border>
      <left style="thin">
        <color rgb="FF000000"/>
      </left>
      <right style="thin">
        <color rgb="FF000000"/>
      </right>
      <top/>
      <bottom style="thin">
        <color indexed="64"/>
      </bottom>
      <diagonal/>
    </border>
    <border>
      <left/>
      <right/>
      <top style="thin">
        <color rgb="FF000000"/>
      </top>
      <bottom style="thin">
        <color rgb="FF000000"/>
      </bottom>
      <diagonal/>
    </border>
    <border>
      <left style="medium">
        <color indexed="64"/>
      </left>
      <right/>
      <top style="thin">
        <color indexed="64"/>
      </top>
      <bottom style="thin">
        <color indexed="64"/>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top style="thin">
        <color rgb="FF000000"/>
      </top>
      <bottom/>
      <diagonal/>
    </border>
    <border>
      <left/>
      <right style="thin">
        <color rgb="FF000000"/>
      </right>
      <top style="thin">
        <color rgb="FF000000"/>
      </top>
      <bottom/>
      <diagonal/>
    </border>
    <border>
      <left/>
      <right/>
      <top/>
      <bottom style="thin">
        <color rgb="FF000000"/>
      </bottom>
      <diagonal/>
    </border>
    <border>
      <left style="thin">
        <color rgb="FF000000"/>
      </left>
      <right/>
      <top/>
      <bottom style="thin">
        <color rgb="FF000000"/>
      </bottom>
      <diagonal/>
    </border>
    <border>
      <left style="thin">
        <color indexed="64"/>
      </left>
      <right style="thin">
        <color rgb="FF000000"/>
      </right>
      <top style="thin">
        <color rgb="FF000000"/>
      </top>
      <bottom/>
      <diagonal/>
    </border>
    <border>
      <left style="thin">
        <color rgb="FF000000"/>
      </left>
      <right style="thin">
        <color indexed="64"/>
      </right>
      <top style="thin">
        <color indexed="64"/>
      </top>
      <bottom/>
      <diagonal/>
    </border>
    <border>
      <left style="thin">
        <color rgb="FF000000"/>
      </left>
      <right/>
      <top/>
      <bottom/>
      <diagonal/>
    </border>
    <border>
      <left style="thin">
        <color indexed="64"/>
      </left>
      <right style="thin">
        <color rgb="FF000000"/>
      </right>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bottom/>
      <diagonal/>
    </border>
    <border>
      <left/>
      <right style="thin">
        <color rgb="FF000000"/>
      </right>
      <top/>
      <bottom/>
      <diagonal/>
    </border>
    <border>
      <left style="thin">
        <color rgb="FF000000"/>
      </left>
      <right style="medium">
        <color indexed="64"/>
      </right>
      <top style="medium">
        <color indexed="64"/>
      </top>
      <bottom/>
      <diagonal/>
    </border>
    <border>
      <left style="thin">
        <color rgb="FF000000"/>
      </left>
      <right style="medium">
        <color indexed="64"/>
      </right>
      <top/>
      <bottom/>
      <diagonal/>
    </border>
    <border>
      <left style="thin">
        <color rgb="FF000000"/>
      </left>
      <right style="medium">
        <color indexed="64"/>
      </right>
      <top/>
      <bottom style="medium">
        <color indexed="64"/>
      </bottom>
      <diagonal/>
    </border>
    <border>
      <left style="thin">
        <color rgb="FF000000"/>
      </left>
      <right style="medium">
        <color indexed="64"/>
      </right>
      <top/>
      <bottom style="thin">
        <color indexed="64"/>
      </bottom>
      <diagonal/>
    </border>
  </borders>
  <cellStyleXfs count="3">
    <xf numFmtId="0" fontId="0" fillId="0" borderId="0"/>
    <xf numFmtId="0" fontId="1" fillId="0" borderId="0"/>
    <xf numFmtId="0" fontId="36" fillId="0" borderId="0"/>
  </cellStyleXfs>
  <cellXfs count="879">
    <xf numFmtId="0" fontId="0" fillId="0" borderId="0" xfId="0"/>
    <xf numFmtId="0" fontId="2" fillId="0" borderId="3" xfId="1" applyFont="1" applyBorder="1" applyAlignment="1" applyProtection="1">
      <alignment horizontal="left" vertical="center" wrapText="1"/>
      <protection locked="0"/>
    </xf>
    <xf numFmtId="0" fontId="3" fillId="0" borderId="3" xfId="1" applyFont="1" applyBorder="1" applyAlignment="1">
      <alignment horizontal="center" vertical="center" wrapText="1"/>
    </xf>
    <xf numFmtId="0" fontId="0" fillId="0" borderId="3" xfId="0" applyBorder="1"/>
    <xf numFmtId="164" fontId="0" fillId="0" borderId="3" xfId="0" applyNumberFormat="1" applyBorder="1"/>
    <xf numFmtId="4" fontId="0" fillId="0" borderId="3" xfId="0" applyNumberFormat="1" applyBorder="1"/>
    <xf numFmtId="1" fontId="0" fillId="0" borderId="3" xfId="0" applyNumberFormat="1" applyBorder="1"/>
    <xf numFmtId="0" fontId="2" fillId="2" borderId="0" xfId="1" applyFont="1" applyFill="1"/>
    <xf numFmtId="0" fontId="10" fillId="0" borderId="0" xfId="1" applyFont="1" applyAlignment="1">
      <alignment vertical="center" wrapText="1"/>
    </xf>
    <xf numFmtId="1" fontId="3" fillId="0" borderId="2" xfId="1" applyNumberFormat="1" applyFont="1" applyBorder="1" applyAlignment="1">
      <alignment vertical="center" wrapText="1"/>
    </xf>
    <xf numFmtId="1" fontId="3" fillId="0" borderId="4" xfId="1" applyNumberFormat="1" applyFont="1" applyBorder="1" applyAlignment="1">
      <alignment vertical="center" wrapText="1"/>
    </xf>
    <xf numFmtId="0" fontId="13" fillId="3" borderId="5" xfId="1" applyFont="1" applyFill="1" applyBorder="1" applyAlignment="1">
      <alignment vertical="center" textRotation="90" wrapText="1"/>
    </xf>
    <xf numFmtId="0" fontId="13" fillId="3" borderId="5" xfId="1" applyFont="1" applyFill="1" applyBorder="1" applyAlignment="1">
      <alignment horizontal="center" vertical="center" textRotation="90" wrapText="1"/>
    </xf>
    <xf numFmtId="0" fontId="6" fillId="3" borderId="3" xfId="1" applyFont="1" applyFill="1" applyBorder="1" applyAlignment="1">
      <alignment horizontal="center" vertical="top" wrapText="1"/>
    </xf>
    <xf numFmtId="0" fontId="6" fillId="3" borderId="3" xfId="1" applyFont="1" applyFill="1" applyBorder="1" applyAlignment="1">
      <alignment vertical="top" wrapText="1"/>
    </xf>
    <xf numFmtId="0" fontId="12" fillId="3" borderId="3" xfId="1" applyFont="1" applyFill="1" applyBorder="1" applyAlignment="1">
      <alignment horizontal="center" vertical="top" wrapText="1"/>
    </xf>
    <xf numFmtId="0" fontId="0" fillId="0" borderId="3" xfId="0" applyBorder="1" applyAlignment="1">
      <alignment horizontal="center" vertical="center" wrapText="1"/>
    </xf>
    <xf numFmtId="1" fontId="3" fillId="0" borderId="2" xfId="1" applyNumberFormat="1" applyFont="1" applyBorder="1" applyAlignment="1">
      <alignment horizontal="center" vertical="center" wrapText="1"/>
    </xf>
    <xf numFmtId="0" fontId="0" fillId="0" borderId="3" xfId="0" applyBorder="1" applyAlignment="1">
      <alignment horizontal="center" vertical="center"/>
    </xf>
    <xf numFmtId="1" fontId="0" fillId="0" borderId="3" xfId="0" applyNumberFormat="1" applyBorder="1" applyAlignment="1">
      <alignment horizontal="center" vertical="center"/>
    </xf>
    <xf numFmtId="0" fontId="0" fillId="0" borderId="3" xfId="0" applyBorder="1" applyAlignment="1">
      <alignment wrapText="1"/>
    </xf>
    <xf numFmtId="0" fontId="2" fillId="0" borderId="3" xfId="1" applyFont="1" applyBorder="1" applyAlignment="1" applyProtection="1">
      <alignment horizontal="center" vertical="center" wrapText="1"/>
      <protection locked="0"/>
    </xf>
    <xf numFmtId="4" fontId="0" fillId="0" borderId="3" xfId="0" applyNumberFormat="1" applyBorder="1" applyAlignment="1">
      <alignment horizontal="center" vertical="center"/>
    </xf>
    <xf numFmtId="0" fontId="0" fillId="0" borderId="3" xfId="0" applyBorder="1" applyAlignment="1">
      <alignment vertical="center"/>
    </xf>
    <xf numFmtId="1" fontId="0" fillId="0" borderId="3" xfId="0" applyNumberFormat="1" applyBorder="1" applyAlignment="1">
      <alignment vertical="center"/>
    </xf>
    <xf numFmtId="0" fontId="0" fillId="0" borderId="3" xfId="0" applyBorder="1" applyAlignment="1">
      <alignment vertical="center" wrapText="1"/>
    </xf>
    <xf numFmtId="0" fontId="5" fillId="0" borderId="3" xfId="1" applyFont="1" applyBorder="1" applyAlignment="1" applyProtection="1">
      <alignment horizontal="center" vertical="center" wrapText="1"/>
      <protection locked="0"/>
    </xf>
    <xf numFmtId="0" fontId="4" fillId="0" borderId="3" xfId="1" applyFont="1" applyBorder="1" applyAlignment="1">
      <alignment horizontal="center" vertical="center" wrapText="1"/>
    </xf>
    <xf numFmtId="0" fontId="4" fillId="0" borderId="3" xfId="1" applyFont="1" applyBorder="1" applyAlignment="1">
      <alignment horizontal="center" vertical="center"/>
    </xf>
    <xf numFmtId="1" fontId="3" fillId="0" borderId="3" xfId="1" applyNumberFormat="1" applyFont="1" applyBorder="1" applyAlignment="1">
      <alignment horizontal="center" vertical="center" wrapText="1"/>
    </xf>
    <xf numFmtId="1" fontId="5" fillId="0" borderId="3" xfId="1" applyNumberFormat="1" applyFont="1" applyBorder="1" applyAlignment="1">
      <alignment vertical="center"/>
    </xf>
    <xf numFmtId="0" fontId="0" fillId="0" borderId="9" xfId="0" applyBorder="1" applyAlignment="1">
      <alignment vertical="center"/>
    </xf>
    <xf numFmtId="0" fontId="0" fillId="0" borderId="11" xfId="0" applyBorder="1" applyAlignment="1">
      <alignment vertical="center"/>
    </xf>
    <xf numFmtId="0" fontId="0" fillId="0" borderId="3" xfId="0" applyBorder="1" applyAlignment="1">
      <alignment horizontal="left" vertical="center" wrapText="1"/>
    </xf>
    <xf numFmtId="0" fontId="20" fillId="4" borderId="5" xfId="0" applyFont="1" applyFill="1" applyBorder="1" applyAlignment="1">
      <alignment wrapText="1"/>
    </xf>
    <xf numFmtId="164" fontId="0" fillId="0" borderId="3" xfId="0" applyNumberFormat="1" applyBorder="1" applyAlignment="1">
      <alignment horizontal="center" vertical="center"/>
    </xf>
    <xf numFmtId="0" fontId="21" fillId="4" borderId="18" xfId="0" applyFont="1" applyFill="1" applyBorder="1" applyAlignment="1">
      <alignment horizontal="left" vertical="top" wrapText="1"/>
    </xf>
    <xf numFmtId="0" fontId="15" fillId="0" borderId="3" xfId="0" applyFont="1" applyBorder="1" applyAlignment="1">
      <alignment wrapText="1"/>
    </xf>
    <xf numFmtId="0" fontId="15" fillId="0" borderId="3" xfId="0" applyFont="1" applyBorder="1" applyAlignment="1">
      <alignment horizontal="center" vertical="center"/>
    </xf>
    <xf numFmtId="164" fontId="15" fillId="0" borderId="3" xfId="0" applyNumberFormat="1" applyFont="1" applyBorder="1" applyAlignment="1">
      <alignment horizontal="center" vertical="center"/>
    </xf>
    <xf numFmtId="0" fontId="18" fillId="0" borderId="3" xfId="0" applyFont="1" applyBorder="1" applyAlignment="1">
      <alignment horizontal="center" vertical="center"/>
    </xf>
    <xf numFmtId="4" fontId="18" fillId="0" borderId="3" xfId="0" applyNumberFormat="1" applyFont="1" applyBorder="1" applyAlignment="1">
      <alignment horizontal="center" vertical="center"/>
    </xf>
    <xf numFmtId="1" fontId="18" fillId="0" borderId="3" xfId="0" applyNumberFormat="1" applyFont="1" applyBorder="1" applyAlignment="1">
      <alignment horizontal="center" vertical="center"/>
    </xf>
    <xf numFmtId="0" fontId="15" fillId="4" borderId="3" xfId="0" applyFont="1" applyFill="1" applyBorder="1" applyAlignment="1">
      <alignment horizontal="center" vertical="center"/>
    </xf>
    <xf numFmtId="0" fontId="21" fillId="0" borderId="26" xfId="0" applyFont="1" applyBorder="1" applyAlignment="1">
      <alignment horizontal="left" vertical="top" wrapText="1"/>
    </xf>
    <xf numFmtId="0" fontId="12" fillId="3" borderId="3" xfId="1" applyFont="1" applyFill="1" applyBorder="1" applyAlignment="1">
      <alignment horizontal="center" vertical="center" wrapText="1"/>
    </xf>
    <xf numFmtId="0" fontId="7" fillId="3" borderId="11" xfId="1" applyFont="1" applyFill="1" applyBorder="1" applyAlignment="1">
      <alignment horizontal="center" vertical="center" wrapText="1"/>
    </xf>
    <xf numFmtId="0" fontId="7" fillId="3" borderId="9" xfId="1" applyFont="1" applyFill="1" applyBorder="1" applyAlignment="1">
      <alignment horizontal="center" vertical="center" wrapText="1"/>
    </xf>
    <xf numFmtId="0" fontId="27" fillId="3" borderId="12" xfId="1" applyFont="1" applyFill="1" applyBorder="1" applyAlignment="1">
      <alignment vertical="center" wrapText="1"/>
    </xf>
    <xf numFmtId="1" fontId="3" fillId="0" borderId="7" xfId="1" applyNumberFormat="1" applyFont="1" applyBorder="1" applyAlignment="1">
      <alignment vertical="center" wrapText="1"/>
    </xf>
    <xf numFmtId="1" fontId="3" fillId="0" borderId="8" xfId="1" applyNumberFormat="1" applyFont="1" applyBorder="1" applyAlignment="1">
      <alignment vertical="center" wrapText="1"/>
    </xf>
    <xf numFmtId="0" fontId="6" fillId="3" borderId="3" xfId="1" applyFont="1" applyFill="1" applyBorder="1" applyAlignment="1">
      <alignment horizontal="center" vertical="center" wrapText="1"/>
    </xf>
    <xf numFmtId="0" fontId="6" fillId="3" borderId="5" xfId="1" applyFont="1" applyFill="1" applyBorder="1" applyAlignment="1">
      <alignment vertical="center" textRotation="90" wrapText="1"/>
    </xf>
    <xf numFmtId="0" fontId="6" fillId="3" borderId="5" xfId="1" applyFont="1" applyFill="1" applyBorder="1" applyAlignment="1">
      <alignment horizontal="center" vertical="center" textRotation="90" wrapText="1"/>
    </xf>
    <xf numFmtId="0" fontId="2" fillId="0" borderId="3" xfId="1" applyFont="1" applyBorder="1" applyAlignment="1">
      <alignment horizontal="center" vertical="center" wrapText="1"/>
    </xf>
    <xf numFmtId="0" fontId="2" fillId="0" borderId="3" xfId="1" applyFont="1" applyBorder="1" applyAlignment="1">
      <alignment horizontal="justify" vertical="top" wrapText="1"/>
    </xf>
    <xf numFmtId="0" fontId="5" fillId="0" borderId="3" xfId="0" applyFont="1" applyBorder="1" applyAlignment="1">
      <alignment vertical="center" wrapText="1"/>
    </xf>
    <xf numFmtId="0" fontId="0" fillId="0" borderId="3" xfId="0" applyBorder="1" applyAlignment="1">
      <alignment horizontal="left" wrapText="1"/>
    </xf>
    <xf numFmtId="0" fontId="2" fillId="2" borderId="1" xfId="1" applyFont="1" applyFill="1" applyBorder="1"/>
    <xf numFmtId="0" fontId="2" fillId="2" borderId="4" xfId="1" applyFont="1" applyFill="1" applyBorder="1"/>
    <xf numFmtId="0" fontId="2" fillId="2" borderId="10" xfId="1" applyFont="1" applyFill="1" applyBorder="1"/>
    <xf numFmtId="0" fontId="2" fillId="2" borderId="15" xfId="1" applyFont="1" applyFill="1" applyBorder="1"/>
    <xf numFmtId="0" fontId="2" fillId="2" borderId="6" xfId="1" applyFont="1" applyFill="1" applyBorder="1"/>
    <xf numFmtId="0" fontId="2" fillId="2" borderId="8" xfId="1" applyFont="1" applyFill="1" applyBorder="1"/>
    <xf numFmtId="3" fontId="0" fillId="0" borderId="3" xfId="0" applyNumberFormat="1" applyBorder="1" applyAlignment="1">
      <alignment horizontal="center" vertical="center"/>
    </xf>
    <xf numFmtId="0" fontId="6" fillId="0" borderId="3" xfId="1" applyFont="1" applyBorder="1" applyAlignment="1">
      <alignment horizontal="center" vertical="center" wrapText="1"/>
    </xf>
    <xf numFmtId="0" fontId="4" fillId="0" borderId="11" xfId="1" applyFont="1" applyBorder="1" applyAlignment="1">
      <alignment vertical="center" wrapText="1"/>
    </xf>
    <xf numFmtId="3" fontId="0" fillId="0" borderId="9" xfId="0" applyNumberFormat="1" applyBorder="1" applyAlignment="1">
      <alignment vertical="center"/>
    </xf>
    <xf numFmtId="1" fontId="5" fillId="0" borderId="11" xfId="1" applyNumberFormat="1" applyFont="1" applyBorder="1" applyAlignment="1">
      <alignment vertical="center"/>
    </xf>
    <xf numFmtId="1" fontId="3" fillId="0" borderId="9" xfId="1" applyNumberFormat="1" applyFont="1" applyBorder="1" applyAlignment="1">
      <alignment vertical="center" wrapText="1"/>
    </xf>
    <xf numFmtId="0" fontId="4" fillId="0" borderId="9" xfId="1" applyFont="1" applyBorder="1" applyAlignment="1">
      <alignment vertical="center"/>
    </xf>
    <xf numFmtId="0" fontId="6" fillId="0" borderId="9" xfId="1" applyFont="1" applyBorder="1" applyAlignment="1">
      <alignment vertical="center" wrapText="1"/>
    </xf>
    <xf numFmtId="0" fontId="0" fillId="0" borderId="9" xfId="0" applyBorder="1" applyAlignment="1">
      <alignment vertical="center" wrapText="1"/>
    </xf>
    <xf numFmtId="0" fontId="4" fillId="0" borderId="3" xfId="1" applyFont="1" applyBorder="1" applyAlignment="1">
      <alignment vertical="center" wrapText="1"/>
    </xf>
    <xf numFmtId="3" fontId="0" fillId="0" borderId="11" xfId="0" applyNumberFormat="1" applyBorder="1" applyAlignment="1">
      <alignment vertical="center"/>
    </xf>
    <xf numFmtId="1" fontId="3" fillId="0" borderId="11" xfId="1" applyNumberFormat="1" applyFont="1" applyBorder="1" applyAlignment="1">
      <alignment vertical="center" wrapText="1"/>
    </xf>
    <xf numFmtId="0" fontId="4" fillId="0" borderId="11" xfId="1" applyFont="1" applyBorder="1" applyAlignment="1">
      <alignment vertical="center"/>
    </xf>
    <xf numFmtId="0" fontId="6" fillId="0" borderId="11" xfId="1" applyFont="1" applyBorder="1" applyAlignment="1">
      <alignment vertical="center" wrapText="1"/>
    </xf>
    <xf numFmtId="0" fontId="0" fillId="0" borderId="11" xfId="0" applyBorder="1" applyAlignment="1">
      <alignment vertical="center" wrapText="1"/>
    </xf>
    <xf numFmtId="0" fontId="27" fillId="0" borderId="0" xfId="1" applyFont="1" applyAlignment="1">
      <alignment vertical="center" wrapText="1"/>
    </xf>
    <xf numFmtId="0" fontId="18" fillId="0" borderId="3" xfId="0" applyFont="1" applyBorder="1" applyAlignment="1">
      <alignment wrapText="1"/>
    </xf>
    <xf numFmtId="0" fontId="30" fillId="0" borderId="28" xfId="1" applyFont="1" applyBorder="1" applyAlignment="1" applyProtection="1">
      <alignment horizontal="left" vertical="center" wrapText="1"/>
      <protection locked="0"/>
    </xf>
    <xf numFmtId="0" fontId="30" fillId="0" borderId="29" xfId="1" applyFont="1" applyBorder="1" applyAlignment="1" applyProtection="1">
      <alignment horizontal="left" vertical="center" wrapText="1"/>
      <protection locked="0"/>
    </xf>
    <xf numFmtId="0" fontId="31" fillId="0" borderId="30" xfId="1" applyFont="1" applyBorder="1" applyAlignment="1" applyProtection="1">
      <alignment horizontal="left" vertical="center" wrapText="1"/>
      <protection locked="0"/>
    </xf>
    <xf numFmtId="0" fontId="31" fillId="0" borderId="29" xfId="1" applyFont="1" applyBorder="1" applyAlignment="1" applyProtection="1">
      <alignment horizontal="left" vertical="center" wrapText="1"/>
      <protection locked="0"/>
    </xf>
    <xf numFmtId="0" fontId="32" fillId="0" borderId="31" xfId="1" applyFont="1" applyBorder="1" applyAlignment="1" applyProtection="1">
      <alignment horizontal="left" vertical="center" wrapText="1"/>
      <protection locked="0"/>
    </xf>
    <xf numFmtId="0" fontId="0" fillId="0" borderId="5" xfId="0" applyBorder="1" applyAlignment="1">
      <alignment wrapText="1"/>
    </xf>
    <xf numFmtId="0" fontId="0" fillId="0" borderId="9" xfId="0" applyBorder="1" applyAlignment="1">
      <alignment wrapText="1"/>
    </xf>
    <xf numFmtId="0" fontId="0" fillId="0" borderId="11" xfId="0" applyBorder="1" applyAlignment="1">
      <alignment wrapText="1"/>
    </xf>
    <xf numFmtId="0" fontId="0" fillId="4" borderId="3" xfId="0" applyFill="1" applyBorder="1" applyAlignment="1">
      <alignment horizontal="center" vertical="center"/>
    </xf>
    <xf numFmtId="0" fontId="0" fillId="4" borderId="0" xfId="0" applyFill="1" applyAlignment="1">
      <alignment wrapText="1"/>
    </xf>
    <xf numFmtId="0" fontId="2" fillId="4" borderId="3" xfId="1" applyFont="1" applyFill="1" applyBorder="1" applyAlignment="1" applyProtection="1">
      <alignment horizontal="left" vertical="center" wrapText="1"/>
      <protection locked="0"/>
    </xf>
    <xf numFmtId="164" fontId="0" fillId="4" borderId="3" xfId="0" applyNumberFormat="1" applyFill="1" applyBorder="1" applyAlignment="1">
      <alignment horizontal="center" vertical="center"/>
    </xf>
    <xf numFmtId="0" fontId="3" fillId="4" borderId="3" xfId="1" applyFont="1" applyFill="1" applyBorder="1" applyAlignment="1">
      <alignment horizontal="center" vertical="center" wrapText="1"/>
    </xf>
    <xf numFmtId="4" fontId="0" fillId="4" borderId="3" xfId="0" applyNumberFormat="1" applyFill="1" applyBorder="1" applyAlignment="1">
      <alignment horizontal="center" vertical="center"/>
    </xf>
    <xf numFmtId="1" fontId="0" fillId="4" borderId="3" xfId="0" applyNumberFormat="1" applyFill="1" applyBorder="1" applyAlignment="1">
      <alignment horizontal="center" vertical="center"/>
    </xf>
    <xf numFmtId="0" fontId="0" fillId="4" borderId="3" xfId="0" applyFill="1" applyBorder="1"/>
    <xf numFmtId="0" fontId="0" fillId="4" borderId="3" xfId="0" applyFill="1" applyBorder="1" applyAlignment="1">
      <alignment wrapText="1"/>
    </xf>
    <xf numFmtId="164" fontId="0" fillId="4" borderId="3" xfId="0" applyNumberFormat="1" applyFill="1" applyBorder="1"/>
    <xf numFmtId="4" fontId="0" fillId="4" borderId="3" xfId="0" applyNumberFormat="1" applyFill="1" applyBorder="1"/>
    <xf numFmtId="1" fontId="0" fillId="4" borderId="3" xfId="0" applyNumberFormat="1" applyFill="1" applyBorder="1"/>
    <xf numFmtId="0" fontId="6" fillId="3" borderId="3" xfId="1" applyFont="1" applyFill="1" applyBorder="1" applyAlignment="1">
      <alignment vertical="center" wrapText="1"/>
    </xf>
    <xf numFmtId="0" fontId="14" fillId="0" borderId="3" xfId="0" applyFont="1" applyBorder="1" applyAlignment="1">
      <alignment vertical="center" wrapText="1"/>
    </xf>
    <xf numFmtId="0" fontId="34" fillId="0" borderId="3" xfId="0" applyFont="1" applyBorder="1" applyAlignment="1">
      <alignment vertical="center" wrapText="1"/>
    </xf>
    <xf numFmtId="0" fontId="35" fillId="0" borderId="3" xfId="0" applyFont="1" applyBorder="1" applyAlignment="1">
      <alignment horizontal="center" vertical="center"/>
    </xf>
    <xf numFmtId="0" fontId="35" fillId="0" borderId="3" xfId="0" applyFont="1" applyBorder="1" applyAlignment="1">
      <alignment vertical="center" wrapText="1"/>
    </xf>
    <xf numFmtId="0" fontId="35" fillId="0" borderId="3" xfId="0" applyFont="1" applyBorder="1" applyAlignment="1">
      <alignment vertical="center"/>
    </xf>
    <xf numFmtId="164" fontId="35" fillId="0" borderId="3" xfId="0" applyNumberFormat="1" applyFont="1" applyBorder="1" applyAlignment="1">
      <alignment vertical="center"/>
    </xf>
    <xf numFmtId="4" fontId="35" fillId="0" borderId="3" xfId="0" applyNumberFormat="1" applyFont="1" applyBorder="1" applyAlignment="1">
      <alignment vertical="center"/>
    </xf>
    <xf numFmtId="1" fontId="35" fillId="0" borderId="3" xfId="0" applyNumberFormat="1" applyFont="1" applyBorder="1" applyAlignment="1">
      <alignment vertical="center"/>
    </xf>
    <xf numFmtId="0" fontId="35" fillId="0" borderId="0" xfId="0" applyFont="1" applyAlignment="1">
      <alignment vertical="center"/>
    </xf>
    <xf numFmtId="0" fontId="35" fillId="0" borderId="3" xfId="0" applyFont="1" applyBorder="1" applyAlignment="1">
      <alignment wrapText="1"/>
    </xf>
    <xf numFmtId="0" fontId="35" fillId="0" borderId="3" xfId="0" applyFont="1" applyBorder="1"/>
    <xf numFmtId="164" fontId="35" fillId="0" borderId="3" xfId="0" applyNumberFormat="1" applyFont="1" applyBorder="1"/>
    <xf numFmtId="4" fontId="35" fillId="0" borderId="3" xfId="0" applyNumberFormat="1" applyFont="1" applyBorder="1"/>
    <xf numFmtId="1" fontId="35" fillId="0" borderId="3" xfId="0" applyNumberFormat="1" applyFont="1" applyBorder="1"/>
    <xf numFmtId="0" fontId="35" fillId="0" borderId="0" xfId="0" applyFont="1"/>
    <xf numFmtId="1" fontId="3" fillId="0" borderId="7" xfId="1" applyNumberFormat="1" applyFont="1" applyBorder="1" applyAlignment="1">
      <alignment horizontal="center" vertical="center" wrapText="1"/>
    </xf>
    <xf numFmtId="166" fontId="16" fillId="6" borderId="32" xfId="1" applyNumberFormat="1" applyFont="1" applyFill="1" applyBorder="1" applyAlignment="1" applyProtection="1">
      <alignment horizontal="center" vertical="center" wrapText="1"/>
      <protection locked="0"/>
    </xf>
    <xf numFmtId="0" fontId="0" fillId="0" borderId="9" xfId="0" applyBorder="1"/>
    <xf numFmtId="0" fontId="0" fillId="0" borderId="11" xfId="0" applyBorder="1"/>
    <xf numFmtId="0" fontId="0" fillId="0" borderId="5" xfId="0" applyBorder="1" applyAlignment="1">
      <alignment vertical="center" wrapText="1"/>
    </xf>
    <xf numFmtId="0" fontId="14" fillId="0" borderId="3" xfId="1" applyFont="1" applyBorder="1" applyAlignment="1" applyProtection="1">
      <alignment vertical="center" wrapText="1"/>
      <protection locked="0"/>
    </xf>
    <xf numFmtId="0" fontId="0" fillId="0" borderId="5" xfId="0" applyBorder="1" applyAlignment="1">
      <alignment vertical="center"/>
    </xf>
    <xf numFmtId="0" fontId="15" fillId="0" borderId="5" xfId="0" applyFont="1" applyBorder="1" applyAlignment="1">
      <alignment vertical="center" wrapText="1"/>
    </xf>
    <xf numFmtId="14" fontId="19" fillId="0" borderId="32" xfId="0" applyNumberFormat="1" applyFont="1" applyBorder="1" applyAlignment="1">
      <alignment horizontal="left" vertical="center" wrapText="1"/>
    </xf>
    <xf numFmtId="0" fontId="16" fillId="0" borderId="3" xfId="1" applyFont="1" applyBorder="1" applyAlignment="1" applyProtection="1">
      <alignment vertical="center" wrapText="1"/>
      <protection locked="0"/>
    </xf>
    <xf numFmtId="0" fontId="15" fillId="0" borderId="9" xfId="0" applyFont="1" applyBorder="1" applyAlignment="1">
      <alignment vertical="center" wrapText="1"/>
    </xf>
    <xf numFmtId="0" fontId="15" fillId="0" borderId="11" xfId="0" applyFont="1" applyBorder="1" applyAlignment="1">
      <alignment vertical="center" wrapText="1"/>
    </xf>
    <xf numFmtId="0" fontId="15" fillId="0" borderId="3" xfId="0" applyFont="1" applyBorder="1" applyAlignment="1">
      <alignment vertical="center" wrapText="1"/>
    </xf>
    <xf numFmtId="14" fontId="19" fillId="0" borderId="3" xfId="0" applyNumberFormat="1" applyFont="1" applyBorder="1" applyAlignment="1">
      <alignment horizontal="left" vertical="center" wrapText="1"/>
    </xf>
    <xf numFmtId="0" fontId="14" fillId="0" borderId="3" xfId="1" applyFont="1" applyBorder="1" applyAlignment="1" applyProtection="1">
      <alignment vertical="top" wrapText="1"/>
      <protection locked="0"/>
    </xf>
    <xf numFmtId="0" fontId="16" fillId="0" borderId="3" xfId="1" applyFont="1" applyBorder="1" applyAlignment="1" applyProtection="1">
      <alignment vertical="top" wrapText="1"/>
      <protection locked="0"/>
    </xf>
    <xf numFmtId="0" fontId="27" fillId="0" borderId="0" xfId="1" applyFont="1" applyAlignment="1">
      <alignment horizontal="center" vertical="center" wrapText="1"/>
    </xf>
    <xf numFmtId="0" fontId="0" fillId="0" borderId="3" xfId="0" applyBorder="1" applyAlignment="1">
      <alignment vertical="top" wrapText="1"/>
    </xf>
    <xf numFmtId="14" fontId="0" fillId="0" borderId="5" xfId="0" applyNumberFormat="1" applyBorder="1"/>
    <xf numFmtId="0" fontId="0" fillId="0" borderId="5" xfId="0" applyBorder="1"/>
    <xf numFmtId="14" fontId="0" fillId="0" borderId="5" xfId="0" applyNumberFormat="1" applyBorder="1" applyAlignment="1">
      <alignment wrapText="1"/>
    </xf>
    <xf numFmtId="0" fontId="8" fillId="7" borderId="3" xfId="2" applyFont="1" applyFill="1" applyBorder="1" applyAlignment="1">
      <alignment vertical="center" wrapText="1"/>
    </xf>
    <xf numFmtId="0" fontId="8" fillId="7" borderId="3" xfId="2" applyFont="1" applyFill="1" applyBorder="1" applyAlignment="1">
      <alignment horizontal="left" vertical="center" wrapText="1"/>
    </xf>
    <xf numFmtId="0" fontId="45" fillId="7" borderId="3" xfId="2" applyFont="1" applyFill="1" applyBorder="1" applyAlignment="1">
      <alignment horizontal="center" vertical="center" wrapText="1"/>
    </xf>
    <xf numFmtId="0" fontId="52" fillId="7" borderId="3" xfId="1" applyFont="1" applyFill="1" applyBorder="1" applyAlignment="1">
      <alignment horizontal="center" vertical="center" textRotation="90" wrapText="1"/>
    </xf>
    <xf numFmtId="0" fontId="52" fillId="7" borderId="12" xfId="1" applyFont="1" applyFill="1" applyBorder="1" applyAlignment="1">
      <alignment horizontal="center" vertical="center" textRotation="90" wrapText="1"/>
    </xf>
    <xf numFmtId="0" fontId="51" fillId="7" borderId="3" xfId="1" applyFont="1" applyFill="1" applyBorder="1" applyAlignment="1">
      <alignment horizontal="center" vertical="center" textRotation="90" wrapText="1"/>
    </xf>
    <xf numFmtId="0" fontId="30" fillId="0" borderId="33" xfId="1" applyFont="1" applyBorder="1" applyAlignment="1" applyProtection="1">
      <alignment horizontal="center" vertical="center"/>
      <protection locked="0"/>
    </xf>
    <xf numFmtId="0" fontId="41" fillId="0" borderId="33" xfId="1" applyFont="1" applyBorder="1" applyAlignment="1" applyProtection="1">
      <alignment horizontal="center" vertical="center" wrapText="1"/>
      <protection locked="0"/>
    </xf>
    <xf numFmtId="0" fontId="30" fillId="0" borderId="33" xfId="1" applyFont="1" applyBorder="1" applyAlignment="1" applyProtection="1">
      <alignment horizontal="left" vertical="center" wrapText="1"/>
      <protection locked="0"/>
    </xf>
    <xf numFmtId="0" fontId="30" fillId="0" borderId="16" xfId="1" applyFont="1" applyBorder="1" applyAlignment="1" applyProtection="1">
      <alignment horizontal="left" vertical="center" wrapText="1"/>
      <protection locked="0"/>
    </xf>
    <xf numFmtId="0" fontId="30" fillId="0" borderId="5" xfId="1" applyFont="1" applyBorder="1" applyAlignment="1" applyProtection="1">
      <alignment horizontal="left" vertical="center" wrapText="1"/>
      <protection locked="0"/>
    </xf>
    <xf numFmtId="0" fontId="30" fillId="0" borderId="5" xfId="1" applyFont="1" applyBorder="1" applyAlignment="1" applyProtection="1">
      <alignment horizontal="center" vertical="center" wrapText="1"/>
      <protection locked="0"/>
    </xf>
    <xf numFmtId="0" fontId="53" fillId="11" borderId="5" xfId="1" applyFont="1" applyFill="1" applyBorder="1" applyAlignment="1" applyProtection="1">
      <alignment horizontal="center" vertical="center" wrapText="1"/>
      <protection locked="0"/>
    </xf>
    <xf numFmtId="0" fontId="30" fillId="0" borderId="3" xfId="1" applyFont="1" applyBorder="1" applyAlignment="1" applyProtection="1">
      <alignment horizontal="center" vertical="center" wrapText="1"/>
      <protection locked="0"/>
    </xf>
    <xf numFmtId="0" fontId="30" fillId="0" borderId="34" xfId="1" applyFont="1" applyBorder="1" applyAlignment="1" applyProtection="1">
      <alignment horizontal="left" vertical="center" wrapText="1"/>
      <protection locked="0"/>
    </xf>
    <xf numFmtId="0" fontId="32" fillId="0" borderId="3" xfId="1" applyFont="1" applyBorder="1" applyAlignment="1">
      <alignment horizontal="center" vertical="center" wrapText="1"/>
    </xf>
    <xf numFmtId="0" fontId="30" fillId="6" borderId="3" xfId="1" applyFont="1" applyFill="1" applyBorder="1" applyAlignment="1" applyProtection="1">
      <alignment horizontal="center" vertical="center" wrapText="1"/>
      <protection locked="0"/>
    </xf>
    <xf numFmtId="0" fontId="30" fillId="6" borderId="35" xfId="1" applyFont="1" applyFill="1" applyBorder="1" applyAlignment="1" applyProtection="1">
      <alignment vertical="center" wrapText="1"/>
      <protection locked="0"/>
    </xf>
    <xf numFmtId="167" fontId="30" fillId="6" borderId="33" xfId="1" applyNumberFormat="1" applyFont="1" applyFill="1" applyBorder="1" applyAlignment="1" applyProtection="1">
      <alignment horizontal="center" vertical="center" wrapText="1"/>
      <protection locked="0"/>
    </xf>
    <xf numFmtId="0" fontId="30" fillId="6" borderId="33" xfId="1" applyFont="1" applyFill="1" applyBorder="1" applyAlignment="1" applyProtection="1">
      <alignment vertical="center" wrapText="1"/>
      <protection locked="0"/>
    </xf>
    <xf numFmtId="0" fontId="30" fillId="6" borderId="33" xfId="1" applyFont="1" applyFill="1" applyBorder="1" applyAlignment="1" applyProtection="1">
      <alignment horizontal="center" vertical="center" wrapText="1"/>
      <protection locked="0"/>
    </xf>
    <xf numFmtId="168" fontId="30" fillId="6" borderId="33" xfId="1" applyNumberFormat="1" applyFont="1" applyFill="1" applyBorder="1" applyAlignment="1" applyProtection="1">
      <alignment horizontal="center" vertical="center" wrapText="1"/>
      <protection locked="0"/>
    </xf>
    <xf numFmtId="0" fontId="30" fillId="0" borderId="32" xfId="1" applyFont="1" applyBorder="1" applyAlignment="1" applyProtection="1">
      <alignment horizontal="left" vertical="center" wrapText="1"/>
      <protection locked="0"/>
    </xf>
    <xf numFmtId="0" fontId="30" fillId="0" borderId="3" xfId="1" applyFont="1" applyBorder="1" applyAlignment="1" applyProtection="1">
      <alignment horizontal="left" vertical="center" wrapText="1"/>
      <protection locked="0"/>
    </xf>
    <xf numFmtId="0" fontId="53" fillId="11" borderId="12" xfId="1" applyFont="1" applyFill="1" applyBorder="1" applyAlignment="1" applyProtection="1">
      <alignment horizontal="center" vertical="center" wrapText="1"/>
      <protection locked="0"/>
    </xf>
    <xf numFmtId="0" fontId="30" fillId="0" borderId="36" xfId="1" applyFont="1" applyBorder="1" applyAlignment="1" applyProtection="1">
      <alignment horizontal="center" vertical="center" wrapText="1"/>
      <protection locked="0"/>
    </xf>
    <xf numFmtId="0" fontId="32" fillId="0" borderId="37" xfId="1" applyFont="1" applyBorder="1" applyAlignment="1">
      <alignment horizontal="center" vertical="center" wrapText="1"/>
    </xf>
    <xf numFmtId="0" fontId="32" fillId="0" borderId="11" xfId="1" applyFont="1" applyBorder="1" applyAlignment="1">
      <alignment horizontal="center" vertical="center" wrapText="1"/>
    </xf>
    <xf numFmtId="0" fontId="32" fillId="0" borderId="36" xfId="1" applyFont="1" applyBorder="1" applyAlignment="1">
      <alignment horizontal="center" vertical="center" wrapText="1"/>
    </xf>
    <xf numFmtId="0" fontId="30" fillId="0" borderId="11" xfId="1" applyFont="1" applyBorder="1" applyAlignment="1" applyProtection="1">
      <alignment horizontal="center" vertical="center" wrapText="1"/>
      <protection locked="0"/>
    </xf>
    <xf numFmtId="0" fontId="30" fillId="6" borderId="29" xfId="1" applyFont="1" applyFill="1" applyBorder="1" applyAlignment="1" applyProtection="1">
      <alignment vertical="center" wrapText="1"/>
      <protection locked="0"/>
    </xf>
    <xf numFmtId="167" fontId="30" fillId="6" borderId="32" xfId="1" applyNumberFormat="1" applyFont="1" applyFill="1" applyBorder="1" applyAlignment="1" applyProtection="1">
      <alignment horizontal="center" vertical="center" wrapText="1"/>
      <protection locked="0"/>
    </xf>
    <xf numFmtId="0" fontId="30" fillId="6" borderId="32" xfId="1" applyFont="1" applyFill="1" applyBorder="1" applyAlignment="1" applyProtection="1">
      <alignment horizontal="left" vertical="center" wrapText="1"/>
      <protection locked="0"/>
    </xf>
    <xf numFmtId="0" fontId="30" fillId="6" borderId="32" xfId="1" applyFont="1" applyFill="1" applyBorder="1" applyAlignment="1" applyProtection="1">
      <alignment horizontal="center" vertical="center" wrapText="1"/>
      <protection locked="0"/>
    </xf>
    <xf numFmtId="168" fontId="30" fillId="6" borderId="32" xfId="1" applyNumberFormat="1" applyFont="1" applyFill="1" applyBorder="1" applyAlignment="1" applyProtection="1">
      <alignment horizontal="center" vertical="center" wrapText="1"/>
      <protection locked="0"/>
    </xf>
    <xf numFmtId="0" fontId="30" fillId="0" borderId="5" xfId="1" applyFont="1" applyBorder="1" applyAlignment="1" applyProtection="1">
      <alignment horizontal="center" vertical="center"/>
      <protection locked="0"/>
    </xf>
    <xf numFmtId="0" fontId="32" fillId="0" borderId="5" xfId="1" applyFont="1" applyBorder="1" applyAlignment="1" applyProtection="1">
      <alignment horizontal="center" vertical="center"/>
      <protection locked="0"/>
    </xf>
    <xf numFmtId="0" fontId="30" fillId="0" borderId="38" xfId="1" applyFont="1" applyBorder="1" applyAlignment="1" applyProtection="1">
      <alignment horizontal="left" vertical="center" wrapText="1"/>
      <protection locked="0"/>
    </xf>
    <xf numFmtId="0" fontId="30" fillId="0" borderId="33" xfId="1" applyFont="1" applyBorder="1" applyAlignment="1" applyProtection="1">
      <alignment horizontal="center" vertical="center" wrapText="1"/>
      <protection locked="0"/>
    </xf>
    <xf numFmtId="0" fontId="32" fillId="0" borderId="16" xfId="1" applyFont="1" applyBorder="1" applyAlignment="1">
      <alignment horizontal="center" vertical="center" wrapText="1"/>
    </xf>
    <xf numFmtId="0" fontId="32" fillId="0" borderId="5" xfId="1" applyFont="1" applyBorder="1" applyAlignment="1">
      <alignment horizontal="center" vertical="center" wrapText="1"/>
    </xf>
    <xf numFmtId="0" fontId="32" fillId="0" borderId="38" xfId="1" applyFont="1" applyBorder="1" applyAlignment="1">
      <alignment horizontal="center" vertical="center" wrapText="1"/>
    </xf>
    <xf numFmtId="0" fontId="32" fillId="0" borderId="18" xfId="1" applyFont="1" applyBorder="1" applyAlignment="1">
      <alignment horizontal="center" vertical="center" wrapText="1"/>
    </xf>
    <xf numFmtId="0" fontId="41" fillId="0" borderId="33" xfId="1" applyFont="1" applyBorder="1" applyAlignment="1" applyProtection="1">
      <alignment horizontal="center" vertical="center"/>
      <protection locked="0"/>
    </xf>
    <xf numFmtId="0" fontId="30" fillId="0" borderId="39" xfId="1" applyFont="1" applyBorder="1" applyAlignment="1" applyProtection="1">
      <alignment horizontal="left" vertical="center" wrapText="1"/>
      <protection locked="0"/>
    </xf>
    <xf numFmtId="0" fontId="30" fillId="0" borderId="18" xfId="1" applyFont="1" applyBorder="1" applyAlignment="1" applyProtection="1">
      <alignment horizontal="center" vertical="center" wrapText="1"/>
      <protection locked="0"/>
    </xf>
    <xf numFmtId="0" fontId="30" fillId="6" borderId="35" xfId="1" applyFont="1" applyFill="1" applyBorder="1" applyAlignment="1" applyProtection="1">
      <alignment horizontal="left" vertical="center" wrapText="1"/>
      <protection locked="0"/>
    </xf>
    <xf numFmtId="0" fontId="30" fillId="6" borderId="33" xfId="1" applyFont="1" applyFill="1" applyBorder="1" applyAlignment="1" applyProtection="1">
      <alignment horizontal="left" vertical="center" wrapText="1"/>
      <protection locked="0"/>
    </xf>
    <xf numFmtId="0" fontId="30" fillId="0" borderId="26" xfId="1" applyFont="1" applyBorder="1" applyAlignment="1" applyProtection="1">
      <alignment horizontal="center" vertical="center" wrapText="1"/>
      <protection locked="0"/>
    </xf>
    <xf numFmtId="0" fontId="30" fillId="6" borderId="29" xfId="1" applyFont="1" applyFill="1" applyBorder="1" applyAlignment="1" applyProtection="1">
      <alignment horizontal="left" vertical="center" wrapText="1"/>
      <protection locked="0"/>
    </xf>
    <xf numFmtId="168" fontId="30" fillId="6" borderId="29" xfId="1" applyNumberFormat="1" applyFont="1" applyFill="1" applyBorder="1" applyAlignment="1" applyProtection="1">
      <alignment horizontal="center" vertical="center" wrapText="1"/>
      <protection locked="0"/>
    </xf>
    <xf numFmtId="0" fontId="32" fillId="0" borderId="3" xfId="1" applyFont="1" applyBorder="1" applyAlignment="1" applyProtection="1">
      <alignment horizontal="center" vertical="center"/>
      <protection locked="0"/>
    </xf>
    <xf numFmtId="0" fontId="30" fillId="0" borderId="0" xfId="1" applyFont="1" applyAlignment="1" applyProtection="1">
      <alignment horizontal="center" vertical="center" wrapText="1"/>
      <protection locked="0"/>
    </xf>
    <xf numFmtId="0" fontId="32" fillId="0" borderId="40" xfId="1" applyFont="1" applyBorder="1" applyAlignment="1">
      <alignment horizontal="center" vertical="center" wrapText="1"/>
    </xf>
    <xf numFmtId="0" fontId="32" fillId="0" borderId="0" xfId="1" applyFont="1" applyAlignment="1">
      <alignment horizontal="center" vertical="center" wrapText="1"/>
    </xf>
    <xf numFmtId="0" fontId="32" fillId="0" borderId="23" xfId="1" applyFont="1" applyBorder="1" applyAlignment="1">
      <alignment horizontal="center" vertical="center" wrapText="1"/>
    </xf>
    <xf numFmtId="0" fontId="32" fillId="0" borderId="9" xfId="1" applyFont="1" applyBorder="1" applyAlignment="1" applyProtection="1">
      <alignment horizontal="center" vertical="center"/>
      <protection locked="0"/>
    </xf>
    <xf numFmtId="0" fontId="30" fillId="6" borderId="28" xfId="1" applyFont="1" applyFill="1" applyBorder="1" applyAlignment="1" applyProtection="1">
      <alignment horizontal="left" vertical="center" wrapText="1"/>
      <protection locked="0"/>
    </xf>
    <xf numFmtId="168" fontId="30" fillId="6" borderId="28" xfId="1" applyNumberFormat="1" applyFont="1" applyFill="1" applyBorder="1" applyAlignment="1" applyProtection="1">
      <alignment horizontal="center" vertical="center" wrapText="1"/>
      <protection locked="0"/>
    </xf>
    <xf numFmtId="0" fontId="30" fillId="6" borderId="38" xfId="1" applyFont="1" applyFill="1" applyBorder="1" applyAlignment="1" applyProtection="1">
      <alignment vertical="center" wrapText="1"/>
      <protection locked="0"/>
    </xf>
    <xf numFmtId="0" fontId="32" fillId="0" borderId="31" xfId="1" applyFont="1" applyBorder="1" applyAlignment="1">
      <alignment horizontal="center" vertical="center" wrapText="1"/>
    </xf>
    <xf numFmtId="9" fontId="30" fillId="6" borderId="28" xfId="1" applyNumberFormat="1" applyFont="1" applyFill="1" applyBorder="1" applyAlignment="1" applyProtection="1">
      <alignment horizontal="left" vertical="center" wrapText="1"/>
      <protection locked="0"/>
    </xf>
    <xf numFmtId="0" fontId="30" fillId="0" borderId="26" xfId="1" applyFont="1" applyBorder="1" applyAlignment="1" applyProtection="1">
      <alignment horizontal="left" vertical="center" wrapText="1"/>
      <protection locked="0"/>
    </xf>
    <xf numFmtId="0" fontId="30" fillId="0" borderId="36" xfId="1" applyFont="1" applyBorder="1" applyAlignment="1" applyProtection="1">
      <alignment horizontal="left" vertical="center" wrapText="1"/>
      <protection locked="0"/>
    </xf>
    <xf numFmtId="0" fontId="30" fillId="0" borderId="0" xfId="1" applyFont="1" applyAlignment="1" applyProtection="1">
      <alignment vertical="center" wrapText="1"/>
      <protection locked="0"/>
    </xf>
    <xf numFmtId="0" fontId="54" fillId="0" borderId="12" xfId="1" applyFont="1" applyBorder="1" applyAlignment="1" applyProtection="1">
      <alignment vertical="center" wrapText="1"/>
      <protection locked="0"/>
    </xf>
    <xf numFmtId="0" fontId="30" fillId="0" borderId="3" xfId="1" applyFont="1" applyBorder="1" applyAlignment="1" applyProtection="1">
      <alignment vertical="center" wrapText="1"/>
      <protection locked="0"/>
    </xf>
    <xf numFmtId="0" fontId="30" fillId="0" borderId="29" xfId="1" applyFont="1" applyBorder="1" applyAlignment="1" applyProtection="1">
      <alignment horizontal="justify" vertical="center" wrapText="1"/>
      <protection locked="0"/>
    </xf>
    <xf numFmtId="0" fontId="32" fillId="0" borderId="3" xfId="1" applyFont="1" applyBorder="1" applyAlignment="1">
      <alignment vertical="center" wrapText="1"/>
    </xf>
    <xf numFmtId="0" fontId="32" fillId="0" borderId="28" xfId="1" applyFont="1" applyBorder="1" applyAlignment="1">
      <alignment horizontal="center" vertical="center" wrapText="1"/>
    </xf>
    <xf numFmtId="0" fontId="30" fillId="0" borderId="30" xfId="1" applyFont="1" applyBorder="1" applyAlignment="1" applyProtection="1">
      <alignment horizontal="left" vertical="center" wrapText="1"/>
      <protection locked="0"/>
    </xf>
    <xf numFmtId="0" fontId="30" fillId="0" borderId="0" xfId="1" applyFont="1" applyAlignment="1" applyProtection="1">
      <alignment horizontal="center"/>
      <protection locked="0"/>
    </xf>
    <xf numFmtId="0" fontId="30" fillId="0" borderId="3" xfId="0" applyFont="1" applyBorder="1" applyAlignment="1" applyProtection="1">
      <alignment vertical="center" wrapText="1"/>
      <protection locked="0"/>
    </xf>
    <xf numFmtId="0" fontId="30" fillId="6" borderId="32" xfId="2" applyFont="1" applyFill="1" applyBorder="1" applyAlignment="1" applyProtection="1">
      <alignment horizontal="left" vertical="center" wrapText="1"/>
      <protection locked="0"/>
    </xf>
    <xf numFmtId="166" fontId="30" fillId="6" borderId="32" xfId="2" applyNumberFormat="1" applyFont="1" applyFill="1" applyBorder="1" applyAlignment="1" applyProtection="1">
      <alignment horizontal="left" vertical="center" wrapText="1"/>
      <protection locked="0"/>
    </xf>
    <xf numFmtId="0" fontId="30" fillId="6" borderId="32" xfId="2" applyFont="1" applyFill="1" applyBorder="1" applyAlignment="1" applyProtection="1">
      <alignment vertical="center" wrapText="1"/>
      <protection locked="0"/>
    </xf>
    <xf numFmtId="0" fontId="30" fillId="0" borderId="42" xfId="0" applyFont="1" applyBorder="1" applyAlignment="1" applyProtection="1">
      <alignment horizontal="center" vertical="center"/>
      <protection locked="0"/>
    </xf>
    <xf numFmtId="168" fontId="30" fillId="6" borderId="33" xfId="0" applyNumberFormat="1" applyFont="1" applyFill="1" applyBorder="1" applyAlignment="1" applyProtection="1">
      <alignment vertical="center" wrapText="1"/>
      <protection locked="0"/>
    </xf>
    <xf numFmtId="0" fontId="30" fillId="0" borderId="32" xfId="0" applyFont="1" applyBorder="1" applyAlignment="1" applyProtection="1">
      <alignment horizontal="left" vertical="center" wrapText="1"/>
      <protection locked="0"/>
    </xf>
    <xf numFmtId="0" fontId="30" fillId="6" borderId="32" xfId="0" applyFont="1" applyFill="1" applyBorder="1" applyAlignment="1" applyProtection="1">
      <alignment horizontal="left" vertical="center" wrapText="1"/>
      <protection locked="0"/>
    </xf>
    <xf numFmtId="0" fontId="30" fillId="6" borderId="32" xfId="0" applyFont="1" applyFill="1" applyBorder="1" applyAlignment="1" applyProtection="1">
      <alignment vertical="center" wrapText="1"/>
      <protection locked="0"/>
    </xf>
    <xf numFmtId="0" fontId="30" fillId="6" borderId="32" xfId="0" applyFont="1" applyFill="1" applyBorder="1" applyAlignment="1" applyProtection="1">
      <alignment horizontal="center" vertical="center" wrapText="1"/>
      <protection locked="0"/>
    </xf>
    <xf numFmtId="168" fontId="30" fillId="6" borderId="32" xfId="0" applyNumberFormat="1" applyFont="1" applyFill="1" applyBorder="1" applyAlignment="1" applyProtection="1">
      <alignment horizontal="left" vertical="center" wrapText="1"/>
      <protection locked="0"/>
    </xf>
    <xf numFmtId="0" fontId="32" fillId="0" borderId="3" xfId="1" applyFont="1" applyBorder="1" applyAlignment="1" applyProtection="1">
      <alignment vertical="center" wrapText="1"/>
      <protection locked="0"/>
    </xf>
    <xf numFmtId="0" fontId="30" fillId="0" borderId="31" xfId="1" applyFont="1" applyBorder="1" applyAlignment="1" applyProtection="1">
      <alignment horizontal="center" vertical="center" wrapText="1"/>
      <protection locked="0"/>
    </xf>
    <xf numFmtId="166" fontId="30" fillId="6" borderId="32" xfId="1" applyNumberFormat="1" applyFont="1" applyFill="1" applyBorder="1" applyAlignment="1" applyProtection="1">
      <alignment horizontal="left" vertical="center" wrapText="1"/>
      <protection locked="0"/>
    </xf>
    <xf numFmtId="0" fontId="30" fillId="6" borderId="32" xfId="1" applyFont="1" applyFill="1" applyBorder="1" applyAlignment="1" applyProtection="1">
      <alignment vertical="center" wrapText="1"/>
      <protection locked="0"/>
    </xf>
    <xf numFmtId="168" fontId="30" fillId="6" borderId="32" xfId="1" applyNumberFormat="1" applyFont="1" applyFill="1" applyBorder="1" applyAlignment="1" applyProtection="1">
      <alignment horizontal="left" vertical="center" wrapText="1"/>
      <protection locked="0"/>
    </xf>
    <xf numFmtId="0" fontId="30" fillId="4" borderId="32" xfId="1" applyFont="1" applyFill="1" applyBorder="1" applyAlignment="1" applyProtection="1">
      <alignment horizontal="left" vertical="center" wrapText="1"/>
      <protection locked="0"/>
    </xf>
    <xf numFmtId="0" fontId="30" fillId="4" borderId="3" xfId="1" applyFont="1" applyFill="1" applyBorder="1" applyAlignment="1" applyProtection="1">
      <alignment horizontal="center" vertical="center" wrapText="1"/>
      <protection locked="0"/>
    </xf>
    <xf numFmtId="0" fontId="53" fillId="4" borderId="12" xfId="1" applyFont="1" applyFill="1" applyBorder="1" applyAlignment="1" applyProtection="1">
      <alignment horizontal="center" vertical="center" wrapText="1"/>
      <protection locked="0"/>
    </xf>
    <xf numFmtId="0" fontId="30" fillId="4" borderId="3" xfId="1" applyFont="1" applyFill="1" applyBorder="1" applyAlignment="1" applyProtection="1">
      <alignment horizontal="left" vertical="center" wrapText="1"/>
      <protection locked="0"/>
    </xf>
    <xf numFmtId="0" fontId="30" fillId="4" borderId="3" xfId="1" applyFont="1" applyFill="1" applyBorder="1" applyAlignment="1" applyProtection="1">
      <alignment vertical="center" wrapText="1"/>
      <protection locked="0"/>
    </xf>
    <xf numFmtId="0" fontId="30" fillId="4" borderId="29" xfId="1" applyFont="1" applyFill="1" applyBorder="1" applyAlignment="1" applyProtection="1">
      <alignment horizontal="left" vertical="center" wrapText="1"/>
      <protection locked="0"/>
    </xf>
    <xf numFmtId="0" fontId="30" fillId="12" borderId="32" xfId="1" applyFont="1" applyFill="1" applyBorder="1" applyAlignment="1" applyProtection="1">
      <alignment horizontal="left" vertical="center" wrapText="1"/>
      <protection locked="0"/>
    </xf>
    <xf numFmtId="0" fontId="30" fillId="6" borderId="32" xfId="1" applyFont="1" applyFill="1" applyBorder="1" applyAlignment="1" applyProtection="1">
      <alignment horizontal="justify" vertical="center" wrapText="1"/>
      <protection locked="0"/>
    </xf>
    <xf numFmtId="9" fontId="30" fillId="6" borderId="32" xfId="1" applyNumberFormat="1" applyFont="1" applyFill="1" applyBorder="1" applyAlignment="1" applyProtection="1">
      <alignment horizontal="justify" vertical="center" wrapText="1"/>
      <protection locked="0"/>
    </xf>
    <xf numFmtId="9" fontId="30" fillId="6" borderId="32" xfId="1" applyNumberFormat="1" applyFont="1" applyFill="1" applyBorder="1" applyAlignment="1" applyProtection="1">
      <alignment horizontal="center" vertical="center" wrapText="1"/>
      <protection locked="0"/>
    </xf>
    <xf numFmtId="0" fontId="61" fillId="4" borderId="32" xfId="1" applyFont="1" applyFill="1" applyBorder="1" applyAlignment="1" applyProtection="1">
      <alignment horizontal="left" vertical="center" wrapText="1"/>
      <protection locked="0"/>
    </xf>
    <xf numFmtId="0" fontId="30" fillId="11" borderId="3" xfId="1" applyFont="1" applyFill="1" applyBorder="1" applyAlignment="1" applyProtection="1">
      <alignment vertical="center" wrapText="1"/>
      <protection locked="0"/>
    </xf>
    <xf numFmtId="0" fontId="30" fillId="6" borderId="3" xfId="1" applyFont="1" applyFill="1" applyBorder="1" applyAlignment="1" applyProtection="1">
      <alignment horizontal="left" vertical="center" wrapText="1"/>
      <protection locked="0"/>
    </xf>
    <xf numFmtId="166" fontId="30" fillId="6" borderId="3" xfId="1" applyNumberFormat="1" applyFont="1" applyFill="1" applyBorder="1" applyAlignment="1" applyProtection="1">
      <alignment horizontal="left" vertical="center" wrapText="1"/>
      <protection locked="0"/>
    </xf>
    <xf numFmtId="0" fontId="30" fillId="6" borderId="3" xfId="1" applyFont="1" applyFill="1" applyBorder="1" applyAlignment="1" applyProtection="1">
      <alignment vertical="center" wrapText="1"/>
      <protection locked="0"/>
    </xf>
    <xf numFmtId="168" fontId="30" fillId="6" borderId="3" xfId="1" applyNumberFormat="1" applyFont="1" applyFill="1" applyBorder="1" applyAlignment="1" applyProtection="1">
      <alignment horizontal="left" vertical="center" wrapText="1"/>
      <protection locked="0"/>
    </xf>
    <xf numFmtId="0" fontId="30" fillId="13" borderId="3" xfId="1" applyFont="1" applyFill="1" applyBorder="1" applyAlignment="1" applyProtection="1">
      <alignment horizontal="left" vertical="center" wrapText="1"/>
      <protection locked="0"/>
    </xf>
    <xf numFmtId="166" fontId="30" fillId="13" borderId="3" xfId="1" applyNumberFormat="1" applyFont="1" applyFill="1" applyBorder="1" applyAlignment="1" applyProtection="1">
      <alignment horizontal="left" vertical="center" wrapText="1"/>
      <protection locked="0"/>
    </xf>
    <xf numFmtId="0" fontId="30" fillId="13" borderId="3" xfId="1" applyFont="1" applyFill="1" applyBorder="1" applyAlignment="1" applyProtection="1">
      <alignment vertical="center" wrapText="1"/>
      <protection locked="0"/>
    </xf>
    <xf numFmtId="168" fontId="30" fillId="13" borderId="3" xfId="1" applyNumberFormat="1" applyFont="1" applyFill="1" applyBorder="1" applyAlignment="1" applyProtection="1">
      <alignment horizontal="left" vertical="center" wrapText="1"/>
      <protection locked="0"/>
    </xf>
    <xf numFmtId="0" fontId="53" fillId="0" borderId="3" xfId="1" applyFont="1" applyBorder="1" applyAlignment="1" applyProtection="1">
      <alignment horizontal="center" vertical="center" wrapText="1"/>
      <protection locked="0"/>
    </xf>
    <xf numFmtId="0" fontId="32" fillId="0" borderId="3" xfId="1" applyFont="1" applyBorder="1" applyAlignment="1" applyProtection="1">
      <alignment horizontal="left" vertical="center" wrapText="1"/>
      <protection locked="0"/>
    </xf>
    <xf numFmtId="0" fontId="32" fillId="11" borderId="3" xfId="1" applyFont="1" applyFill="1" applyBorder="1" applyAlignment="1" applyProtection="1">
      <alignment horizontal="center" vertical="center" wrapText="1"/>
      <protection locked="0"/>
    </xf>
    <xf numFmtId="0" fontId="62" fillId="0" borderId="3" xfId="1" applyFont="1" applyBorder="1" applyAlignment="1" applyProtection="1">
      <alignment horizontal="left" vertical="center" wrapText="1"/>
      <protection locked="0"/>
    </xf>
    <xf numFmtId="166" fontId="63" fillId="6" borderId="3" xfId="1" applyNumberFormat="1" applyFont="1" applyFill="1" applyBorder="1" applyAlignment="1" applyProtection="1">
      <alignment horizontal="left" vertical="center" wrapText="1"/>
      <protection locked="0"/>
    </xf>
    <xf numFmtId="0" fontId="30" fillId="0" borderId="3" xfId="1" applyFont="1" applyBorder="1" applyAlignment="1" applyProtection="1">
      <alignment horizontal="center" vertical="center"/>
      <protection locked="0"/>
    </xf>
    <xf numFmtId="0" fontId="64" fillId="0" borderId="3" xfId="1" applyFont="1" applyBorder="1" applyAlignment="1" applyProtection="1">
      <alignment horizontal="left" vertical="center" wrapText="1"/>
      <protection locked="0"/>
    </xf>
    <xf numFmtId="0" fontId="32" fillId="0" borderId="37" xfId="1" applyFont="1" applyBorder="1" applyAlignment="1" applyProtection="1">
      <alignment horizontal="center" vertical="center" wrapText="1"/>
      <protection locked="0"/>
    </xf>
    <xf numFmtId="0" fontId="32" fillId="0" borderId="3" xfId="1" applyFont="1" applyBorder="1" applyAlignment="1" applyProtection="1">
      <alignment horizontal="center" vertical="center" wrapText="1"/>
      <protection locked="0"/>
    </xf>
    <xf numFmtId="0" fontId="32" fillId="11" borderId="12" xfId="1" applyFont="1" applyFill="1" applyBorder="1" applyAlignment="1" applyProtection="1">
      <alignment horizontal="center" vertical="center" wrapText="1"/>
      <protection locked="0"/>
    </xf>
    <xf numFmtId="0" fontId="30" fillId="11" borderId="11" xfId="1" applyFont="1" applyFill="1" applyBorder="1" applyAlignment="1" applyProtection="1">
      <alignment vertical="center" wrapText="1"/>
      <protection locked="0"/>
    </xf>
    <xf numFmtId="0" fontId="30" fillId="0" borderId="30" xfId="1" applyFont="1" applyBorder="1" applyAlignment="1" applyProtection="1">
      <alignment horizontal="center" vertical="center" wrapText="1"/>
      <protection locked="0"/>
    </xf>
    <xf numFmtId="0" fontId="30" fillId="0" borderId="32" xfId="1" applyFont="1" applyBorder="1" applyAlignment="1" applyProtection="1">
      <alignment horizontal="center" vertical="center" wrapText="1"/>
      <protection locked="0"/>
    </xf>
    <xf numFmtId="0" fontId="0" fillId="0" borderId="3" xfId="0" applyBorder="1" applyAlignment="1">
      <alignment horizontal="justify" vertical="center"/>
    </xf>
    <xf numFmtId="0" fontId="10" fillId="0" borderId="0" xfId="1" applyFont="1" applyAlignment="1">
      <alignment horizontal="left" vertical="center" wrapText="1"/>
    </xf>
    <xf numFmtId="1" fontId="0" fillId="0" borderId="3" xfId="0" applyNumberFormat="1" applyBorder="1" applyAlignment="1">
      <alignment horizontal="center" vertical="center" wrapText="1"/>
    </xf>
    <xf numFmtId="4" fontId="0" fillId="0" borderId="3" xfId="0" applyNumberFormat="1" applyBorder="1" applyAlignment="1">
      <alignment horizontal="center" vertical="center" wrapText="1"/>
    </xf>
    <xf numFmtId="164" fontId="0" fillId="0" borderId="3" xfId="0" applyNumberFormat="1" applyBorder="1" applyAlignment="1">
      <alignment horizontal="center" vertical="center" wrapText="1"/>
    </xf>
    <xf numFmtId="0" fontId="7" fillId="5" borderId="12" xfId="1" applyFont="1" applyFill="1" applyBorder="1" applyAlignment="1" applyProtection="1">
      <alignment horizontal="center" vertical="center" wrapText="1"/>
      <protection locked="0"/>
    </xf>
    <xf numFmtId="0" fontId="7" fillId="5" borderId="14" xfId="1" applyFont="1" applyFill="1" applyBorder="1" applyAlignment="1" applyProtection="1">
      <alignment horizontal="center" vertical="center" wrapText="1"/>
      <protection locked="0"/>
    </xf>
    <xf numFmtId="0" fontId="7" fillId="5" borderId="13" xfId="1" applyFont="1" applyFill="1" applyBorder="1" applyAlignment="1" applyProtection="1">
      <alignment horizontal="center" vertical="center" wrapText="1"/>
      <protection locked="0"/>
    </xf>
    <xf numFmtId="0" fontId="7" fillId="0" borderId="12" xfId="1" applyFont="1" applyBorder="1" applyAlignment="1" applyProtection="1">
      <alignment horizontal="center" vertical="center" wrapText="1"/>
      <protection locked="0"/>
    </xf>
    <xf numFmtId="0" fontId="7" fillId="0" borderId="14" xfId="1" applyFont="1" applyBorder="1" applyAlignment="1" applyProtection="1">
      <alignment horizontal="center" vertical="center" wrapText="1"/>
      <protection locked="0"/>
    </xf>
    <xf numFmtId="0" fontId="7" fillId="0" borderId="13" xfId="1" applyFont="1" applyBorder="1" applyAlignment="1" applyProtection="1">
      <alignment horizontal="center" vertical="center" wrapText="1"/>
      <protection locked="0"/>
    </xf>
    <xf numFmtId="0" fontId="7" fillId="3" borderId="12" xfId="1" applyFont="1" applyFill="1" applyBorder="1" applyAlignment="1">
      <alignment horizontal="center" vertical="center" wrapText="1"/>
    </xf>
    <xf numFmtId="0" fontId="7" fillId="3" borderId="14" xfId="1" applyFont="1" applyFill="1" applyBorder="1" applyAlignment="1">
      <alignment horizontal="center" vertical="center" wrapText="1"/>
    </xf>
    <xf numFmtId="0" fontId="7" fillId="3" borderId="13" xfId="1" applyFont="1" applyFill="1" applyBorder="1" applyAlignment="1">
      <alignment horizontal="center" vertical="center" wrapText="1"/>
    </xf>
    <xf numFmtId="14" fontId="10" fillId="0" borderId="12" xfId="1" applyNumberFormat="1" applyFont="1" applyBorder="1" applyAlignment="1">
      <alignment horizontal="center" vertical="center" wrapText="1"/>
    </xf>
    <xf numFmtId="0" fontId="10" fillId="0" borderId="14" xfId="1" applyFont="1" applyBorder="1" applyAlignment="1">
      <alignment horizontal="center" vertical="center" wrapText="1"/>
    </xf>
    <xf numFmtId="0" fontId="10" fillId="0" borderId="13" xfId="1" applyFont="1" applyBorder="1" applyAlignment="1">
      <alignment horizontal="center" vertical="center" wrapText="1"/>
    </xf>
    <xf numFmtId="1" fontId="4" fillId="0" borderId="12" xfId="1" applyNumberFormat="1" applyFont="1" applyBorder="1" applyAlignment="1">
      <alignment horizontal="center" vertical="center" wrapText="1"/>
    </xf>
    <xf numFmtId="1" fontId="4" fillId="0" borderId="14" xfId="1" applyNumberFormat="1" applyFont="1" applyBorder="1" applyAlignment="1">
      <alignment horizontal="center" vertical="center" wrapText="1"/>
    </xf>
    <xf numFmtId="1" fontId="4" fillId="0" borderId="13" xfId="1" applyNumberFormat="1" applyFont="1" applyBorder="1" applyAlignment="1">
      <alignment horizontal="center" vertical="center" wrapText="1"/>
    </xf>
    <xf numFmtId="0" fontId="2" fillId="2" borderId="0" xfId="1" applyFont="1" applyFill="1" applyAlignment="1">
      <alignment horizontal="center"/>
    </xf>
    <xf numFmtId="0" fontId="2" fillId="2" borderId="15" xfId="1" applyFont="1" applyFill="1" applyBorder="1" applyAlignment="1">
      <alignment horizontal="center"/>
    </xf>
    <xf numFmtId="0" fontId="2" fillId="2" borderId="8" xfId="1" applyFont="1" applyFill="1" applyBorder="1" applyAlignment="1">
      <alignment horizontal="center"/>
    </xf>
    <xf numFmtId="0" fontId="7" fillId="0" borderId="3" xfId="1" applyFont="1" applyBorder="1" applyAlignment="1" applyProtection="1">
      <alignment horizontal="left" vertical="center"/>
      <protection locked="0"/>
    </xf>
    <xf numFmtId="0" fontId="8" fillId="0" borderId="3" xfId="1" applyFont="1" applyBorder="1" applyAlignment="1">
      <alignment horizontal="left" vertical="center"/>
    </xf>
    <xf numFmtId="0" fontId="9" fillId="0" borderId="3" xfId="1" applyFont="1" applyBorder="1" applyAlignment="1">
      <alignment horizontal="left" vertical="center"/>
    </xf>
    <xf numFmtId="0" fontId="7" fillId="0" borderId="1" xfId="1" applyFont="1" applyBorder="1" applyAlignment="1" applyProtection="1">
      <alignment horizontal="left" vertical="center"/>
      <protection locked="0"/>
    </xf>
    <xf numFmtId="0" fontId="7" fillId="0" borderId="2" xfId="1" applyFont="1" applyBorder="1" applyAlignment="1" applyProtection="1">
      <alignment horizontal="left" vertical="center"/>
      <protection locked="0"/>
    </xf>
    <xf numFmtId="0" fontId="7" fillId="0" borderId="4" xfId="1" applyFont="1" applyBorder="1" applyAlignment="1" applyProtection="1">
      <alignment horizontal="left" vertical="center"/>
      <protection locked="0"/>
    </xf>
    <xf numFmtId="0" fontId="7" fillId="0" borderId="12" xfId="1" applyFont="1" applyBorder="1" applyAlignment="1" applyProtection="1">
      <alignment horizontal="left" vertical="center"/>
      <protection locked="0"/>
    </xf>
    <xf numFmtId="0" fontId="7" fillId="0" borderId="14" xfId="1" applyFont="1" applyBorder="1" applyAlignment="1" applyProtection="1">
      <alignment horizontal="left" vertical="center"/>
      <protection locked="0"/>
    </xf>
    <xf numFmtId="0" fontId="7" fillId="0" borderId="13" xfId="1" applyFont="1" applyBorder="1" applyAlignment="1" applyProtection="1">
      <alignment horizontal="left" vertical="center"/>
      <protection locked="0"/>
    </xf>
    <xf numFmtId="0" fontId="11" fillId="3" borderId="5" xfId="1" applyFont="1" applyFill="1" applyBorder="1" applyAlignment="1">
      <alignment horizontal="center" vertical="center" wrapText="1"/>
    </xf>
    <xf numFmtId="0" fontId="11" fillId="3" borderId="9" xfId="1" applyFont="1" applyFill="1" applyBorder="1" applyAlignment="1">
      <alignment horizontal="center" vertical="center" wrapText="1"/>
    </xf>
    <xf numFmtId="0" fontId="11" fillId="3" borderId="11" xfId="1" applyFont="1" applyFill="1" applyBorder="1" applyAlignment="1">
      <alignment horizontal="center" vertical="center" wrapText="1"/>
    </xf>
    <xf numFmtId="9" fontId="11" fillId="3" borderId="3" xfId="1" applyNumberFormat="1" applyFont="1" applyFill="1" applyBorder="1" applyAlignment="1">
      <alignment horizontal="center" vertical="center" wrapText="1"/>
    </xf>
    <xf numFmtId="0" fontId="11" fillId="3" borderId="1" xfId="1" applyFont="1" applyFill="1" applyBorder="1" applyAlignment="1">
      <alignment horizontal="center" vertical="center" wrapText="1"/>
    </xf>
    <xf numFmtId="0" fontId="11" fillId="3" borderId="2" xfId="1" applyFont="1" applyFill="1" applyBorder="1" applyAlignment="1">
      <alignment horizontal="center" vertical="center" wrapText="1"/>
    </xf>
    <xf numFmtId="0" fontId="11" fillId="3" borderId="4" xfId="1" applyFont="1" applyFill="1" applyBorder="1" applyAlignment="1">
      <alignment horizontal="center" vertical="center" wrapText="1"/>
    </xf>
    <xf numFmtId="0" fontId="11" fillId="3" borderId="6" xfId="1" applyFont="1" applyFill="1" applyBorder="1" applyAlignment="1">
      <alignment horizontal="center" vertical="center" wrapText="1"/>
    </xf>
    <xf numFmtId="0" fontId="11" fillId="3" borderId="7" xfId="1" applyFont="1" applyFill="1" applyBorder="1" applyAlignment="1">
      <alignment horizontal="center" vertical="center" wrapText="1"/>
    </xf>
    <xf numFmtId="0" fontId="11" fillId="3" borderId="8" xfId="1" applyFont="1" applyFill="1" applyBorder="1" applyAlignment="1">
      <alignment horizontal="center" vertical="center" wrapText="1"/>
    </xf>
    <xf numFmtId="0" fontId="12" fillId="3" borderId="5" xfId="1" applyFont="1" applyFill="1" applyBorder="1" applyAlignment="1">
      <alignment horizontal="center" vertical="top" wrapText="1"/>
    </xf>
    <xf numFmtId="0" fontId="12" fillId="3" borderId="9" xfId="1" applyFont="1" applyFill="1" applyBorder="1" applyAlignment="1">
      <alignment horizontal="center" vertical="top" wrapText="1"/>
    </xf>
    <xf numFmtId="0" fontId="12" fillId="3" borderId="11" xfId="1" applyFont="1" applyFill="1" applyBorder="1" applyAlignment="1">
      <alignment horizontal="center" vertical="top" wrapText="1"/>
    </xf>
    <xf numFmtId="0" fontId="12" fillId="3" borderId="1" xfId="1" applyFont="1" applyFill="1" applyBorder="1" applyAlignment="1">
      <alignment horizontal="center" vertical="center" wrapText="1"/>
    </xf>
    <xf numFmtId="0" fontId="12" fillId="3" borderId="10" xfId="1" applyFont="1" applyFill="1" applyBorder="1" applyAlignment="1">
      <alignment horizontal="center" vertical="center" wrapText="1"/>
    </xf>
    <xf numFmtId="0" fontId="12" fillId="3" borderId="6" xfId="1" applyFont="1" applyFill="1" applyBorder="1" applyAlignment="1">
      <alignment horizontal="center" vertical="center" wrapText="1"/>
    </xf>
    <xf numFmtId="0" fontId="11" fillId="3" borderId="3" xfId="1" applyFont="1" applyFill="1" applyBorder="1" applyAlignment="1">
      <alignment horizontal="center" vertical="center" wrapText="1"/>
    </xf>
    <xf numFmtId="0" fontId="7" fillId="3" borderId="1" xfId="1" applyFont="1" applyFill="1" applyBorder="1" applyAlignment="1">
      <alignment horizontal="center" vertical="center" wrapText="1"/>
    </xf>
    <xf numFmtId="0" fontId="7" fillId="3" borderId="2" xfId="1" applyFont="1" applyFill="1" applyBorder="1" applyAlignment="1">
      <alignment horizontal="center" vertical="center" wrapText="1"/>
    </xf>
    <xf numFmtId="0" fontId="0" fillId="0" borderId="3" xfId="0" applyBorder="1" applyAlignment="1">
      <alignment horizontal="center" vertical="center"/>
    </xf>
    <xf numFmtId="0" fontId="11" fillId="3" borderId="15" xfId="1" applyFont="1" applyFill="1" applyBorder="1" applyAlignment="1">
      <alignment horizontal="center" vertical="center" wrapText="1"/>
    </xf>
    <xf numFmtId="0" fontId="12" fillId="3" borderId="2" xfId="1" applyFont="1" applyFill="1" applyBorder="1" applyAlignment="1">
      <alignment horizontal="center" vertical="center" wrapText="1"/>
    </xf>
    <xf numFmtId="0" fontId="12" fillId="3" borderId="4" xfId="1" applyFont="1" applyFill="1" applyBorder="1" applyAlignment="1">
      <alignment horizontal="center" vertical="center" wrapText="1"/>
    </xf>
    <xf numFmtId="0" fontId="12" fillId="3" borderId="3" xfId="1" applyFont="1" applyFill="1" applyBorder="1" applyAlignment="1">
      <alignment horizontal="center" vertical="center" wrapText="1"/>
    </xf>
    <xf numFmtId="0" fontId="4" fillId="0" borderId="3" xfId="1" applyFont="1" applyBorder="1" applyAlignment="1">
      <alignment horizontal="center" vertical="center" wrapText="1"/>
    </xf>
    <xf numFmtId="0" fontId="4" fillId="0" borderId="3" xfId="1" applyFont="1" applyBorder="1" applyAlignment="1">
      <alignment horizontal="center" vertical="center"/>
    </xf>
    <xf numFmtId="1" fontId="0" fillId="0" borderId="3" xfId="0" applyNumberFormat="1" applyBorder="1" applyAlignment="1">
      <alignment horizontal="center" vertical="center"/>
    </xf>
    <xf numFmtId="0" fontId="5" fillId="0" borderId="5"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1" xfId="0" applyFont="1" applyBorder="1" applyAlignment="1">
      <alignment horizontal="center" vertical="center" wrapText="1"/>
    </xf>
    <xf numFmtId="3" fontId="5" fillId="0" borderId="3" xfId="1" applyNumberFormat="1" applyFont="1" applyBorder="1" applyAlignment="1" applyProtection="1">
      <alignment horizontal="center" vertical="center" wrapText="1"/>
      <protection locked="0"/>
    </xf>
    <xf numFmtId="0" fontId="0" fillId="0" borderId="5"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0" fontId="0" fillId="0" borderId="5" xfId="0" applyBorder="1" applyAlignment="1">
      <alignment horizontal="center" vertical="top"/>
    </xf>
    <xf numFmtId="0" fontId="0" fillId="0" borderId="9" xfId="0" applyBorder="1" applyAlignment="1">
      <alignment horizontal="center" vertical="top"/>
    </xf>
    <xf numFmtId="0" fontId="0" fillId="0" borderId="11" xfId="0" applyBorder="1" applyAlignment="1">
      <alignment horizontal="center" vertical="top"/>
    </xf>
    <xf numFmtId="0" fontId="4" fillId="0" borderId="5" xfId="1" applyFont="1" applyBorder="1" applyAlignment="1">
      <alignment horizontal="center"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6" fillId="0" borderId="5" xfId="1" applyFont="1" applyBorder="1" applyAlignment="1">
      <alignment horizontal="center" vertical="top" wrapText="1"/>
    </xf>
    <xf numFmtId="0" fontId="6" fillId="0" borderId="9" xfId="1" applyFont="1" applyBorder="1" applyAlignment="1">
      <alignment horizontal="center" vertical="top" wrapText="1"/>
    </xf>
    <xf numFmtId="0" fontId="6" fillId="0" borderId="11" xfId="1" applyFont="1" applyBorder="1" applyAlignment="1">
      <alignment horizontal="center" vertical="top" wrapText="1"/>
    </xf>
    <xf numFmtId="0" fontId="3" fillId="0" borderId="5" xfId="0" applyFont="1" applyBorder="1" applyAlignment="1">
      <alignment horizontal="center" vertical="top" wrapText="1"/>
    </xf>
    <xf numFmtId="0" fontId="3" fillId="0" borderId="9" xfId="0" applyFont="1" applyBorder="1" applyAlignment="1">
      <alignment horizontal="center" vertical="top" wrapText="1"/>
    </xf>
    <xf numFmtId="0" fontId="3" fillId="0" borderId="11" xfId="0" applyFont="1" applyBorder="1" applyAlignment="1">
      <alignment horizontal="center" vertical="top" wrapText="1"/>
    </xf>
    <xf numFmtId="14" fontId="0" fillId="0" borderId="5" xfId="0" applyNumberFormat="1" applyBorder="1" applyAlignment="1">
      <alignment horizontal="center" vertical="top" wrapText="1"/>
    </xf>
    <xf numFmtId="3" fontId="0" fillId="0" borderId="5" xfId="0" applyNumberFormat="1" applyBorder="1" applyAlignment="1">
      <alignment horizontal="center" vertical="center"/>
    </xf>
    <xf numFmtId="3" fontId="0" fillId="0" borderId="9" xfId="0" applyNumberFormat="1" applyBorder="1" applyAlignment="1">
      <alignment horizontal="center" vertical="center"/>
    </xf>
    <xf numFmtId="3" fontId="0" fillId="0" borderId="11" xfId="0" applyNumberFormat="1" applyBorder="1" applyAlignment="1">
      <alignment horizontal="center" vertical="center"/>
    </xf>
    <xf numFmtId="1" fontId="3" fillId="0" borderId="3" xfId="1" applyNumberFormat="1" applyFont="1" applyBorder="1" applyAlignment="1">
      <alignment horizontal="center" vertical="center" wrapText="1"/>
    </xf>
    <xf numFmtId="1" fontId="5" fillId="0" borderId="3" xfId="1" applyNumberFormat="1" applyFont="1" applyBorder="1" applyAlignment="1">
      <alignment vertical="center"/>
    </xf>
    <xf numFmtId="1" fontId="3" fillId="0" borderId="5" xfId="1" applyNumberFormat="1" applyFont="1" applyBorder="1" applyAlignment="1">
      <alignment horizontal="center" vertical="center" wrapText="1"/>
    </xf>
    <xf numFmtId="1" fontId="3" fillId="0" borderId="9" xfId="1" applyNumberFormat="1" applyFont="1" applyBorder="1" applyAlignment="1">
      <alignment horizontal="center" vertical="center" wrapText="1"/>
    </xf>
    <xf numFmtId="1" fontId="3" fillId="0" borderId="11" xfId="1" applyNumberFormat="1" applyFont="1" applyBorder="1" applyAlignment="1">
      <alignment horizontal="center" vertical="center" wrapText="1"/>
    </xf>
    <xf numFmtId="0" fontId="5" fillId="0" borderId="3" xfId="1" applyFont="1" applyBorder="1" applyAlignment="1" applyProtection="1">
      <alignment horizontal="center" vertical="center" wrapText="1"/>
      <protection locked="0"/>
    </xf>
    <xf numFmtId="14" fontId="0" fillId="0" borderId="5" xfId="0" applyNumberFormat="1" applyBorder="1" applyAlignment="1">
      <alignment horizontal="center"/>
    </xf>
    <xf numFmtId="0" fontId="0" fillId="0" borderId="9" xfId="0" applyBorder="1" applyAlignment="1">
      <alignment horizontal="center"/>
    </xf>
    <xf numFmtId="0" fontId="0" fillId="0" borderId="11" xfId="0" applyBorder="1" applyAlignment="1">
      <alignment horizontal="center"/>
    </xf>
    <xf numFmtId="0" fontId="0" fillId="0" borderId="5" xfId="0" applyBorder="1" applyAlignment="1">
      <alignment horizontal="center" wrapText="1"/>
    </xf>
    <xf numFmtId="0" fontId="0" fillId="0" borderId="9" xfId="0" applyBorder="1" applyAlignment="1">
      <alignment horizontal="center" wrapText="1"/>
    </xf>
    <xf numFmtId="0" fontId="0" fillId="0" borderId="11" xfId="0" applyBorder="1" applyAlignment="1">
      <alignment horizontal="center" wrapText="1"/>
    </xf>
    <xf numFmtId="0" fontId="0" fillId="0" borderId="5" xfId="0" applyBorder="1" applyAlignment="1">
      <alignment horizontal="center"/>
    </xf>
    <xf numFmtId="0" fontId="4" fillId="0" borderId="5" xfId="1" applyFont="1" applyBorder="1" applyAlignment="1">
      <alignment horizontal="center" vertical="center" wrapText="1"/>
    </xf>
    <xf numFmtId="0" fontId="4" fillId="0" borderId="9" xfId="1" applyFont="1" applyBorder="1" applyAlignment="1">
      <alignment horizontal="center" vertical="center" wrapText="1"/>
    </xf>
    <xf numFmtId="0" fontId="4" fillId="0" borderId="11" xfId="1" applyFont="1" applyBorder="1" applyAlignment="1">
      <alignment horizontal="center" vertical="center" wrapText="1"/>
    </xf>
    <xf numFmtId="0" fontId="6" fillId="0" borderId="5" xfId="1" applyFont="1" applyBorder="1" applyAlignment="1">
      <alignment horizontal="center" vertical="center" wrapText="1"/>
    </xf>
    <xf numFmtId="0" fontId="6" fillId="0" borderId="9" xfId="1" applyFont="1" applyBorder="1" applyAlignment="1">
      <alignment horizontal="center" vertical="center" wrapText="1"/>
    </xf>
    <xf numFmtId="0" fontId="6" fillId="0" borderId="11" xfId="1" applyFont="1" applyBorder="1" applyAlignment="1">
      <alignment horizontal="center" vertical="center" wrapText="1"/>
    </xf>
    <xf numFmtId="0" fontId="0" fillId="0" borderId="3" xfId="0" applyBorder="1" applyAlignment="1">
      <alignment horizontal="center" vertical="center" wrapText="1"/>
    </xf>
    <xf numFmtId="1" fontId="0" fillId="0" borderId="3" xfId="0" applyNumberFormat="1" applyBorder="1" applyAlignment="1">
      <alignment horizontal="center" vertical="center" wrapText="1"/>
    </xf>
    <xf numFmtId="3" fontId="0" fillId="0" borderId="5" xfId="0" applyNumberFormat="1" applyBorder="1" applyAlignment="1">
      <alignment horizontal="center" vertical="center" wrapText="1"/>
    </xf>
    <xf numFmtId="3" fontId="0" fillId="0" borderId="9" xfId="0" applyNumberFormat="1" applyBorder="1" applyAlignment="1">
      <alignment horizontal="center" vertical="center" wrapText="1"/>
    </xf>
    <xf numFmtId="3" fontId="0" fillId="0" borderId="11" xfId="0" applyNumberFormat="1" applyBorder="1" applyAlignment="1">
      <alignment horizontal="center" vertical="center" wrapText="1"/>
    </xf>
    <xf numFmtId="1" fontId="5" fillId="0" borderId="3" xfId="1" applyNumberFormat="1" applyFont="1" applyBorder="1" applyAlignment="1">
      <alignment horizontal="center" vertical="center" wrapText="1"/>
    </xf>
    <xf numFmtId="1" fontId="0" fillId="0" borderId="5" xfId="0" applyNumberFormat="1" applyBorder="1" applyAlignment="1">
      <alignment horizontal="center" vertical="center" wrapText="1"/>
    </xf>
    <xf numFmtId="1" fontId="0" fillId="0" borderId="9" xfId="0" applyNumberFormat="1" applyBorder="1" applyAlignment="1">
      <alignment horizontal="center" vertical="center" wrapText="1"/>
    </xf>
    <xf numFmtId="1" fontId="0" fillId="0" borderId="11" xfId="0" applyNumberFormat="1" applyBorder="1" applyAlignment="1">
      <alignment horizontal="center" vertical="center" wrapText="1"/>
    </xf>
    <xf numFmtId="0" fontId="0" fillId="0" borderId="5" xfId="0" applyBorder="1" applyAlignment="1">
      <alignment horizontal="center" vertical="center"/>
    </xf>
    <xf numFmtId="0" fontId="0" fillId="0" borderId="9" xfId="0" applyBorder="1" applyAlignment="1">
      <alignment horizontal="center" vertical="center"/>
    </xf>
    <xf numFmtId="0" fontId="0" fillId="0" borderId="11" xfId="0" applyBorder="1" applyAlignment="1">
      <alignment horizontal="center" vertical="center"/>
    </xf>
    <xf numFmtId="0" fontId="0" fillId="0" borderId="5" xfId="0" applyBorder="1" applyAlignment="1">
      <alignment horizontal="center" vertical="center" wrapText="1"/>
    </xf>
    <xf numFmtId="0" fontId="0" fillId="0" borderId="9" xfId="0" applyBorder="1" applyAlignment="1">
      <alignment horizontal="center" vertical="center" wrapText="1"/>
    </xf>
    <xf numFmtId="0" fontId="0" fillId="0" borderId="11" xfId="0" applyBorder="1" applyAlignment="1">
      <alignment horizontal="center" vertical="center" wrapText="1"/>
    </xf>
    <xf numFmtId="14" fontId="0" fillId="0" borderId="5" xfId="0" applyNumberFormat="1" applyBorder="1" applyAlignment="1">
      <alignment horizontal="center" vertical="center"/>
    </xf>
    <xf numFmtId="0" fontId="0" fillId="0" borderId="5" xfId="0" quotePrefix="1" applyBorder="1" applyAlignment="1">
      <alignment horizontal="center" wrapText="1"/>
    </xf>
    <xf numFmtId="0" fontId="0" fillId="0" borderId="5" xfId="0" quotePrefix="1" applyBorder="1" applyAlignment="1">
      <alignment horizontal="center" vertical="center" wrapText="1"/>
    </xf>
    <xf numFmtId="14" fontId="0" fillId="0" borderId="5" xfId="0" applyNumberFormat="1" applyBorder="1" applyAlignment="1">
      <alignment vertical="center"/>
    </xf>
    <xf numFmtId="0" fontId="0" fillId="0" borderId="9" xfId="0" applyBorder="1" applyAlignment="1">
      <alignment vertical="center"/>
    </xf>
    <xf numFmtId="0" fontId="0" fillId="0" borderId="11" xfId="0" applyBorder="1" applyAlignment="1">
      <alignment vertical="center"/>
    </xf>
    <xf numFmtId="0" fontId="0" fillId="0" borderId="5" xfId="0" applyBorder="1" applyAlignment="1">
      <alignment horizontal="left" vertical="center" wrapText="1"/>
    </xf>
    <xf numFmtId="0" fontId="0" fillId="0" borderId="9" xfId="0" applyBorder="1" applyAlignment="1">
      <alignment horizontal="left" vertical="center" wrapText="1"/>
    </xf>
    <xf numFmtId="0" fontId="0" fillId="0" borderId="11" xfId="0" applyBorder="1" applyAlignment="1">
      <alignment horizontal="left" vertical="center" wrapText="1"/>
    </xf>
    <xf numFmtId="3" fontId="5" fillId="0" borderId="5" xfId="1" applyNumberFormat="1" applyFont="1" applyBorder="1" applyAlignment="1" applyProtection="1">
      <alignment horizontal="center" vertical="center" wrapText="1"/>
      <protection locked="0"/>
    </xf>
    <xf numFmtId="3" fontId="5" fillId="0" borderId="9" xfId="1" applyNumberFormat="1" applyFont="1" applyBorder="1" applyAlignment="1" applyProtection="1">
      <alignment horizontal="center" vertical="center" wrapText="1"/>
      <protection locked="0"/>
    </xf>
    <xf numFmtId="3" fontId="5" fillId="0" borderId="11" xfId="1" applyNumberFormat="1" applyFont="1" applyBorder="1" applyAlignment="1" applyProtection="1">
      <alignment horizontal="center" vertical="center" wrapText="1"/>
      <protection locked="0"/>
    </xf>
    <xf numFmtId="0" fontId="5" fillId="0" borderId="5" xfId="1" applyFont="1" applyBorder="1" applyAlignment="1" applyProtection="1">
      <alignment horizontal="center" vertical="center" wrapText="1"/>
      <protection locked="0"/>
    </xf>
    <xf numFmtId="0" fontId="5" fillId="0" borderId="9" xfId="1" applyFont="1" applyBorder="1" applyAlignment="1" applyProtection="1">
      <alignment horizontal="center" vertical="center" wrapText="1"/>
      <protection locked="0"/>
    </xf>
    <xf numFmtId="0" fontId="5" fillId="0" borderId="11" xfId="1" applyFont="1" applyBorder="1" applyAlignment="1" applyProtection="1">
      <alignment horizontal="center" vertical="center" wrapText="1"/>
      <protection locked="0"/>
    </xf>
    <xf numFmtId="0" fontId="6" fillId="3" borderId="1" xfId="1" applyFont="1" applyFill="1" applyBorder="1" applyAlignment="1">
      <alignment horizontal="center" vertical="center" wrapText="1"/>
    </xf>
    <xf numFmtId="0" fontId="6" fillId="3" borderId="2" xfId="1" applyFont="1" applyFill="1" applyBorder="1" applyAlignment="1">
      <alignment horizontal="center" vertical="center" wrapText="1"/>
    </xf>
    <xf numFmtId="0" fontId="6" fillId="3" borderId="4" xfId="1" applyFont="1" applyFill="1" applyBorder="1" applyAlignment="1">
      <alignment horizontal="center" vertical="center" wrapText="1"/>
    </xf>
    <xf numFmtId="0" fontId="6" fillId="3" borderId="3" xfId="1" applyFont="1" applyFill="1" applyBorder="1" applyAlignment="1">
      <alignment horizontal="center" vertical="center" wrapText="1"/>
    </xf>
    <xf numFmtId="1" fontId="3" fillId="0" borderId="12" xfId="1" applyNumberFormat="1" applyFont="1" applyBorder="1" applyAlignment="1">
      <alignment horizontal="center" vertical="center" wrapText="1"/>
    </xf>
    <xf numFmtId="1" fontId="3" fillId="0" borderId="14" xfId="1" applyNumberFormat="1" applyFont="1" applyBorder="1" applyAlignment="1">
      <alignment horizontal="center" vertical="center" wrapText="1"/>
    </xf>
    <xf numFmtId="1" fontId="3" fillId="0" borderId="13" xfId="1" applyNumberFormat="1" applyFont="1" applyBorder="1" applyAlignment="1">
      <alignment horizontal="center" vertical="center" wrapText="1"/>
    </xf>
    <xf numFmtId="0" fontId="27" fillId="3" borderId="12" xfId="1" applyFont="1" applyFill="1" applyBorder="1" applyAlignment="1">
      <alignment horizontal="center" vertical="center" wrapText="1"/>
    </xf>
    <xf numFmtId="0" fontId="27" fillId="3" borderId="14" xfId="1" applyFont="1" applyFill="1" applyBorder="1" applyAlignment="1">
      <alignment horizontal="center" vertical="center" wrapText="1"/>
    </xf>
    <xf numFmtId="0" fontId="27" fillId="3" borderId="13" xfId="1" applyFont="1" applyFill="1" applyBorder="1" applyAlignment="1">
      <alignment horizontal="center" vertical="center" wrapText="1"/>
    </xf>
    <xf numFmtId="0" fontId="29" fillId="0" borderId="12" xfId="1" applyFont="1" applyBorder="1" applyAlignment="1" applyProtection="1">
      <alignment horizontal="left" vertical="justify" wrapText="1"/>
      <protection locked="0"/>
    </xf>
    <xf numFmtId="0" fontId="29" fillId="0" borderId="14" xfId="1" applyFont="1" applyBorder="1" applyAlignment="1" applyProtection="1">
      <alignment horizontal="left" vertical="justify" wrapText="1"/>
      <protection locked="0"/>
    </xf>
    <xf numFmtId="0" fontId="29" fillId="0" borderId="13" xfId="1" applyFont="1" applyBorder="1" applyAlignment="1" applyProtection="1">
      <alignment horizontal="left" vertical="justify" wrapText="1"/>
      <protection locked="0"/>
    </xf>
    <xf numFmtId="0" fontId="29" fillId="0" borderId="12" xfId="1" applyFont="1" applyBorder="1" applyAlignment="1">
      <alignment horizontal="left" vertical="center" wrapText="1"/>
    </xf>
    <xf numFmtId="0" fontId="29" fillId="0" borderId="14" xfId="1" applyFont="1" applyBorder="1" applyAlignment="1">
      <alignment horizontal="left" vertical="center" wrapText="1"/>
    </xf>
    <xf numFmtId="0" fontId="29" fillId="0" borderId="13" xfId="1" applyFont="1" applyBorder="1" applyAlignment="1">
      <alignment horizontal="left" vertical="center" wrapText="1"/>
    </xf>
    <xf numFmtId="0" fontId="28" fillId="0" borderId="12" xfId="1" applyFont="1" applyBorder="1" applyAlignment="1" applyProtection="1">
      <alignment horizontal="center" vertical="center" wrapText="1"/>
      <protection locked="0"/>
    </xf>
    <xf numFmtId="0" fontId="28" fillId="0" borderId="13" xfId="1" applyFont="1" applyBorder="1" applyAlignment="1" applyProtection="1">
      <alignment horizontal="center" vertical="center" wrapText="1"/>
      <protection locked="0"/>
    </xf>
    <xf numFmtId="0" fontId="7" fillId="0" borderId="12" xfId="1" applyFont="1" applyBorder="1" applyAlignment="1" applyProtection="1">
      <alignment vertical="center" wrapText="1"/>
      <protection locked="0"/>
    </xf>
    <xf numFmtId="0" fontId="7" fillId="0" borderId="14" xfId="1" applyFont="1" applyBorder="1" applyAlignment="1" applyProtection="1">
      <alignment vertical="center"/>
      <protection locked="0"/>
    </xf>
    <xf numFmtId="0" fontId="28" fillId="0" borderId="1" xfId="1" applyFont="1" applyBorder="1" applyAlignment="1">
      <alignment horizontal="center" vertical="center" wrapText="1"/>
    </xf>
    <xf numFmtId="0" fontId="28" fillId="0" borderId="4" xfId="1" applyFont="1" applyBorder="1" applyAlignment="1">
      <alignment horizontal="center" vertical="center" wrapText="1"/>
    </xf>
    <xf numFmtId="0" fontId="7" fillId="3" borderId="4" xfId="1" applyFont="1" applyFill="1" applyBorder="1" applyAlignment="1">
      <alignment horizontal="center" vertical="center" wrapText="1"/>
    </xf>
    <xf numFmtId="0" fontId="2" fillId="2" borderId="3" xfId="1" applyFont="1" applyFill="1" applyBorder="1" applyAlignment="1">
      <alignment horizontal="center"/>
    </xf>
    <xf numFmtId="0" fontId="25" fillId="0" borderId="3" xfId="1" applyFont="1" applyBorder="1" applyAlignment="1">
      <alignment horizontal="left" vertical="center"/>
    </xf>
    <xf numFmtId="0" fontId="26" fillId="0" borderId="3" xfId="1" applyFont="1" applyBorder="1" applyAlignment="1">
      <alignment horizontal="left" vertical="center"/>
    </xf>
    <xf numFmtId="0" fontId="28" fillId="0" borderId="9" xfId="0" applyFont="1" applyBorder="1" applyAlignment="1">
      <alignment horizontal="justify" vertical="center" wrapText="1"/>
    </xf>
    <xf numFmtId="0" fontId="28" fillId="0" borderId="11" xfId="0" applyFont="1" applyBorder="1" applyAlignment="1">
      <alignment horizontal="justify" vertical="center" wrapText="1"/>
    </xf>
    <xf numFmtId="0" fontId="28" fillId="0" borderId="5" xfId="0" applyFont="1" applyBorder="1" applyAlignment="1">
      <alignment horizontal="justify" vertical="center" wrapText="1"/>
    </xf>
    <xf numFmtId="0" fontId="29" fillId="0" borderId="12" xfId="1" applyFont="1" applyBorder="1" applyAlignment="1" applyProtection="1">
      <alignment horizontal="justify" vertical="center" wrapText="1"/>
      <protection locked="0"/>
    </xf>
    <xf numFmtId="0" fontId="29" fillId="0" borderId="14" xfId="1" applyFont="1" applyBorder="1" applyAlignment="1" applyProtection="1">
      <alignment horizontal="justify" vertical="center" wrapText="1"/>
      <protection locked="0"/>
    </xf>
    <xf numFmtId="0" fontId="29" fillId="0" borderId="13" xfId="1" applyFont="1" applyBorder="1" applyAlignment="1" applyProtection="1">
      <alignment horizontal="justify" vertical="center" wrapText="1"/>
      <protection locked="0"/>
    </xf>
    <xf numFmtId="9" fontId="17" fillId="3" borderId="3" xfId="1" applyNumberFormat="1" applyFont="1" applyFill="1" applyBorder="1" applyAlignment="1">
      <alignment horizontal="center" vertical="center" wrapText="1"/>
    </xf>
    <xf numFmtId="0" fontId="18" fillId="0" borderId="3" xfId="0" applyFont="1" applyBorder="1" applyAlignment="1">
      <alignment vertical="top" wrapText="1"/>
    </xf>
    <xf numFmtId="0" fontId="14" fillId="0" borderId="5"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1" xfId="0" applyFont="1" applyBorder="1" applyAlignment="1">
      <alignment horizontal="center" vertical="center" wrapText="1"/>
    </xf>
    <xf numFmtId="0" fontId="19" fillId="0" borderId="5" xfId="0" applyFont="1" applyBorder="1" applyAlignment="1">
      <alignment horizontal="left" vertical="top" wrapText="1"/>
    </xf>
    <xf numFmtId="0" fontId="19" fillId="0" borderId="9" xfId="0" applyFont="1" applyBorder="1" applyAlignment="1">
      <alignment horizontal="left" vertical="top" wrapText="1"/>
    </xf>
    <xf numFmtId="0" fontId="19" fillId="0" borderId="11" xfId="0" applyFont="1" applyBorder="1" applyAlignment="1">
      <alignment horizontal="left" vertical="top" wrapText="1"/>
    </xf>
    <xf numFmtId="1" fontId="0" fillId="0" borderId="5" xfId="0" applyNumberFormat="1" applyBorder="1" applyAlignment="1">
      <alignment horizontal="center" vertical="center"/>
    </xf>
    <xf numFmtId="1" fontId="0" fillId="0" borderId="9" xfId="0" applyNumberFormat="1" applyBorder="1" applyAlignment="1">
      <alignment horizontal="center" vertical="center"/>
    </xf>
    <xf numFmtId="1" fontId="0" fillId="0" borderId="11" xfId="0" applyNumberFormat="1" applyBorder="1" applyAlignment="1">
      <alignment horizontal="center" vertical="center"/>
    </xf>
    <xf numFmtId="0" fontId="18" fillId="0" borderId="5" xfId="0" applyFont="1" applyBorder="1" applyAlignment="1">
      <alignment horizontal="left" vertical="top" wrapText="1"/>
    </xf>
    <xf numFmtId="0" fontId="18" fillId="0" borderId="9" xfId="0" applyFont="1" applyBorder="1" applyAlignment="1">
      <alignment horizontal="left" vertical="top" wrapText="1"/>
    </xf>
    <xf numFmtId="0" fontId="18" fillId="0" borderId="11" xfId="0" applyFont="1" applyBorder="1" applyAlignment="1">
      <alignment horizontal="left" vertical="top" wrapText="1"/>
    </xf>
    <xf numFmtId="0" fontId="15" fillId="0" borderId="5" xfId="0" applyFont="1" applyBorder="1" applyAlignment="1">
      <alignment horizontal="left" wrapText="1"/>
    </xf>
    <xf numFmtId="0" fontId="15" fillId="0" borderId="9" xfId="0" applyFont="1" applyBorder="1" applyAlignment="1">
      <alignment horizontal="left" wrapText="1"/>
    </xf>
    <xf numFmtId="0" fontId="15" fillId="0" borderId="11" xfId="0" applyFont="1" applyBorder="1" applyAlignment="1">
      <alignment horizontal="left" wrapText="1"/>
    </xf>
    <xf numFmtId="0" fontId="2" fillId="0" borderId="5" xfId="1" applyFont="1" applyBorder="1" applyAlignment="1" applyProtection="1">
      <alignment horizontal="center" vertical="center" wrapText="1"/>
      <protection locked="0"/>
    </xf>
    <xf numFmtId="0" fontId="2" fillId="0" borderId="9" xfId="1" applyFont="1" applyBorder="1" applyAlignment="1" applyProtection="1">
      <alignment horizontal="center" vertical="center" wrapText="1"/>
      <protection locked="0"/>
    </xf>
    <xf numFmtId="0" fontId="2" fillId="0" borderId="11" xfId="1" applyFont="1" applyBorder="1" applyAlignment="1" applyProtection="1">
      <alignment horizontal="center" vertical="center" wrapText="1"/>
      <protection locked="0"/>
    </xf>
    <xf numFmtId="0" fontId="0" fillId="0" borderId="5" xfId="0" applyBorder="1" applyAlignment="1">
      <alignment wrapText="1"/>
    </xf>
    <xf numFmtId="0" fontId="0" fillId="0" borderId="9" xfId="0" applyBorder="1" applyAlignment="1">
      <alignment wrapText="1"/>
    </xf>
    <xf numFmtId="0" fontId="0" fillId="0" borderId="11" xfId="0" applyBorder="1" applyAlignment="1">
      <alignment wrapText="1"/>
    </xf>
    <xf numFmtId="0" fontId="18" fillId="0" borderId="3" xfId="0" applyFont="1" applyBorder="1" applyAlignment="1">
      <alignment horizontal="left" vertical="center" wrapText="1"/>
    </xf>
    <xf numFmtId="0" fontId="21" fillId="4" borderId="20" xfId="0" applyFont="1" applyFill="1" applyBorder="1" applyAlignment="1">
      <alignment horizontal="center" vertical="top" wrapText="1"/>
    </xf>
    <xf numFmtId="0" fontId="21" fillId="4" borderId="23" xfId="0" applyFont="1" applyFill="1" applyBorder="1" applyAlignment="1">
      <alignment horizontal="center" vertical="top" wrapText="1"/>
    </xf>
    <xf numFmtId="0" fontId="22" fillId="4" borderId="23" xfId="0" applyFont="1" applyFill="1" applyBorder="1" applyAlignment="1">
      <alignment vertical="top"/>
    </xf>
    <xf numFmtId="0" fontId="22" fillId="4" borderId="25" xfId="0" applyFont="1" applyFill="1" applyBorder="1" applyAlignment="1">
      <alignment vertical="top"/>
    </xf>
    <xf numFmtId="0" fontId="21" fillId="4" borderId="21" xfId="0" applyFont="1" applyFill="1" applyBorder="1" applyAlignment="1">
      <alignment horizontal="left" vertical="top" wrapText="1"/>
    </xf>
    <xf numFmtId="0" fontId="21" fillId="4" borderId="9" xfId="0" applyFont="1" applyFill="1" applyBorder="1" applyAlignment="1">
      <alignment horizontal="left" vertical="top" wrapText="1"/>
    </xf>
    <xf numFmtId="0" fontId="21" fillId="4" borderId="11" xfId="0" applyFont="1" applyFill="1" applyBorder="1" applyAlignment="1">
      <alignment horizontal="left" vertical="top" wrapText="1"/>
    </xf>
    <xf numFmtId="0" fontId="18" fillId="0" borderId="9" xfId="0" applyFont="1" applyBorder="1" applyAlignment="1">
      <alignment vertical="top" wrapText="1"/>
    </xf>
    <xf numFmtId="0" fontId="18" fillId="0" borderId="11" xfId="0" applyFont="1" applyBorder="1" applyAlignment="1">
      <alignment vertical="top" wrapText="1"/>
    </xf>
    <xf numFmtId="0" fontId="21" fillId="4" borderId="19" xfId="0" applyFont="1" applyFill="1" applyBorder="1" applyAlignment="1">
      <alignment horizontal="center" vertical="top" wrapText="1"/>
    </xf>
    <xf numFmtId="0" fontId="21" fillId="4" borderId="22" xfId="0" applyFont="1" applyFill="1" applyBorder="1" applyAlignment="1">
      <alignment horizontal="center" vertical="top" wrapText="1"/>
    </xf>
    <xf numFmtId="0" fontId="22" fillId="4" borderId="22" xfId="0" applyFont="1" applyFill="1" applyBorder="1" applyAlignment="1">
      <alignment horizontal="center" vertical="top" wrapText="1"/>
    </xf>
    <xf numFmtId="0" fontId="22" fillId="4" borderId="24" xfId="0" applyFont="1" applyFill="1" applyBorder="1" applyAlignment="1">
      <alignment horizontal="center" vertical="top" wrapText="1"/>
    </xf>
    <xf numFmtId="165" fontId="21" fillId="4" borderId="20" xfId="0" applyNumberFormat="1" applyFont="1" applyFill="1" applyBorder="1" applyAlignment="1">
      <alignment horizontal="center" vertical="top" wrapText="1"/>
    </xf>
    <xf numFmtId="165" fontId="21" fillId="4" borderId="23" xfId="0" applyNumberFormat="1" applyFont="1" applyFill="1" applyBorder="1" applyAlignment="1">
      <alignment horizontal="center" vertical="top" wrapText="1"/>
    </xf>
    <xf numFmtId="0" fontId="21" fillId="0" borderId="21" xfId="0" applyFont="1" applyBorder="1" applyAlignment="1">
      <alignment horizontal="left" vertical="top" wrapText="1"/>
    </xf>
    <xf numFmtId="0" fontId="21" fillId="0" borderId="9" xfId="0" applyFont="1" applyBorder="1" applyAlignment="1">
      <alignment horizontal="left" vertical="top" wrapText="1"/>
    </xf>
    <xf numFmtId="0" fontId="21" fillId="0" borderId="11" xfId="0" applyFont="1" applyBorder="1" applyAlignment="1">
      <alignment horizontal="left" vertical="top" wrapText="1"/>
    </xf>
    <xf numFmtId="1" fontId="23" fillId="0" borderId="3" xfId="0" applyNumberFormat="1" applyFont="1" applyBorder="1" applyAlignment="1">
      <alignment horizontal="center" vertical="center"/>
    </xf>
    <xf numFmtId="0" fontId="20" fillId="4" borderId="5" xfId="0" applyFont="1" applyFill="1" applyBorder="1" applyAlignment="1">
      <alignment horizontal="left" vertical="top" wrapText="1"/>
    </xf>
    <xf numFmtId="0" fontId="20" fillId="4" borderId="9" xfId="0" applyFont="1" applyFill="1" applyBorder="1" applyAlignment="1">
      <alignment horizontal="left" vertical="top" wrapText="1"/>
    </xf>
    <xf numFmtId="0" fontId="20" fillId="4" borderId="11" xfId="0" applyFont="1" applyFill="1" applyBorder="1" applyAlignment="1">
      <alignment horizontal="left" vertical="top" wrapText="1"/>
    </xf>
    <xf numFmtId="0" fontId="21" fillId="4" borderId="5" xfId="0" applyFont="1" applyFill="1" applyBorder="1" applyAlignment="1">
      <alignment horizontal="center" vertical="center" wrapText="1"/>
    </xf>
    <xf numFmtId="0" fontId="21" fillId="4" borderId="9" xfId="0" applyFont="1" applyFill="1" applyBorder="1" applyAlignment="1">
      <alignment horizontal="center" vertical="center" wrapText="1"/>
    </xf>
    <xf numFmtId="0" fontId="21" fillId="4" borderId="11" xfId="0" applyFont="1" applyFill="1" applyBorder="1" applyAlignment="1">
      <alignment horizontal="center" vertical="center" wrapText="1"/>
    </xf>
    <xf numFmtId="14" fontId="0" fillId="0" borderId="5" xfId="0" applyNumberFormat="1" applyBorder="1" applyAlignment="1">
      <alignment horizontal="center" vertical="center" wrapText="1"/>
    </xf>
    <xf numFmtId="0" fontId="0" fillId="0" borderId="15" xfId="0" applyBorder="1" applyAlignment="1">
      <alignment horizontal="center" vertical="center" wrapText="1"/>
    </xf>
    <xf numFmtId="0" fontId="0" fillId="0" borderId="8" xfId="0" applyBorder="1" applyAlignment="1">
      <alignment horizontal="center" vertical="center" wrapText="1"/>
    </xf>
    <xf numFmtId="0" fontId="2" fillId="0" borderId="5" xfId="1" applyFont="1" applyBorder="1" applyAlignment="1">
      <alignment horizontal="center" vertical="center" wrapText="1"/>
    </xf>
    <xf numFmtId="0" fontId="2" fillId="0" borderId="9" xfId="1" applyFont="1" applyBorder="1" applyAlignment="1">
      <alignment horizontal="center" vertical="center" wrapText="1"/>
    </xf>
    <xf numFmtId="0" fontId="2" fillId="0" borderId="11" xfId="1" applyFont="1" applyBorder="1" applyAlignment="1">
      <alignment horizontal="center" vertical="center" wrapText="1"/>
    </xf>
    <xf numFmtId="14" fontId="2" fillId="0" borderId="5" xfId="1" applyNumberFormat="1" applyFont="1" applyBorder="1" applyAlignment="1">
      <alignment horizontal="center" vertical="center" wrapText="1"/>
    </xf>
    <xf numFmtId="0" fontId="5" fillId="0" borderId="3" xfId="0" applyFont="1" applyBorder="1" applyAlignment="1">
      <alignment horizontal="center" vertical="center" wrapText="1"/>
    </xf>
    <xf numFmtId="0" fontId="29" fillId="0" borderId="12" xfId="1" applyFont="1" applyBorder="1" applyAlignment="1" applyProtection="1">
      <alignment horizontal="left" vertical="center" wrapText="1"/>
      <protection locked="0"/>
    </xf>
    <xf numFmtId="0" fontId="29" fillId="0" borderId="14" xfId="1" applyFont="1" applyBorder="1" applyAlignment="1" applyProtection="1">
      <alignment horizontal="left" vertical="center" wrapText="1"/>
      <protection locked="0"/>
    </xf>
    <xf numFmtId="0" fontId="29" fillId="0" borderId="13" xfId="1" applyFont="1" applyBorder="1" applyAlignment="1" applyProtection="1">
      <alignment horizontal="left" vertical="center" wrapText="1"/>
      <protection locked="0"/>
    </xf>
    <xf numFmtId="0" fontId="7" fillId="0" borderId="14" xfId="1" applyFont="1" applyBorder="1" applyAlignment="1" applyProtection="1">
      <alignment horizontal="center" vertical="center"/>
      <protection locked="0"/>
    </xf>
    <xf numFmtId="0" fontId="7" fillId="3" borderId="3" xfId="1" applyFont="1" applyFill="1" applyBorder="1" applyAlignment="1">
      <alignment horizontal="center" vertical="center" wrapText="1"/>
    </xf>
    <xf numFmtId="1" fontId="5" fillId="0" borderId="3" xfId="1" applyNumberFormat="1" applyFont="1" applyBorder="1" applyAlignment="1">
      <alignment horizontal="center" vertical="center"/>
    </xf>
    <xf numFmtId="0" fontId="7" fillId="3" borderId="12" xfId="1" applyFont="1" applyFill="1" applyBorder="1" applyAlignment="1" applyProtection="1">
      <alignment horizontal="center" vertical="center" wrapText="1"/>
      <protection locked="0"/>
    </xf>
    <xf numFmtId="0" fontId="7" fillId="3" borderId="14" xfId="1" applyFont="1" applyFill="1" applyBorder="1" applyAlignment="1" applyProtection="1">
      <alignment horizontal="center" vertical="center" wrapText="1"/>
      <protection locked="0"/>
    </xf>
    <xf numFmtId="0" fontId="7" fillId="3" borderId="13" xfId="1" applyFont="1" applyFill="1" applyBorder="1" applyAlignment="1" applyProtection="1">
      <alignment horizontal="center" vertical="center" wrapText="1"/>
      <protection locked="0"/>
    </xf>
    <xf numFmtId="0" fontId="18" fillId="0" borderId="5"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11" xfId="0" applyFont="1" applyBorder="1" applyAlignment="1">
      <alignment horizontal="center" vertical="center" wrapText="1"/>
    </xf>
    <xf numFmtId="0" fontId="18" fillId="0" borderId="5" xfId="0" applyFont="1" applyBorder="1" applyAlignment="1">
      <alignment horizontal="center" wrapText="1"/>
    </xf>
    <xf numFmtId="0" fontId="18" fillId="0" borderId="9" xfId="0" applyFont="1" applyBorder="1" applyAlignment="1">
      <alignment horizontal="center" wrapText="1"/>
    </xf>
    <xf numFmtId="0" fontId="18" fillId="0" borderId="11" xfId="0" applyFont="1" applyBorder="1" applyAlignment="1">
      <alignment horizontal="center" wrapText="1"/>
    </xf>
    <xf numFmtId="0" fontId="22" fillId="0" borderId="12" xfId="0" applyFont="1" applyBorder="1" applyAlignment="1">
      <alignment horizontal="center" vertical="top" wrapText="1"/>
    </xf>
    <xf numFmtId="0" fontId="22" fillId="0" borderId="14" xfId="0" applyFont="1" applyBorder="1" applyAlignment="1">
      <alignment horizontal="center" vertical="top" wrapText="1"/>
    </xf>
    <xf numFmtId="0" fontId="22" fillId="0" borderId="13" xfId="0" applyFont="1" applyBorder="1" applyAlignment="1">
      <alignment horizontal="center" vertical="top" wrapText="1"/>
    </xf>
    <xf numFmtId="0" fontId="22" fillId="0" borderId="27" xfId="0" applyFont="1" applyBorder="1" applyAlignment="1">
      <alignment horizontal="center" vertical="center" wrapText="1"/>
    </xf>
    <xf numFmtId="0" fontId="22" fillId="0" borderId="14" xfId="0" applyFont="1" applyBorder="1" applyAlignment="1">
      <alignment horizontal="center" vertical="center" wrapText="1"/>
    </xf>
    <xf numFmtId="0" fontId="22" fillId="0" borderId="13" xfId="0" applyFont="1" applyBorder="1" applyAlignment="1">
      <alignment horizontal="center" vertical="center" wrapText="1"/>
    </xf>
    <xf numFmtId="0" fontId="7" fillId="0" borderId="1" xfId="1" applyFont="1" applyBorder="1" applyAlignment="1">
      <alignment horizontal="center" vertical="center" wrapText="1"/>
    </xf>
    <xf numFmtId="0" fontId="7" fillId="0" borderId="4" xfId="1" applyFont="1" applyBorder="1" applyAlignment="1">
      <alignment horizontal="center" vertical="center" wrapText="1"/>
    </xf>
    <xf numFmtId="14" fontId="27" fillId="0" borderId="12" xfId="1" applyNumberFormat="1" applyFont="1" applyBorder="1" applyAlignment="1">
      <alignment horizontal="center" vertical="center" wrapText="1"/>
    </xf>
    <xf numFmtId="0" fontId="27" fillId="0" borderId="14" xfId="1" applyFont="1" applyBorder="1" applyAlignment="1">
      <alignment horizontal="center" vertical="center" wrapText="1"/>
    </xf>
    <xf numFmtId="0" fontId="27" fillId="0" borderId="13" xfId="1" applyFont="1" applyBorder="1" applyAlignment="1">
      <alignment horizontal="center" vertical="center" wrapText="1"/>
    </xf>
    <xf numFmtId="0" fontId="0" fillId="0" borderId="3" xfId="0" applyBorder="1" applyAlignment="1">
      <alignment horizontal="center"/>
    </xf>
    <xf numFmtId="0" fontId="28" fillId="0" borderId="14" xfId="1" applyFont="1" applyBorder="1" applyAlignment="1" applyProtection="1">
      <alignment horizontal="center" vertical="center" wrapText="1"/>
      <protection locked="0"/>
    </xf>
    <xf numFmtId="0" fontId="0" fillId="4" borderId="3" xfId="0" applyFill="1" applyBorder="1" applyAlignment="1">
      <alignment horizontal="left" vertical="center" wrapText="1"/>
    </xf>
    <xf numFmtId="0" fontId="0" fillId="4" borderId="3" xfId="0" applyFill="1" applyBorder="1" applyAlignment="1">
      <alignment horizontal="center" vertical="center"/>
    </xf>
    <xf numFmtId="0" fontId="5" fillId="4" borderId="5"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4" borderId="11" xfId="0" applyFont="1" applyFill="1" applyBorder="1" applyAlignment="1">
      <alignment horizontal="center" vertical="center" wrapText="1"/>
    </xf>
    <xf numFmtId="0" fontId="0" fillId="4" borderId="3" xfId="0" applyFill="1" applyBorder="1" applyAlignment="1">
      <alignment horizontal="center" vertical="center" wrapText="1"/>
    </xf>
    <xf numFmtId="3" fontId="5" fillId="4" borderId="3" xfId="1" applyNumberFormat="1" applyFont="1" applyFill="1" applyBorder="1" applyAlignment="1" applyProtection="1">
      <alignment horizontal="center" vertical="center" wrapText="1"/>
      <protection locked="0"/>
    </xf>
    <xf numFmtId="1" fontId="0" fillId="4" borderId="3" xfId="0" applyNumberFormat="1" applyFill="1" applyBorder="1" applyAlignment="1">
      <alignment horizontal="center" vertical="center"/>
    </xf>
    <xf numFmtId="0" fontId="33" fillId="4" borderId="3" xfId="1" applyFont="1" applyFill="1" applyBorder="1" applyAlignment="1">
      <alignment horizontal="center" vertical="center" wrapText="1"/>
    </xf>
    <xf numFmtId="0" fontId="0" fillId="4" borderId="5" xfId="0" applyFill="1" applyBorder="1" applyAlignment="1">
      <alignment horizontal="center" vertical="center" wrapText="1"/>
    </xf>
    <xf numFmtId="0" fontId="0" fillId="4" borderId="9" xfId="0" applyFill="1" applyBorder="1" applyAlignment="1">
      <alignment horizontal="center" vertical="center" wrapText="1"/>
    </xf>
    <xf numFmtId="0" fontId="0" fillId="4" borderId="11" xfId="0" applyFill="1" applyBorder="1" applyAlignment="1">
      <alignment horizontal="center" vertical="center" wrapText="1"/>
    </xf>
    <xf numFmtId="0" fontId="0" fillId="4" borderId="5" xfId="0" applyFill="1" applyBorder="1" applyAlignment="1">
      <alignment horizontal="center" vertical="center"/>
    </xf>
    <xf numFmtId="0" fontId="0" fillId="4" borderId="9" xfId="0" applyFill="1" applyBorder="1" applyAlignment="1">
      <alignment horizontal="center" vertical="center"/>
    </xf>
    <xf numFmtId="0" fontId="0" fillId="4" borderId="11" xfId="0" applyFill="1" applyBorder="1" applyAlignment="1">
      <alignment horizontal="center" vertical="center"/>
    </xf>
    <xf numFmtId="0" fontId="4" fillId="4" borderId="5" xfId="1" applyFont="1" applyFill="1" applyBorder="1" applyAlignment="1">
      <alignment horizontal="center" vertical="center"/>
    </xf>
    <xf numFmtId="0" fontId="4" fillId="4" borderId="9" xfId="1" applyFont="1" applyFill="1" applyBorder="1" applyAlignment="1">
      <alignment horizontal="center" vertical="center"/>
    </xf>
    <xf numFmtId="0" fontId="4" fillId="4" borderId="11" xfId="1" applyFont="1" applyFill="1" applyBorder="1" applyAlignment="1">
      <alignment horizontal="center" vertical="center"/>
    </xf>
    <xf numFmtId="0" fontId="6" fillId="4" borderId="5" xfId="1" applyFont="1" applyFill="1" applyBorder="1" applyAlignment="1">
      <alignment horizontal="center" vertical="center" wrapText="1"/>
    </xf>
    <xf numFmtId="0" fontId="6" fillId="4" borderId="9" xfId="1" applyFont="1" applyFill="1" applyBorder="1" applyAlignment="1">
      <alignment horizontal="center" vertical="center" wrapText="1"/>
    </xf>
    <xf numFmtId="0" fontId="6" fillId="4" borderId="11" xfId="1" applyFont="1" applyFill="1" applyBorder="1" applyAlignment="1">
      <alignment horizontal="center" vertical="center" wrapText="1"/>
    </xf>
    <xf numFmtId="0" fontId="0" fillId="4" borderId="5" xfId="0" applyFill="1" applyBorder="1" applyAlignment="1">
      <alignment horizontal="center" wrapText="1"/>
    </xf>
    <xf numFmtId="0" fontId="0" fillId="4" borderId="9" xfId="0" applyFill="1" applyBorder="1" applyAlignment="1">
      <alignment horizontal="center" wrapText="1"/>
    </xf>
    <xf numFmtId="0" fontId="0" fillId="4" borderId="11" xfId="0" applyFill="1" applyBorder="1" applyAlignment="1">
      <alignment horizontal="center" wrapText="1"/>
    </xf>
    <xf numFmtId="14" fontId="0" fillId="4" borderId="5" xfId="0" applyNumberFormat="1" applyFill="1" applyBorder="1" applyAlignment="1">
      <alignment horizontal="center" vertical="center"/>
    </xf>
    <xf numFmtId="0" fontId="0" fillId="4" borderId="5" xfId="0" applyFill="1" applyBorder="1" applyAlignment="1">
      <alignment horizontal="left" vertical="top" wrapText="1"/>
    </xf>
    <xf numFmtId="0" fontId="0" fillId="4" borderId="9" xfId="0" applyFill="1" applyBorder="1" applyAlignment="1">
      <alignment horizontal="left" vertical="top" wrapText="1"/>
    </xf>
    <xf numFmtId="0" fontId="0" fillId="4" borderId="11" xfId="0" applyFill="1" applyBorder="1" applyAlignment="1">
      <alignment horizontal="left" vertical="top" wrapText="1"/>
    </xf>
    <xf numFmtId="0" fontId="4" fillId="4" borderId="3" xfId="1" applyFont="1" applyFill="1" applyBorder="1" applyAlignment="1">
      <alignment horizontal="center" vertical="center" wrapText="1"/>
    </xf>
    <xf numFmtId="3" fontId="0" fillId="4" borderId="5" xfId="0" applyNumberFormat="1" applyFill="1" applyBorder="1" applyAlignment="1">
      <alignment horizontal="center" vertical="center"/>
    </xf>
    <xf numFmtId="3" fontId="0" fillId="4" borderId="9" xfId="0" applyNumberFormat="1" applyFill="1" applyBorder="1" applyAlignment="1">
      <alignment horizontal="center" vertical="center"/>
    </xf>
    <xf numFmtId="3" fontId="0" fillId="4" borderId="11" xfId="0" applyNumberFormat="1" applyFill="1" applyBorder="1" applyAlignment="1">
      <alignment horizontal="center" vertical="center"/>
    </xf>
    <xf numFmtId="1" fontId="3" fillId="4" borderId="3" xfId="1" applyNumberFormat="1" applyFont="1" applyFill="1" applyBorder="1" applyAlignment="1">
      <alignment horizontal="center" vertical="center" wrapText="1"/>
    </xf>
    <xf numFmtId="1" fontId="5" fillId="4" borderId="3" xfId="1" applyNumberFormat="1" applyFont="1" applyFill="1" applyBorder="1" applyAlignment="1">
      <alignment vertical="center"/>
    </xf>
    <xf numFmtId="1" fontId="3" fillId="4" borderId="5" xfId="1" applyNumberFormat="1" applyFont="1" applyFill="1" applyBorder="1" applyAlignment="1">
      <alignment horizontal="center" vertical="center" wrapText="1"/>
    </xf>
    <xf numFmtId="1" fontId="3" fillId="4" borderId="9" xfId="1" applyNumberFormat="1" applyFont="1" applyFill="1" applyBorder="1" applyAlignment="1">
      <alignment horizontal="center" vertical="center" wrapText="1"/>
    </xf>
    <xf numFmtId="1" fontId="3" fillId="4" borderId="11" xfId="1" applyNumberFormat="1" applyFont="1" applyFill="1" applyBorder="1" applyAlignment="1">
      <alignment horizontal="center" vertical="center" wrapText="1"/>
    </xf>
    <xf numFmtId="0" fontId="5" fillId="4" borderId="3" xfId="1" applyFont="1" applyFill="1" applyBorder="1" applyAlignment="1">
      <alignment horizontal="center" vertical="center" wrapText="1"/>
    </xf>
    <xf numFmtId="0" fontId="4" fillId="4" borderId="3" xfId="1" applyFont="1" applyFill="1" applyBorder="1" applyAlignment="1">
      <alignment horizontal="center" vertical="center"/>
    </xf>
    <xf numFmtId="0" fontId="5" fillId="4" borderId="5" xfId="1" applyFont="1" applyFill="1" applyBorder="1" applyAlignment="1" applyProtection="1">
      <alignment horizontal="center" vertical="center" wrapText="1"/>
      <protection locked="0"/>
    </xf>
    <xf numFmtId="0" fontId="5" fillId="4" borderId="9" xfId="1" applyFont="1" applyFill="1" applyBorder="1" applyAlignment="1" applyProtection="1">
      <alignment horizontal="center" vertical="center" wrapText="1"/>
      <protection locked="0"/>
    </xf>
    <xf numFmtId="0" fontId="5" fillId="4" borderId="11" xfId="1" applyFont="1" applyFill="1" applyBorder="1" applyAlignment="1" applyProtection="1">
      <alignment horizontal="center" vertical="center" wrapText="1"/>
      <protection locked="0"/>
    </xf>
    <xf numFmtId="0" fontId="4" fillId="4" borderId="5" xfId="1" applyFont="1" applyFill="1" applyBorder="1" applyAlignment="1">
      <alignment horizontal="center" vertical="center" wrapText="1"/>
    </xf>
    <xf numFmtId="0" fontId="4" fillId="4" borderId="9" xfId="1" applyFont="1" applyFill="1" applyBorder="1" applyAlignment="1">
      <alignment horizontal="center" vertical="center" wrapText="1"/>
    </xf>
    <xf numFmtId="0" fontId="4" fillId="4" borderId="11" xfId="1" applyFont="1" applyFill="1" applyBorder="1" applyAlignment="1">
      <alignment horizontal="center" vertical="center" wrapText="1"/>
    </xf>
    <xf numFmtId="0" fontId="0" fillId="4" borderId="5" xfId="0" applyFill="1" applyBorder="1" applyAlignment="1">
      <alignment horizontal="center"/>
    </xf>
    <xf numFmtId="0" fontId="0" fillId="4" borderId="9" xfId="0" applyFill="1" applyBorder="1" applyAlignment="1">
      <alignment horizontal="center"/>
    </xf>
    <xf numFmtId="0" fontId="0" fillId="4" borderId="11" xfId="0" applyFill="1" applyBorder="1" applyAlignment="1">
      <alignment horizontal="center"/>
    </xf>
    <xf numFmtId="0" fontId="0" fillId="4" borderId="3" xfId="0" applyFill="1" applyBorder="1" applyAlignment="1">
      <alignment horizontal="left" wrapText="1"/>
    </xf>
    <xf numFmtId="0" fontId="0" fillId="4" borderId="5" xfId="0" applyFill="1" applyBorder="1" applyAlignment="1">
      <alignment horizontal="left" vertical="center" wrapText="1"/>
    </xf>
    <xf numFmtId="0" fontId="0" fillId="4" borderId="9" xfId="0" applyFill="1" applyBorder="1" applyAlignment="1">
      <alignment horizontal="left" vertical="center" wrapText="1"/>
    </xf>
    <xf numFmtId="0" fontId="0" fillId="4" borderId="11" xfId="0" applyFill="1" applyBorder="1" applyAlignment="1">
      <alignment horizontal="left" vertical="center" wrapText="1"/>
    </xf>
    <xf numFmtId="0" fontId="6" fillId="4" borderId="5" xfId="1" applyFont="1" applyFill="1" applyBorder="1" applyAlignment="1">
      <alignment horizontal="center" vertical="top" wrapText="1"/>
    </xf>
    <xf numFmtId="0" fontId="6" fillId="4" borderId="9" xfId="1" applyFont="1" applyFill="1" applyBorder="1" applyAlignment="1">
      <alignment horizontal="center" vertical="top" wrapText="1"/>
    </xf>
    <xf numFmtId="0" fontId="6" fillId="4" borderId="11" xfId="1" applyFont="1" applyFill="1" applyBorder="1" applyAlignment="1">
      <alignment horizontal="center" vertical="top" wrapText="1"/>
    </xf>
    <xf numFmtId="0" fontId="0" fillId="4" borderId="5" xfId="0" quotePrefix="1" applyFill="1" applyBorder="1" applyAlignment="1">
      <alignment horizontal="center" vertical="center" wrapText="1"/>
    </xf>
    <xf numFmtId="0" fontId="0" fillId="4" borderId="5" xfId="0" quotePrefix="1" applyFill="1" applyBorder="1" applyAlignment="1">
      <alignment horizontal="center" vertical="top" wrapText="1"/>
    </xf>
    <xf numFmtId="0" fontId="0" fillId="4" borderId="9" xfId="0" applyFill="1" applyBorder="1" applyAlignment="1">
      <alignment horizontal="center" vertical="top"/>
    </xf>
    <xf numFmtId="0" fontId="0" fillId="4" borderId="11" xfId="0" applyFill="1" applyBorder="1" applyAlignment="1">
      <alignment horizontal="center" vertical="top"/>
    </xf>
    <xf numFmtId="0" fontId="5" fillId="4" borderId="3" xfId="1" applyFont="1" applyFill="1" applyBorder="1" applyAlignment="1" applyProtection="1">
      <alignment horizontal="center" vertical="center" wrapText="1"/>
      <protection locked="0"/>
    </xf>
    <xf numFmtId="0" fontId="12" fillId="3" borderId="5" xfId="1" applyFont="1" applyFill="1" applyBorder="1" applyAlignment="1">
      <alignment horizontal="center" vertical="center" wrapText="1"/>
    </xf>
    <xf numFmtId="0" fontId="12" fillId="3" borderId="9" xfId="1" applyFont="1" applyFill="1" applyBorder="1" applyAlignment="1">
      <alignment horizontal="center" vertical="center" wrapText="1"/>
    </xf>
    <xf numFmtId="0" fontId="12" fillId="3" borderId="11" xfId="1" applyFont="1" applyFill="1" applyBorder="1" applyAlignment="1">
      <alignment horizontal="center" vertical="center" wrapText="1"/>
    </xf>
    <xf numFmtId="0" fontId="0" fillId="0" borderId="3" xfId="0" applyBorder="1" applyAlignment="1">
      <alignment horizontal="center" wrapText="1"/>
    </xf>
    <xf numFmtId="0" fontId="0" fillId="0" borderId="5" xfId="0" applyBorder="1" applyAlignment="1">
      <alignment horizontal="justify"/>
    </xf>
    <xf numFmtId="0" fontId="0" fillId="0" borderId="9" xfId="0" applyBorder="1" applyAlignment="1">
      <alignment horizontal="justify"/>
    </xf>
    <xf numFmtId="0" fontId="0" fillId="0" borderId="11" xfId="0" applyBorder="1" applyAlignment="1">
      <alignment horizontal="justify"/>
    </xf>
    <xf numFmtId="14" fontId="0" fillId="0" borderId="5" xfId="0" applyNumberFormat="1" applyBorder="1" applyAlignment="1">
      <alignment horizontal="center" wrapText="1"/>
    </xf>
    <xf numFmtId="0" fontId="29" fillId="0" borderId="12" xfId="1" applyFont="1" applyBorder="1" applyAlignment="1">
      <alignment horizontal="center" vertical="center" wrapText="1"/>
    </xf>
    <xf numFmtId="0" fontId="29" fillId="0" borderId="14" xfId="1" applyFont="1" applyBorder="1" applyAlignment="1">
      <alignment horizontal="center" vertical="center" wrapText="1"/>
    </xf>
    <xf numFmtId="0" fontId="29" fillId="0" borderId="13" xfId="1" applyFont="1" applyBorder="1" applyAlignment="1">
      <alignment horizontal="center" vertical="center" wrapText="1"/>
    </xf>
    <xf numFmtId="0" fontId="28" fillId="0" borderId="12" xfId="1" applyFont="1" applyBorder="1" applyAlignment="1">
      <alignment horizontal="center" vertical="center" wrapText="1"/>
    </xf>
    <xf numFmtId="0" fontId="28" fillId="0" borderId="13" xfId="1" applyFont="1" applyBorder="1" applyAlignment="1">
      <alignment horizontal="center" vertical="center" wrapText="1"/>
    </xf>
    <xf numFmtId="0" fontId="0" fillId="0" borderId="5" xfId="0" applyBorder="1" applyAlignment="1">
      <alignment horizontal="right" wrapText="1"/>
    </xf>
    <xf numFmtId="0" fontId="0" fillId="0" borderId="9" xfId="0" applyBorder="1" applyAlignment="1">
      <alignment horizontal="right" wrapText="1"/>
    </xf>
    <xf numFmtId="0" fontId="0" fillId="0" borderId="11" xfId="0" applyBorder="1" applyAlignment="1">
      <alignment horizontal="right" wrapText="1"/>
    </xf>
    <xf numFmtId="0" fontId="10" fillId="0" borderId="12" xfId="1" applyFont="1" applyBorder="1" applyAlignment="1">
      <alignment horizontal="center" vertical="center" wrapText="1"/>
    </xf>
    <xf numFmtId="0" fontId="35" fillId="0" borderId="3" xfId="0" applyFont="1" applyBorder="1" applyAlignment="1">
      <alignment horizontal="center" vertical="center"/>
    </xf>
    <xf numFmtId="0" fontId="35" fillId="0" borderId="3" xfId="0" applyFont="1" applyBorder="1" applyAlignment="1">
      <alignment horizontal="center" vertical="center" wrapText="1"/>
    </xf>
    <xf numFmtId="1" fontId="35" fillId="0" borderId="3" xfId="0" applyNumberFormat="1" applyFont="1" applyBorder="1" applyAlignment="1">
      <alignment horizontal="center" vertical="center"/>
    </xf>
    <xf numFmtId="0" fontId="35" fillId="0" borderId="5" xfId="0" applyFont="1" applyBorder="1" applyAlignment="1">
      <alignment horizontal="center" vertical="center" wrapText="1"/>
    </xf>
    <xf numFmtId="0" fontId="35" fillId="0" borderId="9" xfId="0" applyFont="1" applyBorder="1" applyAlignment="1">
      <alignment horizontal="center" vertical="center" wrapText="1"/>
    </xf>
    <xf numFmtId="0" fontId="35" fillId="0" borderId="11" xfId="0" applyFont="1" applyBorder="1" applyAlignment="1">
      <alignment horizontal="center" vertical="center" wrapText="1"/>
    </xf>
    <xf numFmtId="14" fontId="35" fillId="0" borderId="5" xfId="0" applyNumberFormat="1" applyFont="1" applyBorder="1" applyAlignment="1">
      <alignment horizontal="center" vertical="center"/>
    </xf>
    <xf numFmtId="0" fontId="35" fillId="0" borderId="9" xfId="0" applyFont="1" applyBorder="1" applyAlignment="1">
      <alignment horizontal="center" vertical="center"/>
    </xf>
    <xf numFmtId="0" fontId="35" fillId="0" borderId="11" xfId="0" applyFont="1" applyBorder="1" applyAlignment="1">
      <alignment horizontal="center" vertical="center"/>
    </xf>
    <xf numFmtId="0" fontId="35" fillId="0" borderId="5" xfId="0" applyFont="1" applyBorder="1" applyAlignment="1">
      <alignment horizontal="center" vertical="center"/>
    </xf>
    <xf numFmtId="3" fontId="35" fillId="0" borderId="5" xfId="0" applyNumberFormat="1" applyFont="1" applyBorder="1" applyAlignment="1">
      <alignment horizontal="center" vertical="center"/>
    </xf>
    <xf numFmtId="3" fontId="35" fillId="0" borderId="9" xfId="0" applyNumberFormat="1" applyFont="1" applyBorder="1" applyAlignment="1">
      <alignment horizontal="center" vertical="center"/>
    </xf>
    <xf numFmtId="3" fontId="35" fillId="0" borderId="11" xfId="0" applyNumberFormat="1" applyFont="1" applyBorder="1" applyAlignment="1">
      <alignment horizontal="center" vertical="center"/>
    </xf>
    <xf numFmtId="0" fontId="35" fillId="0" borderId="3" xfId="0" applyFont="1" applyBorder="1" applyAlignment="1">
      <alignment horizontal="center"/>
    </xf>
    <xf numFmtId="0" fontId="35" fillId="0" borderId="5" xfId="0" applyFont="1" applyBorder="1" applyAlignment="1">
      <alignment horizontal="center"/>
    </xf>
    <xf numFmtId="0" fontId="35" fillId="0" borderId="9" xfId="0" applyFont="1" applyBorder="1" applyAlignment="1">
      <alignment horizontal="center"/>
    </xf>
    <xf numFmtId="0" fontId="35" fillId="0" borderId="11" xfId="0" applyFont="1" applyBorder="1" applyAlignment="1">
      <alignment horizontal="center"/>
    </xf>
    <xf numFmtId="0" fontId="0" fillId="0" borderId="3" xfId="0" applyBorder="1" applyAlignment="1">
      <alignment horizontal="left" wrapText="1"/>
    </xf>
    <xf numFmtId="3" fontId="5" fillId="0" borderId="5" xfId="1" applyNumberFormat="1" applyFont="1" applyBorder="1" applyAlignment="1" applyProtection="1">
      <alignment horizontal="left" vertical="center" wrapText="1"/>
      <protection locked="0"/>
    </xf>
    <xf numFmtId="3" fontId="5" fillId="0" borderId="9" xfId="1" applyNumberFormat="1" applyFont="1" applyBorder="1" applyAlignment="1" applyProtection="1">
      <alignment horizontal="left" vertical="center" wrapText="1"/>
      <protection locked="0"/>
    </xf>
    <xf numFmtId="3" fontId="5" fillId="0" borderId="11" xfId="1" applyNumberFormat="1" applyFont="1" applyBorder="1" applyAlignment="1" applyProtection="1">
      <alignment horizontal="left" vertical="center" wrapText="1"/>
      <protection locked="0"/>
    </xf>
    <xf numFmtId="1" fontId="0" fillId="0" borderId="3" xfId="0" applyNumberFormat="1" applyBorder="1" applyAlignment="1">
      <alignment horizontal="center"/>
    </xf>
    <xf numFmtId="0" fontId="14" fillId="0" borderId="5" xfId="0" applyFont="1" applyBorder="1" applyAlignment="1">
      <alignment horizontal="left" vertical="center" wrapText="1"/>
    </xf>
    <xf numFmtId="0" fontId="14" fillId="0" borderId="9" xfId="0" applyFont="1" applyBorder="1" applyAlignment="1">
      <alignment horizontal="left" vertical="center" wrapText="1"/>
    </xf>
    <xf numFmtId="0" fontId="14" fillId="0" borderId="11" xfId="0" applyFont="1" applyBorder="1" applyAlignment="1">
      <alignment horizontal="left" vertical="center" wrapText="1"/>
    </xf>
    <xf numFmtId="0" fontId="30" fillId="0" borderId="3" xfId="1" applyFont="1" applyBorder="1" applyAlignment="1">
      <alignment horizontal="center"/>
    </xf>
    <xf numFmtId="0" fontId="8" fillId="7" borderId="3" xfId="2" applyFont="1" applyFill="1" applyBorder="1" applyAlignment="1">
      <alignment horizontal="left" vertical="center" wrapText="1"/>
    </xf>
    <xf numFmtId="0" fontId="41" fillId="0" borderId="3" xfId="1" applyFont="1" applyBorder="1" applyAlignment="1" applyProtection="1">
      <alignment horizontal="left" vertical="center"/>
      <protection locked="0"/>
    </xf>
    <xf numFmtId="0" fontId="8" fillId="0" borderId="12" xfId="2" applyFont="1" applyBorder="1" applyAlignment="1">
      <alignment horizontal="left" vertical="center" wrapText="1"/>
    </xf>
    <xf numFmtId="0" fontId="8" fillId="0" borderId="14" xfId="2" applyFont="1" applyBorder="1" applyAlignment="1">
      <alignment horizontal="left" vertical="center" wrapText="1"/>
    </xf>
    <xf numFmtId="0" fontId="8" fillId="0" borderId="13" xfId="2" applyFont="1" applyBorder="1" applyAlignment="1">
      <alignment horizontal="left" vertical="center" wrapText="1"/>
    </xf>
    <xf numFmtId="0" fontId="42" fillId="7" borderId="12" xfId="2" applyFont="1" applyFill="1" applyBorder="1" applyAlignment="1">
      <alignment horizontal="left" vertical="center" wrapText="1"/>
    </xf>
    <xf numFmtId="0" fontId="42" fillId="7" borderId="14" xfId="2" applyFont="1" applyFill="1" applyBorder="1" applyAlignment="1">
      <alignment horizontal="left" vertical="center" wrapText="1"/>
    </xf>
    <xf numFmtId="0" fontId="42" fillId="7" borderId="13" xfId="2" applyFont="1" applyFill="1" applyBorder="1" applyAlignment="1">
      <alignment horizontal="left" vertical="center" wrapText="1"/>
    </xf>
    <xf numFmtId="0" fontId="43" fillId="0" borderId="3" xfId="2" applyFont="1" applyBorder="1" applyAlignment="1">
      <alignment horizontal="left" vertical="center" wrapText="1"/>
    </xf>
    <xf numFmtId="0" fontId="44" fillId="0" borderId="3" xfId="2" applyFont="1" applyBorder="1" applyAlignment="1">
      <alignment horizontal="left" vertical="center" wrapText="1"/>
    </xf>
    <xf numFmtId="0" fontId="37" fillId="0" borderId="3" xfId="2" applyFont="1" applyBorder="1" applyAlignment="1" applyProtection="1">
      <alignment horizontal="center" vertical="center"/>
      <protection locked="0"/>
    </xf>
    <xf numFmtId="0" fontId="38" fillId="0" borderId="3" xfId="1" applyFont="1" applyBorder="1" applyAlignment="1">
      <alignment horizontal="left" vertical="center"/>
    </xf>
    <xf numFmtId="0" fontId="39" fillId="0" borderId="3" xfId="1" applyFont="1" applyBorder="1" applyAlignment="1">
      <alignment horizontal="left" vertical="center"/>
    </xf>
    <xf numFmtId="0" fontId="45" fillId="0" borderId="3" xfId="2" applyFont="1" applyBorder="1" applyAlignment="1">
      <alignment horizontal="left" vertical="center" wrapText="1"/>
    </xf>
    <xf numFmtId="0" fontId="46" fillId="0" borderId="12" xfId="1" applyFont="1" applyBorder="1" applyAlignment="1">
      <alignment horizontal="left" vertical="center" wrapText="1"/>
    </xf>
    <xf numFmtId="0" fontId="46" fillId="0" borderId="14" xfId="1" applyFont="1" applyBorder="1" applyAlignment="1">
      <alignment horizontal="left" vertical="center" wrapText="1"/>
    </xf>
    <xf numFmtId="0" fontId="46" fillId="0" borderId="13" xfId="1" applyFont="1" applyBorder="1" applyAlignment="1">
      <alignment horizontal="left" vertical="center" wrapText="1"/>
    </xf>
    <xf numFmtId="0" fontId="45" fillId="7" borderId="3" xfId="2" applyFont="1" applyFill="1" applyBorder="1" applyAlignment="1">
      <alignment horizontal="center" vertical="center" wrapText="1"/>
    </xf>
    <xf numFmtId="0" fontId="51" fillId="7" borderId="3" xfId="2" applyFont="1" applyFill="1" applyBorder="1" applyAlignment="1">
      <alignment horizontal="center" vertical="center" wrapText="1"/>
    </xf>
    <xf numFmtId="0" fontId="52" fillId="8" borderId="3" xfId="1" applyFont="1" applyFill="1" applyBorder="1" applyAlignment="1">
      <alignment horizontal="center" vertical="center" wrapText="1"/>
    </xf>
    <xf numFmtId="0" fontId="51" fillId="9" borderId="3" xfId="1" applyFont="1" applyFill="1" applyBorder="1" applyAlignment="1">
      <alignment horizontal="center" vertical="center" wrapText="1"/>
    </xf>
    <xf numFmtId="0" fontId="51" fillId="10" borderId="13" xfId="1" applyFont="1" applyFill="1" applyBorder="1"/>
    <xf numFmtId="0" fontId="45" fillId="7" borderId="12" xfId="2" applyFont="1" applyFill="1" applyBorder="1" applyAlignment="1">
      <alignment horizontal="center" vertical="center" wrapText="1"/>
    </xf>
    <xf numFmtId="0" fontId="45" fillId="7" borderId="14" xfId="2" applyFont="1" applyFill="1" applyBorder="1" applyAlignment="1">
      <alignment horizontal="center" vertical="center" wrapText="1"/>
    </xf>
    <xf numFmtId="0" fontId="45" fillId="7" borderId="13" xfId="2" applyFont="1" applyFill="1" applyBorder="1" applyAlignment="1">
      <alignment horizontal="center" vertical="center" wrapText="1"/>
    </xf>
    <xf numFmtId="0" fontId="51" fillId="10" borderId="3" xfId="1" applyFont="1" applyFill="1" applyBorder="1"/>
    <xf numFmtId="0" fontId="30" fillId="11" borderId="33" xfId="1" applyFont="1" applyFill="1" applyBorder="1" applyAlignment="1" applyProtection="1">
      <alignment horizontal="center" vertical="center" wrapText="1"/>
      <protection locked="0"/>
    </xf>
    <xf numFmtId="0" fontId="30" fillId="11" borderId="31" xfId="1" applyFont="1" applyFill="1" applyBorder="1" applyAlignment="1" applyProtection="1">
      <alignment horizontal="center" vertical="center" wrapText="1"/>
      <protection locked="0"/>
    </xf>
    <xf numFmtId="0" fontId="30" fillId="0" borderId="33" xfId="1" applyFont="1" applyBorder="1" applyAlignment="1" applyProtection="1">
      <alignment horizontal="center" vertical="center"/>
      <protection locked="0"/>
    </xf>
    <xf numFmtId="0" fontId="30" fillId="0" borderId="31" xfId="1" applyFont="1" applyBorder="1" applyAlignment="1" applyProtection="1">
      <alignment horizontal="center" vertical="center"/>
      <protection locked="0"/>
    </xf>
    <xf numFmtId="0" fontId="41" fillId="0" borderId="33" xfId="1" applyFont="1" applyBorder="1" applyAlignment="1" applyProtection="1">
      <alignment horizontal="center" vertical="center" wrapText="1"/>
      <protection locked="0"/>
    </xf>
    <xf numFmtId="0" fontId="41" fillId="0" borderId="31" xfId="1" applyFont="1" applyBorder="1" applyAlignment="1" applyProtection="1">
      <alignment horizontal="center" vertical="center" wrapText="1"/>
      <protection locked="0"/>
    </xf>
    <xf numFmtId="0" fontId="30" fillId="0" borderId="33" xfId="1" applyFont="1" applyBorder="1" applyAlignment="1" applyProtection="1">
      <alignment horizontal="left" vertical="center" wrapText="1"/>
      <protection locked="0"/>
    </xf>
    <xf numFmtId="0" fontId="30" fillId="0" borderId="31" xfId="1" applyFont="1" applyBorder="1" applyAlignment="1" applyProtection="1">
      <alignment horizontal="left" vertical="center" wrapText="1"/>
      <protection locked="0"/>
    </xf>
    <xf numFmtId="0" fontId="30" fillId="0" borderId="23" xfId="1" applyFont="1" applyBorder="1" applyAlignment="1" applyProtection="1">
      <alignment horizontal="center" vertical="center"/>
      <protection locked="0"/>
    </xf>
    <xf numFmtId="0" fontId="41" fillId="0" borderId="33" xfId="1" applyFont="1" applyBorder="1" applyAlignment="1" applyProtection="1">
      <alignment horizontal="center" vertical="center"/>
      <protection locked="0"/>
    </xf>
    <xf numFmtId="0" fontId="41" fillId="0" borderId="23" xfId="1" applyFont="1" applyBorder="1" applyAlignment="1" applyProtection="1">
      <alignment horizontal="center" vertical="center"/>
      <protection locked="0"/>
    </xf>
    <xf numFmtId="0" fontId="41" fillId="0" borderId="31" xfId="1" applyFont="1" applyBorder="1" applyAlignment="1" applyProtection="1">
      <alignment horizontal="center" vertical="center"/>
      <protection locked="0"/>
    </xf>
    <xf numFmtId="0" fontId="30" fillId="0" borderId="23" xfId="1" applyFont="1" applyBorder="1" applyAlignment="1" applyProtection="1">
      <alignment horizontal="left" vertical="center" wrapText="1"/>
      <protection locked="0"/>
    </xf>
    <xf numFmtId="0" fontId="30" fillId="0" borderId="5" xfId="1" applyFont="1" applyBorder="1" applyAlignment="1" applyProtection="1">
      <alignment horizontal="center" vertical="center" wrapText="1"/>
      <protection locked="0"/>
    </xf>
    <xf numFmtId="0" fontId="30" fillId="0" borderId="11" xfId="1" applyFont="1" applyBorder="1" applyAlignment="1" applyProtection="1">
      <alignment horizontal="center" vertical="center" wrapText="1"/>
      <protection locked="0"/>
    </xf>
    <xf numFmtId="0" fontId="53" fillId="11" borderId="5" xfId="1" applyFont="1" applyFill="1" applyBorder="1" applyAlignment="1" applyProtection="1">
      <alignment horizontal="center" vertical="center" wrapText="1"/>
      <protection locked="0"/>
    </xf>
    <xf numFmtId="0" fontId="53" fillId="11" borderId="11" xfId="1" applyFont="1" applyFill="1" applyBorder="1" applyAlignment="1" applyProtection="1">
      <alignment horizontal="center" vertical="center" wrapText="1"/>
      <protection locked="0"/>
    </xf>
    <xf numFmtId="0" fontId="32" fillId="0" borderId="5" xfId="1" applyFont="1" applyBorder="1" applyAlignment="1" applyProtection="1">
      <alignment horizontal="center" vertical="center"/>
      <protection locked="0"/>
    </xf>
    <xf numFmtId="0" fontId="32" fillId="0" borderId="11" xfId="1" applyFont="1" applyBorder="1" applyAlignment="1" applyProtection="1">
      <alignment horizontal="center" vertical="center"/>
      <protection locked="0"/>
    </xf>
    <xf numFmtId="0" fontId="32" fillId="0" borderId="23" xfId="1" applyFont="1" applyBorder="1" applyAlignment="1" applyProtection="1">
      <alignment horizontal="center"/>
      <protection locked="0"/>
    </xf>
    <xf numFmtId="0" fontId="51" fillId="0" borderId="23" xfId="1" applyFont="1" applyBorder="1" applyProtection="1">
      <protection locked="0"/>
    </xf>
    <xf numFmtId="0" fontId="30" fillId="0" borderId="16" xfId="1" applyFont="1" applyBorder="1" applyAlignment="1" applyProtection="1">
      <alignment horizontal="left" vertical="center" wrapText="1"/>
      <protection locked="0"/>
    </xf>
    <xf numFmtId="0" fontId="30" fillId="0" borderId="17" xfId="1" applyFont="1" applyBorder="1" applyAlignment="1" applyProtection="1">
      <alignment horizontal="left" vertical="center" wrapText="1"/>
      <protection locked="0"/>
    </xf>
    <xf numFmtId="0" fontId="30" fillId="0" borderId="5" xfId="1" applyFont="1" applyBorder="1" applyAlignment="1" applyProtection="1">
      <alignment horizontal="left" vertical="center" wrapText="1"/>
      <protection locked="0"/>
    </xf>
    <xf numFmtId="0" fontId="30" fillId="0" borderId="11" xfId="1" applyFont="1" applyBorder="1" applyAlignment="1" applyProtection="1">
      <alignment horizontal="left" vertical="center" wrapText="1"/>
      <protection locked="0"/>
    </xf>
    <xf numFmtId="167" fontId="30" fillId="6" borderId="33" xfId="1" applyNumberFormat="1" applyFont="1" applyFill="1" applyBorder="1" applyAlignment="1" applyProtection="1">
      <alignment horizontal="center" vertical="center" wrapText="1"/>
      <protection locked="0"/>
    </xf>
    <xf numFmtId="167" fontId="30" fillId="6" borderId="31" xfId="1" applyNumberFormat="1" applyFont="1" applyFill="1" applyBorder="1" applyAlignment="1" applyProtection="1">
      <alignment horizontal="center" vertical="center" wrapText="1"/>
      <protection locked="0"/>
    </xf>
    <xf numFmtId="0" fontId="30" fillId="6" borderId="33" xfId="1" applyFont="1" applyFill="1" applyBorder="1" applyAlignment="1" applyProtection="1">
      <alignment horizontal="left" vertical="center" wrapText="1"/>
      <protection locked="0"/>
    </xf>
    <xf numFmtId="0" fontId="30" fillId="6" borderId="31" xfId="1" applyFont="1" applyFill="1" applyBorder="1" applyAlignment="1" applyProtection="1">
      <alignment horizontal="left" vertical="center" wrapText="1"/>
      <protection locked="0"/>
    </xf>
    <xf numFmtId="168" fontId="30" fillId="6" borderId="33" xfId="1" applyNumberFormat="1" applyFont="1" applyFill="1" applyBorder="1" applyAlignment="1" applyProtection="1">
      <alignment horizontal="center" vertical="center" wrapText="1"/>
      <protection locked="0"/>
    </xf>
    <xf numFmtId="168" fontId="30" fillId="6" borderId="31" xfId="1" applyNumberFormat="1" applyFont="1" applyFill="1" applyBorder="1" applyAlignment="1" applyProtection="1">
      <alignment horizontal="center" vertical="center" wrapText="1"/>
      <protection locked="0"/>
    </xf>
    <xf numFmtId="0" fontId="41" fillId="0" borderId="25" xfId="1" applyFont="1" applyBorder="1" applyAlignment="1" applyProtection="1">
      <alignment horizontal="center" vertical="center" wrapText="1"/>
      <protection locked="0"/>
    </xf>
    <xf numFmtId="0" fontId="30" fillId="0" borderId="33" xfId="1" applyFont="1" applyBorder="1" applyAlignment="1" applyProtection="1">
      <alignment horizontal="center" vertical="center" wrapText="1"/>
      <protection locked="0"/>
    </xf>
    <xf numFmtId="0" fontId="30" fillId="0" borderId="31" xfId="1" applyFont="1" applyBorder="1" applyAlignment="1" applyProtection="1">
      <alignment horizontal="center" vertical="center" wrapText="1"/>
      <protection locked="0"/>
    </xf>
    <xf numFmtId="0" fontId="30" fillId="0" borderId="3" xfId="1" applyFont="1" applyBorder="1" applyAlignment="1" applyProtection="1">
      <alignment horizontal="center" vertical="center" wrapText="1"/>
      <protection locked="0"/>
    </xf>
    <xf numFmtId="0" fontId="32" fillId="0" borderId="3" xfId="1" applyFont="1" applyBorder="1" applyProtection="1">
      <protection locked="0"/>
    </xf>
    <xf numFmtId="0" fontId="30" fillId="6" borderId="38" xfId="1" applyFont="1" applyFill="1" applyBorder="1" applyAlignment="1" applyProtection="1">
      <alignment horizontal="left" vertical="center" wrapText="1"/>
      <protection locked="0"/>
    </xf>
    <xf numFmtId="0" fontId="30" fillId="6" borderId="41" xfId="1" applyFont="1" applyFill="1" applyBorder="1" applyAlignment="1" applyProtection="1">
      <alignment horizontal="left" vertical="center" wrapText="1"/>
      <protection locked="0"/>
    </xf>
    <xf numFmtId="0" fontId="30" fillId="6" borderId="33" xfId="1" applyFont="1" applyFill="1" applyBorder="1" applyAlignment="1" applyProtection="1">
      <alignment horizontal="center" vertical="center" wrapText="1"/>
      <protection locked="0"/>
    </xf>
    <xf numFmtId="0" fontId="32" fillId="0" borderId="23" xfId="1" applyFont="1" applyBorder="1" applyProtection="1">
      <protection locked="0"/>
    </xf>
    <xf numFmtId="0" fontId="55" fillId="0" borderId="33" xfId="0" applyFont="1" applyBorder="1" applyAlignment="1" applyProtection="1">
      <alignment horizontal="center" vertical="center" wrapText="1"/>
      <protection locked="0"/>
    </xf>
    <xf numFmtId="0" fontId="55" fillId="0" borderId="23" xfId="0" applyFont="1" applyBorder="1" applyAlignment="1" applyProtection="1">
      <alignment horizontal="center" vertical="center" wrapText="1"/>
      <protection locked="0"/>
    </xf>
    <xf numFmtId="0" fontId="55" fillId="0" borderId="31" xfId="0" applyFont="1" applyBorder="1" applyAlignment="1" applyProtection="1">
      <alignment horizontal="center" vertical="center" wrapText="1"/>
      <protection locked="0"/>
    </xf>
    <xf numFmtId="0" fontId="30" fillId="11" borderId="23" xfId="2" applyFont="1" applyFill="1" applyBorder="1" applyAlignment="1" applyProtection="1">
      <alignment horizontal="center" vertical="center" wrapText="1"/>
      <protection locked="0"/>
    </xf>
    <xf numFmtId="0" fontId="30" fillId="11" borderId="31" xfId="2" applyFont="1" applyFill="1" applyBorder="1" applyAlignment="1" applyProtection="1">
      <alignment horizontal="center" vertical="center" wrapText="1"/>
      <protection locked="0"/>
    </xf>
    <xf numFmtId="0" fontId="30" fillId="0" borderId="33" xfId="2" applyFont="1" applyBorder="1" applyAlignment="1" applyProtection="1">
      <alignment horizontal="center" vertical="center" wrapText="1"/>
      <protection locked="0"/>
    </xf>
    <xf numFmtId="0" fontId="32" fillId="0" borderId="23" xfId="2" applyFont="1" applyBorder="1" applyProtection="1">
      <protection locked="0"/>
    </xf>
    <xf numFmtId="0" fontId="32" fillId="0" borderId="31" xfId="2" applyFont="1" applyBorder="1" applyProtection="1">
      <protection locked="0"/>
    </xf>
    <xf numFmtId="0" fontId="30" fillId="0" borderId="16" xfId="2" applyFont="1" applyBorder="1" applyAlignment="1" applyProtection="1">
      <alignment horizontal="center" vertical="center" wrapText="1"/>
      <protection locked="0"/>
    </xf>
    <xf numFmtId="0" fontId="30" fillId="0" borderId="43" xfId="2" applyFont="1" applyBorder="1" applyAlignment="1" applyProtection="1">
      <alignment horizontal="center" vertical="center" wrapText="1"/>
      <protection locked="0"/>
    </xf>
    <xf numFmtId="0" fontId="30" fillId="0" borderId="17" xfId="2" applyFont="1" applyBorder="1" applyAlignment="1" applyProtection="1">
      <alignment horizontal="center" vertical="center" wrapText="1"/>
      <protection locked="0"/>
    </xf>
    <xf numFmtId="0" fontId="30" fillId="0" borderId="21" xfId="2" applyFont="1" applyBorder="1" applyAlignment="1" applyProtection="1">
      <alignment horizontal="center" vertical="center"/>
      <protection locked="0"/>
    </xf>
    <xf numFmtId="0" fontId="30" fillId="0" borderId="9" xfId="2" applyFont="1" applyBorder="1" applyAlignment="1" applyProtection="1">
      <alignment horizontal="center" vertical="center"/>
      <protection locked="0"/>
    </xf>
    <xf numFmtId="0" fontId="30" fillId="0" borderId="11" xfId="2" applyFont="1" applyBorder="1" applyAlignment="1" applyProtection="1">
      <alignment horizontal="center" vertical="center"/>
      <protection locked="0"/>
    </xf>
    <xf numFmtId="0" fontId="53" fillId="11" borderId="21" xfId="2" applyFont="1" applyFill="1" applyBorder="1" applyAlignment="1" applyProtection="1">
      <alignment horizontal="center" vertical="center"/>
      <protection locked="0"/>
    </xf>
    <xf numFmtId="0" fontId="53" fillId="11" borderId="9" xfId="2" applyFont="1" applyFill="1" applyBorder="1" applyAlignment="1" applyProtection="1">
      <alignment horizontal="center" vertical="center"/>
      <protection locked="0"/>
    </xf>
    <xf numFmtId="0" fontId="53" fillId="11" borderId="11" xfId="2" applyFont="1" applyFill="1" applyBorder="1" applyAlignment="1" applyProtection="1">
      <alignment horizontal="center" vertical="center"/>
      <protection locked="0"/>
    </xf>
    <xf numFmtId="0" fontId="30" fillId="0" borderId="21" xfId="2" applyFont="1" applyBorder="1" applyAlignment="1" applyProtection="1">
      <alignment horizontal="center" vertical="center" wrapText="1"/>
      <protection locked="0"/>
    </xf>
    <xf numFmtId="0" fontId="30" fillId="0" borderId="9" xfId="2" applyFont="1" applyBorder="1" applyAlignment="1" applyProtection="1">
      <alignment horizontal="center" vertical="center" wrapText="1"/>
      <protection locked="0"/>
    </xf>
    <xf numFmtId="0" fontId="30" fillId="0" borderId="11" xfId="2" applyFont="1" applyBorder="1" applyAlignment="1" applyProtection="1">
      <alignment horizontal="center" vertical="center" wrapText="1"/>
      <protection locked="0"/>
    </xf>
    <xf numFmtId="0" fontId="30" fillId="0" borderId="9" xfId="1" applyFont="1" applyBorder="1" applyAlignment="1" applyProtection="1">
      <alignment horizontal="center" vertical="center" wrapText="1"/>
      <protection locked="0"/>
    </xf>
    <xf numFmtId="0" fontId="30" fillId="0" borderId="5" xfId="2" applyFont="1" applyBorder="1" applyAlignment="1" applyProtection="1">
      <alignment horizontal="center" vertical="center" wrapText="1"/>
      <protection locked="0"/>
    </xf>
    <xf numFmtId="167" fontId="54" fillId="6" borderId="33" xfId="1" applyNumberFormat="1" applyFont="1" applyFill="1" applyBorder="1" applyAlignment="1" applyProtection="1">
      <alignment horizontal="center" vertical="center" wrapText="1"/>
      <protection locked="0"/>
    </xf>
    <xf numFmtId="167" fontId="54" fillId="6" borderId="31" xfId="1" applyNumberFormat="1" applyFont="1" applyFill="1" applyBorder="1" applyAlignment="1" applyProtection="1">
      <alignment horizontal="center" vertical="center" wrapText="1"/>
      <protection locked="0"/>
    </xf>
    <xf numFmtId="0" fontId="54" fillId="6" borderId="33" xfId="1" applyFont="1" applyFill="1" applyBorder="1" applyAlignment="1" applyProtection="1">
      <alignment horizontal="center" vertical="center" wrapText="1"/>
      <protection locked="0"/>
    </xf>
    <xf numFmtId="0" fontId="54" fillId="6" borderId="31" xfId="1" applyFont="1" applyFill="1" applyBorder="1" applyAlignment="1" applyProtection="1">
      <alignment horizontal="center" vertical="center" wrapText="1"/>
      <protection locked="0"/>
    </xf>
    <xf numFmtId="0" fontId="30" fillId="6" borderId="31" xfId="1" applyFont="1" applyFill="1" applyBorder="1" applyAlignment="1" applyProtection="1">
      <alignment horizontal="center" vertical="center" wrapText="1"/>
      <protection locked="0"/>
    </xf>
    <xf numFmtId="0" fontId="30" fillId="6" borderId="23" xfId="0" applyFont="1" applyFill="1" applyBorder="1" applyAlignment="1" applyProtection="1">
      <alignment horizontal="center" vertical="center" wrapText="1"/>
      <protection locked="0"/>
    </xf>
    <xf numFmtId="0" fontId="30" fillId="6" borderId="31" xfId="0" applyFont="1" applyFill="1" applyBorder="1" applyAlignment="1" applyProtection="1">
      <alignment horizontal="center" vertical="center" wrapText="1"/>
      <protection locked="0"/>
    </xf>
    <xf numFmtId="168" fontId="30" fillId="6" borderId="33" xfId="0" applyNumberFormat="1" applyFont="1" applyFill="1" applyBorder="1" applyAlignment="1" applyProtection="1">
      <alignment horizontal="center" vertical="center" wrapText="1"/>
      <protection locked="0"/>
    </xf>
    <xf numFmtId="168" fontId="30" fillId="6" borderId="23" xfId="0" applyNumberFormat="1" applyFont="1" applyFill="1" applyBorder="1" applyAlignment="1" applyProtection="1">
      <alignment horizontal="center" vertical="center" wrapText="1"/>
      <protection locked="0"/>
    </xf>
    <xf numFmtId="168" fontId="30" fillId="6" borderId="31" xfId="0" applyNumberFormat="1" applyFont="1" applyFill="1" applyBorder="1" applyAlignment="1" applyProtection="1">
      <alignment horizontal="center" vertical="center" wrapText="1"/>
      <protection locked="0"/>
    </xf>
    <xf numFmtId="0" fontId="30" fillId="0" borderId="5" xfId="0" applyFont="1" applyBorder="1" applyAlignment="1" applyProtection="1">
      <alignment horizontal="center" vertical="center" wrapText="1"/>
      <protection locked="0"/>
    </xf>
    <xf numFmtId="0" fontId="30" fillId="0" borderId="9" xfId="0" applyFont="1" applyBorder="1" applyAlignment="1" applyProtection="1">
      <alignment horizontal="center" vertical="center" wrapText="1"/>
      <protection locked="0"/>
    </xf>
    <xf numFmtId="0" fontId="30" fillId="0" borderId="11" xfId="0" applyFont="1" applyBorder="1" applyAlignment="1" applyProtection="1">
      <alignment horizontal="center" vertical="center" wrapText="1"/>
      <protection locked="0"/>
    </xf>
    <xf numFmtId="0" fontId="30" fillId="11" borderId="33" xfId="2" applyFont="1" applyFill="1" applyBorder="1" applyAlignment="1" applyProtection="1">
      <alignment horizontal="center" vertical="center" wrapText="1"/>
      <protection locked="0"/>
    </xf>
    <xf numFmtId="0" fontId="53" fillId="11" borderId="5" xfId="2" applyFont="1" applyFill="1" applyBorder="1" applyAlignment="1" applyProtection="1">
      <alignment horizontal="center" vertical="center" wrapText="1"/>
      <protection locked="0"/>
    </xf>
    <xf numFmtId="0" fontId="53" fillId="11" borderId="9" xfId="2" applyFont="1" applyFill="1" applyBorder="1" applyAlignment="1" applyProtection="1">
      <alignment horizontal="center" vertical="center" wrapText="1"/>
      <protection locked="0"/>
    </xf>
    <xf numFmtId="0" fontId="53" fillId="11" borderId="11" xfId="2" applyFont="1" applyFill="1" applyBorder="1" applyAlignment="1" applyProtection="1">
      <alignment horizontal="center" vertical="center" wrapText="1"/>
      <protection locked="0"/>
    </xf>
    <xf numFmtId="0" fontId="32" fillId="0" borderId="33" xfId="2" applyFont="1" applyBorder="1" applyAlignment="1">
      <alignment horizontal="center" vertical="center" wrapText="1"/>
    </xf>
    <xf numFmtId="0" fontId="32" fillId="0" borderId="23" xfId="2" applyFont="1" applyBorder="1" applyAlignment="1">
      <alignment horizontal="center" vertical="center" wrapText="1"/>
    </xf>
    <xf numFmtId="0" fontId="32" fillId="0" borderId="31" xfId="2" applyFont="1" applyBorder="1" applyAlignment="1">
      <alignment horizontal="center" vertical="center" wrapText="1"/>
    </xf>
    <xf numFmtId="0" fontId="30" fillId="6" borderId="33" xfId="2" applyFont="1" applyFill="1" applyBorder="1" applyAlignment="1" applyProtection="1">
      <alignment horizontal="center" vertical="center" wrapText="1"/>
      <protection locked="0"/>
    </xf>
    <xf numFmtId="0" fontId="30" fillId="6" borderId="23" xfId="2" applyFont="1" applyFill="1" applyBorder="1" applyAlignment="1" applyProtection="1">
      <alignment horizontal="center" vertical="center" wrapText="1"/>
      <protection locked="0"/>
    </xf>
    <xf numFmtId="0" fontId="30" fillId="6" borderId="31" xfId="2" applyFont="1" applyFill="1" applyBorder="1" applyAlignment="1" applyProtection="1">
      <alignment horizontal="center" vertical="center" wrapText="1"/>
      <protection locked="0"/>
    </xf>
    <xf numFmtId="166" fontId="30" fillId="6" borderId="33" xfId="0" applyNumberFormat="1" applyFont="1" applyFill="1" applyBorder="1" applyAlignment="1" applyProtection="1">
      <alignment horizontal="center" vertical="center" wrapText="1"/>
      <protection locked="0"/>
    </xf>
    <xf numFmtId="166" fontId="30" fillId="6" borderId="23" xfId="0" applyNumberFormat="1" applyFont="1" applyFill="1" applyBorder="1" applyAlignment="1" applyProtection="1">
      <alignment horizontal="center" vertical="center" wrapText="1"/>
      <protection locked="0"/>
    </xf>
    <xf numFmtId="166" fontId="30" fillId="6" borderId="31" xfId="0" applyNumberFormat="1" applyFont="1" applyFill="1" applyBorder="1" applyAlignment="1" applyProtection="1">
      <alignment horizontal="center" vertical="center" wrapText="1"/>
      <protection locked="0"/>
    </xf>
    <xf numFmtId="0" fontId="30" fillId="6" borderId="33" xfId="0" applyFont="1" applyFill="1" applyBorder="1" applyAlignment="1" applyProtection="1">
      <alignment horizontal="center" vertical="center" wrapText="1"/>
      <protection locked="0"/>
    </xf>
    <xf numFmtId="0" fontId="30" fillId="0" borderId="38" xfId="2" applyFont="1" applyBorder="1" applyAlignment="1" applyProtection="1">
      <alignment horizontal="left" vertical="center" wrapText="1"/>
      <protection locked="0"/>
    </xf>
    <xf numFmtId="0" fontId="30" fillId="0" borderId="22" xfId="2" applyFont="1" applyBorder="1" applyAlignment="1" applyProtection="1">
      <alignment horizontal="left" vertical="center" wrapText="1"/>
      <protection locked="0"/>
    </xf>
    <xf numFmtId="0" fontId="30" fillId="0" borderId="41" xfId="2" applyFont="1" applyBorder="1" applyAlignment="1" applyProtection="1">
      <alignment horizontal="left" vertical="center" wrapText="1"/>
      <protection locked="0"/>
    </xf>
    <xf numFmtId="0" fontId="30" fillId="0" borderId="23" xfId="2" applyFont="1" applyBorder="1" applyAlignment="1" applyProtection="1">
      <alignment horizontal="center" vertical="center" wrapText="1"/>
      <protection locked="0"/>
    </xf>
    <xf numFmtId="0" fontId="30" fillId="0" borderId="31" xfId="2" applyFont="1" applyBorder="1" applyAlignment="1" applyProtection="1">
      <alignment horizontal="center" vertical="center" wrapText="1"/>
      <protection locked="0"/>
    </xf>
    <xf numFmtId="0" fontId="32" fillId="0" borderId="39" xfId="2" applyFont="1" applyBorder="1" applyAlignment="1">
      <alignment horizontal="center" vertical="center" wrapText="1"/>
    </xf>
    <xf numFmtId="0" fontId="32" fillId="0" borderId="43" xfId="2" applyFont="1" applyBorder="1" applyAlignment="1">
      <alignment horizontal="center" vertical="center" wrapText="1"/>
    </xf>
    <xf numFmtId="0" fontId="32" fillId="0" borderId="17" xfId="2" applyFont="1" applyBorder="1" applyAlignment="1">
      <alignment horizontal="center" vertical="center" wrapText="1"/>
    </xf>
    <xf numFmtId="0" fontId="32" fillId="0" borderId="21" xfId="2" applyFont="1" applyBorder="1" applyAlignment="1">
      <alignment horizontal="center" vertical="center" wrapText="1"/>
    </xf>
    <xf numFmtId="0" fontId="32" fillId="0" borderId="9" xfId="2" applyFont="1" applyBorder="1" applyAlignment="1">
      <alignment horizontal="center" vertical="center" wrapText="1"/>
    </xf>
    <xf numFmtId="0" fontId="32" fillId="0" borderId="11" xfId="2" applyFont="1" applyBorder="1" applyAlignment="1">
      <alignment horizontal="center" vertical="center" wrapText="1"/>
    </xf>
    <xf numFmtId="0" fontId="32" fillId="0" borderId="38" xfId="2" applyFont="1" applyBorder="1" applyAlignment="1">
      <alignment horizontal="center" vertical="center" wrapText="1"/>
    </xf>
    <xf numFmtId="0" fontId="32" fillId="0" borderId="22" xfId="2" applyFont="1" applyBorder="1" applyAlignment="1">
      <alignment horizontal="center" vertical="center" wrapText="1"/>
    </xf>
    <xf numFmtId="0" fontId="32" fillId="0" borderId="41" xfId="2" applyFont="1" applyBorder="1" applyAlignment="1">
      <alignment horizontal="center" vertical="center" wrapText="1"/>
    </xf>
    <xf numFmtId="0" fontId="30" fillId="0" borderId="33" xfId="0" applyFont="1" applyBorder="1" applyAlignment="1" applyProtection="1">
      <alignment horizontal="left" vertical="center" wrapText="1"/>
      <protection locked="0"/>
    </xf>
    <xf numFmtId="0" fontId="30" fillId="0" borderId="23" xfId="0" applyFont="1" applyBorder="1" applyAlignment="1" applyProtection="1">
      <alignment horizontal="left" vertical="center" wrapText="1"/>
      <protection locked="0"/>
    </xf>
    <xf numFmtId="0" fontId="30" fillId="0" borderId="31" xfId="0" applyFont="1" applyBorder="1" applyAlignment="1" applyProtection="1">
      <alignment horizontal="left" vertical="center" wrapText="1"/>
      <protection locked="0"/>
    </xf>
    <xf numFmtId="0" fontId="30" fillId="0" borderId="39" xfId="0" applyFont="1" applyBorder="1" applyAlignment="1" applyProtection="1">
      <alignment horizontal="center" vertical="center" wrapText="1"/>
      <protection locked="0"/>
    </xf>
    <xf numFmtId="0" fontId="30" fillId="0" borderId="43" xfId="0" applyFont="1" applyBorder="1" applyAlignment="1" applyProtection="1">
      <alignment horizontal="center" vertical="center" wrapText="1"/>
      <protection locked="0"/>
    </xf>
    <xf numFmtId="0" fontId="30" fillId="0" borderId="17" xfId="0" applyFont="1" applyBorder="1" applyAlignment="1" applyProtection="1">
      <alignment horizontal="center" vertical="center" wrapText="1"/>
      <protection locked="0"/>
    </xf>
    <xf numFmtId="0" fontId="30" fillId="0" borderId="18" xfId="2" applyFont="1" applyBorder="1" applyAlignment="1" applyProtection="1">
      <alignment horizontal="center" vertical="center" wrapText="1"/>
      <protection locked="0"/>
    </xf>
    <xf numFmtId="0" fontId="32" fillId="0" borderId="40" xfId="2" applyFont="1" applyBorder="1" applyProtection="1">
      <protection locked="0"/>
    </xf>
    <xf numFmtId="0" fontId="32" fillId="0" borderId="37" xfId="2" applyFont="1" applyBorder="1" applyProtection="1">
      <protection locked="0"/>
    </xf>
    <xf numFmtId="0" fontId="32" fillId="0" borderId="16" xfId="2" applyFont="1" applyBorder="1" applyAlignment="1">
      <alignment horizontal="center" vertical="center" wrapText="1"/>
    </xf>
    <xf numFmtId="0" fontId="32" fillId="0" borderId="5" xfId="2" applyFont="1" applyBorder="1" applyAlignment="1">
      <alignment horizontal="center" vertical="center" wrapText="1"/>
    </xf>
    <xf numFmtId="14" fontId="0" fillId="0" borderId="5" xfId="0" applyNumberFormat="1" applyBorder="1" applyAlignment="1">
      <alignment horizontal="center" vertical="top"/>
    </xf>
    <xf numFmtId="0" fontId="0" fillId="0" borderId="5" xfId="0" applyBorder="1" applyAlignment="1">
      <alignment vertical="center"/>
    </xf>
    <xf numFmtId="4" fontId="0" fillId="0" borderId="5" xfId="0" applyNumberFormat="1" applyBorder="1" applyAlignment="1">
      <alignment vertical="center"/>
    </xf>
    <xf numFmtId="4" fontId="0" fillId="0" borderId="9" xfId="0" applyNumberFormat="1" applyBorder="1" applyAlignment="1">
      <alignment vertical="center"/>
    </xf>
    <xf numFmtId="4" fontId="0" fillId="0" borderId="11" xfId="0" applyNumberFormat="1" applyBorder="1" applyAlignment="1">
      <alignment vertical="center"/>
    </xf>
    <xf numFmtId="1" fontId="0" fillId="0" borderId="5" xfId="0" applyNumberFormat="1" applyBorder="1" applyAlignment="1">
      <alignment vertical="center"/>
    </xf>
    <xf numFmtId="1" fontId="0" fillId="0" borderId="9" xfId="0" applyNumberFormat="1" applyBorder="1" applyAlignment="1">
      <alignment vertical="center"/>
    </xf>
    <xf numFmtId="1" fontId="0" fillId="0" borderId="11" xfId="0" applyNumberFormat="1" applyBorder="1" applyAlignment="1">
      <alignment vertical="center"/>
    </xf>
    <xf numFmtId="164" fontId="0" fillId="0" borderId="5" xfId="0" applyNumberFormat="1" applyBorder="1" applyAlignment="1">
      <alignment vertical="center"/>
    </xf>
    <xf numFmtId="164" fontId="0" fillId="0" borderId="9" xfId="0" applyNumberFormat="1" applyBorder="1" applyAlignment="1">
      <alignment vertical="center"/>
    </xf>
    <xf numFmtId="164" fontId="0" fillId="0" borderId="11" xfId="0" applyNumberFormat="1" applyBorder="1" applyAlignment="1">
      <alignment vertical="center"/>
    </xf>
    <xf numFmtId="0" fontId="2" fillId="0" borderId="5" xfId="1" applyFont="1" applyBorder="1" applyAlignment="1" applyProtection="1">
      <alignment horizontal="left" vertical="center" wrapText="1"/>
      <protection locked="0"/>
    </xf>
    <xf numFmtId="0" fontId="2" fillId="0" borderId="9" xfId="1" applyFont="1" applyBorder="1" applyAlignment="1" applyProtection="1">
      <alignment horizontal="left" vertical="center" wrapText="1"/>
      <protection locked="0"/>
    </xf>
    <xf numFmtId="0" fontId="2" fillId="0" borderId="11" xfId="1" applyFont="1" applyBorder="1" applyAlignment="1" applyProtection="1">
      <alignment horizontal="left" vertical="center" wrapText="1"/>
      <protection locked="0"/>
    </xf>
    <xf numFmtId="164" fontId="0" fillId="0" borderId="5" xfId="0" applyNumberFormat="1" applyBorder="1" applyAlignment="1">
      <alignment vertical="center" wrapText="1"/>
    </xf>
    <xf numFmtId="164" fontId="0" fillId="0" borderId="9" xfId="0" applyNumberFormat="1" applyBorder="1" applyAlignment="1">
      <alignment vertical="center" wrapText="1"/>
    </xf>
    <xf numFmtId="164" fontId="0" fillId="0" borderId="11" xfId="0" applyNumberFormat="1" applyBorder="1" applyAlignment="1">
      <alignment vertical="center" wrapText="1"/>
    </xf>
    <xf numFmtId="0" fontId="0" fillId="0" borderId="5" xfId="0" applyBorder="1" applyAlignment="1">
      <alignment vertical="center" wrapText="1"/>
    </xf>
    <xf numFmtId="0" fontId="0" fillId="0" borderId="9" xfId="0" applyBorder="1" applyAlignment="1">
      <alignment vertical="center" wrapText="1"/>
    </xf>
    <xf numFmtId="0" fontId="0" fillId="0" borderId="11" xfId="0" applyBorder="1" applyAlignment="1">
      <alignment vertical="center" wrapText="1"/>
    </xf>
    <xf numFmtId="0" fontId="3" fillId="0" borderId="5" xfId="1" applyFont="1" applyBorder="1" applyAlignment="1">
      <alignment horizontal="center" vertical="center" wrapText="1"/>
    </xf>
    <xf numFmtId="0" fontId="3" fillId="0" borderId="9" xfId="1" applyFont="1" applyBorder="1" applyAlignment="1">
      <alignment horizontal="center" vertical="center" wrapText="1"/>
    </xf>
    <xf numFmtId="0" fontId="3" fillId="0" borderId="11" xfId="1" applyFont="1" applyBorder="1" applyAlignment="1">
      <alignment horizontal="center" vertical="center" wrapText="1"/>
    </xf>
    <xf numFmtId="0" fontId="0" fillId="0" borderId="3" xfId="0" applyBorder="1" applyAlignment="1">
      <alignment horizontal="center" vertical="top" wrapText="1"/>
    </xf>
    <xf numFmtId="164" fontId="0" fillId="0" borderId="5" xfId="0" applyNumberFormat="1" applyBorder="1"/>
    <xf numFmtId="164" fontId="0" fillId="0" borderId="9" xfId="0" applyNumberFormat="1" applyBorder="1"/>
    <xf numFmtId="164" fontId="0" fillId="0" borderId="11" xfId="0" applyNumberFormat="1" applyBorder="1"/>
    <xf numFmtId="0" fontId="0" fillId="0" borderId="5" xfId="0" applyBorder="1"/>
    <xf numFmtId="0" fontId="0" fillId="0" borderId="9" xfId="0" applyBorder="1"/>
    <xf numFmtId="0" fontId="0" fillId="0" borderId="11" xfId="0" applyBorder="1"/>
    <xf numFmtId="164" fontId="0" fillId="0" borderId="5" xfId="0" applyNumberFormat="1" applyBorder="1" applyAlignment="1">
      <alignment vertical="top" wrapText="1"/>
    </xf>
    <xf numFmtId="164" fontId="0" fillId="0" borderId="9" xfId="0" applyNumberFormat="1" applyBorder="1" applyAlignment="1">
      <alignment vertical="top" wrapText="1"/>
    </xf>
    <xf numFmtId="164" fontId="0" fillId="0" borderId="11" xfId="0" applyNumberFormat="1" applyBorder="1" applyAlignment="1">
      <alignment vertical="top" wrapText="1"/>
    </xf>
    <xf numFmtId="164" fontId="0" fillId="0" borderId="5" xfId="0" applyNumberFormat="1" applyBorder="1" applyAlignment="1">
      <alignment horizontal="center" vertical="center"/>
    </xf>
    <xf numFmtId="164" fontId="0" fillId="0" borderId="9" xfId="0" applyNumberFormat="1" applyBorder="1" applyAlignment="1">
      <alignment horizontal="center" vertical="center"/>
    </xf>
    <xf numFmtId="164" fontId="0" fillId="0" borderId="11" xfId="0" applyNumberFormat="1" applyBorder="1" applyAlignment="1">
      <alignment horizontal="center" vertical="center"/>
    </xf>
    <xf numFmtId="164" fontId="0" fillId="0" borderId="5" xfId="0" applyNumberFormat="1" applyBorder="1" applyAlignment="1">
      <alignment vertical="justify"/>
    </xf>
    <xf numFmtId="164" fontId="0" fillId="0" borderId="9" xfId="0" applyNumberFormat="1" applyBorder="1" applyAlignment="1">
      <alignment vertical="justify"/>
    </xf>
    <xf numFmtId="164" fontId="0" fillId="0" borderId="11" xfId="0" applyNumberFormat="1" applyBorder="1" applyAlignment="1">
      <alignment vertical="justify"/>
    </xf>
    <xf numFmtId="0" fontId="29" fillId="0" borderId="12" xfId="1" applyFont="1" applyBorder="1" applyAlignment="1" applyProtection="1">
      <alignment horizontal="left" vertical="top" wrapText="1"/>
      <protection locked="0"/>
    </xf>
    <xf numFmtId="0" fontId="29" fillId="0" borderId="14"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30" fillId="0" borderId="3" xfId="1" applyFont="1" applyBorder="1" applyAlignment="1" applyProtection="1">
      <alignment horizontal="center"/>
      <protection locked="0"/>
    </xf>
    <xf numFmtId="0" fontId="8" fillId="0" borderId="12" xfId="2" applyFont="1" applyBorder="1" applyAlignment="1">
      <alignment horizontal="center" vertical="center" wrapText="1"/>
    </xf>
    <xf numFmtId="0" fontId="8" fillId="0" borderId="14" xfId="2" applyFont="1" applyBorder="1" applyAlignment="1">
      <alignment horizontal="center" vertical="center" wrapText="1"/>
    </xf>
    <xf numFmtId="0" fontId="8" fillId="0" borderId="13" xfId="2" applyFont="1" applyBorder="1" applyAlignment="1">
      <alignment horizontal="center" vertical="center" wrapText="1"/>
    </xf>
    <xf numFmtId="0" fontId="44" fillId="0" borderId="3" xfId="2" applyFont="1" applyBorder="1" applyAlignment="1">
      <alignment horizontal="center" vertical="center" wrapText="1"/>
    </xf>
    <xf numFmtId="0" fontId="45" fillId="0" borderId="3" xfId="2" applyFont="1" applyBorder="1" applyAlignment="1">
      <alignment horizontal="center" vertical="center" wrapText="1"/>
    </xf>
    <xf numFmtId="0" fontId="32" fillId="0" borderId="3" xfId="1" applyFont="1" applyBorder="1" applyAlignment="1">
      <alignment horizontal="center" vertical="center" wrapText="1"/>
    </xf>
    <xf numFmtId="0" fontId="51" fillId="0" borderId="23" xfId="1" applyFont="1" applyBorder="1" applyAlignment="1" applyProtection="1">
      <alignment wrapText="1"/>
      <protection locked="0"/>
    </xf>
    <xf numFmtId="0" fontId="30" fillId="11" borderId="23" xfId="1" applyFont="1" applyFill="1" applyBorder="1" applyAlignment="1" applyProtection="1">
      <alignment horizontal="center" vertical="center" wrapText="1"/>
      <protection locked="0"/>
    </xf>
    <xf numFmtId="0" fontId="30" fillId="4" borderId="33" xfId="1" applyFont="1" applyFill="1" applyBorder="1" applyAlignment="1" applyProtection="1">
      <alignment horizontal="left" vertical="center" wrapText="1"/>
      <protection locked="0"/>
    </xf>
    <xf numFmtId="0" fontId="32" fillId="4" borderId="23" xfId="1" applyFont="1" applyFill="1" applyBorder="1" applyAlignment="1" applyProtection="1">
      <alignment horizontal="left"/>
      <protection locked="0"/>
    </xf>
    <xf numFmtId="0" fontId="30" fillId="4" borderId="18" xfId="1" applyFont="1" applyFill="1" applyBorder="1" applyAlignment="1" applyProtection="1">
      <alignment horizontal="left" vertical="center" wrapText="1"/>
      <protection locked="0"/>
    </xf>
    <xf numFmtId="0" fontId="30" fillId="4" borderId="40" xfId="1" applyFont="1" applyFill="1" applyBorder="1" applyAlignment="1" applyProtection="1">
      <alignment horizontal="left" vertical="center" wrapText="1"/>
      <protection locked="0"/>
    </xf>
    <xf numFmtId="0" fontId="30" fillId="4" borderId="3" xfId="1" applyFont="1" applyFill="1" applyBorder="1" applyAlignment="1" applyProtection="1">
      <alignment horizontal="center" vertical="center" wrapText="1"/>
      <protection locked="0"/>
    </xf>
    <xf numFmtId="0" fontId="32" fillId="4" borderId="3" xfId="1" applyFont="1" applyFill="1" applyBorder="1" applyProtection="1">
      <protection locked="0"/>
    </xf>
    <xf numFmtId="0" fontId="30" fillId="0" borderId="18" xfId="1" applyFont="1" applyBorder="1" applyAlignment="1" applyProtection="1">
      <alignment horizontal="center" vertical="center" wrapText="1"/>
      <protection locked="0"/>
    </xf>
    <xf numFmtId="0" fontId="32" fillId="0" borderId="40" xfId="1" applyFont="1" applyBorder="1" applyProtection="1">
      <protection locked="0"/>
    </xf>
    <xf numFmtId="0" fontId="8" fillId="0" borderId="3" xfId="2" applyFont="1" applyBorder="1" applyAlignment="1">
      <alignment horizontal="center" vertical="center" wrapText="1"/>
    </xf>
    <xf numFmtId="0" fontId="42" fillId="7" borderId="3" xfId="2" applyFont="1" applyFill="1" applyBorder="1" applyAlignment="1">
      <alignment horizontal="left" vertical="center" wrapText="1"/>
    </xf>
    <xf numFmtId="0" fontId="46" fillId="0" borderId="3" xfId="1" applyFont="1" applyBorder="1" applyAlignment="1">
      <alignment horizontal="left" vertical="center" wrapText="1"/>
    </xf>
    <xf numFmtId="0" fontId="30" fillId="0" borderId="3" xfId="1" applyFont="1" applyBorder="1" applyAlignment="1" applyProtection="1">
      <alignment horizontal="center" vertical="center"/>
      <protection locked="0"/>
    </xf>
    <xf numFmtId="0" fontId="41" fillId="0" borderId="3" xfId="1" applyFont="1" applyBorder="1" applyAlignment="1" applyProtection="1">
      <alignment horizontal="center" vertical="center" wrapText="1"/>
      <protection locked="0"/>
    </xf>
    <xf numFmtId="0" fontId="51" fillId="0" borderId="3" xfId="1" applyFont="1" applyBorder="1" applyAlignment="1" applyProtection="1">
      <alignment wrapText="1"/>
      <protection locked="0"/>
    </xf>
    <xf numFmtId="0" fontId="30" fillId="11" borderId="3" xfId="1" applyFont="1" applyFill="1" applyBorder="1" applyAlignment="1" applyProtection="1">
      <alignment horizontal="center" vertical="center" wrapText="1"/>
      <protection locked="0"/>
    </xf>
    <xf numFmtId="0" fontId="30" fillId="6" borderId="3" xfId="1" applyFont="1" applyFill="1" applyBorder="1" applyAlignment="1" applyProtection="1">
      <alignment horizontal="center" vertical="center" wrapText="1"/>
      <protection locked="0"/>
    </xf>
    <xf numFmtId="0" fontId="53" fillId="0" borderId="3" xfId="1" applyFont="1" applyBorder="1" applyAlignment="1" applyProtection="1">
      <alignment horizontal="center" vertical="center" wrapText="1"/>
      <protection locked="0"/>
    </xf>
    <xf numFmtId="0" fontId="32" fillId="11" borderId="3" xfId="1" applyFont="1" applyFill="1" applyBorder="1" applyAlignment="1">
      <alignment horizontal="center" vertical="center" wrapText="1"/>
    </xf>
    <xf numFmtId="0" fontId="62" fillId="0" borderId="3" xfId="1" applyFont="1" applyBorder="1" applyAlignment="1" applyProtection="1">
      <alignment horizontal="center" vertical="center" wrapText="1"/>
      <protection locked="0"/>
    </xf>
    <xf numFmtId="0" fontId="32" fillId="0" borderId="3" xfId="1" applyFont="1" applyBorder="1" applyAlignment="1" applyProtection="1">
      <alignment horizontal="left" vertical="center" wrapText="1"/>
      <protection locked="0"/>
    </xf>
    <xf numFmtId="0" fontId="32" fillId="0" borderId="3" xfId="1" applyFont="1" applyBorder="1" applyAlignment="1" applyProtection="1">
      <alignment horizontal="left" wrapText="1"/>
      <protection locked="0"/>
    </xf>
    <xf numFmtId="0" fontId="32" fillId="0" borderId="3" xfId="1" applyFont="1" applyBorder="1" applyAlignment="1" applyProtection="1">
      <alignment horizontal="center" vertical="center" wrapText="1"/>
      <protection locked="0"/>
    </xf>
    <xf numFmtId="0" fontId="32" fillId="11" borderId="3" xfId="1" applyFont="1" applyFill="1" applyBorder="1" applyProtection="1">
      <protection locked="0"/>
    </xf>
    <xf numFmtId="0" fontId="14" fillId="0" borderId="3" xfId="0" applyFont="1" applyBorder="1" applyAlignment="1">
      <alignment horizontal="center" vertical="center"/>
    </xf>
    <xf numFmtId="0" fontId="0" fillId="0" borderId="5" xfId="0" applyBorder="1" applyAlignment="1">
      <alignment horizontal="justify" vertical="top"/>
    </xf>
    <xf numFmtId="0" fontId="0" fillId="0" borderId="9" xfId="0" applyBorder="1" applyAlignment="1">
      <alignment horizontal="justify" vertical="top"/>
    </xf>
    <xf numFmtId="0" fontId="0" fillId="0" borderId="11" xfId="0" applyBorder="1" applyAlignment="1">
      <alignment horizontal="justify" vertical="top"/>
    </xf>
    <xf numFmtId="0" fontId="0" fillId="0" borderId="3" xfId="0" applyBorder="1" applyAlignment="1">
      <alignment horizontal="justify" vertical="center" wrapText="1"/>
    </xf>
    <xf numFmtId="0" fontId="14" fillId="0" borderId="5" xfId="0" applyFont="1" applyBorder="1" applyAlignment="1">
      <alignment horizontal="center" vertical="center"/>
    </xf>
    <xf numFmtId="0" fontId="14" fillId="0" borderId="9" xfId="0" applyFont="1" applyBorder="1" applyAlignment="1">
      <alignment horizontal="center" vertical="center"/>
    </xf>
    <xf numFmtId="0" fontId="14" fillId="0" borderId="11" xfId="0" applyFont="1" applyBorder="1" applyAlignment="1">
      <alignment horizontal="center" vertical="center"/>
    </xf>
    <xf numFmtId="4" fontId="0" fillId="0" borderId="5" xfId="0" applyNumberFormat="1" applyBorder="1" applyAlignment="1">
      <alignment horizontal="center" vertical="center"/>
    </xf>
    <xf numFmtId="4" fontId="0" fillId="0" borderId="9" xfId="0" applyNumberFormat="1" applyBorder="1" applyAlignment="1">
      <alignment horizontal="center" vertical="center"/>
    </xf>
    <xf numFmtId="4" fontId="0" fillId="0" borderId="11" xfId="0" applyNumberFormat="1" applyBorder="1" applyAlignment="1">
      <alignment horizontal="center" vertical="center"/>
    </xf>
    <xf numFmtId="0" fontId="0" fillId="0" borderId="19" xfId="0" applyBorder="1" applyAlignment="1">
      <alignment horizontal="center" vertical="center" wrapText="1"/>
    </xf>
    <xf numFmtId="0" fontId="0" fillId="0" borderId="22" xfId="0" applyBorder="1" applyAlignment="1">
      <alignment horizontal="center" vertical="center" wrapText="1"/>
    </xf>
    <xf numFmtId="0" fontId="0" fillId="0" borderId="24" xfId="0" applyBorder="1" applyAlignment="1">
      <alignment horizontal="center" vertical="center" wrapText="1"/>
    </xf>
    <xf numFmtId="168" fontId="30" fillId="6" borderId="45" xfId="1" applyNumberFormat="1" applyFont="1" applyFill="1" applyBorder="1" applyAlignment="1" applyProtection="1">
      <alignment horizontal="center" vertical="center" wrapText="1"/>
      <protection locked="0"/>
    </xf>
    <xf numFmtId="168" fontId="30" fillId="6" borderId="46" xfId="1" applyNumberFormat="1" applyFont="1" applyFill="1" applyBorder="1" applyAlignment="1" applyProtection="1">
      <alignment horizontal="center" vertical="center" wrapText="1"/>
      <protection locked="0"/>
    </xf>
    <xf numFmtId="168" fontId="30" fillId="6" borderId="48" xfId="1" applyNumberFormat="1" applyFont="1" applyFill="1" applyBorder="1" applyAlignment="1" applyProtection="1">
      <alignment horizontal="center" vertical="center" wrapText="1"/>
      <protection locked="0"/>
    </xf>
    <xf numFmtId="0" fontId="0" fillId="0" borderId="5" xfId="0" applyBorder="1" applyAlignment="1">
      <alignment horizontal="justify" vertical="center"/>
    </xf>
    <xf numFmtId="0" fontId="0" fillId="0" borderId="9" xfId="0" applyBorder="1" applyAlignment="1">
      <alignment horizontal="justify" vertical="center"/>
    </xf>
    <xf numFmtId="0" fontId="0" fillId="0" borderId="11" xfId="0" applyBorder="1" applyAlignment="1">
      <alignment horizontal="justify" vertical="center"/>
    </xf>
    <xf numFmtId="168" fontId="30" fillId="6" borderId="47" xfId="1" applyNumberFormat="1" applyFont="1" applyFill="1" applyBorder="1" applyAlignment="1" applyProtection="1">
      <alignment horizontal="center" vertical="center" wrapText="1"/>
      <protection locked="0"/>
    </xf>
    <xf numFmtId="14" fontId="0" fillId="0" borderId="9" xfId="0" applyNumberFormat="1" applyBorder="1" applyAlignment="1">
      <alignment horizontal="center" vertical="center"/>
    </xf>
    <xf numFmtId="14" fontId="0" fillId="0" borderId="11" xfId="0" applyNumberFormat="1" applyBorder="1" applyAlignment="1">
      <alignment horizontal="center" vertical="center"/>
    </xf>
    <xf numFmtId="0" fontId="0" fillId="0" borderId="5" xfId="0" applyBorder="1" applyAlignment="1">
      <alignment horizontal="justify" vertical="center" wrapText="1"/>
    </xf>
    <xf numFmtId="0" fontId="0" fillId="0" borderId="9" xfId="0" applyBorder="1" applyAlignment="1">
      <alignment horizontal="justify" vertical="center" wrapText="1"/>
    </xf>
    <xf numFmtId="0" fontId="0" fillId="0" borderId="11" xfId="0" applyBorder="1" applyAlignment="1">
      <alignment horizontal="justify" vertical="center" wrapText="1"/>
    </xf>
    <xf numFmtId="0" fontId="32" fillId="6" borderId="20" xfId="1" applyFont="1" applyFill="1" applyBorder="1" applyAlignment="1" applyProtection="1">
      <alignment horizontal="center" vertical="center" wrapText="1"/>
      <protection locked="0"/>
    </xf>
    <xf numFmtId="0" fontId="63" fillId="6" borderId="23" xfId="1" applyFont="1" applyFill="1" applyBorder="1" applyAlignment="1" applyProtection="1">
      <alignment horizontal="center" vertical="center" wrapText="1"/>
      <protection locked="0"/>
    </xf>
    <xf numFmtId="0" fontId="63" fillId="6" borderId="31" xfId="1" applyFont="1" applyFill="1" applyBorder="1" applyAlignment="1" applyProtection="1">
      <alignment horizontal="center" vertical="center" wrapText="1"/>
      <protection locked="0"/>
    </xf>
    <xf numFmtId="0" fontId="51" fillId="0" borderId="23" xfId="1" applyFont="1" applyBorder="1" applyAlignment="1" applyProtection="1">
      <alignment horizontal="center" vertical="center" wrapText="1"/>
      <protection locked="0"/>
    </xf>
    <xf numFmtId="0" fontId="32" fillId="0" borderId="20" xfId="1" applyFont="1" applyBorder="1" applyAlignment="1" applyProtection="1">
      <alignment horizontal="center" vertical="center" wrapText="1"/>
      <protection locked="0"/>
    </xf>
    <xf numFmtId="0" fontId="32" fillId="0" borderId="23" xfId="1" applyFont="1" applyBorder="1" applyAlignment="1" applyProtection="1">
      <alignment horizontal="center" wrapText="1"/>
      <protection locked="0"/>
    </xf>
    <xf numFmtId="0" fontId="32" fillId="0" borderId="31" xfId="1" applyFont="1" applyBorder="1" applyAlignment="1" applyProtection="1">
      <alignment horizontal="center" wrapText="1"/>
      <protection locked="0"/>
    </xf>
    <xf numFmtId="0" fontId="32" fillId="0" borderId="5" xfId="1" applyFont="1" applyBorder="1" applyAlignment="1" applyProtection="1">
      <alignment horizontal="center" vertical="center" wrapText="1"/>
      <protection locked="0"/>
    </xf>
    <xf numFmtId="0" fontId="53" fillId="0" borderId="9" xfId="1" applyFont="1" applyBorder="1" applyAlignment="1" applyProtection="1">
      <alignment horizontal="center" vertical="center" wrapText="1"/>
      <protection locked="0"/>
    </xf>
    <xf numFmtId="0" fontId="53" fillId="0" borderId="11" xfId="1" applyFont="1" applyBorder="1" applyAlignment="1" applyProtection="1">
      <alignment horizontal="center" vertical="center" wrapText="1"/>
      <protection locked="0"/>
    </xf>
    <xf numFmtId="168" fontId="30" fillId="6" borderId="23" xfId="1" applyNumberFormat="1" applyFont="1" applyFill="1" applyBorder="1" applyAlignment="1" applyProtection="1">
      <alignment horizontal="center" vertical="center" wrapText="1"/>
      <protection locked="0"/>
    </xf>
    <xf numFmtId="0" fontId="30" fillId="6" borderId="20" xfId="1" applyFont="1" applyFill="1" applyBorder="1" applyAlignment="1" applyProtection="1">
      <alignment horizontal="center" vertical="center" wrapText="1"/>
      <protection locked="0"/>
    </xf>
    <xf numFmtId="0" fontId="30" fillId="6" borderId="23" xfId="1" applyFont="1" applyFill="1" applyBorder="1" applyAlignment="1" applyProtection="1">
      <alignment horizontal="center" vertical="center" wrapText="1"/>
      <protection locked="0"/>
    </xf>
    <xf numFmtId="168" fontId="30" fillId="6" borderId="20" xfId="1" applyNumberFormat="1" applyFont="1" applyFill="1" applyBorder="1" applyAlignment="1" applyProtection="1">
      <alignment horizontal="center" vertical="center" wrapText="1"/>
      <protection locked="0"/>
    </xf>
    <xf numFmtId="0" fontId="30" fillId="0" borderId="40" xfId="1" applyFont="1" applyBorder="1" applyAlignment="1" applyProtection="1">
      <alignment horizontal="center" vertical="center" wrapText="1"/>
      <protection locked="0"/>
    </xf>
    <xf numFmtId="166" fontId="32" fillId="6" borderId="20" xfId="1" applyNumberFormat="1" applyFont="1" applyFill="1" applyBorder="1" applyAlignment="1" applyProtection="1">
      <alignment horizontal="center" vertical="center" wrapText="1"/>
      <protection locked="0"/>
    </xf>
    <xf numFmtId="166" fontId="32" fillId="6" borderId="23" xfId="1" applyNumberFormat="1" applyFont="1" applyFill="1" applyBorder="1" applyAlignment="1" applyProtection="1">
      <alignment horizontal="center" vertical="center" wrapText="1"/>
      <protection locked="0"/>
    </xf>
    <xf numFmtId="166" fontId="32" fillId="6" borderId="31" xfId="1" applyNumberFormat="1" applyFont="1" applyFill="1" applyBorder="1" applyAlignment="1" applyProtection="1">
      <alignment horizontal="center" vertical="center" wrapText="1"/>
      <protection locked="0"/>
    </xf>
    <xf numFmtId="0" fontId="41" fillId="0" borderId="3" xfId="1" applyFont="1" applyBorder="1" applyAlignment="1" applyProtection="1">
      <alignment horizontal="center" vertical="center"/>
      <protection locked="0"/>
    </xf>
    <xf numFmtId="0" fontId="51" fillId="0" borderId="3" xfId="1" applyFont="1" applyBorder="1" applyProtection="1">
      <protection locked="0"/>
    </xf>
    <xf numFmtId="166" fontId="30" fillId="6" borderId="33" xfId="1" applyNumberFormat="1" applyFont="1" applyFill="1" applyBorder="1" applyAlignment="1" applyProtection="1">
      <alignment horizontal="center" vertical="center" wrapText="1"/>
      <protection locked="0"/>
    </xf>
    <xf numFmtId="166" fontId="30" fillId="6" borderId="23" xfId="1" applyNumberFormat="1" applyFont="1" applyFill="1" applyBorder="1" applyAlignment="1" applyProtection="1">
      <alignment horizontal="center" vertical="center" wrapText="1"/>
      <protection locked="0"/>
    </xf>
    <xf numFmtId="166" fontId="30" fillId="6" borderId="31" xfId="1" applyNumberFormat="1" applyFont="1" applyFill="1" applyBorder="1" applyAlignment="1" applyProtection="1">
      <alignment horizontal="center" vertical="center" wrapText="1"/>
      <protection locked="0"/>
    </xf>
    <xf numFmtId="0" fontId="30" fillId="6" borderId="35" xfId="1" applyFont="1" applyFill="1" applyBorder="1" applyAlignment="1" applyProtection="1">
      <alignment horizontal="center" vertical="center" wrapText="1"/>
      <protection locked="0"/>
    </xf>
    <xf numFmtId="0" fontId="30" fillId="6" borderId="44" xfId="1" applyFont="1" applyFill="1" applyBorder="1" applyAlignment="1" applyProtection="1">
      <alignment horizontal="center" vertical="center" wrapText="1"/>
      <protection locked="0"/>
    </xf>
    <xf numFmtId="0" fontId="30" fillId="6" borderId="28" xfId="1" applyFont="1" applyFill="1" applyBorder="1" applyAlignment="1" applyProtection="1">
      <alignment horizontal="center" vertical="center" wrapText="1"/>
      <protection locked="0"/>
    </xf>
    <xf numFmtId="0" fontId="28" fillId="0" borderId="12" xfId="1" applyFont="1" applyBorder="1" applyAlignment="1" applyProtection="1">
      <alignment vertical="center" wrapText="1"/>
      <protection locked="0"/>
    </xf>
    <xf numFmtId="0" fontId="28" fillId="0" borderId="14" xfId="1" applyFont="1" applyBorder="1" applyAlignment="1" applyProtection="1">
      <alignment vertical="center"/>
      <protection locked="0"/>
    </xf>
    <xf numFmtId="0" fontId="0" fillId="0" borderId="5" xfId="0" applyBorder="1" applyAlignment="1">
      <alignment vertical="top" wrapText="1"/>
    </xf>
  </cellXfs>
  <cellStyles count="3">
    <cellStyle name="Normal" xfId="0" builtinId="0"/>
    <cellStyle name="Normal 2" xfId="1" xr:uid="{00000000-0005-0000-0000-000001000000}"/>
    <cellStyle name="Normal 2 2" xfId="2" xr:uid="{00000000-0005-0000-0000-000002000000}"/>
  </cellStyles>
  <dxfs count="2664">
    <dxf>
      <fill>
        <patternFill patternType="solid">
          <fgColor rgb="FFC00000"/>
          <bgColor rgb="FFC0000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C00000"/>
          <bgColor rgb="FFC0000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E36C09"/>
          <bgColor rgb="FFE36C09"/>
        </patternFill>
      </fill>
    </dxf>
    <dxf>
      <fill>
        <patternFill patternType="solid">
          <fgColor rgb="FFC00000"/>
          <bgColor rgb="FFC00000"/>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patternType="solid">
          <fgColor rgb="FFC00000"/>
          <bgColor rgb="FFC00000"/>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FFFF66"/>
          <bgColor rgb="FFFFFF66"/>
        </patternFill>
      </fill>
    </dxf>
    <dxf>
      <fill>
        <patternFill patternType="solid">
          <fgColor rgb="FF00B050"/>
          <bgColor rgb="FF00B050"/>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92D050"/>
          <bgColor rgb="FF92D050"/>
        </patternFill>
      </fill>
    </dxf>
    <dxf>
      <fill>
        <patternFill patternType="solid">
          <fgColor rgb="FF00B050"/>
          <bgColor rgb="FF00B05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92D050"/>
          <bgColor rgb="FF92D050"/>
        </patternFill>
      </fill>
    </dxf>
    <dxf>
      <fill>
        <patternFill patternType="solid">
          <fgColor rgb="FFFF0000"/>
          <bgColor rgb="FFFF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C00000"/>
          <bgColor rgb="FFC00000"/>
        </patternFill>
      </fill>
    </dxf>
    <dxf>
      <fill>
        <patternFill patternType="solid">
          <fgColor rgb="FF92D050"/>
          <bgColor rgb="FF92D05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C00000"/>
          <bgColor rgb="FFC00000"/>
        </patternFill>
      </fill>
    </dxf>
    <dxf>
      <fill>
        <patternFill patternType="solid">
          <fgColor rgb="FFC00000"/>
          <bgColor rgb="FFC00000"/>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patternType="solid">
          <fgColor rgb="FFFFFF00"/>
          <bgColor rgb="FFFFFF00"/>
        </patternFill>
      </fill>
    </dxf>
    <dxf>
      <fill>
        <patternFill patternType="solid">
          <fgColor rgb="FFC00000"/>
          <bgColor rgb="FFC00000"/>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FFFF00"/>
          <bgColor rgb="FFFFFF00"/>
        </patternFill>
      </fill>
    </dxf>
    <dxf>
      <fill>
        <patternFill patternType="solid">
          <fgColor rgb="FFC00000"/>
          <bgColor rgb="FFC00000"/>
        </patternFill>
      </fill>
    </dxf>
    <dxf>
      <fill>
        <patternFill patternType="solid">
          <fgColor rgb="FF92D050"/>
          <bgColor rgb="FF92D050"/>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C000"/>
          <bgColor rgb="FFFFC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00B050"/>
          <bgColor rgb="FF00B05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ont>
        <color auto="1"/>
      </font>
      <fill>
        <patternFill>
          <bgColor theme="5" tint="0.79998168889431442"/>
        </patternFill>
      </fill>
    </dxf>
    <dxf>
      <font>
        <color auto="1"/>
      </font>
      <fill>
        <patternFill>
          <bgColor rgb="FFFFE3E2"/>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FF0000"/>
          <bgColor rgb="FFFF000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66"/>
          <bgColor rgb="FFFFFF66"/>
        </patternFill>
      </fill>
    </dxf>
    <dxf>
      <fill>
        <patternFill patternType="solid">
          <fgColor rgb="FF92D050"/>
          <bgColor rgb="FF92D050"/>
        </patternFill>
      </fill>
    </dxf>
    <dxf>
      <fill>
        <patternFill patternType="solid">
          <fgColor rgb="FFFF0000"/>
          <bgColor rgb="FFFF0000"/>
        </patternFill>
      </fill>
    </dxf>
    <dxf>
      <fill>
        <patternFill patternType="solid">
          <fgColor rgb="FF00B050"/>
          <bgColor rgb="FF00B050"/>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92D050"/>
          <bgColor rgb="FF92D050"/>
        </patternFill>
      </fill>
    </dxf>
    <dxf>
      <fill>
        <patternFill patternType="solid">
          <fgColor rgb="FF00B050"/>
          <bgColor rgb="FF00B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FF0000"/>
          <bgColor rgb="FFFF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C00000"/>
          <bgColor rgb="FFC0000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ont>
        <color auto="1"/>
      </font>
      <fill>
        <patternFill>
          <bgColor theme="5" tint="0.79998168889431442"/>
        </patternFill>
      </fill>
    </dxf>
    <dxf>
      <font>
        <color auto="1"/>
      </font>
      <fill>
        <patternFill>
          <bgColor rgb="FFFFE3E2"/>
        </patternFill>
      </fill>
    </dxf>
    <dxf>
      <font>
        <color auto="1"/>
      </font>
      <fill>
        <patternFill>
          <bgColor theme="5" tint="0.79998168889431442"/>
        </patternFill>
      </fill>
    </dxf>
    <dxf>
      <font>
        <color auto="1"/>
      </font>
      <fill>
        <patternFill>
          <bgColor rgb="FFFFE3E2"/>
        </patternFill>
      </fill>
    </dxf>
    <dxf>
      <font>
        <color auto="1"/>
      </font>
      <fill>
        <patternFill>
          <bgColor theme="5" tint="0.79998168889431442"/>
        </patternFill>
      </fill>
    </dxf>
    <dxf>
      <font>
        <color auto="1"/>
      </font>
      <fill>
        <patternFill>
          <bgColor rgb="FFFFE3E2"/>
        </patternFill>
      </fill>
    </dxf>
    <dxf>
      <fill>
        <patternFill patternType="solid">
          <fgColor rgb="FFFFFF00"/>
          <bgColor rgb="FFFFFF00"/>
        </patternFill>
      </fill>
    </dxf>
    <dxf>
      <fill>
        <patternFill patternType="solid">
          <fgColor rgb="FFC00000"/>
          <bgColor rgb="FFC00000"/>
        </patternFill>
      </fill>
    </dxf>
    <dxf>
      <fill>
        <patternFill patternType="solid">
          <fgColor rgb="FF92D050"/>
          <bgColor rgb="FF92D050"/>
        </patternFill>
      </fill>
    </dxf>
    <dxf>
      <fill>
        <patternFill patternType="solid">
          <fgColor rgb="FFE36C09"/>
          <bgColor rgb="FFE36C09"/>
        </patternFill>
      </fill>
    </dxf>
    <dxf>
      <fill>
        <patternFill patternType="solid">
          <fgColor rgb="FF92D050"/>
          <bgColor rgb="FF92D050"/>
        </patternFill>
      </fill>
    </dxf>
    <dxf>
      <fill>
        <patternFill patternType="solid">
          <fgColor rgb="FFC00000"/>
          <bgColor rgb="FFC0000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92D050"/>
          <bgColor rgb="FF92D050"/>
        </patternFill>
      </fill>
    </dxf>
    <dxf>
      <fill>
        <patternFill patternType="solid">
          <fgColor rgb="FFFFFF66"/>
          <bgColor rgb="FFFFFF66"/>
        </patternFill>
      </fill>
    </dxf>
    <dxf>
      <fill>
        <patternFill patternType="solid">
          <fgColor rgb="FF00B050"/>
          <bgColor rgb="FF00B05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C00000"/>
          <bgColor rgb="FFC0000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C00000"/>
          <bgColor rgb="FFC00000"/>
        </patternFill>
      </fill>
    </dxf>
    <dxf>
      <fill>
        <patternFill patternType="solid">
          <fgColor rgb="FF92D050"/>
          <bgColor rgb="FF92D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92D050"/>
          <bgColor rgb="FF92D050"/>
        </patternFill>
      </fill>
    </dxf>
    <dxf>
      <fill>
        <patternFill patternType="solid">
          <fgColor rgb="FFFFFF66"/>
          <bgColor rgb="FFFFFF66"/>
        </patternFill>
      </fill>
    </dxf>
    <dxf>
      <fill>
        <patternFill patternType="solid">
          <fgColor rgb="FFFF0000"/>
          <bgColor rgb="FFFF0000"/>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00B050"/>
          <bgColor rgb="FF00B050"/>
        </patternFill>
      </fill>
    </dxf>
    <dxf>
      <fill>
        <patternFill patternType="solid">
          <fgColor rgb="FFFFFF66"/>
          <bgColor rgb="FFFFFF66"/>
        </patternFill>
      </fill>
    </dxf>
    <dxf>
      <fill>
        <patternFill patternType="solid">
          <fgColor rgb="FF92D050"/>
          <bgColor rgb="FF92D050"/>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ont>
        <color auto="1"/>
      </font>
      <fill>
        <patternFill>
          <bgColor theme="5" tint="0.79998168889431442"/>
        </patternFill>
      </fill>
    </dxf>
    <dxf>
      <font>
        <color auto="1"/>
      </font>
      <fill>
        <patternFill>
          <bgColor rgb="FFFFE3E2"/>
        </patternFill>
      </fill>
    </dxf>
    <dxf>
      <font>
        <color auto="1"/>
      </font>
      <fill>
        <patternFill>
          <bgColor theme="5" tint="0.79998168889431442"/>
        </patternFill>
      </fill>
    </dxf>
    <dxf>
      <font>
        <color auto="1"/>
      </font>
      <fill>
        <patternFill>
          <bgColor rgb="FFFFE3E2"/>
        </patternFill>
      </fill>
    </dxf>
    <dxf>
      <fill>
        <patternFill patternType="solid">
          <fgColor rgb="FFC00000"/>
          <bgColor rgb="FFC00000"/>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FF0000"/>
          <bgColor rgb="FFFF000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92D050"/>
          <bgColor rgb="FF92D050"/>
        </patternFill>
      </fill>
    </dxf>
    <dxf>
      <fill>
        <patternFill patternType="solid">
          <fgColor rgb="FF00B050"/>
          <bgColor rgb="FF00B05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E36C09"/>
          <bgColor rgb="FFE36C09"/>
        </patternFill>
      </fill>
    </dxf>
    <dxf>
      <fill>
        <patternFill patternType="solid">
          <fgColor rgb="FFFFFF00"/>
          <bgColor rgb="FFFFFF00"/>
        </patternFill>
      </fill>
    </dxf>
    <dxf>
      <fill>
        <patternFill patternType="solid">
          <fgColor rgb="FFC00000"/>
          <bgColor rgb="FFC00000"/>
        </patternFill>
      </fill>
    </dxf>
    <dxf>
      <fill>
        <patternFill patternType="solid">
          <fgColor rgb="FF92D050"/>
          <bgColor rgb="FF92D050"/>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00B050"/>
          <bgColor rgb="FF00B05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92D050"/>
          <bgColor rgb="FF92D050"/>
        </patternFill>
      </fill>
    </dxf>
    <dxf>
      <fill>
        <patternFill patternType="solid">
          <fgColor rgb="FFE36C09"/>
          <bgColor rgb="FFE36C09"/>
        </patternFill>
      </fill>
    </dxf>
    <dxf>
      <fill>
        <patternFill patternType="solid">
          <fgColor rgb="FF92D050"/>
          <bgColor rgb="FF92D050"/>
        </patternFill>
      </fill>
    </dxf>
    <dxf>
      <fill>
        <patternFill patternType="solid">
          <fgColor rgb="FFC00000"/>
          <bgColor rgb="FFC0000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92D050"/>
          <bgColor rgb="FF92D050"/>
        </patternFill>
      </fill>
    </dxf>
    <dxf>
      <fill>
        <patternFill patternType="solid">
          <fgColor rgb="FFFFFF66"/>
          <bgColor rgb="FFFFFF66"/>
        </patternFill>
      </fill>
    </dxf>
    <dxf>
      <fill>
        <patternFill patternType="solid">
          <fgColor rgb="FF00B050"/>
          <bgColor rgb="FF00B05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C00000"/>
          <bgColor rgb="FFC0000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C00000"/>
          <bgColor rgb="FFC00000"/>
        </patternFill>
      </fill>
    </dxf>
    <dxf>
      <fill>
        <patternFill patternType="solid">
          <fgColor rgb="FF92D050"/>
          <bgColor rgb="FF92D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92D050"/>
          <bgColor rgb="FF92D050"/>
        </patternFill>
      </fill>
    </dxf>
    <dxf>
      <fill>
        <patternFill patternType="solid">
          <fgColor rgb="FFFFFF66"/>
          <bgColor rgb="FFFFFF66"/>
        </patternFill>
      </fill>
    </dxf>
    <dxf>
      <fill>
        <patternFill patternType="solid">
          <fgColor rgb="FFFF0000"/>
          <bgColor rgb="FFFF0000"/>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00B050"/>
          <bgColor rgb="FF00B050"/>
        </patternFill>
      </fill>
    </dxf>
    <dxf>
      <fill>
        <patternFill patternType="solid">
          <fgColor rgb="FFFFFF66"/>
          <bgColor rgb="FFFFFF66"/>
        </patternFill>
      </fill>
    </dxf>
    <dxf>
      <fill>
        <patternFill patternType="solid">
          <fgColor rgb="FF92D050"/>
          <bgColor rgb="FF92D050"/>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00B050"/>
          <bgColor rgb="FF00B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92D050"/>
          <bgColor rgb="FF92D050"/>
        </patternFill>
      </fill>
    </dxf>
    <dxf>
      <fill>
        <patternFill patternType="solid">
          <fgColor rgb="FFFFC000"/>
          <bgColor rgb="FFFFC000"/>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C00000"/>
          <bgColor rgb="FFC00000"/>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patternType="solid">
          <fgColor rgb="FFFFFF00"/>
          <bgColor rgb="FFFFFF00"/>
        </patternFill>
      </fill>
    </dxf>
    <dxf>
      <fill>
        <patternFill patternType="solid">
          <fgColor rgb="FFC00000"/>
          <bgColor rgb="FFC00000"/>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FFFF00"/>
          <bgColor rgb="FFFFFF00"/>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C00000"/>
          <bgColor rgb="FFC00000"/>
        </patternFill>
      </fill>
    </dxf>
    <dxf>
      <fill>
        <patternFill patternType="solid">
          <fgColor rgb="FFC00000"/>
          <bgColor rgb="FFC00000"/>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FF66"/>
          <bgColor rgb="FFFFFF66"/>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FF66"/>
          <bgColor rgb="FFFFFF66"/>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92D050"/>
          <bgColor rgb="FF92D050"/>
        </patternFill>
      </fill>
    </dxf>
    <dxf>
      <fill>
        <patternFill patternType="solid">
          <fgColor rgb="FF00B050"/>
          <bgColor rgb="FF00B05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66"/>
          <bgColor rgb="FFFFFF66"/>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00B050"/>
          <bgColor rgb="FF00B050"/>
        </patternFill>
      </fill>
    </dxf>
    <dxf>
      <fill>
        <patternFill patternType="solid">
          <fgColor rgb="FFFF0000"/>
          <bgColor rgb="FFFF00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92D050"/>
          <bgColor rgb="FF92D050"/>
        </patternFill>
      </fill>
    </dxf>
    <dxf>
      <fill>
        <patternFill patternType="solid">
          <fgColor rgb="FFE36C09"/>
          <bgColor rgb="FFE36C09"/>
        </patternFill>
      </fill>
    </dxf>
    <dxf>
      <fill>
        <patternFill patternType="solid">
          <fgColor rgb="FFFFFF00"/>
          <bgColor rgb="FFFFFF00"/>
        </patternFill>
      </fill>
    </dxf>
    <dxf>
      <fill>
        <patternFill patternType="solid">
          <fgColor rgb="FFC00000"/>
          <bgColor rgb="FFC0000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C00000"/>
          <bgColor rgb="FFC0000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50"/>
          <bgColor rgb="FF00B050"/>
        </patternFill>
      </fill>
    </dxf>
    <dxf>
      <fill>
        <patternFill patternType="solid">
          <fgColor rgb="FFFFC000"/>
          <bgColor rgb="FFFFC000"/>
        </patternFill>
      </fill>
    </dxf>
    <dxf>
      <fill>
        <patternFill patternType="solid">
          <fgColor rgb="FF92D050"/>
          <bgColor rgb="FF92D050"/>
        </patternFill>
      </fill>
    </dxf>
    <dxf>
      <fill>
        <patternFill patternType="solid">
          <fgColor rgb="FFFFFF66"/>
          <bgColor rgb="FFFFFF66"/>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FF66"/>
          <bgColor rgb="FFFFFF66"/>
        </patternFill>
      </fill>
    </dxf>
    <dxf>
      <fill>
        <patternFill patternType="solid">
          <fgColor rgb="FF00B050"/>
          <bgColor rgb="FF00B050"/>
        </patternFill>
      </fill>
    </dxf>
    <dxf>
      <fill>
        <patternFill patternType="solid">
          <fgColor rgb="FFFFC000"/>
          <bgColor rgb="FFFFC00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92D050"/>
          <bgColor rgb="FF92D050"/>
        </patternFill>
      </fill>
    </dxf>
    <dxf>
      <fill>
        <patternFill patternType="solid">
          <fgColor rgb="FFC00000"/>
          <bgColor rgb="FFC0000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E36C09"/>
          <bgColor rgb="FFE36C09"/>
        </patternFill>
      </fill>
    </dxf>
    <dxf>
      <fill>
        <patternFill patternType="solid">
          <fgColor rgb="FFFFFF00"/>
          <bgColor rgb="FFFFFF00"/>
        </patternFill>
      </fill>
    </dxf>
    <dxf>
      <fill>
        <patternFill patternType="solid">
          <fgColor rgb="FFC00000"/>
          <bgColor rgb="FFC0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50"/>
          <bgColor rgb="FF00B050"/>
        </patternFill>
      </fill>
    </dxf>
    <dxf>
      <fill>
        <patternFill patternType="solid">
          <fgColor rgb="FFFF0000"/>
          <bgColor rgb="FFFF0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E36C09"/>
          <bgColor rgb="FFE36C09"/>
        </patternFill>
      </fill>
    </dxf>
    <dxf>
      <fill>
        <patternFill patternType="solid">
          <fgColor rgb="FF92D050"/>
          <bgColor rgb="FF92D050"/>
        </patternFill>
      </fill>
    </dxf>
    <dxf>
      <fill>
        <patternFill patternType="solid">
          <fgColor rgb="FFC00000"/>
          <bgColor rgb="FFC000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C00000"/>
          <bgColor rgb="FFC00000"/>
        </patternFill>
      </fill>
    </dxf>
    <dxf>
      <fill>
        <patternFill patternType="solid">
          <fgColor rgb="FFC00000"/>
          <bgColor rgb="FFC00000"/>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C000"/>
          <bgColor rgb="FFFFC000"/>
        </patternFill>
      </fill>
    </dxf>
    <dxf>
      <fill>
        <patternFill patternType="solid">
          <fgColor rgb="FF00B050"/>
          <bgColor rgb="FF00B050"/>
        </patternFill>
      </fill>
    </dxf>
    <dxf>
      <fill>
        <patternFill patternType="solid">
          <fgColor rgb="FFFF0000"/>
          <bgColor rgb="FFFF0000"/>
        </patternFill>
      </fill>
    </dxf>
    <dxf>
      <fill>
        <patternFill patternType="solid">
          <fgColor rgb="FFFFFF66"/>
          <bgColor rgb="FFFFFF66"/>
        </patternFill>
      </fill>
    </dxf>
    <dxf>
      <fill>
        <patternFill patternType="solid">
          <fgColor rgb="FF92D050"/>
          <bgColor rgb="FF92D050"/>
        </patternFill>
      </fill>
    </dxf>
    <dxf>
      <fill>
        <patternFill patternType="solid">
          <fgColor rgb="FFE36C09"/>
          <bgColor rgb="FFE36C09"/>
        </patternFill>
      </fill>
    </dxf>
    <dxf>
      <fill>
        <patternFill patternType="solid">
          <fgColor rgb="FFFFFF00"/>
          <bgColor rgb="FFFFFF00"/>
        </patternFill>
      </fill>
    </dxf>
    <dxf>
      <fill>
        <patternFill patternType="solid">
          <fgColor rgb="FFC00000"/>
          <bgColor rgb="FFC0000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92D050"/>
          <bgColor rgb="FF92D050"/>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E36C09"/>
          <bgColor rgb="FFE36C09"/>
        </patternFill>
      </fill>
    </dxf>
    <dxf>
      <fill>
        <patternFill patternType="solid">
          <fgColor rgb="FFFFFF00"/>
          <bgColor rgb="FFFFFF00"/>
        </patternFill>
      </fill>
    </dxf>
    <dxf>
      <fill>
        <patternFill patternType="solid">
          <fgColor rgb="FFC00000"/>
          <bgColor rgb="FFC00000"/>
        </patternFill>
      </fill>
    </dxf>
    <dxf>
      <fill>
        <patternFill patternType="solid">
          <fgColor rgb="FF92D050"/>
          <bgColor rgb="FF92D050"/>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00B050"/>
          <bgColor rgb="FF00B050"/>
        </patternFill>
      </fill>
    </dxf>
    <dxf>
      <fill>
        <patternFill patternType="solid">
          <fgColor rgb="FFFFFF66"/>
          <bgColor rgb="FFFFFF66"/>
        </patternFill>
      </fill>
    </dxf>
    <dxf>
      <fill>
        <patternFill patternType="solid">
          <fgColor rgb="FFFF0000"/>
          <bgColor rgb="FFFF0000"/>
        </patternFill>
      </fill>
    </dxf>
    <dxf>
      <fill>
        <patternFill patternType="solid">
          <fgColor rgb="FF92D050"/>
          <bgColor rgb="FF92D050"/>
        </patternFill>
      </fill>
    </dxf>
    <dxf>
      <fill>
        <patternFill patternType="solid">
          <fgColor rgb="FFFFC000"/>
          <bgColor rgb="FFFFC000"/>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FFFF66"/>
          <bgColor rgb="FFFFFF66"/>
        </patternFill>
      </fill>
    </dxf>
    <dxf>
      <fill>
        <patternFill patternType="solid">
          <fgColor rgb="FF92D050"/>
          <bgColor rgb="FF92D050"/>
        </patternFill>
      </fill>
    </dxf>
    <dxf>
      <fill>
        <patternFill patternType="solid">
          <fgColor rgb="FFFFFF66"/>
          <bgColor rgb="FFFFFF66"/>
        </patternFill>
      </fill>
    </dxf>
    <dxf>
      <fill>
        <patternFill patternType="solid">
          <fgColor rgb="FF00B050"/>
          <bgColor rgb="FF00B05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FF0000"/>
          <bgColor rgb="FFFF000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92D050"/>
          <bgColor rgb="FF92D050"/>
        </patternFill>
      </fill>
    </dxf>
    <dxf>
      <fill>
        <patternFill patternType="solid">
          <fgColor rgb="FF00B050"/>
          <bgColor rgb="FF00B05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E36C09"/>
          <bgColor rgb="FFE36C09"/>
        </patternFill>
      </fill>
    </dxf>
    <dxf>
      <fill>
        <patternFill patternType="solid">
          <fgColor rgb="FFFFFF00"/>
          <bgColor rgb="FFFFFF00"/>
        </patternFill>
      </fill>
    </dxf>
    <dxf>
      <fill>
        <patternFill patternType="solid">
          <fgColor rgb="FFC00000"/>
          <bgColor rgb="FFC00000"/>
        </patternFill>
      </fill>
    </dxf>
    <dxf>
      <fill>
        <patternFill patternType="solid">
          <fgColor rgb="FF92D050"/>
          <bgColor rgb="FF92D050"/>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00B050"/>
          <bgColor rgb="FF00B05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92D050"/>
          <bgColor rgb="FF92D05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C00000"/>
          <bgColor rgb="FFC00000"/>
        </patternFill>
      </fill>
    </dxf>
    <dxf>
      <fill>
        <patternFill patternType="solid">
          <fgColor rgb="FF92D050"/>
          <bgColor rgb="FF92D050"/>
        </patternFill>
      </fill>
    </dxf>
    <dxf>
      <fill>
        <patternFill patternType="solid">
          <fgColor rgb="FFE36C09"/>
          <bgColor rgb="FFE36C09"/>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C00000"/>
          <bgColor rgb="FFC00000"/>
        </patternFill>
      </fill>
    </dxf>
    <dxf>
      <fill>
        <patternFill patternType="solid">
          <fgColor rgb="FF92D050"/>
          <bgColor rgb="FF92D05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92D050"/>
          <bgColor rgb="FF92D050"/>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92D050"/>
          <bgColor rgb="FF92D05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00B050"/>
          <bgColor rgb="FF00B050"/>
        </patternFill>
      </fill>
    </dxf>
    <dxf>
      <fill>
        <patternFill patternType="solid">
          <fgColor rgb="FFFFFF66"/>
          <bgColor rgb="FFFFFF66"/>
        </patternFill>
      </fill>
    </dxf>
    <dxf>
      <fill>
        <patternFill patternType="solid">
          <fgColor rgb="FF92D050"/>
          <bgColor rgb="FF92D050"/>
        </patternFill>
      </fill>
    </dxf>
    <dxf>
      <fill>
        <patternFill patternType="solid">
          <fgColor rgb="FF00B050"/>
          <bgColor rgb="FF00B05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92D050"/>
          <bgColor rgb="FF92D050"/>
        </patternFill>
      </fill>
    </dxf>
    <dxf>
      <fill>
        <patternFill patternType="solid">
          <fgColor rgb="FFFFC000"/>
          <bgColor rgb="FFFFC000"/>
        </patternFill>
      </fill>
    </dxf>
    <dxf>
      <fill>
        <patternFill patternType="solid">
          <fgColor rgb="FFFFFF66"/>
          <bgColor rgb="FFFFFF66"/>
        </patternFill>
      </fill>
    </dxf>
    <dxf>
      <fill>
        <patternFill patternType="solid">
          <fgColor rgb="FF92D050"/>
          <bgColor rgb="FF92D050"/>
        </patternFill>
      </fill>
    </dxf>
    <dxf>
      <fill>
        <patternFill patternType="solid">
          <fgColor rgb="FFFF0000"/>
          <bgColor rgb="FFFF0000"/>
        </patternFill>
      </fill>
    </dxf>
    <dxf>
      <fill>
        <patternFill patternType="solid">
          <fgColor rgb="FF00B050"/>
          <bgColor rgb="FF00B050"/>
        </patternFill>
      </fill>
    </dxf>
    <dxf>
      <fill>
        <patternFill patternType="solid">
          <fgColor rgb="FF00B050"/>
          <bgColor rgb="FF00B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50"/>
          <bgColor rgb="FF00B050"/>
        </patternFill>
      </fill>
    </dxf>
    <dxf>
      <fill>
        <patternFill patternType="solid">
          <fgColor rgb="FFFF0000"/>
          <bgColor rgb="FFFF0000"/>
        </patternFill>
      </fill>
    </dxf>
    <dxf>
      <fill>
        <patternFill patternType="solid">
          <fgColor rgb="FF92D050"/>
          <bgColor rgb="FF92D050"/>
        </patternFill>
      </fill>
    </dxf>
    <dxf>
      <fill>
        <patternFill patternType="solid">
          <fgColor rgb="FFFFC000"/>
          <bgColor rgb="FFFFC000"/>
        </patternFill>
      </fill>
    </dxf>
    <dxf>
      <fill>
        <patternFill patternType="solid">
          <fgColor rgb="FFFFFF66"/>
          <bgColor rgb="FFFFFF66"/>
        </patternFill>
      </fill>
    </dxf>
    <dxf>
      <fill>
        <patternFill patternType="solid">
          <fgColor rgb="FF92D050"/>
          <bgColor rgb="FF92D050"/>
        </patternFill>
      </fill>
    </dxf>
    <dxf>
      <fill>
        <patternFill patternType="solid">
          <fgColor rgb="FF00B050"/>
          <bgColor rgb="FF00B05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E36C09"/>
          <bgColor rgb="FFE36C09"/>
        </patternFill>
      </fill>
    </dxf>
    <dxf>
      <fill>
        <patternFill patternType="solid">
          <fgColor rgb="FFC00000"/>
          <bgColor rgb="FFC0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C00000"/>
          <bgColor rgb="FFC000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FF0000"/>
          <bgColor rgb="FFFF000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FF66"/>
          <bgColor rgb="FFFFFF66"/>
        </patternFill>
      </fill>
    </dxf>
    <dxf>
      <fill>
        <patternFill patternType="solid">
          <fgColor rgb="FFFF0000"/>
          <bgColor rgb="FFFF000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92D050"/>
          <bgColor rgb="FF92D05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92D050"/>
          <bgColor rgb="FF92D05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FF0000"/>
          <bgColor rgb="FFFF0000"/>
        </patternFill>
      </fill>
    </dxf>
    <dxf>
      <fill>
        <patternFill patternType="solid">
          <fgColor rgb="FFE36C09"/>
          <bgColor rgb="FFE36C09"/>
        </patternFill>
      </fill>
    </dxf>
    <dxf>
      <fill>
        <patternFill patternType="solid">
          <fgColor rgb="FF92D050"/>
          <bgColor rgb="FF92D050"/>
        </patternFill>
      </fill>
    </dxf>
    <dxf>
      <fill>
        <patternFill patternType="solid">
          <fgColor rgb="FFC00000"/>
          <bgColor rgb="FFC000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C00000"/>
          <bgColor rgb="FFC0000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00B050"/>
          <bgColor rgb="FF00B050"/>
        </patternFill>
      </fill>
    </dxf>
    <dxf>
      <fill>
        <patternFill patternType="solid">
          <fgColor rgb="FFFFC000"/>
          <bgColor rgb="FFFFC000"/>
        </patternFill>
      </fill>
    </dxf>
    <dxf>
      <fill>
        <patternFill patternType="solid">
          <fgColor rgb="FFFFFF66"/>
          <bgColor rgb="FFFFFF66"/>
        </patternFill>
      </fill>
    </dxf>
    <dxf>
      <fill>
        <patternFill patternType="solid">
          <fgColor rgb="FFE36C09"/>
          <bgColor rgb="FFE36C09"/>
        </patternFill>
      </fill>
    </dxf>
    <dxf>
      <fill>
        <patternFill patternType="solid">
          <fgColor rgb="FFFFFF00"/>
          <bgColor rgb="FFFFFF00"/>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0000"/>
          <bgColor rgb="FFFF000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92D050"/>
          <bgColor rgb="FF92D050"/>
        </patternFill>
      </fill>
    </dxf>
    <dxf>
      <fill>
        <patternFill patternType="solid">
          <fgColor rgb="FFC00000"/>
          <bgColor rgb="FFC0000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E36C09"/>
          <bgColor rgb="FFE36C09"/>
        </patternFill>
      </fill>
    </dxf>
    <dxf>
      <fill>
        <patternFill patternType="solid">
          <fgColor rgb="FFFFFF00"/>
          <bgColor rgb="FFFFFF00"/>
        </patternFill>
      </fill>
    </dxf>
    <dxf>
      <fill>
        <patternFill patternType="solid">
          <fgColor rgb="FFC00000"/>
          <bgColor rgb="FFC0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50"/>
          <bgColor rgb="FF00B050"/>
        </patternFill>
      </fill>
    </dxf>
    <dxf>
      <fill>
        <patternFill patternType="solid">
          <fgColor rgb="FFFF0000"/>
          <bgColor rgb="FFFF0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E36C09"/>
          <bgColor rgb="FFE36C09"/>
        </patternFill>
      </fill>
    </dxf>
    <dxf>
      <fill>
        <patternFill patternType="solid">
          <fgColor rgb="FF92D050"/>
          <bgColor rgb="FF92D050"/>
        </patternFill>
      </fill>
    </dxf>
    <dxf>
      <fill>
        <patternFill patternType="solid">
          <fgColor rgb="FFC00000"/>
          <bgColor rgb="FFC000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C00000"/>
          <bgColor rgb="FFC00000"/>
        </patternFill>
      </fill>
    </dxf>
    <dxf>
      <fill>
        <patternFill patternType="solid">
          <fgColor rgb="FFC00000"/>
          <bgColor rgb="FFC00000"/>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C00000"/>
          <bgColor rgb="FFC0000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C00000"/>
          <bgColor rgb="FFC0000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E36C09"/>
          <bgColor rgb="FFE36C09"/>
        </patternFill>
      </fill>
    </dxf>
    <dxf>
      <fill>
        <patternFill patternType="solid">
          <fgColor rgb="FFC00000"/>
          <bgColor rgb="FFC00000"/>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patternType="solid">
          <fgColor rgb="FFC00000"/>
          <bgColor rgb="FFC00000"/>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FFFF66"/>
          <bgColor rgb="FFFFFF66"/>
        </patternFill>
      </fill>
    </dxf>
    <dxf>
      <fill>
        <patternFill patternType="solid">
          <fgColor rgb="FF00B050"/>
          <bgColor rgb="FF00B050"/>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92D050"/>
          <bgColor rgb="FF92D050"/>
        </patternFill>
      </fill>
    </dxf>
    <dxf>
      <fill>
        <patternFill patternType="solid">
          <fgColor rgb="FF00B050"/>
          <bgColor rgb="FF00B05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92D050"/>
          <bgColor rgb="FF92D050"/>
        </patternFill>
      </fill>
    </dxf>
    <dxf>
      <fill>
        <patternFill patternType="solid">
          <fgColor rgb="FFFF0000"/>
          <bgColor rgb="FFFF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C00000"/>
          <bgColor rgb="FFC00000"/>
        </patternFill>
      </fill>
    </dxf>
    <dxf>
      <fill>
        <patternFill patternType="solid">
          <fgColor rgb="FF92D050"/>
          <bgColor rgb="FF92D05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C00000"/>
          <bgColor rgb="FFC00000"/>
        </patternFill>
      </fill>
    </dxf>
    <dxf>
      <fill>
        <patternFill patternType="solid">
          <fgColor rgb="FFC00000"/>
          <bgColor rgb="FFC00000"/>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patternType="solid">
          <fgColor rgb="FFFFFF00"/>
          <bgColor rgb="FFFFFF00"/>
        </patternFill>
      </fill>
    </dxf>
    <dxf>
      <fill>
        <patternFill patternType="solid">
          <fgColor rgb="FFC00000"/>
          <bgColor rgb="FFC00000"/>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FFFF00"/>
          <bgColor rgb="FFFFFF00"/>
        </patternFill>
      </fill>
    </dxf>
    <dxf>
      <fill>
        <patternFill patternType="solid">
          <fgColor rgb="FFC00000"/>
          <bgColor rgb="FFC00000"/>
        </patternFill>
      </fill>
    </dxf>
    <dxf>
      <fill>
        <patternFill patternType="solid">
          <fgColor rgb="FF92D050"/>
          <bgColor rgb="FF92D050"/>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C000"/>
          <bgColor rgb="FFFFC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00B050"/>
          <bgColor rgb="FF00B05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92D050"/>
          <bgColor rgb="FF92D050"/>
        </patternFill>
      </fill>
    </dxf>
    <dxf>
      <fill>
        <patternFill patternType="solid">
          <fgColor rgb="FFC00000"/>
          <bgColor rgb="FFC00000"/>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E36C09"/>
          <bgColor rgb="FFE36C09"/>
        </patternFill>
      </fill>
    </dxf>
    <dxf>
      <fill>
        <patternFill patternType="solid">
          <fgColor rgb="FF92D050"/>
          <bgColor rgb="FF92D050"/>
        </patternFill>
      </fill>
    </dxf>
    <dxf>
      <fill>
        <patternFill patternType="solid">
          <fgColor rgb="FFC00000"/>
          <bgColor rgb="FFC0000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C00000"/>
          <bgColor rgb="FFC00000"/>
        </patternFill>
      </fill>
    </dxf>
    <dxf>
      <fill>
        <patternFill patternType="solid">
          <fgColor rgb="FF92D050"/>
          <bgColor rgb="FF92D050"/>
        </patternFill>
      </fill>
    </dxf>
    <dxf>
      <fill>
        <patternFill patternType="solid">
          <fgColor rgb="FFE36C09"/>
          <bgColor rgb="FFE36C09"/>
        </patternFill>
      </fill>
    </dxf>
    <dxf>
      <fill>
        <patternFill patternType="solid">
          <fgColor rgb="FFFFFF00"/>
          <bgColor rgb="FFFFFF00"/>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92D050"/>
          <bgColor rgb="FF92D050"/>
        </patternFill>
      </fill>
    </dxf>
    <dxf>
      <fill>
        <patternFill patternType="solid">
          <fgColor rgb="FFC00000"/>
          <bgColor rgb="FFC00000"/>
        </patternFill>
      </fill>
    </dxf>
    <dxf>
      <fill>
        <patternFill patternType="solid">
          <fgColor rgb="FFFFFF00"/>
          <bgColor rgb="FFFFFF00"/>
        </patternFill>
      </fill>
    </dxf>
    <dxf>
      <fill>
        <patternFill patternType="solid">
          <fgColor rgb="FFC00000"/>
          <bgColor rgb="FFC00000"/>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92D050"/>
          <bgColor rgb="FF92D05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92D050"/>
          <bgColor rgb="FF92D05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00B050"/>
          <bgColor rgb="FF00B050"/>
        </patternFill>
      </fill>
    </dxf>
    <dxf>
      <fill>
        <patternFill patternType="solid">
          <fgColor rgb="FFFFC000"/>
          <bgColor rgb="FFFFC000"/>
        </patternFill>
      </fill>
    </dxf>
    <dxf>
      <fill>
        <patternFill patternType="solid">
          <fgColor rgb="FF92D050"/>
          <bgColor rgb="FF92D050"/>
        </patternFill>
      </fill>
    </dxf>
    <dxf>
      <fill>
        <patternFill patternType="solid">
          <fgColor rgb="FF00B050"/>
          <bgColor rgb="FF00B050"/>
        </patternFill>
      </fill>
    </dxf>
    <dxf>
      <fill>
        <patternFill patternType="solid">
          <fgColor rgb="FFFF0000"/>
          <bgColor rgb="FFFF0000"/>
        </patternFill>
      </fill>
    </dxf>
    <dxf>
      <fill>
        <patternFill patternType="solid">
          <fgColor rgb="FFFFFF66"/>
          <bgColor rgb="FFFFFF66"/>
        </patternFill>
      </fill>
    </dxf>
    <dxf>
      <fill>
        <patternFill patternType="solid">
          <fgColor rgb="FFFFFF66"/>
          <bgColor rgb="FFFFFF66"/>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C000"/>
          <bgColor rgb="FFFFC000"/>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patternType="solid">
          <fgColor rgb="FFFFFF00"/>
          <bgColor rgb="FFFFFF00"/>
        </patternFill>
      </fill>
    </dxf>
    <dxf>
      <fill>
        <patternFill patternType="solid">
          <fgColor rgb="FFC00000"/>
          <bgColor rgb="FFC00000"/>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E36C09"/>
          <bgColor rgb="FFE36C09"/>
        </patternFill>
      </fill>
    </dxf>
    <dxf>
      <fill>
        <patternFill patternType="solid">
          <fgColor rgb="FFFFFF00"/>
          <bgColor rgb="FFFFFF00"/>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C00000"/>
          <bgColor rgb="FFC0000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50"/>
          <bgColor rgb="FF00B05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FF0000"/>
          <bgColor rgb="FFFF0000"/>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00B050"/>
          <bgColor rgb="FF00B050"/>
        </patternFill>
      </fill>
    </dxf>
    <dxf>
      <fill>
        <patternFill patternType="solid">
          <fgColor rgb="FFFFFF66"/>
          <bgColor rgb="FFFFFF66"/>
        </patternFill>
      </fill>
    </dxf>
    <dxf>
      <fill>
        <patternFill patternType="solid">
          <fgColor rgb="FF92D050"/>
          <bgColor rgb="FF92D050"/>
        </patternFill>
      </fill>
    </dxf>
    <dxf>
      <fill>
        <patternFill patternType="solid">
          <fgColor rgb="FFFFC000"/>
          <bgColor rgb="FFFFC000"/>
        </patternFill>
      </fill>
    </dxf>
    <dxf>
      <fill>
        <patternFill patternType="solid">
          <fgColor rgb="FFFFC000"/>
          <bgColor rgb="FFFFC000"/>
        </patternFill>
      </fill>
    </dxf>
    <dxf>
      <fill>
        <patternFill patternType="solid">
          <fgColor rgb="FFFFFF66"/>
          <bgColor rgb="FFFFFF66"/>
        </patternFill>
      </fill>
    </dxf>
    <dxf>
      <fill>
        <patternFill patternType="solid">
          <fgColor rgb="FF92D050"/>
          <bgColor rgb="FF92D050"/>
        </patternFill>
      </fill>
    </dxf>
    <dxf>
      <fill>
        <patternFill patternType="solid">
          <fgColor rgb="FFFF0000"/>
          <bgColor rgb="FFFF0000"/>
        </patternFill>
      </fill>
    </dxf>
    <dxf>
      <fill>
        <patternFill patternType="solid">
          <fgColor rgb="FF00B050"/>
          <bgColor rgb="FF00B050"/>
        </patternFill>
      </fill>
    </dxf>
    <dxf>
      <fill>
        <patternFill patternType="solid">
          <fgColor rgb="FFFFC000"/>
          <bgColor rgb="FFFFC000"/>
        </patternFill>
      </fill>
    </dxf>
    <dxf>
      <fill>
        <patternFill patternType="solid">
          <fgColor rgb="FF92D050"/>
          <bgColor rgb="FF92D050"/>
        </patternFill>
      </fill>
    </dxf>
    <dxf>
      <fill>
        <patternFill patternType="solid">
          <fgColor rgb="FFFF0000"/>
          <bgColor rgb="FFFF0000"/>
        </patternFill>
      </fill>
    </dxf>
    <dxf>
      <fill>
        <patternFill patternType="solid">
          <fgColor rgb="FF00B050"/>
          <bgColor rgb="FF00B050"/>
        </patternFill>
      </fill>
    </dxf>
    <dxf>
      <fill>
        <patternFill patternType="solid">
          <fgColor rgb="FFFFFF66"/>
          <bgColor rgb="FFFFFF66"/>
        </patternFill>
      </fill>
    </dxf>
    <dxf>
      <fill>
        <patternFill patternType="solid">
          <fgColor rgb="FFFF0000"/>
          <bgColor rgb="FFFF0000"/>
        </patternFill>
      </fill>
    </dxf>
    <dxf>
      <fill>
        <patternFill patternType="solid">
          <fgColor rgb="FF92D050"/>
          <bgColor rgb="FF92D050"/>
        </patternFill>
      </fill>
    </dxf>
    <dxf>
      <fill>
        <patternFill patternType="solid">
          <fgColor rgb="FFFFFF66"/>
          <bgColor rgb="FFFFFF66"/>
        </patternFill>
      </fill>
    </dxf>
    <dxf>
      <fill>
        <patternFill patternType="solid">
          <fgColor rgb="FFFFC000"/>
          <bgColor rgb="FFFFC000"/>
        </patternFill>
      </fill>
    </dxf>
    <dxf>
      <fill>
        <patternFill patternType="solid">
          <fgColor rgb="FF00B050"/>
          <bgColor rgb="FF00B050"/>
        </patternFill>
      </fill>
    </dxf>
    <dxf>
      <fill>
        <patternFill patternType="solid">
          <fgColor rgb="FF92D050"/>
          <bgColor rgb="FF92D050"/>
        </patternFill>
      </fill>
    </dxf>
    <dxf>
      <fill>
        <patternFill patternType="solid">
          <fgColor rgb="FF00B050"/>
          <bgColor rgb="FF00B05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0000"/>
          <bgColor rgb="FFFF0000"/>
        </patternFill>
      </fill>
    </dxf>
    <dxf>
      <fill>
        <patternFill patternType="solid">
          <fgColor rgb="FFFFFF66"/>
          <bgColor rgb="FFFFFF66"/>
        </patternFill>
      </fill>
    </dxf>
    <dxf>
      <fill>
        <patternFill patternType="solid">
          <fgColor rgb="FF00B050"/>
          <bgColor rgb="FF00B050"/>
        </patternFill>
      </fill>
    </dxf>
    <dxf>
      <fill>
        <patternFill patternType="solid">
          <fgColor rgb="FFFFC000"/>
          <bgColor rgb="FFFFC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C00000"/>
          <bgColor rgb="FFC00000"/>
        </patternFill>
      </fill>
    </dxf>
    <dxf>
      <fill>
        <patternFill patternType="solid">
          <fgColor rgb="FF92D050"/>
          <bgColor rgb="FF92D050"/>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92D050"/>
          <bgColor rgb="FF92D050"/>
        </patternFill>
      </fill>
    </dxf>
    <dxf>
      <fill>
        <patternFill patternType="solid">
          <fgColor rgb="FFFFFF66"/>
          <bgColor rgb="FFFFFF66"/>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92D050"/>
          <bgColor rgb="FF92D05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92D050"/>
          <bgColor rgb="FF92D05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FF0000"/>
          <bgColor rgb="FFFF0000"/>
        </patternFill>
      </fill>
    </dxf>
    <dxf>
      <fill>
        <patternFill patternType="solid">
          <fgColor rgb="FFFF0000"/>
          <bgColor rgb="FFFF0000"/>
        </patternFill>
      </fill>
    </dxf>
    <dxf>
      <fill>
        <patternFill patternType="solid">
          <fgColor rgb="FF00B050"/>
          <bgColor rgb="FF00B050"/>
        </patternFill>
      </fill>
    </dxf>
    <dxf>
      <fill>
        <patternFill patternType="solid">
          <fgColor rgb="FFFFFF66"/>
          <bgColor rgb="FFFFFF66"/>
        </patternFill>
      </fill>
    </dxf>
    <dxf>
      <fill>
        <patternFill patternType="solid">
          <fgColor rgb="FF92D050"/>
          <bgColor rgb="FF92D050"/>
        </patternFill>
      </fill>
    </dxf>
    <dxf>
      <fill>
        <patternFill patternType="solid">
          <fgColor rgb="FFFFC000"/>
          <bgColor rgb="FFFFC00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C00000"/>
          <bgColor rgb="FFC00000"/>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C00000"/>
          <bgColor rgb="FFC00000"/>
        </patternFill>
      </fill>
    </dxf>
    <dxf>
      <fill>
        <patternFill patternType="solid">
          <fgColor rgb="FF92D050"/>
          <bgColor rgb="FF92D050"/>
        </patternFill>
      </fill>
    </dxf>
    <dxf>
      <fill>
        <patternFill patternType="solid">
          <fgColor rgb="FF92D050"/>
          <bgColor rgb="FF92D050"/>
        </patternFill>
      </fill>
    </dxf>
    <dxf>
      <fill>
        <patternFill patternType="solid">
          <fgColor rgb="FFE36C09"/>
          <bgColor rgb="FFE36C09"/>
        </patternFill>
      </fill>
    </dxf>
    <dxf>
      <fill>
        <patternFill patternType="solid">
          <fgColor rgb="FFFFFF00"/>
          <bgColor rgb="FFFFFF00"/>
        </patternFill>
      </fill>
    </dxf>
    <dxf>
      <fill>
        <patternFill patternType="solid">
          <fgColor rgb="FFC00000"/>
          <bgColor rgb="FFC00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C000"/>
          <bgColor rgb="FFFFC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0000"/>
          <bgColor rgb="FFFF000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00B050"/>
          <bgColor rgb="FF00B050"/>
        </patternFill>
      </fill>
    </dxf>
    <dxf>
      <fill>
        <patternFill patternType="solid">
          <fgColor rgb="FFFFFF66"/>
          <bgColor rgb="FFFFFF66"/>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00B050"/>
          <bgColor rgb="FF00B050"/>
        </patternFill>
      </fill>
    </dxf>
    <dxf>
      <fill>
        <patternFill patternType="solid">
          <fgColor rgb="FF92D050"/>
          <bgColor rgb="FF92D050"/>
        </patternFill>
      </fill>
    </dxf>
    <dxf>
      <fill>
        <patternFill patternType="solid">
          <fgColor rgb="FFFFFF66"/>
          <bgColor rgb="FFFFFF66"/>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FF66"/>
          <bgColor rgb="FFFFFF66"/>
        </patternFill>
      </fill>
    </dxf>
    <dxf>
      <fill>
        <patternFill patternType="solid">
          <fgColor rgb="FF92D050"/>
          <bgColor rgb="FF92D050"/>
        </patternFill>
      </fill>
    </dxf>
    <dxf>
      <fill>
        <patternFill patternType="solid">
          <fgColor rgb="FFFFC000"/>
          <bgColor rgb="FFFFC000"/>
        </patternFill>
      </fill>
    </dxf>
    <dxf>
      <fill>
        <patternFill patternType="solid">
          <fgColor rgb="FF00B050"/>
          <bgColor rgb="FF00B050"/>
        </patternFill>
      </fill>
    </dxf>
    <dxf>
      <fill>
        <patternFill patternType="solid">
          <fgColor rgb="FFFF0000"/>
          <bgColor rgb="FFFF0000"/>
        </patternFill>
      </fill>
    </dxf>
    <dxf>
      <fill>
        <patternFill patternType="solid">
          <fgColor rgb="FF00B050"/>
          <bgColor rgb="FF00B05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E36C09"/>
          <bgColor rgb="FFE36C09"/>
        </patternFill>
      </fill>
    </dxf>
    <dxf>
      <fill>
        <patternFill patternType="solid">
          <fgColor rgb="FFFFFF00"/>
          <bgColor rgb="FFFFFF00"/>
        </patternFill>
      </fill>
    </dxf>
    <dxf>
      <fill>
        <patternFill patternType="solid">
          <fgColor rgb="FFC00000"/>
          <bgColor rgb="FFC00000"/>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C00000"/>
          <bgColor rgb="FFC0000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E36C09"/>
          <bgColor rgb="FFE36C09"/>
        </patternFill>
      </fill>
    </dxf>
    <dxf>
      <fill>
        <patternFill patternType="solid">
          <fgColor rgb="FFFFFF00"/>
          <bgColor rgb="FFFFFF00"/>
        </patternFill>
      </fill>
    </dxf>
    <dxf>
      <fill>
        <patternFill patternType="solid">
          <fgColor rgb="FF92D050"/>
          <bgColor rgb="FF92D050"/>
        </patternFill>
      </fill>
    </dxf>
    <dxf>
      <fill>
        <patternFill patternType="solid">
          <fgColor rgb="FFC00000"/>
          <bgColor rgb="FFC00000"/>
        </patternFill>
      </fill>
    </dxf>
    <dxf>
      <fill>
        <patternFill patternType="solid">
          <fgColor rgb="FFC00000"/>
          <bgColor rgb="FFC00000"/>
        </patternFill>
      </fill>
    </dxf>
    <dxf>
      <fill>
        <patternFill patternType="solid">
          <fgColor rgb="FFE36C09"/>
          <bgColor rgb="FFE36C09"/>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C00000"/>
          <bgColor rgb="FFC00000"/>
        </patternFill>
      </fill>
    </dxf>
    <dxf>
      <fill>
        <patternFill patternType="solid">
          <fgColor rgb="FF92D050"/>
          <bgColor rgb="FF92D05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C000"/>
          <bgColor rgb="FFFFC000"/>
        </patternFill>
      </fill>
    </dxf>
    <dxf>
      <fill>
        <patternFill patternType="solid">
          <fgColor rgb="FFFFFF66"/>
          <bgColor rgb="FFFFFF66"/>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92D050"/>
          <bgColor rgb="FF92D050"/>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92D050"/>
          <bgColor rgb="FF92D050"/>
        </patternFill>
      </fill>
    </dxf>
    <dxf>
      <fill>
        <patternFill patternType="solid">
          <fgColor rgb="FF00B050"/>
          <bgColor rgb="FF00B05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externalLink" Target="externalLinks/externalLink9.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4.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7.xml"/><Relationship Id="rId37" Type="http://schemas.openxmlformats.org/officeDocument/2006/relationships/externalLink" Target="externalLinks/externalLink12.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3.xml"/><Relationship Id="rId36"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externalLink" Target="externalLinks/externalLink5.xml"/><Relationship Id="rId35" Type="http://schemas.openxmlformats.org/officeDocument/2006/relationships/externalLink" Target="externalLinks/externalLink10.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8.xml"/><Relationship Id="rId38" Type="http://schemas.openxmlformats.org/officeDocument/2006/relationships/externalLink" Target="externalLinks/externalLink1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12</xdr:col>
      <xdr:colOff>0</xdr:colOff>
      <xdr:row>10</xdr:row>
      <xdr:rowOff>0</xdr:rowOff>
    </xdr:from>
    <xdr:ext cx="95250" cy="171450"/>
    <xdr:sp macro="" textlink="">
      <xdr:nvSpPr>
        <xdr:cNvPr id="2" name="Text Box 16">
          <a:extLst>
            <a:ext uri="{FF2B5EF4-FFF2-40B4-BE49-F238E27FC236}">
              <a16:creationId xmlns:a16="http://schemas.microsoft.com/office/drawing/2014/main" id="{6664387A-CA94-F049-85FE-4136805930B5}"/>
            </a:ext>
          </a:extLst>
        </xdr:cNvPr>
        <xdr:cNvSpPr txBox="1">
          <a:spLocks noChangeArrowheads="1"/>
        </xdr:cNvSpPr>
      </xdr:nvSpPr>
      <xdr:spPr bwMode="auto">
        <a:xfrm>
          <a:off x="87122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3" name="Text Box 17">
          <a:extLst>
            <a:ext uri="{FF2B5EF4-FFF2-40B4-BE49-F238E27FC236}">
              <a16:creationId xmlns:a16="http://schemas.microsoft.com/office/drawing/2014/main" id="{F2CACE45-D990-B149-8ED3-3772F288C0AA}"/>
            </a:ext>
          </a:extLst>
        </xdr:cNvPr>
        <xdr:cNvSpPr txBox="1">
          <a:spLocks noChangeArrowheads="1"/>
        </xdr:cNvSpPr>
      </xdr:nvSpPr>
      <xdr:spPr bwMode="auto">
        <a:xfrm>
          <a:off x="87122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4" name="Text Box 18">
          <a:extLst>
            <a:ext uri="{FF2B5EF4-FFF2-40B4-BE49-F238E27FC236}">
              <a16:creationId xmlns:a16="http://schemas.microsoft.com/office/drawing/2014/main" id="{AEF9DB2A-7614-F744-90D9-0101F37557D2}"/>
            </a:ext>
          </a:extLst>
        </xdr:cNvPr>
        <xdr:cNvSpPr txBox="1">
          <a:spLocks noChangeArrowheads="1"/>
        </xdr:cNvSpPr>
      </xdr:nvSpPr>
      <xdr:spPr bwMode="auto">
        <a:xfrm>
          <a:off x="87122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5" name="Text Box 19">
          <a:extLst>
            <a:ext uri="{FF2B5EF4-FFF2-40B4-BE49-F238E27FC236}">
              <a16:creationId xmlns:a16="http://schemas.microsoft.com/office/drawing/2014/main" id="{23D13FDF-ED7B-BA4B-8E87-3DAA0D7A5E34}"/>
            </a:ext>
          </a:extLst>
        </xdr:cNvPr>
        <xdr:cNvSpPr txBox="1">
          <a:spLocks noChangeArrowheads="1"/>
        </xdr:cNvSpPr>
      </xdr:nvSpPr>
      <xdr:spPr bwMode="auto">
        <a:xfrm>
          <a:off x="87122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13</xdr:row>
      <xdr:rowOff>504825</xdr:rowOff>
    </xdr:from>
    <xdr:ext cx="95250" cy="442269"/>
    <xdr:sp macro="" textlink="">
      <xdr:nvSpPr>
        <xdr:cNvPr id="6" name="Text Box 15">
          <a:extLst>
            <a:ext uri="{FF2B5EF4-FFF2-40B4-BE49-F238E27FC236}">
              <a16:creationId xmlns:a16="http://schemas.microsoft.com/office/drawing/2014/main" id="{40130CD6-41EC-104A-90BD-94D3044B65EE}"/>
            </a:ext>
          </a:extLst>
        </xdr:cNvPr>
        <xdr:cNvSpPr txBox="1">
          <a:spLocks noChangeArrowheads="1"/>
        </xdr:cNvSpPr>
      </xdr:nvSpPr>
      <xdr:spPr bwMode="auto">
        <a:xfrm>
          <a:off x="8712200" y="7820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7" name="Text Box 16">
          <a:extLst>
            <a:ext uri="{FF2B5EF4-FFF2-40B4-BE49-F238E27FC236}">
              <a16:creationId xmlns:a16="http://schemas.microsoft.com/office/drawing/2014/main" id="{D42B1DE1-FB52-A748-8913-2DD86C07ECD0}"/>
            </a:ext>
          </a:extLst>
        </xdr:cNvPr>
        <xdr:cNvSpPr txBox="1">
          <a:spLocks noChangeArrowheads="1"/>
        </xdr:cNvSpPr>
      </xdr:nvSpPr>
      <xdr:spPr bwMode="auto">
        <a:xfrm>
          <a:off x="359791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8" name="Text Box 17">
          <a:extLst>
            <a:ext uri="{FF2B5EF4-FFF2-40B4-BE49-F238E27FC236}">
              <a16:creationId xmlns:a16="http://schemas.microsoft.com/office/drawing/2014/main" id="{4D5A7E5A-07AB-4D40-9E65-A402BF87DC59}"/>
            </a:ext>
          </a:extLst>
        </xdr:cNvPr>
        <xdr:cNvSpPr txBox="1">
          <a:spLocks noChangeArrowheads="1"/>
        </xdr:cNvSpPr>
      </xdr:nvSpPr>
      <xdr:spPr bwMode="auto">
        <a:xfrm>
          <a:off x="359791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9" name="Text Box 18">
          <a:extLst>
            <a:ext uri="{FF2B5EF4-FFF2-40B4-BE49-F238E27FC236}">
              <a16:creationId xmlns:a16="http://schemas.microsoft.com/office/drawing/2014/main" id="{E7E331A8-702C-4842-8F19-AEC530751BE7}"/>
            </a:ext>
          </a:extLst>
        </xdr:cNvPr>
        <xdr:cNvSpPr txBox="1">
          <a:spLocks noChangeArrowheads="1"/>
        </xdr:cNvSpPr>
      </xdr:nvSpPr>
      <xdr:spPr bwMode="auto">
        <a:xfrm>
          <a:off x="359791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10" name="Text Box 19">
          <a:extLst>
            <a:ext uri="{FF2B5EF4-FFF2-40B4-BE49-F238E27FC236}">
              <a16:creationId xmlns:a16="http://schemas.microsoft.com/office/drawing/2014/main" id="{949CD130-3538-DC41-8A34-BF9F2AF3A908}"/>
            </a:ext>
          </a:extLst>
        </xdr:cNvPr>
        <xdr:cNvSpPr txBox="1">
          <a:spLocks noChangeArrowheads="1"/>
        </xdr:cNvSpPr>
      </xdr:nvSpPr>
      <xdr:spPr bwMode="auto">
        <a:xfrm>
          <a:off x="359791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1" name="Text Box 16">
          <a:extLst>
            <a:ext uri="{FF2B5EF4-FFF2-40B4-BE49-F238E27FC236}">
              <a16:creationId xmlns:a16="http://schemas.microsoft.com/office/drawing/2014/main" id="{F109E193-99D4-2549-805E-B153A59B4A13}"/>
            </a:ext>
          </a:extLst>
        </xdr:cNvPr>
        <xdr:cNvSpPr txBox="1">
          <a:spLocks noChangeArrowheads="1"/>
        </xdr:cNvSpPr>
      </xdr:nvSpPr>
      <xdr:spPr bwMode="auto">
        <a:xfrm>
          <a:off x="375412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2" name="Text Box 17">
          <a:extLst>
            <a:ext uri="{FF2B5EF4-FFF2-40B4-BE49-F238E27FC236}">
              <a16:creationId xmlns:a16="http://schemas.microsoft.com/office/drawing/2014/main" id="{612C42DA-651C-1A42-9854-182A6A517767}"/>
            </a:ext>
          </a:extLst>
        </xdr:cNvPr>
        <xdr:cNvSpPr txBox="1">
          <a:spLocks noChangeArrowheads="1"/>
        </xdr:cNvSpPr>
      </xdr:nvSpPr>
      <xdr:spPr bwMode="auto">
        <a:xfrm>
          <a:off x="375412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3" name="Text Box 18">
          <a:extLst>
            <a:ext uri="{FF2B5EF4-FFF2-40B4-BE49-F238E27FC236}">
              <a16:creationId xmlns:a16="http://schemas.microsoft.com/office/drawing/2014/main" id="{CBB29743-3D12-FD4B-9351-FDABF69F1A68}"/>
            </a:ext>
          </a:extLst>
        </xdr:cNvPr>
        <xdr:cNvSpPr txBox="1">
          <a:spLocks noChangeArrowheads="1"/>
        </xdr:cNvSpPr>
      </xdr:nvSpPr>
      <xdr:spPr bwMode="auto">
        <a:xfrm>
          <a:off x="375412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4" name="Text Box 19">
          <a:extLst>
            <a:ext uri="{FF2B5EF4-FFF2-40B4-BE49-F238E27FC236}">
              <a16:creationId xmlns:a16="http://schemas.microsoft.com/office/drawing/2014/main" id="{DCD7C46D-F379-E74C-910D-2A6ACCBFFEEF}"/>
            </a:ext>
          </a:extLst>
        </xdr:cNvPr>
        <xdr:cNvSpPr txBox="1">
          <a:spLocks noChangeArrowheads="1"/>
        </xdr:cNvSpPr>
      </xdr:nvSpPr>
      <xdr:spPr bwMode="auto">
        <a:xfrm>
          <a:off x="375412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15" name="Text Box 15">
          <a:extLst>
            <a:ext uri="{FF2B5EF4-FFF2-40B4-BE49-F238E27FC236}">
              <a16:creationId xmlns:a16="http://schemas.microsoft.com/office/drawing/2014/main" id="{67A4117C-859D-114A-99A1-D9C31234F016}"/>
            </a:ext>
          </a:extLst>
        </xdr:cNvPr>
        <xdr:cNvSpPr txBox="1">
          <a:spLocks noChangeArrowheads="1"/>
        </xdr:cNvSpPr>
      </xdr:nvSpPr>
      <xdr:spPr bwMode="auto">
        <a:xfrm>
          <a:off x="37541200" y="7820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6" name="Text Box 16">
          <a:extLst>
            <a:ext uri="{FF2B5EF4-FFF2-40B4-BE49-F238E27FC236}">
              <a16:creationId xmlns:a16="http://schemas.microsoft.com/office/drawing/2014/main" id="{8CBEE961-B9F2-2B4B-B99F-31127A008284}"/>
            </a:ext>
          </a:extLst>
        </xdr:cNvPr>
        <xdr:cNvSpPr txBox="1">
          <a:spLocks noChangeArrowheads="1"/>
        </xdr:cNvSpPr>
      </xdr:nvSpPr>
      <xdr:spPr bwMode="auto">
        <a:xfrm>
          <a:off x="375412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7" name="Text Box 17">
          <a:extLst>
            <a:ext uri="{FF2B5EF4-FFF2-40B4-BE49-F238E27FC236}">
              <a16:creationId xmlns:a16="http://schemas.microsoft.com/office/drawing/2014/main" id="{77435545-6EB8-2B40-AF0D-E6B95AB52785}"/>
            </a:ext>
          </a:extLst>
        </xdr:cNvPr>
        <xdr:cNvSpPr txBox="1">
          <a:spLocks noChangeArrowheads="1"/>
        </xdr:cNvSpPr>
      </xdr:nvSpPr>
      <xdr:spPr bwMode="auto">
        <a:xfrm>
          <a:off x="375412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8" name="Text Box 18">
          <a:extLst>
            <a:ext uri="{FF2B5EF4-FFF2-40B4-BE49-F238E27FC236}">
              <a16:creationId xmlns:a16="http://schemas.microsoft.com/office/drawing/2014/main" id="{96555291-A1B3-2740-9F75-A6FA80C9F72E}"/>
            </a:ext>
          </a:extLst>
        </xdr:cNvPr>
        <xdr:cNvSpPr txBox="1">
          <a:spLocks noChangeArrowheads="1"/>
        </xdr:cNvSpPr>
      </xdr:nvSpPr>
      <xdr:spPr bwMode="auto">
        <a:xfrm>
          <a:off x="375412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9" name="Text Box 19">
          <a:extLst>
            <a:ext uri="{FF2B5EF4-FFF2-40B4-BE49-F238E27FC236}">
              <a16:creationId xmlns:a16="http://schemas.microsoft.com/office/drawing/2014/main" id="{C5E47E16-DA43-5E49-B6F6-B095FAD08317}"/>
            </a:ext>
          </a:extLst>
        </xdr:cNvPr>
        <xdr:cNvSpPr txBox="1">
          <a:spLocks noChangeArrowheads="1"/>
        </xdr:cNvSpPr>
      </xdr:nvSpPr>
      <xdr:spPr bwMode="auto">
        <a:xfrm>
          <a:off x="375412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20" name="Text Box 15">
          <a:extLst>
            <a:ext uri="{FF2B5EF4-FFF2-40B4-BE49-F238E27FC236}">
              <a16:creationId xmlns:a16="http://schemas.microsoft.com/office/drawing/2014/main" id="{B4E90932-C7FA-B94B-8741-6A45123A9620}"/>
            </a:ext>
          </a:extLst>
        </xdr:cNvPr>
        <xdr:cNvSpPr txBox="1">
          <a:spLocks noChangeArrowheads="1"/>
        </xdr:cNvSpPr>
      </xdr:nvSpPr>
      <xdr:spPr bwMode="auto">
        <a:xfrm>
          <a:off x="37541200" y="7820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1" name="Text Box 16">
          <a:extLst>
            <a:ext uri="{FF2B5EF4-FFF2-40B4-BE49-F238E27FC236}">
              <a16:creationId xmlns:a16="http://schemas.microsoft.com/office/drawing/2014/main" id="{7DC1BF7E-D78E-9242-9650-1D1DE2FB9590}"/>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2" name="Text Box 17">
          <a:extLst>
            <a:ext uri="{FF2B5EF4-FFF2-40B4-BE49-F238E27FC236}">
              <a16:creationId xmlns:a16="http://schemas.microsoft.com/office/drawing/2014/main" id="{48334FC6-7C24-0840-8F61-5ADFA6FAB59D}"/>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3" name="Text Box 18">
          <a:extLst>
            <a:ext uri="{FF2B5EF4-FFF2-40B4-BE49-F238E27FC236}">
              <a16:creationId xmlns:a16="http://schemas.microsoft.com/office/drawing/2014/main" id="{07EB3838-56B5-8643-9CFF-4E1765677440}"/>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4" name="Text Box 19">
          <a:extLst>
            <a:ext uri="{FF2B5EF4-FFF2-40B4-BE49-F238E27FC236}">
              <a16:creationId xmlns:a16="http://schemas.microsoft.com/office/drawing/2014/main" id="{FA524D70-1593-034F-95BF-38E815E2DF2C}"/>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5" name="Text Box 16">
          <a:extLst>
            <a:ext uri="{FF2B5EF4-FFF2-40B4-BE49-F238E27FC236}">
              <a16:creationId xmlns:a16="http://schemas.microsoft.com/office/drawing/2014/main" id="{27589456-892E-154F-912D-097479D812C8}"/>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6" name="Text Box 17">
          <a:extLst>
            <a:ext uri="{FF2B5EF4-FFF2-40B4-BE49-F238E27FC236}">
              <a16:creationId xmlns:a16="http://schemas.microsoft.com/office/drawing/2014/main" id="{1E7AD24B-C95F-7945-8F29-EFF3538DB98C}"/>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7" name="Text Box 18">
          <a:extLst>
            <a:ext uri="{FF2B5EF4-FFF2-40B4-BE49-F238E27FC236}">
              <a16:creationId xmlns:a16="http://schemas.microsoft.com/office/drawing/2014/main" id="{579639D9-F465-0A40-A124-51D31EA26199}"/>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8" name="Text Box 19">
          <a:extLst>
            <a:ext uri="{FF2B5EF4-FFF2-40B4-BE49-F238E27FC236}">
              <a16:creationId xmlns:a16="http://schemas.microsoft.com/office/drawing/2014/main" id="{93499E5D-A9E0-4D46-AB76-D40343F52938}"/>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9" name="Text Box 16">
          <a:extLst>
            <a:ext uri="{FF2B5EF4-FFF2-40B4-BE49-F238E27FC236}">
              <a16:creationId xmlns:a16="http://schemas.microsoft.com/office/drawing/2014/main" id="{717C3C17-D85D-9B47-BECB-77F188BA4113}"/>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0" name="Text Box 17">
          <a:extLst>
            <a:ext uri="{FF2B5EF4-FFF2-40B4-BE49-F238E27FC236}">
              <a16:creationId xmlns:a16="http://schemas.microsoft.com/office/drawing/2014/main" id="{A22408B0-C4DD-824E-94EC-3AB986930A44}"/>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1" name="Text Box 18">
          <a:extLst>
            <a:ext uri="{FF2B5EF4-FFF2-40B4-BE49-F238E27FC236}">
              <a16:creationId xmlns:a16="http://schemas.microsoft.com/office/drawing/2014/main" id="{6185F9D6-13AC-8948-BB70-06CBDE237A59}"/>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2" name="Text Box 19">
          <a:extLst>
            <a:ext uri="{FF2B5EF4-FFF2-40B4-BE49-F238E27FC236}">
              <a16:creationId xmlns:a16="http://schemas.microsoft.com/office/drawing/2014/main" id="{765420AF-6794-A94F-8237-A39D784C9088}"/>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3" name="Text Box 16">
          <a:extLst>
            <a:ext uri="{FF2B5EF4-FFF2-40B4-BE49-F238E27FC236}">
              <a16:creationId xmlns:a16="http://schemas.microsoft.com/office/drawing/2014/main" id="{FBF6896F-5F8A-1D45-B8C8-978356A53F55}"/>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4" name="Text Box 17">
          <a:extLst>
            <a:ext uri="{FF2B5EF4-FFF2-40B4-BE49-F238E27FC236}">
              <a16:creationId xmlns:a16="http://schemas.microsoft.com/office/drawing/2014/main" id="{964E7A71-12ED-6E47-82EB-CCB149B1F7CC}"/>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5" name="Text Box 18">
          <a:extLst>
            <a:ext uri="{FF2B5EF4-FFF2-40B4-BE49-F238E27FC236}">
              <a16:creationId xmlns:a16="http://schemas.microsoft.com/office/drawing/2014/main" id="{77475D7B-C085-B246-A61A-8E224FBB4E8B}"/>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6" name="Text Box 19">
          <a:extLst>
            <a:ext uri="{FF2B5EF4-FFF2-40B4-BE49-F238E27FC236}">
              <a16:creationId xmlns:a16="http://schemas.microsoft.com/office/drawing/2014/main" id="{09F6A033-A7FB-D348-BE69-34DA23DE4AD1}"/>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7" name="Text Box 16">
          <a:extLst>
            <a:ext uri="{FF2B5EF4-FFF2-40B4-BE49-F238E27FC236}">
              <a16:creationId xmlns:a16="http://schemas.microsoft.com/office/drawing/2014/main" id="{524A4601-00E5-C445-804A-39A43FDEB976}"/>
            </a:ext>
          </a:extLst>
        </xdr:cNvPr>
        <xdr:cNvSpPr txBox="1">
          <a:spLocks noChangeArrowheads="1"/>
        </xdr:cNvSpPr>
      </xdr:nvSpPr>
      <xdr:spPr bwMode="auto">
        <a:xfrm>
          <a:off x="87122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8" name="Text Box 17">
          <a:extLst>
            <a:ext uri="{FF2B5EF4-FFF2-40B4-BE49-F238E27FC236}">
              <a16:creationId xmlns:a16="http://schemas.microsoft.com/office/drawing/2014/main" id="{B6E58F08-0AAA-E34E-B0AC-C5B6F1DFC70C}"/>
            </a:ext>
          </a:extLst>
        </xdr:cNvPr>
        <xdr:cNvSpPr txBox="1">
          <a:spLocks noChangeArrowheads="1"/>
        </xdr:cNvSpPr>
      </xdr:nvSpPr>
      <xdr:spPr bwMode="auto">
        <a:xfrm>
          <a:off x="87122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9" name="Text Box 18">
          <a:extLst>
            <a:ext uri="{FF2B5EF4-FFF2-40B4-BE49-F238E27FC236}">
              <a16:creationId xmlns:a16="http://schemas.microsoft.com/office/drawing/2014/main" id="{A36F747C-6F25-C84D-BC4D-B7CE3AFE257C}"/>
            </a:ext>
          </a:extLst>
        </xdr:cNvPr>
        <xdr:cNvSpPr txBox="1">
          <a:spLocks noChangeArrowheads="1"/>
        </xdr:cNvSpPr>
      </xdr:nvSpPr>
      <xdr:spPr bwMode="auto">
        <a:xfrm>
          <a:off x="87122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40" name="Text Box 19">
          <a:extLst>
            <a:ext uri="{FF2B5EF4-FFF2-40B4-BE49-F238E27FC236}">
              <a16:creationId xmlns:a16="http://schemas.microsoft.com/office/drawing/2014/main" id="{F1C1BA42-1A97-2243-B660-364CD48A2DA3}"/>
            </a:ext>
          </a:extLst>
        </xdr:cNvPr>
        <xdr:cNvSpPr txBox="1">
          <a:spLocks noChangeArrowheads="1"/>
        </xdr:cNvSpPr>
      </xdr:nvSpPr>
      <xdr:spPr bwMode="auto">
        <a:xfrm>
          <a:off x="87122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18</xdr:row>
      <xdr:rowOff>504825</xdr:rowOff>
    </xdr:from>
    <xdr:ext cx="95250" cy="442269"/>
    <xdr:sp macro="" textlink="">
      <xdr:nvSpPr>
        <xdr:cNvPr id="41" name="Text Box 15">
          <a:extLst>
            <a:ext uri="{FF2B5EF4-FFF2-40B4-BE49-F238E27FC236}">
              <a16:creationId xmlns:a16="http://schemas.microsoft.com/office/drawing/2014/main" id="{1EFB7761-688F-1C4B-A02D-77DB349DA098}"/>
            </a:ext>
          </a:extLst>
        </xdr:cNvPr>
        <xdr:cNvSpPr txBox="1">
          <a:spLocks noChangeArrowheads="1"/>
        </xdr:cNvSpPr>
      </xdr:nvSpPr>
      <xdr:spPr bwMode="auto">
        <a:xfrm>
          <a:off x="8712200" y="111347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2" name="Text Box 16">
          <a:extLst>
            <a:ext uri="{FF2B5EF4-FFF2-40B4-BE49-F238E27FC236}">
              <a16:creationId xmlns:a16="http://schemas.microsoft.com/office/drawing/2014/main" id="{E4B40747-1B0D-5E42-B889-8A52CC9988B3}"/>
            </a:ext>
          </a:extLst>
        </xdr:cNvPr>
        <xdr:cNvSpPr txBox="1">
          <a:spLocks noChangeArrowheads="1"/>
        </xdr:cNvSpPr>
      </xdr:nvSpPr>
      <xdr:spPr bwMode="auto">
        <a:xfrm>
          <a:off x="359791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3" name="Text Box 17">
          <a:extLst>
            <a:ext uri="{FF2B5EF4-FFF2-40B4-BE49-F238E27FC236}">
              <a16:creationId xmlns:a16="http://schemas.microsoft.com/office/drawing/2014/main" id="{DB569B32-6D34-BD4E-B0FF-803A134A2794}"/>
            </a:ext>
          </a:extLst>
        </xdr:cNvPr>
        <xdr:cNvSpPr txBox="1">
          <a:spLocks noChangeArrowheads="1"/>
        </xdr:cNvSpPr>
      </xdr:nvSpPr>
      <xdr:spPr bwMode="auto">
        <a:xfrm>
          <a:off x="359791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4" name="Text Box 18">
          <a:extLst>
            <a:ext uri="{FF2B5EF4-FFF2-40B4-BE49-F238E27FC236}">
              <a16:creationId xmlns:a16="http://schemas.microsoft.com/office/drawing/2014/main" id="{713725D0-1D29-3940-8CBD-FCA74D5C18EF}"/>
            </a:ext>
          </a:extLst>
        </xdr:cNvPr>
        <xdr:cNvSpPr txBox="1">
          <a:spLocks noChangeArrowheads="1"/>
        </xdr:cNvSpPr>
      </xdr:nvSpPr>
      <xdr:spPr bwMode="auto">
        <a:xfrm>
          <a:off x="359791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5" name="Text Box 19">
          <a:extLst>
            <a:ext uri="{FF2B5EF4-FFF2-40B4-BE49-F238E27FC236}">
              <a16:creationId xmlns:a16="http://schemas.microsoft.com/office/drawing/2014/main" id="{A96ABB87-0E2A-174D-B974-9DE6EBDC27DC}"/>
            </a:ext>
          </a:extLst>
        </xdr:cNvPr>
        <xdr:cNvSpPr txBox="1">
          <a:spLocks noChangeArrowheads="1"/>
        </xdr:cNvSpPr>
      </xdr:nvSpPr>
      <xdr:spPr bwMode="auto">
        <a:xfrm>
          <a:off x="359791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6" name="Text Box 16">
          <a:extLst>
            <a:ext uri="{FF2B5EF4-FFF2-40B4-BE49-F238E27FC236}">
              <a16:creationId xmlns:a16="http://schemas.microsoft.com/office/drawing/2014/main" id="{7A9C07BA-33A1-114D-ABEE-D14499B17D87}"/>
            </a:ext>
          </a:extLst>
        </xdr:cNvPr>
        <xdr:cNvSpPr txBox="1">
          <a:spLocks noChangeArrowheads="1"/>
        </xdr:cNvSpPr>
      </xdr:nvSpPr>
      <xdr:spPr bwMode="auto">
        <a:xfrm>
          <a:off x="375412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7" name="Text Box 17">
          <a:extLst>
            <a:ext uri="{FF2B5EF4-FFF2-40B4-BE49-F238E27FC236}">
              <a16:creationId xmlns:a16="http://schemas.microsoft.com/office/drawing/2014/main" id="{91763985-A0F5-424A-A932-840EBA488D24}"/>
            </a:ext>
          </a:extLst>
        </xdr:cNvPr>
        <xdr:cNvSpPr txBox="1">
          <a:spLocks noChangeArrowheads="1"/>
        </xdr:cNvSpPr>
      </xdr:nvSpPr>
      <xdr:spPr bwMode="auto">
        <a:xfrm>
          <a:off x="375412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8" name="Text Box 18">
          <a:extLst>
            <a:ext uri="{FF2B5EF4-FFF2-40B4-BE49-F238E27FC236}">
              <a16:creationId xmlns:a16="http://schemas.microsoft.com/office/drawing/2014/main" id="{A9C45A01-2858-AC4D-AA44-1EB499567798}"/>
            </a:ext>
          </a:extLst>
        </xdr:cNvPr>
        <xdr:cNvSpPr txBox="1">
          <a:spLocks noChangeArrowheads="1"/>
        </xdr:cNvSpPr>
      </xdr:nvSpPr>
      <xdr:spPr bwMode="auto">
        <a:xfrm>
          <a:off x="375412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9" name="Text Box 19">
          <a:extLst>
            <a:ext uri="{FF2B5EF4-FFF2-40B4-BE49-F238E27FC236}">
              <a16:creationId xmlns:a16="http://schemas.microsoft.com/office/drawing/2014/main" id="{AAF51016-5A0B-3240-9004-8995AF2E0A0D}"/>
            </a:ext>
          </a:extLst>
        </xdr:cNvPr>
        <xdr:cNvSpPr txBox="1">
          <a:spLocks noChangeArrowheads="1"/>
        </xdr:cNvSpPr>
      </xdr:nvSpPr>
      <xdr:spPr bwMode="auto">
        <a:xfrm>
          <a:off x="375412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504825</xdr:rowOff>
    </xdr:from>
    <xdr:ext cx="95250" cy="442269"/>
    <xdr:sp macro="" textlink="">
      <xdr:nvSpPr>
        <xdr:cNvPr id="50" name="Text Box 15">
          <a:extLst>
            <a:ext uri="{FF2B5EF4-FFF2-40B4-BE49-F238E27FC236}">
              <a16:creationId xmlns:a16="http://schemas.microsoft.com/office/drawing/2014/main" id="{7EA81905-9926-BF4A-92AF-64FB484D3475}"/>
            </a:ext>
          </a:extLst>
        </xdr:cNvPr>
        <xdr:cNvSpPr txBox="1">
          <a:spLocks noChangeArrowheads="1"/>
        </xdr:cNvSpPr>
      </xdr:nvSpPr>
      <xdr:spPr bwMode="auto">
        <a:xfrm>
          <a:off x="37541200" y="111347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1" name="Text Box 16">
          <a:extLst>
            <a:ext uri="{FF2B5EF4-FFF2-40B4-BE49-F238E27FC236}">
              <a16:creationId xmlns:a16="http://schemas.microsoft.com/office/drawing/2014/main" id="{53A21994-892F-A347-B09F-4E43359F5744}"/>
            </a:ext>
          </a:extLst>
        </xdr:cNvPr>
        <xdr:cNvSpPr txBox="1">
          <a:spLocks noChangeArrowheads="1"/>
        </xdr:cNvSpPr>
      </xdr:nvSpPr>
      <xdr:spPr bwMode="auto">
        <a:xfrm>
          <a:off x="375412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2" name="Text Box 17">
          <a:extLst>
            <a:ext uri="{FF2B5EF4-FFF2-40B4-BE49-F238E27FC236}">
              <a16:creationId xmlns:a16="http://schemas.microsoft.com/office/drawing/2014/main" id="{1377D42D-4763-FC41-A0FE-6459C63F1A3F}"/>
            </a:ext>
          </a:extLst>
        </xdr:cNvPr>
        <xdr:cNvSpPr txBox="1">
          <a:spLocks noChangeArrowheads="1"/>
        </xdr:cNvSpPr>
      </xdr:nvSpPr>
      <xdr:spPr bwMode="auto">
        <a:xfrm>
          <a:off x="375412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3" name="Text Box 18">
          <a:extLst>
            <a:ext uri="{FF2B5EF4-FFF2-40B4-BE49-F238E27FC236}">
              <a16:creationId xmlns:a16="http://schemas.microsoft.com/office/drawing/2014/main" id="{20475D7C-8E9A-684A-8B9D-F6D167D081B4}"/>
            </a:ext>
          </a:extLst>
        </xdr:cNvPr>
        <xdr:cNvSpPr txBox="1">
          <a:spLocks noChangeArrowheads="1"/>
        </xdr:cNvSpPr>
      </xdr:nvSpPr>
      <xdr:spPr bwMode="auto">
        <a:xfrm>
          <a:off x="375412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4" name="Text Box 19">
          <a:extLst>
            <a:ext uri="{FF2B5EF4-FFF2-40B4-BE49-F238E27FC236}">
              <a16:creationId xmlns:a16="http://schemas.microsoft.com/office/drawing/2014/main" id="{5601269C-378A-C54B-8439-7FF7C183A784}"/>
            </a:ext>
          </a:extLst>
        </xdr:cNvPr>
        <xdr:cNvSpPr txBox="1">
          <a:spLocks noChangeArrowheads="1"/>
        </xdr:cNvSpPr>
      </xdr:nvSpPr>
      <xdr:spPr bwMode="auto">
        <a:xfrm>
          <a:off x="375412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504825</xdr:rowOff>
    </xdr:from>
    <xdr:ext cx="95250" cy="442269"/>
    <xdr:sp macro="" textlink="">
      <xdr:nvSpPr>
        <xdr:cNvPr id="55" name="Text Box 15">
          <a:extLst>
            <a:ext uri="{FF2B5EF4-FFF2-40B4-BE49-F238E27FC236}">
              <a16:creationId xmlns:a16="http://schemas.microsoft.com/office/drawing/2014/main" id="{C65E4E09-317B-E941-A1D7-5D2B54C2BA4A}"/>
            </a:ext>
          </a:extLst>
        </xdr:cNvPr>
        <xdr:cNvSpPr txBox="1">
          <a:spLocks noChangeArrowheads="1"/>
        </xdr:cNvSpPr>
      </xdr:nvSpPr>
      <xdr:spPr bwMode="auto">
        <a:xfrm>
          <a:off x="37541200" y="111347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6" name="Text Box 16">
          <a:extLst>
            <a:ext uri="{FF2B5EF4-FFF2-40B4-BE49-F238E27FC236}">
              <a16:creationId xmlns:a16="http://schemas.microsoft.com/office/drawing/2014/main" id="{A29E48FF-F859-9D4C-AEF4-CD0ACBD116B8}"/>
            </a:ext>
          </a:extLst>
        </xdr:cNvPr>
        <xdr:cNvSpPr txBox="1">
          <a:spLocks noChangeArrowheads="1"/>
        </xdr:cNvSpPr>
      </xdr:nvSpPr>
      <xdr:spPr bwMode="auto">
        <a:xfrm>
          <a:off x="395224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7" name="Text Box 17">
          <a:extLst>
            <a:ext uri="{FF2B5EF4-FFF2-40B4-BE49-F238E27FC236}">
              <a16:creationId xmlns:a16="http://schemas.microsoft.com/office/drawing/2014/main" id="{E881781D-64FC-B647-B136-7A9575DCFBE6}"/>
            </a:ext>
          </a:extLst>
        </xdr:cNvPr>
        <xdr:cNvSpPr txBox="1">
          <a:spLocks noChangeArrowheads="1"/>
        </xdr:cNvSpPr>
      </xdr:nvSpPr>
      <xdr:spPr bwMode="auto">
        <a:xfrm>
          <a:off x="395224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8" name="Text Box 18">
          <a:extLst>
            <a:ext uri="{FF2B5EF4-FFF2-40B4-BE49-F238E27FC236}">
              <a16:creationId xmlns:a16="http://schemas.microsoft.com/office/drawing/2014/main" id="{8F61DA6A-30A1-D24B-80E9-7B14685E4891}"/>
            </a:ext>
          </a:extLst>
        </xdr:cNvPr>
        <xdr:cNvSpPr txBox="1">
          <a:spLocks noChangeArrowheads="1"/>
        </xdr:cNvSpPr>
      </xdr:nvSpPr>
      <xdr:spPr bwMode="auto">
        <a:xfrm>
          <a:off x="395224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9" name="Text Box 19">
          <a:extLst>
            <a:ext uri="{FF2B5EF4-FFF2-40B4-BE49-F238E27FC236}">
              <a16:creationId xmlns:a16="http://schemas.microsoft.com/office/drawing/2014/main" id="{1657D514-1667-4D43-A408-18A18FE1EC97}"/>
            </a:ext>
          </a:extLst>
        </xdr:cNvPr>
        <xdr:cNvSpPr txBox="1">
          <a:spLocks noChangeArrowheads="1"/>
        </xdr:cNvSpPr>
      </xdr:nvSpPr>
      <xdr:spPr bwMode="auto">
        <a:xfrm>
          <a:off x="395224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0" name="Text Box 16">
          <a:extLst>
            <a:ext uri="{FF2B5EF4-FFF2-40B4-BE49-F238E27FC236}">
              <a16:creationId xmlns:a16="http://schemas.microsoft.com/office/drawing/2014/main" id="{2EB1F63D-9928-964A-A69A-99A19B4B6767}"/>
            </a:ext>
          </a:extLst>
        </xdr:cNvPr>
        <xdr:cNvSpPr txBox="1">
          <a:spLocks noChangeArrowheads="1"/>
        </xdr:cNvSpPr>
      </xdr:nvSpPr>
      <xdr:spPr bwMode="auto">
        <a:xfrm>
          <a:off x="395224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1" name="Text Box 17">
          <a:extLst>
            <a:ext uri="{FF2B5EF4-FFF2-40B4-BE49-F238E27FC236}">
              <a16:creationId xmlns:a16="http://schemas.microsoft.com/office/drawing/2014/main" id="{48A1F28A-D0F8-DB48-BEDD-600326B44FA8}"/>
            </a:ext>
          </a:extLst>
        </xdr:cNvPr>
        <xdr:cNvSpPr txBox="1">
          <a:spLocks noChangeArrowheads="1"/>
        </xdr:cNvSpPr>
      </xdr:nvSpPr>
      <xdr:spPr bwMode="auto">
        <a:xfrm>
          <a:off x="395224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2" name="Text Box 18">
          <a:extLst>
            <a:ext uri="{FF2B5EF4-FFF2-40B4-BE49-F238E27FC236}">
              <a16:creationId xmlns:a16="http://schemas.microsoft.com/office/drawing/2014/main" id="{6D5D86D7-B63B-B14A-A49B-EEE48A569721}"/>
            </a:ext>
          </a:extLst>
        </xdr:cNvPr>
        <xdr:cNvSpPr txBox="1">
          <a:spLocks noChangeArrowheads="1"/>
        </xdr:cNvSpPr>
      </xdr:nvSpPr>
      <xdr:spPr bwMode="auto">
        <a:xfrm>
          <a:off x="395224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3" name="Text Box 19">
          <a:extLst>
            <a:ext uri="{FF2B5EF4-FFF2-40B4-BE49-F238E27FC236}">
              <a16:creationId xmlns:a16="http://schemas.microsoft.com/office/drawing/2014/main" id="{97354237-77F2-D14C-9768-2D7D86F013DB}"/>
            </a:ext>
          </a:extLst>
        </xdr:cNvPr>
        <xdr:cNvSpPr txBox="1">
          <a:spLocks noChangeArrowheads="1"/>
        </xdr:cNvSpPr>
      </xdr:nvSpPr>
      <xdr:spPr bwMode="auto">
        <a:xfrm>
          <a:off x="395224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4" name="Text Box 16">
          <a:extLst>
            <a:ext uri="{FF2B5EF4-FFF2-40B4-BE49-F238E27FC236}">
              <a16:creationId xmlns:a16="http://schemas.microsoft.com/office/drawing/2014/main" id="{6F2743CD-42AA-E749-9B5F-63D4D46BF758}"/>
            </a:ext>
          </a:extLst>
        </xdr:cNvPr>
        <xdr:cNvSpPr txBox="1">
          <a:spLocks noChangeArrowheads="1"/>
        </xdr:cNvSpPr>
      </xdr:nvSpPr>
      <xdr:spPr bwMode="auto">
        <a:xfrm>
          <a:off x="395224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5" name="Text Box 17">
          <a:extLst>
            <a:ext uri="{FF2B5EF4-FFF2-40B4-BE49-F238E27FC236}">
              <a16:creationId xmlns:a16="http://schemas.microsoft.com/office/drawing/2014/main" id="{26BE083D-DFDF-484E-B4D1-ACEF5CFC03CB}"/>
            </a:ext>
          </a:extLst>
        </xdr:cNvPr>
        <xdr:cNvSpPr txBox="1">
          <a:spLocks noChangeArrowheads="1"/>
        </xdr:cNvSpPr>
      </xdr:nvSpPr>
      <xdr:spPr bwMode="auto">
        <a:xfrm>
          <a:off x="395224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6" name="Text Box 18">
          <a:extLst>
            <a:ext uri="{FF2B5EF4-FFF2-40B4-BE49-F238E27FC236}">
              <a16:creationId xmlns:a16="http://schemas.microsoft.com/office/drawing/2014/main" id="{A7F5F073-A133-7F41-994E-9AA7B5FDD57B}"/>
            </a:ext>
          </a:extLst>
        </xdr:cNvPr>
        <xdr:cNvSpPr txBox="1">
          <a:spLocks noChangeArrowheads="1"/>
        </xdr:cNvSpPr>
      </xdr:nvSpPr>
      <xdr:spPr bwMode="auto">
        <a:xfrm>
          <a:off x="395224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7" name="Text Box 19">
          <a:extLst>
            <a:ext uri="{FF2B5EF4-FFF2-40B4-BE49-F238E27FC236}">
              <a16:creationId xmlns:a16="http://schemas.microsoft.com/office/drawing/2014/main" id="{5F19C38A-9380-FE44-9A5C-35400804C4FB}"/>
            </a:ext>
          </a:extLst>
        </xdr:cNvPr>
        <xdr:cNvSpPr txBox="1">
          <a:spLocks noChangeArrowheads="1"/>
        </xdr:cNvSpPr>
      </xdr:nvSpPr>
      <xdr:spPr bwMode="auto">
        <a:xfrm>
          <a:off x="395224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8" name="Text Box 16">
          <a:extLst>
            <a:ext uri="{FF2B5EF4-FFF2-40B4-BE49-F238E27FC236}">
              <a16:creationId xmlns:a16="http://schemas.microsoft.com/office/drawing/2014/main" id="{B661E811-BB29-534B-8D9F-84CC1849D60F}"/>
            </a:ext>
          </a:extLst>
        </xdr:cNvPr>
        <xdr:cNvSpPr txBox="1">
          <a:spLocks noChangeArrowheads="1"/>
        </xdr:cNvSpPr>
      </xdr:nvSpPr>
      <xdr:spPr bwMode="auto">
        <a:xfrm>
          <a:off x="395224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9" name="Text Box 17">
          <a:extLst>
            <a:ext uri="{FF2B5EF4-FFF2-40B4-BE49-F238E27FC236}">
              <a16:creationId xmlns:a16="http://schemas.microsoft.com/office/drawing/2014/main" id="{D7A36373-F657-7545-9AC8-70073CBC0467}"/>
            </a:ext>
          </a:extLst>
        </xdr:cNvPr>
        <xdr:cNvSpPr txBox="1">
          <a:spLocks noChangeArrowheads="1"/>
        </xdr:cNvSpPr>
      </xdr:nvSpPr>
      <xdr:spPr bwMode="auto">
        <a:xfrm>
          <a:off x="395224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70" name="Text Box 18">
          <a:extLst>
            <a:ext uri="{FF2B5EF4-FFF2-40B4-BE49-F238E27FC236}">
              <a16:creationId xmlns:a16="http://schemas.microsoft.com/office/drawing/2014/main" id="{7AE15B5F-367D-D34F-B8F9-63B492E8D7F7}"/>
            </a:ext>
          </a:extLst>
        </xdr:cNvPr>
        <xdr:cNvSpPr txBox="1">
          <a:spLocks noChangeArrowheads="1"/>
        </xdr:cNvSpPr>
      </xdr:nvSpPr>
      <xdr:spPr bwMode="auto">
        <a:xfrm>
          <a:off x="395224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71" name="Text Box 19">
          <a:extLst>
            <a:ext uri="{FF2B5EF4-FFF2-40B4-BE49-F238E27FC236}">
              <a16:creationId xmlns:a16="http://schemas.microsoft.com/office/drawing/2014/main" id="{606F5762-CB4C-F148-AC94-3605CD93AF02}"/>
            </a:ext>
          </a:extLst>
        </xdr:cNvPr>
        <xdr:cNvSpPr txBox="1">
          <a:spLocks noChangeArrowheads="1"/>
        </xdr:cNvSpPr>
      </xdr:nvSpPr>
      <xdr:spPr bwMode="auto">
        <a:xfrm>
          <a:off x="39522400" y="801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2" name="Text Box 16">
          <a:extLst>
            <a:ext uri="{FF2B5EF4-FFF2-40B4-BE49-F238E27FC236}">
              <a16:creationId xmlns:a16="http://schemas.microsoft.com/office/drawing/2014/main" id="{12DB3B40-5CB3-5F4D-853A-A26DB7B94718}"/>
            </a:ext>
          </a:extLst>
        </xdr:cNvPr>
        <xdr:cNvSpPr txBox="1">
          <a:spLocks noChangeArrowheads="1"/>
        </xdr:cNvSpPr>
      </xdr:nvSpPr>
      <xdr:spPr bwMode="auto">
        <a:xfrm>
          <a:off x="87122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3" name="Text Box 17">
          <a:extLst>
            <a:ext uri="{FF2B5EF4-FFF2-40B4-BE49-F238E27FC236}">
              <a16:creationId xmlns:a16="http://schemas.microsoft.com/office/drawing/2014/main" id="{F798FF4C-B058-434B-8ED8-A6A1A627B210}"/>
            </a:ext>
          </a:extLst>
        </xdr:cNvPr>
        <xdr:cNvSpPr txBox="1">
          <a:spLocks noChangeArrowheads="1"/>
        </xdr:cNvSpPr>
      </xdr:nvSpPr>
      <xdr:spPr bwMode="auto">
        <a:xfrm>
          <a:off x="87122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4" name="Text Box 18">
          <a:extLst>
            <a:ext uri="{FF2B5EF4-FFF2-40B4-BE49-F238E27FC236}">
              <a16:creationId xmlns:a16="http://schemas.microsoft.com/office/drawing/2014/main" id="{23AD657F-3067-154C-ADC1-9D4AD79B00A7}"/>
            </a:ext>
          </a:extLst>
        </xdr:cNvPr>
        <xdr:cNvSpPr txBox="1">
          <a:spLocks noChangeArrowheads="1"/>
        </xdr:cNvSpPr>
      </xdr:nvSpPr>
      <xdr:spPr bwMode="auto">
        <a:xfrm>
          <a:off x="87122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5" name="Text Box 19">
          <a:extLst>
            <a:ext uri="{FF2B5EF4-FFF2-40B4-BE49-F238E27FC236}">
              <a16:creationId xmlns:a16="http://schemas.microsoft.com/office/drawing/2014/main" id="{E2691B4A-3235-D741-A2DA-B40656F24024}"/>
            </a:ext>
          </a:extLst>
        </xdr:cNvPr>
        <xdr:cNvSpPr txBox="1">
          <a:spLocks noChangeArrowheads="1"/>
        </xdr:cNvSpPr>
      </xdr:nvSpPr>
      <xdr:spPr bwMode="auto">
        <a:xfrm>
          <a:off x="87122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23</xdr:row>
      <xdr:rowOff>504825</xdr:rowOff>
    </xdr:from>
    <xdr:ext cx="95250" cy="442269"/>
    <xdr:sp macro="" textlink="">
      <xdr:nvSpPr>
        <xdr:cNvPr id="76" name="Text Box 15">
          <a:extLst>
            <a:ext uri="{FF2B5EF4-FFF2-40B4-BE49-F238E27FC236}">
              <a16:creationId xmlns:a16="http://schemas.microsoft.com/office/drawing/2014/main" id="{C33E99E6-D348-1A42-AC5A-62BA2EDA7E35}"/>
            </a:ext>
          </a:extLst>
        </xdr:cNvPr>
        <xdr:cNvSpPr txBox="1">
          <a:spLocks noChangeArrowheads="1"/>
        </xdr:cNvSpPr>
      </xdr:nvSpPr>
      <xdr:spPr bwMode="auto">
        <a:xfrm>
          <a:off x="8712200" y="13687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7" name="Text Box 16">
          <a:extLst>
            <a:ext uri="{FF2B5EF4-FFF2-40B4-BE49-F238E27FC236}">
              <a16:creationId xmlns:a16="http://schemas.microsoft.com/office/drawing/2014/main" id="{E58CBA8E-A22C-2546-A2C7-EFA0BC6FF5CC}"/>
            </a:ext>
          </a:extLst>
        </xdr:cNvPr>
        <xdr:cNvSpPr txBox="1">
          <a:spLocks noChangeArrowheads="1"/>
        </xdr:cNvSpPr>
      </xdr:nvSpPr>
      <xdr:spPr bwMode="auto">
        <a:xfrm>
          <a:off x="359791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8" name="Text Box 17">
          <a:extLst>
            <a:ext uri="{FF2B5EF4-FFF2-40B4-BE49-F238E27FC236}">
              <a16:creationId xmlns:a16="http://schemas.microsoft.com/office/drawing/2014/main" id="{4F8E96F8-F5F6-3144-8DA9-69E6F13C9B22}"/>
            </a:ext>
          </a:extLst>
        </xdr:cNvPr>
        <xdr:cNvSpPr txBox="1">
          <a:spLocks noChangeArrowheads="1"/>
        </xdr:cNvSpPr>
      </xdr:nvSpPr>
      <xdr:spPr bwMode="auto">
        <a:xfrm>
          <a:off x="359791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9" name="Text Box 18">
          <a:extLst>
            <a:ext uri="{FF2B5EF4-FFF2-40B4-BE49-F238E27FC236}">
              <a16:creationId xmlns:a16="http://schemas.microsoft.com/office/drawing/2014/main" id="{4D63B553-877C-5D48-9F8B-9CE2622F77D7}"/>
            </a:ext>
          </a:extLst>
        </xdr:cNvPr>
        <xdr:cNvSpPr txBox="1">
          <a:spLocks noChangeArrowheads="1"/>
        </xdr:cNvSpPr>
      </xdr:nvSpPr>
      <xdr:spPr bwMode="auto">
        <a:xfrm>
          <a:off x="359791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80" name="Text Box 19">
          <a:extLst>
            <a:ext uri="{FF2B5EF4-FFF2-40B4-BE49-F238E27FC236}">
              <a16:creationId xmlns:a16="http://schemas.microsoft.com/office/drawing/2014/main" id="{41FE18C5-0CFA-2F46-A70D-5AEE262C3C3C}"/>
            </a:ext>
          </a:extLst>
        </xdr:cNvPr>
        <xdr:cNvSpPr txBox="1">
          <a:spLocks noChangeArrowheads="1"/>
        </xdr:cNvSpPr>
      </xdr:nvSpPr>
      <xdr:spPr bwMode="auto">
        <a:xfrm>
          <a:off x="359791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1" name="Text Box 16">
          <a:extLst>
            <a:ext uri="{FF2B5EF4-FFF2-40B4-BE49-F238E27FC236}">
              <a16:creationId xmlns:a16="http://schemas.microsoft.com/office/drawing/2014/main" id="{78E3833E-306D-094B-B28A-0D8A0BCF78C3}"/>
            </a:ext>
          </a:extLst>
        </xdr:cNvPr>
        <xdr:cNvSpPr txBox="1">
          <a:spLocks noChangeArrowheads="1"/>
        </xdr:cNvSpPr>
      </xdr:nvSpPr>
      <xdr:spPr bwMode="auto">
        <a:xfrm>
          <a:off x="375412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2" name="Text Box 17">
          <a:extLst>
            <a:ext uri="{FF2B5EF4-FFF2-40B4-BE49-F238E27FC236}">
              <a16:creationId xmlns:a16="http://schemas.microsoft.com/office/drawing/2014/main" id="{893E879C-043E-5446-9231-257F2DD64383}"/>
            </a:ext>
          </a:extLst>
        </xdr:cNvPr>
        <xdr:cNvSpPr txBox="1">
          <a:spLocks noChangeArrowheads="1"/>
        </xdr:cNvSpPr>
      </xdr:nvSpPr>
      <xdr:spPr bwMode="auto">
        <a:xfrm>
          <a:off x="375412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3" name="Text Box 18">
          <a:extLst>
            <a:ext uri="{FF2B5EF4-FFF2-40B4-BE49-F238E27FC236}">
              <a16:creationId xmlns:a16="http://schemas.microsoft.com/office/drawing/2014/main" id="{95C1C97B-4186-BC4B-8A98-893B58433FD5}"/>
            </a:ext>
          </a:extLst>
        </xdr:cNvPr>
        <xdr:cNvSpPr txBox="1">
          <a:spLocks noChangeArrowheads="1"/>
        </xdr:cNvSpPr>
      </xdr:nvSpPr>
      <xdr:spPr bwMode="auto">
        <a:xfrm>
          <a:off x="375412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4" name="Text Box 19">
          <a:extLst>
            <a:ext uri="{FF2B5EF4-FFF2-40B4-BE49-F238E27FC236}">
              <a16:creationId xmlns:a16="http://schemas.microsoft.com/office/drawing/2014/main" id="{E87F4F69-661B-8046-8AC1-0E3E095D879D}"/>
            </a:ext>
          </a:extLst>
        </xdr:cNvPr>
        <xdr:cNvSpPr txBox="1">
          <a:spLocks noChangeArrowheads="1"/>
        </xdr:cNvSpPr>
      </xdr:nvSpPr>
      <xdr:spPr bwMode="auto">
        <a:xfrm>
          <a:off x="375412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23</xdr:row>
      <xdr:rowOff>504825</xdr:rowOff>
    </xdr:from>
    <xdr:ext cx="95250" cy="442269"/>
    <xdr:sp macro="" textlink="">
      <xdr:nvSpPr>
        <xdr:cNvPr id="85" name="Text Box 15">
          <a:extLst>
            <a:ext uri="{FF2B5EF4-FFF2-40B4-BE49-F238E27FC236}">
              <a16:creationId xmlns:a16="http://schemas.microsoft.com/office/drawing/2014/main" id="{58B60C23-45BA-0C49-A35E-FDF8C8FB2CE7}"/>
            </a:ext>
          </a:extLst>
        </xdr:cNvPr>
        <xdr:cNvSpPr txBox="1">
          <a:spLocks noChangeArrowheads="1"/>
        </xdr:cNvSpPr>
      </xdr:nvSpPr>
      <xdr:spPr bwMode="auto">
        <a:xfrm>
          <a:off x="37541200" y="13687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6" name="Text Box 16">
          <a:extLst>
            <a:ext uri="{FF2B5EF4-FFF2-40B4-BE49-F238E27FC236}">
              <a16:creationId xmlns:a16="http://schemas.microsoft.com/office/drawing/2014/main" id="{4B5CCB58-EE28-934D-8DEC-F64AD2699F11}"/>
            </a:ext>
          </a:extLst>
        </xdr:cNvPr>
        <xdr:cNvSpPr txBox="1">
          <a:spLocks noChangeArrowheads="1"/>
        </xdr:cNvSpPr>
      </xdr:nvSpPr>
      <xdr:spPr bwMode="auto">
        <a:xfrm>
          <a:off x="375412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7" name="Text Box 17">
          <a:extLst>
            <a:ext uri="{FF2B5EF4-FFF2-40B4-BE49-F238E27FC236}">
              <a16:creationId xmlns:a16="http://schemas.microsoft.com/office/drawing/2014/main" id="{4EA064E8-D065-EC40-94AA-009FA2886F7D}"/>
            </a:ext>
          </a:extLst>
        </xdr:cNvPr>
        <xdr:cNvSpPr txBox="1">
          <a:spLocks noChangeArrowheads="1"/>
        </xdr:cNvSpPr>
      </xdr:nvSpPr>
      <xdr:spPr bwMode="auto">
        <a:xfrm>
          <a:off x="375412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8" name="Text Box 18">
          <a:extLst>
            <a:ext uri="{FF2B5EF4-FFF2-40B4-BE49-F238E27FC236}">
              <a16:creationId xmlns:a16="http://schemas.microsoft.com/office/drawing/2014/main" id="{B80EE3AB-A186-4245-96BB-D59E82056F28}"/>
            </a:ext>
          </a:extLst>
        </xdr:cNvPr>
        <xdr:cNvSpPr txBox="1">
          <a:spLocks noChangeArrowheads="1"/>
        </xdr:cNvSpPr>
      </xdr:nvSpPr>
      <xdr:spPr bwMode="auto">
        <a:xfrm>
          <a:off x="375412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9" name="Text Box 19">
          <a:extLst>
            <a:ext uri="{FF2B5EF4-FFF2-40B4-BE49-F238E27FC236}">
              <a16:creationId xmlns:a16="http://schemas.microsoft.com/office/drawing/2014/main" id="{D0A211A1-FC47-B047-B10F-444712F60A6B}"/>
            </a:ext>
          </a:extLst>
        </xdr:cNvPr>
        <xdr:cNvSpPr txBox="1">
          <a:spLocks noChangeArrowheads="1"/>
        </xdr:cNvSpPr>
      </xdr:nvSpPr>
      <xdr:spPr bwMode="auto">
        <a:xfrm>
          <a:off x="375412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23</xdr:row>
      <xdr:rowOff>504825</xdr:rowOff>
    </xdr:from>
    <xdr:ext cx="95250" cy="442269"/>
    <xdr:sp macro="" textlink="">
      <xdr:nvSpPr>
        <xdr:cNvPr id="90" name="Text Box 15">
          <a:extLst>
            <a:ext uri="{FF2B5EF4-FFF2-40B4-BE49-F238E27FC236}">
              <a16:creationId xmlns:a16="http://schemas.microsoft.com/office/drawing/2014/main" id="{2B3114C9-627C-7341-8F1B-C436FCEEC275}"/>
            </a:ext>
          </a:extLst>
        </xdr:cNvPr>
        <xdr:cNvSpPr txBox="1">
          <a:spLocks noChangeArrowheads="1"/>
        </xdr:cNvSpPr>
      </xdr:nvSpPr>
      <xdr:spPr bwMode="auto">
        <a:xfrm>
          <a:off x="37541200" y="13687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1" name="Text Box 16">
          <a:extLst>
            <a:ext uri="{FF2B5EF4-FFF2-40B4-BE49-F238E27FC236}">
              <a16:creationId xmlns:a16="http://schemas.microsoft.com/office/drawing/2014/main" id="{A2231B63-603F-EF4E-BE1E-0E0BA1975470}"/>
            </a:ext>
          </a:extLst>
        </xdr:cNvPr>
        <xdr:cNvSpPr txBox="1">
          <a:spLocks noChangeArrowheads="1"/>
        </xdr:cNvSpPr>
      </xdr:nvSpPr>
      <xdr:spPr bwMode="auto">
        <a:xfrm>
          <a:off x="395224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2" name="Text Box 17">
          <a:extLst>
            <a:ext uri="{FF2B5EF4-FFF2-40B4-BE49-F238E27FC236}">
              <a16:creationId xmlns:a16="http://schemas.microsoft.com/office/drawing/2014/main" id="{9FABA0F1-FF12-6544-8ED2-05E0A4602E7E}"/>
            </a:ext>
          </a:extLst>
        </xdr:cNvPr>
        <xdr:cNvSpPr txBox="1">
          <a:spLocks noChangeArrowheads="1"/>
        </xdr:cNvSpPr>
      </xdr:nvSpPr>
      <xdr:spPr bwMode="auto">
        <a:xfrm>
          <a:off x="395224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3" name="Text Box 18">
          <a:extLst>
            <a:ext uri="{FF2B5EF4-FFF2-40B4-BE49-F238E27FC236}">
              <a16:creationId xmlns:a16="http://schemas.microsoft.com/office/drawing/2014/main" id="{B3E5C986-3138-F84F-AF13-D52BAE28CC11}"/>
            </a:ext>
          </a:extLst>
        </xdr:cNvPr>
        <xdr:cNvSpPr txBox="1">
          <a:spLocks noChangeArrowheads="1"/>
        </xdr:cNvSpPr>
      </xdr:nvSpPr>
      <xdr:spPr bwMode="auto">
        <a:xfrm>
          <a:off x="395224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4" name="Text Box 19">
          <a:extLst>
            <a:ext uri="{FF2B5EF4-FFF2-40B4-BE49-F238E27FC236}">
              <a16:creationId xmlns:a16="http://schemas.microsoft.com/office/drawing/2014/main" id="{BDEA0662-91DB-4C48-8662-3171F7E92D3A}"/>
            </a:ext>
          </a:extLst>
        </xdr:cNvPr>
        <xdr:cNvSpPr txBox="1">
          <a:spLocks noChangeArrowheads="1"/>
        </xdr:cNvSpPr>
      </xdr:nvSpPr>
      <xdr:spPr bwMode="auto">
        <a:xfrm>
          <a:off x="395224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5" name="Text Box 16">
          <a:extLst>
            <a:ext uri="{FF2B5EF4-FFF2-40B4-BE49-F238E27FC236}">
              <a16:creationId xmlns:a16="http://schemas.microsoft.com/office/drawing/2014/main" id="{7BE99633-692A-C740-934D-0081747D8BD9}"/>
            </a:ext>
          </a:extLst>
        </xdr:cNvPr>
        <xdr:cNvSpPr txBox="1">
          <a:spLocks noChangeArrowheads="1"/>
        </xdr:cNvSpPr>
      </xdr:nvSpPr>
      <xdr:spPr bwMode="auto">
        <a:xfrm>
          <a:off x="395224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6" name="Text Box 17">
          <a:extLst>
            <a:ext uri="{FF2B5EF4-FFF2-40B4-BE49-F238E27FC236}">
              <a16:creationId xmlns:a16="http://schemas.microsoft.com/office/drawing/2014/main" id="{8B2B5B29-C2E8-A743-BC09-FC876096787D}"/>
            </a:ext>
          </a:extLst>
        </xdr:cNvPr>
        <xdr:cNvSpPr txBox="1">
          <a:spLocks noChangeArrowheads="1"/>
        </xdr:cNvSpPr>
      </xdr:nvSpPr>
      <xdr:spPr bwMode="auto">
        <a:xfrm>
          <a:off x="395224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7" name="Text Box 18">
          <a:extLst>
            <a:ext uri="{FF2B5EF4-FFF2-40B4-BE49-F238E27FC236}">
              <a16:creationId xmlns:a16="http://schemas.microsoft.com/office/drawing/2014/main" id="{6C78F747-56A4-994B-88EA-321F6A2DA985}"/>
            </a:ext>
          </a:extLst>
        </xdr:cNvPr>
        <xdr:cNvSpPr txBox="1">
          <a:spLocks noChangeArrowheads="1"/>
        </xdr:cNvSpPr>
      </xdr:nvSpPr>
      <xdr:spPr bwMode="auto">
        <a:xfrm>
          <a:off x="395224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8" name="Text Box 19">
          <a:extLst>
            <a:ext uri="{FF2B5EF4-FFF2-40B4-BE49-F238E27FC236}">
              <a16:creationId xmlns:a16="http://schemas.microsoft.com/office/drawing/2014/main" id="{2A2243A1-796F-A444-858D-A1E7F524D679}"/>
            </a:ext>
          </a:extLst>
        </xdr:cNvPr>
        <xdr:cNvSpPr txBox="1">
          <a:spLocks noChangeArrowheads="1"/>
        </xdr:cNvSpPr>
      </xdr:nvSpPr>
      <xdr:spPr bwMode="auto">
        <a:xfrm>
          <a:off x="395224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9" name="Text Box 16">
          <a:extLst>
            <a:ext uri="{FF2B5EF4-FFF2-40B4-BE49-F238E27FC236}">
              <a16:creationId xmlns:a16="http://schemas.microsoft.com/office/drawing/2014/main" id="{446E0DDD-3D9B-D345-AF07-5CAFFC1EC4E9}"/>
            </a:ext>
          </a:extLst>
        </xdr:cNvPr>
        <xdr:cNvSpPr txBox="1">
          <a:spLocks noChangeArrowheads="1"/>
        </xdr:cNvSpPr>
      </xdr:nvSpPr>
      <xdr:spPr bwMode="auto">
        <a:xfrm>
          <a:off x="395224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0" name="Text Box 17">
          <a:extLst>
            <a:ext uri="{FF2B5EF4-FFF2-40B4-BE49-F238E27FC236}">
              <a16:creationId xmlns:a16="http://schemas.microsoft.com/office/drawing/2014/main" id="{BBD9BB98-F714-414E-994D-D056E10CDB0B}"/>
            </a:ext>
          </a:extLst>
        </xdr:cNvPr>
        <xdr:cNvSpPr txBox="1">
          <a:spLocks noChangeArrowheads="1"/>
        </xdr:cNvSpPr>
      </xdr:nvSpPr>
      <xdr:spPr bwMode="auto">
        <a:xfrm>
          <a:off x="395224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1" name="Text Box 18">
          <a:extLst>
            <a:ext uri="{FF2B5EF4-FFF2-40B4-BE49-F238E27FC236}">
              <a16:creationId xmlns:a16="http://schemas.microsoft.com/office/drawing/2014/main" id="{EB220271-E170-314C-959B-BA6A4191CBC8}"/>
            </a:ext>
          </a:extLst>
        </xdr:cNvPr>
        <xdr:cNvSpPr txBox="1">
          <a:spLocks noChangeArrowheads="1"/>
        </xdr:cNvSpPr>
      </xdr:nvSpPr>
      <xdr:spPr bwMode="auto">
        <a:xfrm>
          <a:off x="395224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2" name="Text Box 19">
          <a:extLst>
            <a:ext uri="{FF2B5EF4-FFF2-40B4-BE49-F238E27FC236}">
              <a16:creationId xmlns:a16="http://schemas.microsoft.com/office/drawing/2014/main" id="{B5B0957A-4824-BC4E-9A93-BE81152878BD}"/>
            </a:ext>
          </a:extLst>
        </xdr:cNvPr>
        <xdr:cNvSpPr txBox="1">
          <a:spLocks noChangeArrowheads="1"/>
        </xdr:cNvSpPr>
      </xdr:nvSpPr>
      <xdr:spPr bwMode="auto">
        <a:xfrm>
          <a:off x="395224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3" name="Text Box 16">
          <a:extLst>
            <a:ext uri="{FF2B5EF4-FFF2-40B4-BE49-F238E27FC236}">
              <a16:creationId xmlns:a16="http://schemas.microsoft.com/office/drawing/2014/main" id="{C8046F33-28EF-E544-BCFF-652CBFD3EACB}"/>
            </a:ext>
          </a:extLst>
        </xdr:cNvPr>
        <xdr:cNvSpPr txBox="1">
          <a:spLocks noChangeArrowheads="1"/>
        </xdr:cNvSpPr>
      </xdr:nvSpPr>
      <xdr:spPr bwMode="auto">
        <a:xfrm>
          <a:off x="395224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4" name="Text Box 17">
          <a:extLst>
            <a:ext uri="{FF2B5EF4-FFF2-40B4-BE49-F238E27FC236}">
              <a16:creationId xmlns:a16="http://schemas.microsoft.com/office/drawing/2014/main" id="{44755DEA-0CCD-7642-A5A1-9FB714ED379D}"/>
            </a:ext>
          </a:extLst>
        </xdr:cNvPr>
        <xdr:cNvSpPr txBox="1">
          <a:spLocks noChangeArrowheads="1"/>
        </xdr:cNvSpPr>
      </xdr:nvSpPr>
      <xdr:spPr bwMode="auto">
        <a:xfrm>
          <a:off x="395224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5" name="Text Box 18">
          <a:extLst>
            <a:ext uri="{FF2B5EF4-FFF2-40B4-BE49-F238E27FC236}">
              <a16:creationId xmlns:a16="http://schemas.microsoft.com/office/drawing/2014/main" id="{66E1E27D-0961-4546-9A84-8D99F9F686CE}"/>
            </a:ext>
          </a:extLst>
        </xdr:cNvPr>
        <xdr:cNvSpPr txBox="1">
          <a:spLocks noChangeArrowheads="1"/>
        </xdr:cNvSpPr>
      </xdr:nvSpPr>
      <xdr:spPr bwMode="auto">
        <a:xfrm>
          <a:off x="395224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6" name="Text Box 19">
          <a:extLst>
            <a:ext uri="{FF2B5EF4-FFF2-40B4-BE49-F238E27FC236}">
              <a16:creationId xmlns:a16="http://schemas.microsoft.com/office/drawing/2014/main" id="{3D722793-2945-2949-BFB2-AD9B1C03BE3D}"/>
            </a:ext>
          </a:extLst>
        </xdr:cNvPr>
        <xdr:cNvSpPr txBox="1">
          <a:spLocks noChangeArrowheads="1"/>
        </xdr:cNvSpPr>
      </xdr:nvSpPr>
      <xdr:spPr bwMode="auto">
        <a:xfrm>
          <a:off x="39522400" y="1132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07" name="Text Box 16">
          <a:extLst>
            <a:ext uri="{FF2B5EF4-FFF2-40B4-BE49-F238E27FC236}">
              <a16:creationId xmlns:a16="http://schemas.microsoft.com/office/drawing/2014/main" id="{7BB1F846-9CA4-DF49-A1CC-446525504A1D}"/>
            </a:ext>
          </a:extLst>
        </xdr:cNvPr>
        <xdr:cNvSpPr txBox="1">
          <a:spLocks noChangeArrowheads="1"/>
        </xdr:cNvSpPr>
      </xdr:nvSpPr>
      <xdr:spPr bwMode="auto">
        <a:xfrm>
          <a:off x="87122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08" name="Text Box 17">
          <a:extLst>
            <a:ext uri="{FF2B5EF4-FFF2-40B4-BE49-F238E27FC236}">
              <a16:creationId xmlns:a16="http://schemas.microsoft.com/office/drawing/2014/main" id="{18463927-16FD-8B40-8249-F190BE061DBD}"/>
            </a:ext>
          </a:extLst>
        </xdr:cNvPr>
        <xdr:cNvSpPr txBox="1">
          <a:spLocks noChangeArrowheads="1"/>
        </xdr:cNvSpPr>
      </xdr:nvSpPr>
      <xdr:spPr bwMode="auto">
        <a:xfrm>
          <a:off x="87122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09" name="Text Box 18">
          <a:extLst>
            <a:ext uri="{FF2B5EF4-FFF2-40B4-BE49-F238E27FC236}">
              <a16:creationId xmlns:a16="http://schemas.microsoft.com/office/drawing/2014/main" id="{DF91DFA4-2AC9-8D46-AF39-1D0784BEAA20}"/>
            </a:ext>
          </a:extLst>
        </xdr:cNvPr>
        <xdr:cNvSpPr txBox="1">
          <a:spLocks noChangeArrowheads="1"/>
        </xdr:cNvSpPr>
      </xdr:nvSpPr>
      <xdr:spPr bwMode="auto">
        <a:xfrm>
          <a:off x="87122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10" name="Text Box 19">
          <a:extLst>
            <a:ext uri="{FF2B5EF4-FFF2-40B4-BE49-F238E27FC236}">
              <a16:creationId xmlns:a16="http://schemas.microsoft.com/office/drawing/2014/main" id="{9C71B089-B867-284A-84F4-813B56E51312}"/>
            </a:ext>
          </a:extLst>
        </xdr:cNvPr>
        <xdr:cNvSpPr txBox="1">
          <a:spLocks noChangeArrowheads="1"/>
        </xdr:cNvSpPr>
      </xdr:nvSpPr>
      <xdr:spPr bwMode="auto">
        <a:xfrm>
          <a:off x="87122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28</xdr:row>
      <xdr:rowOff>504825</xdr:rowOff>
    </xdr:from>
    <xdr:ext cx="95250" cy="442269"/>
    <xdr:sp macro="" textlink="">
      <xdr:nvSpPr>
        <xdr:cNvPr id="111" name="Text Box 15">
          <a:extLst>
            <a:ext uri="{FF2B5EF4-FFF2-40B4-BE49-F238E27FC236}">
              <a16:creationId xmlns:a16="http://schemas.microsoft.com/office/drawing/2014/main" id="{F7BCF03E-9047-A641-9848-BC56C39454F4}"/>
            </a:ext>
          </a:extLst>
        </xdr:cNvPr>
        <xdr:cNvSpPr txBox="1">
          <a:spLocks noChangeArrowheads="1"/>
        </xdr:cNvSpPr>
      </xdr:nvSpPr>
      <xdr:spPr bwMode="auto">
        <a:xfrm>
          <a:off x="8712200" y="17573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2" name="Text Box 16">
          <a:extLst>
            <a:ext uri="{FF2B5EF4-FFF2-40B4-BE49-F238E27FC236}">
              <a16:creationId xmlns:a16="http://schemas.microsoft.com/office/drawing/2014/main" id="{F2D8B423-FBA7-0E46-8A91-C451DE9CF343}"/>
            </a:ext>
          </a:extLst>
        </xdr:cNvPr>
        <xdr:cNvSpPr txBox="1">
          <a:spLocks noChangeArrowheads="1"/>
        </xdr:cNvSpPr>
      </xdr:nvSpPr>
      <xdr:spPr bwMode="auto">
        <a:xfrm>
          <a:off x="359791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3" name="Text Box 17">
          <a:extLst>
            <a:ext uri="{FF2B5EF4-FFF2-40B4-BE49-F238E27FC236}">
              <a16:creationId xmlns:a16="http://schemas.microsoft.com/office/drawing/2014/main" id="{2F796CFF-E554-5C42-B770-6CF38D6731D8}"/>
            </a:ext>
          </a:extLst>
        </xdr:cNvPr>
        <xdr:cNvSpPr txBox="1">
          <a:spLocks noChangeArrowheads="1"/>
        </xdr:cNvSpPr>
      </xdr:nvSpPr>
      <xdr:spPr bwMode="auto">
        <a:xfrm>
          <a:off x="359791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4" name="Text Box 18">
          <a:extLst>
            <a:ext uri="{FF2B5EF4-FFF2-40B4-BE49-F238E27FC236}">
              <a16:creationId xmlns:a16="http://schemas.microsoft.com/office/drawing/2014/main" id="{CCD19923-0310-0B4B-BDB1-F1CDE71A26B1}"/>
            </a:ext>
          </a:extLst>
        </xdr:cNvPr>
        <xdr:cNvSpPr txBox="1">
          <a:spLocks noChangeArrowheads="1"/>
        </xdr:cNvSpPr>
      </xdr:nvSpPr>
      <xdr:spPr bwMode="auto">
        <a:xfrm>
          <a:off x="359791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5" name="Text Box 19">
          <a:extLst>
            <a:ext uri="{FF2B5EF4-FFF2-40B4-BE49-F238E27FC236}">
              <a16:creationId xmlns:a16="http://schemas.microsoft.com/office/drawing/2014/main" id="{76C47EE0-87F4-B947-BD32-BBB224310265}"/>
            </a:ext>
          </a:extLst>
        </xdr:cNvPr>
        <xdr:cNvSpPr txBox="1">
          <a:spLocks noChangeArrowheads="1"/>
        </xdr:cNvSpPr>
      </xdr:nvSpPr>
      <xdr:spPr bwMode="auto">
        <a:xfrm>
          <a:off x="359791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6" name="Text Box 16">
          <a:extLst>
            <a:ext uri="{FF2B5EF4-FFF2-40B4-BE49-F238E27FC236}">
              <a16:creationId xmlns:a16="http://schemas.microsoft.com/office/drawing/2014/main" id="{B519D36C-3B31-8A4E-8525-E4CBDDA01654}"/>
            </a:ext>
          </a:extLst>
        </xdr:cNvPr>
        <xdr:cNvSpPr txBox="1">
          <a:spLocks noChangeArrowheads="1"/>
        </xdr:cNvSpPr>
      </xdr:nvSpPr>
      <xdr:spPr bwMode="auto">
        <a:xfrm>
          <a:off x="375412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7" name="Text Box 17">
          <a:extLst>
            <a:ext uri="{FF2B5EF4-FFF2-40B4-BE49-F238E27FC236}">
              <a16:creationId xmlns:a16="http://schemas.microsoft.com/office/drawing/2014/main" id="{F0EACAC0-393F-AB48-BFC4-2353F7266099}"/>
            </a:ext>
          </a:extLst>
        </xdr:cNvPr>
        <xdr:cNvSpPr txBox="1">
          <a:spLocks noChangeArrowheads="1"/>
        </xdr:cNvSpPr>
      </xdr:nvSpPr>
      <xdr:spPr bwMode="auto">
        <a:xfrm>
          <a:off x="375412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8" name="Text Box 18">
          <a:extLst>
            <a:ext uri="{FF2B5EF4-FFF2-40B4-BE49-F238E27FC236}">
              <a16:creationId xmlns:a16="http://schemas.microsoft.com/office/drawing/2014/main" id="{3F8D57B8-4471-C846-917F-735251BFBACD}"/>
            </a:ext>
          </a:extLst>
        </xdr:cNvPr>
        <xdr:cNvSpPr txBox="1">
          <a:spLocks noChangeArrowheads="1"/>
        </xdr:cNvSpPr>
      </xdr:nvSpPr>
      <xdr:spPr bwMode="auto">
        <a:xfrm>
          <a:off x="375412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9" name="Text Box 19">
          <a:extLst>
            <a:ext uri="{FF2B5EF4-FFF2-40B4-BE49-F238E27FC236}">
              <a16:creationId xmlns:a16="http://schemas.microsoft.com/office/drawing/2014/main" id="{797E4E4F-C9D9-D446-A8B9-3927834458AA}"/>
            </a:ext>
          </a:extLst>
        </xdr:cNvPr>
        <xdr:cNvSpPr txBox="1">
          <a:spLocks noChangeArrowheads="1"/>
        </xdr:cNvSpPr>
      </xdr:nvSpPr>
      <xdr:spPr bwMode="auto">
        <a:xfrm>
          <a:off x="375412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120" name="Text Box 15">
          <a:extLst>
            <a:ext uri="{FF2B5EF4-FFF2-40B4-BE49-F238E27FC236}">
              <a16:creationId xmlns:a16="http://schemas.microsoft.com/office/drawing/2014/main" id="{70529D0D-8D99-7C4A-8C67-7A92E0447267}"/>
            </a:ext>
          </a:extLst>
        </xdr:cNvPr>
        <xdr:cNvSpPr txBox="1">
          <a:spLocks noChangeArrowheads="1"/>
        </xdr:cNvSpPr>
      </xdr:nvSpPr>
      <xdr:spPr bwMode="auto">
        <a:xfrm>
          <a:off x="37541200" y="17573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21" name="Text Box 16">
          <a:extLst>
            <a:ext uri="{FF2B5EF4-FFF2-40B4-BE49-F238E27FC236}">
              <a16:creationId xmlns:a16="http://schemas.microsoft.com/office/drawing/2014/main" id="{6F310B2C-571C-2842-A79A-8C086A5CB231}"/>
            </a:ext>
          </a:extLst>
        </xdr:cNvPr>
        <xdr:cNvSpPr txBox="1">
          <a:spLocks noChangeArrowheads="1"/>
        </xdr:cNvSpPr>
      </xdr:nvSpPr>
      <xdr:spPr bwMode="auto">
        <a:xfrm>
          <a:off x="375412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22" name="Text Box 17">
          <a:extLst>
            <a:ext uri="{FF2B5EF4-FFF2-40B4-BE49-F238E27FC236}">
              <a16:creationId xmlns:a16="http://schemas.microsoft.com/office/drawing/2014/main" id="{EB79B145-3662-4844-A6F0-7BC0C33C60C9}"/>
            </a:ext>
          </a:extLst>
        </xdr:cNvPr>
        <xdr:cNvSpPr txBox="1">
          <a:spLocks noChangeArrowheads="1"/>
        </xdr:cNvSpPr>
      </xdr:nvSpPr>
      <xdr:spPr bwMode="auto">
        <a:xfrm>
          <a:off x="375412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23" name="Text Box 18">
          <a:extLst>
            <a:ext uri="{FF2B5EF4-FFF2-40B4-BE49-F238E27FC236}">
              <a16:creationId xmlns:a16="http://schemas.microsoft.com/office/drawing/2014/main" id="{A5AAE812-8154-BD4A-B427-BAAB67E86B12}"/>
            </a:ext>
          </a:extLst>
        </xdr:cNvPr>
        <xdr:cNvSpPr txBox="1">
          <a:spLocks noChangeArrowheads="1"/>
        </xdr:cNvSpPr>
      </xdr:nvSpPr>
      <xdr:spPr bwMode="auto">
        <a:xfrm>
          <a:off x="375412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24" name="Text Box 19">
          <a:extLst>
            <a:ext uri="{FF2B5EF4-FFF2-40B4-BE49-F238E27FC236}">
              <a16:creationId xmlns:a16="http://schemas.microsoft.com/office/drawing/2014/main" id="{D90EFC5B-E938-0543-A300-613800BFAA5F}"/>
            </a:ext>
          </a:extLst>
        </xdr:cNvPr>
        <xdr:cNvSpPr txBox="1">
          <a:spLocks noChangeArrowheads="1"/>
        </xdr:cNvSpPr>
      </xdr:nvSpPr>
      <xdr:spPr bwMode="auto">
        <a:xfrm>
          <a:off x="375412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125" name="Text Box 15">
          <a:extLst>
            <a:ext uri="{FF2B5EF4-FFF2-40B4-BE49-F238E27FC236}">
              <a16:creationId xmlns:a16="http://schemas.microsoft.com/office/drawing/2014/main" id="{C37C6571-7548-DF48-B2FD-567440C1EB98}"/>
            </a:ext>
          </a:extLst>
        </xdr:cNvPr>
        <xdr:cNvSpPr txBox="1">
          <a:spLocks noChangeArrowheads="1"/>
        </xdr:cNvSpPr>
      </xdr:nvSpPr>
      <xdr:spPr bwMode="auto">
        <a:xfrm>
          <a:off x="37541200" y="17573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6" name="Text Box 16">
          <a:extLst>
            <a:ext uri="{FF2B5EF4-FFF2-40B4-BE49-F238E27FC236}">
              <a16:creationId xmlns:a16="http://schemas.microsoft.com/office/drawing/2014/main" id="{007C2B50-AC8F-284D-BF14-C10B81A8105E}"/>
            </a:ext>
          </a:extLst>
        </xdr:cNvPr>
        <xdr:cNvSpPr txBox="1">
          <a:spLocks noChangeArrowheads="1"/>
        </xdr:cNvSpPr>
      </xdr:nvSpPr>
      <xdr:spPr bwMode="auto">
        <a:xfrm>
          <a:off x="395224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7" name="Text Box 17">
          <a:extLst>
            <a:ext uri="{FF2B5EF4-FFF2-40B4-BE49-F238E27FC236}">
              <a16:creationId xmlns:a16="http://schemas.microsoft.com/office/drawing/2014/main" id="{6EA3F01B-5E9A-C844-8E4F-7BD78BBF7A16}"/>
            </a:ext>
          </a:extLst>
        </xdr:cNvPr>
        <xdr:cNvSpPr txBox="1">
          <a:spLocks noChangeArrowheads="1"/>
        </xdr:cNvSpPr>
      </xdr:nvSpPr>
      <xdr:spPr bwMode="auto">
        <a:xfrm>
          <a:off x="395224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8" name="Text Box 18">
          <a:extLst>
            <a:ext uri="{FF2B5EF4-FFF2-40B4-BE49-F238E27FC236}">
              <a16:creationId xmlns:a16="http://schemas.microsoft.com/office/drawing/2014/main" id="{EA7BDAA3-923A-C34B-8CBF-ED732847ACCF}"/>
            </a:ext>
          </a:extLst>
        </xdr:cNvPr>
        <xdr:cNvSpPr txBox="1">
          <a:spLocks noChangeArrowheads="1"/>
        </xdr:cNvSpPr>
      </xdr:nvSpPr>
      <xdr:spPr bwMode="auto">
        <a:xfrm>
          <a:off x="395224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9" name="Text Box 19">
          <a:extLst>
            <a:ext uri="{FF2B5EF4-FFF2-40B4-BE49-F238E27FC236}">
              <a16:creationId xmlns:a16="http://schemas.microsoft.com/office/drawing/2014/main" id="{607DBC9E-AB62-7B48-8636-12235E5ACED0}"/>
            </a:ext>
          </a:extLst>
        </xdr:cNvPr>
        <xdr:cNvSpPr txBox="1">
          <a:spLocks noChangeArrowheads="1"/>
        </xdr:cNvSpPr>
      </xdr:nvSpPr>
      <xdr:spPr bwMode="auto">
        <a:xfrm>
          <a:off x="395224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0" name="Text Box 16">
          <a:extLst>
            <a:ext uri="{FF2B5EF4-FFF2-40B4-BE49-F238E27FC236}">
              <a16:creationId xmlns:a16="http://schemas.microsoft.com/office/drawing/2014/main" id="{3F616546-BDA4-424A-8BCA-612825297226}"/>
            </a:ext>
          </a:extLst>
        </xdr:cNvPr>
        <xdr:cNvSpPr txBox="1">
          <a:spLocks noChangeArrowheads="1"/>
        </xdr:cNvSpPr>
      </xdr:nvSpPr>
      <xdr:spPr bwMode="auto">
        <a:xfrm>
          <a:off x="395224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1" name="Text Box 17">
          <a:extLst>
            <a:ext uri="{FF2B5EF4-FFF2-40B4-BE49-F238E27FC236}">
              <a16:creationId xmlns:a16="http://schemas.microsoft.com/office/drawing/2014/main" id="{2CFF40CB-91AF-E44D-9C7D-9890AF743848}"/>
            </a:ext>
          </a:extLst>
        </xdr:cNvPr>
        <xdr:cNvSpPr txBox="1">
          <a:spLocks noChangeArrowheads="1"/>
        </xdr:cNvSpPr>
      </xdr:nvSpPr>
      <xdr:spPr bwMode="auto">
        <a:xfrm>
          <a:off x="395224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2" name="Text Box 18">
          <a:extLst>
            <a:ext uri="{FF2B5EF4-FFF2-40B4-BE49-F238E27FC236}">
              <a16:creationId xmlns:a16="http://schemas.microsoft.com/office/drawing/2014/main" id="{4ECB4E52-23EE-5A43-9B82-7D47157A4013}"/>
            </a:ext>
          </a:extLst>
        </xdr:cNvPr>
        <xdr:cNvSpPr txBox="1">
          <a:spLocks noChangeArrowheads="1"/>
        </xdr:cNvSpPr>
      </xdr:nvSpPr>
      <xdr:spPr bwMode="auto">
        <a:xfrm>
          <a:off x="395224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3" name="Text Box 19">
          <a:extLst>
            <a:ext uri="{FF2B5EF4-FFF2-40B4-BE49-F238E27FC236}">
              <a16:creationId xmlns:a16="http://schemas.microsoft.com/office/drawing/2014/main" id="{E108160F-6BB9-3347-89D2-2665804D33BA}"/>
            </a:ext>
          </a:extLst>
        </xdr:cNvPr>
        <xdr:cNvSpPr txBox="1">
          <a:spLocks noChangeArrowheads="1"/>
        </xdr:cNvSpPr>
      </xdr:nvSpPr>
      <xdr:spPr bwMode="auto">
        <a:xfrm>
          <a:off x="395224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4" name="Text Box 16">
          <a:extLst>
            <a:ext uri="{FF2B5EF4-FFF2-40B4-BE49-F238E27FC236}">
              <a16:creationId xmlns:a16="http://schemas.microsoft.com/office/drawing/2014/main" id="{743703B7-7F3B-4646-8BEB-056FF501F841}"/>
            </a:ext>
          </a:extLst>
        </xdr:cNvPr>
        <xdr:cNvSpPr txBox="1">
          <a:spLocks noChangeArrowheads="1"/>
        </xdr:cNvSpPr>
      </xdr:nvSpPr>
      <xdr:spPr bwMode="auto">
        <a:xfrm>
          <a:off x="395224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5" name="Text Box 17">
          <a:extLst>
            <a:ext uri="{FF2B5EF4-FFF2-40B4-BE49-F238E27FC236}">
              <a16:creationId xmlns:a16="http://schemas.microsoft.com/office/drawing/2014/main" id="{7675D17E-9C31-6442-B0B2-4EBF2A18153E}"/>
            </a:ext>
          </a:extLst>
        </xdr:cNvPr>
        <xdr:cNvSpPr txBox="1">
          <a:spLocks noChangeArrowheads="1"/>
        </xdr:cNvSpPr>
      </xdr:nvSpPr>
      <xdr:spPr bwMode="auto">
        <a:xfrm>
          <a:off x="395224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6" name="Text Box 18">
          <a:extLst>
            <a:ext uri="{FF2B5EF4-FFF2-40B4-BE49-F238E27FC236}">
              <a16:creationId xmlns:a16="http://schemas.microsoft.com/office/drawing/2014/main" id="{AE6F2D2F-4C3F-B64F-AC21-236F6B443262}"/>
            </a:ext>
          </a:extLst>
        </xdr:cNvPr>
        <xdr:cNvSpPr txBox="1">
          <a:spLocks noChangeArrowheads="1"/>
        </xdr:cNvSpPr>
      </xdr:nvSpPr>
      <xdr:spPr bwMode="auto">
        <a:xfrm>
          <a:off x="395224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7" name="Text Box 19">
          <a:extLst>
            <a:ext uri="{FF2B5EF4-FFF2-40B4-BE49-F238E27FC236}">
              <a16:creationId xmlns:a16="http://schemas.microsoft.com/office/drawing/2014/main" id="{7F24B101-3CD2-6B41-A8D2-FD225CE8E6A2}"/>
            </a:ext>
          </a:extLst>
        </xdr:cNvPr>
        <xdr:cNvSpPr txBox="1">
          <a:spLocks noChangeArrowheads="1"/>
        </xdr:cNvSpPr>
      </xdr:nvSpPr>
      <xdr:spPr bwMode="auto">
        <a:xfrm>
          <a:off x="395224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8" name="Text Box 16">
          <a:extLst>
            <a:ext uri="{FF2B5EF4-FFF2-40B4-BE49-F238E27FC236}">
              <a16:creationId xmlns:a16="http://schemas.microsoft.com/office/drawing/2014/main" id="{8A8A8EFB-C256-F544-BAEE-A4959EF0BEE9}"/>
            </a:ext>
          </a:extLst>
        </xdr:cNvPr>
        <xdr:cNvSpPr txBox="1">
          <a:spLocks noChangeArrowheads="1"/>
        </xdr:cNvSpPr>
      </xdr:nvSpPr>
      <xdr:spPr bwMode="auto">
        <a:xfrm>
          <a:off x="395224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9" name="Text Box 17">
          <a:extLst>
            <a:ext uri="{FF2B5EF4-FFF2-40B4-BE49-F238E27FC236}">
              <a16:creationId xmlns:a16="http://schemas.microsoft.com/office/drawing/2014/main" id="{B6A38DE7-EA5C-964E-8195-444F1E3B4610}"/>
            </a:ext>
          </a:extLst>
        </xdr:cNvPr>
        <xdr:cNvSpPr txBox="1">
          <a:spLocks noChangeArrowheads="1"/>
        </xdr:cNvSpPr>
      </xdr:nvSpPr>
      <xdr:spPr bwMode="auto">
        <a:xfrm>
          <a:off x="395224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40" name="Text Box 18">
          <a:extLst>
            <a:ext uri="{FF2B5EF4-FFF2-40B4-BE49-F238E27FC236}">
              <a16:creationId xmlns:a16="http://schemas.microsoft.com/office/drawing/2014/main" id="{2CB21BE9-EFB6-9940-8089-633621926D48}"/>
            </a:ext>
          </a:extLst>
        </xdr:cNvPr>
        <xdr:cNvSpPr txBox="1">
          <a:spLocks noChangeArrowheads="1"/>
        </xdr:cNvSpPr>
      </xdr:nvSpPr>
      <xdr:spPr bwMode="auto">
        <a:xfrm>
          <a:off x="395224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41" name="Text Box 19">
          <a:extLst>
            <a:ext uri="{FF2B5EF4-FFF2-40B4-BE49-F238E27FC236}">
              <a16:creationId xmlns:a16="http://schemas.microsoft.com/office/drawing/2014/main" id="{FA5443D5-F09B-D54C-8AFA-39FDDD5D6675}"/>
            </a:ext>
          </a:extLst>
        </xdr:cNvPr>
        <xdr:cNvSpPr txBox="1">
          <a:spLocks noChangeArrowheads="1"/>
        </xdr:cNvSpPr>
      </xdr:nvSpPr>
      <xdr:spPr bwMode="auto">
        <a:xfrm>
          <a:off x="39522400" y="13881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178594</xdr:colOff>
      <xdr:row>0</xdr:row>
      <xdr:rowOff>71438</xdr:rowOff>
    </xdr:from>
    <xdr:to>
      <xdr:col>1</xdr:col>
      <xdr:colOff>550863</xdr:colOff>
      <xdr:row>3</xdr:row>
      <xdr:rowOff>121444</xdr:rowOff>
    </xdr:to>
    <xdr:pic>
      <xdr:nvPicPr>
        <xdr:cNvPr id="142" name="Imagen 3">
          <a:extLst>
            <a:ext uri="{FF2B5EF4-FFF2-40B4-BE49-F238E27FC236}">
              <a16:creationId xmlns:a16="http://schemas.microsoft.com/office/drawing/2014/main" id="{53E240B9-1428-FD4B-96DE-48705439BA4A}"/>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178594" y="71438"/>
          <a:ext cx="1197769" cy="621506"/>
        </a:xfrm>
        <a:prstGeom prst="rect">
          <a:avLst/>
        </a:prstGeom>
      </xdr:spPr>
    </xdr:pic>
    <xdr:clientData/>
  </xdr:twoCellAnchor>
  <xdr:oneCellAnchor>
    <xdr:from>
      <xdr:col>12</xdr:col>
      <xdr:colOff>0</xdr:colOff>
      <xdr:row>28</xdr:row>
      <xdr:rowOff>504825</xdr:rowOff>
    </xdr:from>
    <xdr:ext cx="95250" cy="442269"/>
    <xdr:sp macro="" textlink="">
      <xdr:nvSpPr>
        <xdr:cNvPr id="143" name="Text Box 15">
          <a:extLst>
            <a:ext uri="{FF2B5EF4-FFF2-40B4-BE49-F238E27FC236}">
              <a16:creationId xmlns:a16="http://schemas.microsoft.com/office/drawing/2014/main" id="{9E5B6420-096F-C742-BB1C-F5E2FD3FD393}"/>
            </a:ext>
          </a:extLst>
        </xdr:cNvPr>
        <xdr:cNvSpPr txBox="1">
          <a:spLocks noChangeArrowheads="1"/>
        </xdr:cNvSpPr>
      </xdr:nvSpPr>
      <xdr:spPr bwMode="auto">
        <a:xfrm>
          <a:off x="8712200" y="17573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144" name="Text Box 15">
          <a:extLst>
            <a:ext uri="{FF2B5EF4-FFF2-40B4-BE49-F238E27FC236}">
              <a16:creationId xmlns:a16="http://schemas.microsoft.com/office/drawing/2014/main" id="{7285DCAF-B66B-B547-836C-A5E5CC4F1301}"/>
            </a:ext>
          </a:extLst>
        </xdr:cNvPr>
        <xdr:cNvSpPr txBox="1">
          <a:spLocks noChangeArrowheads="1"/>
        </xdr:cNvSpPr>
      </xdr:nvSpPr>
      <xdr:spPr bwMode="auto">
        <a:xfrm>
          <a:off x="37541200" y="17573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145" name="Text Box 15">
          <a:extLst>
            <a:ext uri="{FF2B5EF4-FFF2-40B4-BE49-F238E27FC236}">
              <a16:creationId xmlns:a16="http://schemas.microsoft.com/office/drawing/2014/main" id="{7EC47A4E-C8FC-9248-A5E2-689ED51E2420}"/>
            </a:ext>
          </a:extLst>
        </xdr:cNvPr>
        <xdr:cNvSpPr txBox="1">
          <a:spLocks noChangeArrowheads="1"/>
        </xdr:cNvSpPr>
      </xdr:nvSpPr>
      <xdr:spPr bwMode="auto">
        <a:xfrm>
          <a:off x="37541200" y="17573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146" name="Text Box 16">
          <a:extLst>
            <a:ext uri="{FF2B5EF4-FFF2-40B4-BE49-F238E27FC236}">
              <a16:creationId xmlns:a16="http://schemas.microsoft.com/office/drawing/2014/main" id="{6F00D8BB-9EEF-F24D-AFF9-B817A2AAFF9A}"/>
            </a:ext>
          </a:extLst>
        </xdr:cNvPr>
        <xdr:cNvSpPr txBox="1">
          <a:spLocks noChangeArrowheads="1"/>
        </xdr:cNvSpPr>
      </xdr:nvSpPr>
      <xdr:spPr bwMode="auto">
        <a:xfrm>
          <a:off x="87122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147" name="Text Box 17">
          <a:extLst>
            <a:ext uri="{FF2B5EF4-FFF2-40B4-BE49-F238E27FC236}">
              <a16:creationId xmlns:a16="http://schemas.microsoft.com/office/drawing/2014/main" id="{F9A5D7DB-14C7-3141-AC1B-629CACB0E93F}"/>
            </a:ext>
          </a:extLst>
        </xdr:cNvPr>
        <xdr:cNvSpPr txBox="1">
          <a:spLocks noChangeArrowheads="1"/>
        </xdr:cNvSpPr>
      </xdr:nvSpPr>
      <xdr:spPr bwMode="auto">
        <a:xfrm>
          <a:off x="87122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148" name="Text Box 18">
          <a:extLst>
            <a:ext uri="{FF2B5EF4-FFF2-40B4-BE49-F238E27FC236}">
              <a16:creationId xmlns:a16="http://schemas.microsoft.com/office/drawing/2014/main" id="{1EAECE60-EA50-D84D-8E66-67DDB3A4A4C5}"/>
            </a:ext>
          </a:extLst>
        </xdr:cNvPr>
        <xdr:cNvSpPr txBox="1">
          <a:spLocks noChangeArrowheads="1"/>
        </xdr:cNvSpPr>
      </xdr:nvSpPr>
      <xdr:spPr bwMode="auto">
        <a:xfrm>
          <a:off x="87122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149" name="Text Box 19">
          <a:extLst>
            <a:ext uri="{FF2B5EF4-FFF2-40B4-BE49-F238E27FC236}">
              <a16:creationId xmlns:a16="http://schemas.microsoft.com/office/drawing/2014/main" id="{FB914055-D0F0-3142-89AD-6117437A21F2}"/>
            </a:ext>
          </a:extLst>
        </xdr:cNvPr>
        <xdr:cNvSpPr txBox="1">
          <a:spLocks noChangeArrowheads="1"/>
        </xdr:cNvSpPr>
      </xdr:nvSpPr>
      <xdr:spPr bwMode="auto">
        <a:xfrm>
          <a:off x="87122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150" name="Text Box 16">
          <a:extLst>
            <a:ext uri="{FF2B5EF4-FFF2-40B4-BE49-F238E27FC236}">
              <a16:creationId xmlns:a16="http://schemas.microsoft.com/office/drawing/2014/main" id="{194D6F06-CA57-E94F-AF62-38B983FAE8B6}"/>
            </a:ext>
          </a:extLst>
        </xdr:cNvPr>
        <xdr:cNvSpPr txBox="1">
          <a:spLocks noChangeArrowheads="1"/>
        </xdr:cNvSpPr>
      </xdr:nvSpPr>
      <xdr:spPr bwMode="auto">
        <a:xfrm>
          <a:off x="359791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151" name="Text Box 17">
          <a:extLst>
            <a:ext uri="{FF2B5EF4-FFF2-40B4-BE49-F238E27FC236}">
              <a16:creationId xmlns:a16="http://schemas.microsoft.com/office/drawing/2014/main" id="{22651D78-F287-714B-9D41-78AF0C69097E}"/>
            </a:ext>
          </a:extLst>
        </xdr:cNvPr>
        <xdr:cNvSpPr txBox="1">
          <a:spLocks noChangeArrowheads="1"/>
        </xdr:cNvSpPr>
      </xdr:nvSpPr>
      <xdr:spPr bwMode="auto">
        <a:xfrm>
          <a:off x="359791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152" name="Text Box 18">
          <a:extLst>
            <a:ext uri="{FF2B5EF4-FFF2-40B4-BE49-F238E27FC236}">
              <a16:creationId xmlns:a16="http://schemas.microsoft.com/office/drawing/2014/main" id="{362A2217-D2E4-314D-AA17-AA9DB37B9244}"/>
            </a:ext>
          </a:extLst>
        </xdr:cNvPr>
        <xdr:cNvSpPr txBox="1">
          <a:spLocks noChangeArrowheads="1"/>
        </xdr:cNvSpPr>
      </xdr:nvSpPr>
      <xdr:spPr bwMode="auto">
        <a:xfrm>
          <a:off x="359791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153" name="Text Box 19">
          <a:extLst>
            <a:ext uri="{FF2B5EF4-FFF2-40B4-BE49-F238E27FC236}">
              <a16:creationId xmlns:a16="http://schemas.microsoft.com/office/drawing/2014/main" id="{AC1AF3EA-6C66-B847-BEAB-FDB3C046A89D}"/>
            </a:ext>
          </a:extLst>
        </xdr:cNvPr>
        <xdr:cNvSpPr txBox="1">
          <a:spLocks noChangeArrowheads="1"/>
        </xdr:cNvSpPr>
      </xdr:nvSpPr>
      <xdr:spPr bwMode="auto">
        <a:xfrm>
          <a:off x="359791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4" name="Text Box 16">
          <a:extLst>
            <a:ext uri="{FF2B5EF4-FFF2-40B4-BE49-F238E27FC236}">
              <a16:creationId xmlns:a16="http://schemas.microsoft.com/office/drawing/2014/main" id="{8B4B80D7-E853-AA4F-81F9-1162A69DF0AA}"/>
            </a:ext>
          </a:extLst>
        </xdr:cNvPr>
        <xdr:cNvSpPr txBox="1">
          <a:spLocks noChangeArrowheads="1"/>
        </xdr:cNvSpPr>
      </xdr:nvSpPr>
      <xdr:spPr bwMode="auto">
        <a:xfrm>
          <a:off x="375412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5" name="Text Box 17">
          <a:extLst>
            <a:ext uri="{FF2B5EF4-FFF2-40B4-BE49-F238E27FC236}">
              <a16:creationId xmlns:a16="http://schemas.microsoft.com/office/drawing/2014/main" id="{093C805A-F601-6842-84D2-222D2BE0EC9A}"/>
            </a:ext>
          </a:extLst>
        </xdr:cNvPr>
        <xdr:cNvSpPr txBox="1">
          <a:spLocks noChangeArrowheads="1"/>
        </xdr:cNvSpPr>
      </xdr:nvSpPr>
      <xdr:spPr bwMode="auto">
        <a:xfrm>
          <a:off x="375412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6" name="Text Box 18">
          <a:extLst>
            <a:ext uri="{FF2B5EF4-FFF2-40B4-BE49-F238E27FC236}">
              <a16:creationId xmlns:a16="http://schemas.microsoft.com/office/drawing/2014/main" id="{473444CB-02ED-F44A-BD11-16BC4D978FB6}"/>
            </a:ext>
          </a:extLst>
        </xdr:cNvPr>
        <xdr:cNvSpPr txBox="1">
          <a:spLocks noChangeArrowheads="1"/>
        </xdr:cNvSpPr>
      </xdr:nvSpPr>
      <xdr:spPr bwMode="auto">
        <a:xfrm>
          <a:off x="375412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7" name="Text Box 19">
          <a:extLst>
            <a:ext uri="{FF2B5EF4-FFF2-40B4-BE49-F238E27FC236}">
              <a16:creationId xmlns:a16="http://schemas.microsoft.com/office/drawing/2014/main" id="{C6EEFB21-A5D3-B048-8DF0-18289D0D4A07}"/>
            </a:ext>
          </a:extLst>
        </xdr:cNvPr>
        <xdr:cNvSpPr txBox="1">
          <a:spLocks noChangeArrowheads="1"/>
        </xdr:cNvSpPr>
      </xdr:nvSpPr>
      <xdr:spPr bwMode="auto">
        <a:xfrm>
          <a:off x="375412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8" name="Text Box 16">
          <a:extLst>
            <a:ext uri="{FF2B5EF4-FFF2-40B4-BE49-F238E27FC236}">
              <a16:creationId xmlns:a16="http://schemas.microsoft.com/office/drawing/2014/main" id="{D1E3CF45-7F71-BF45-9F8B-B3C30C82783D}"/>
            </a:ext>
          </a:extLst>
        </xdr:cNvPr>
        <xdr:cNvSpPr txBox="1">
          <a:spLocks noChangeArrowheads="1"/>
        </xdr:cNvSpPr>
      </xdr:nvSpPr>
      <xdr:spPr bwMode="auto">
        <a:xfrm>
          <a:off x="375412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9" name="Text Box 17">
          <a:extLst>
            <a:ext uri="{FF2B5EF4-FFF2-40B4-BE49-F238E27FC236}">
              <a16:creationId xmlns:a16="http://schemas.microsoft.com/office/drawing/2014/main" id="{5D99EDD3-410C-544E-B8E8-A7E5597A2FD1}"/>
            </a:ext>
          </a:extLst>
        </xdr:cNvPr>
        <xdr:cNvSpPr txBox="1">
          <a:spLocks noChangeArrowheads="1"/>
        </xdr:cNvSpPr>
      </xdr:nvSpPr>
      <xdr:spPr bwMode="auto">
        <a:xfrm>
          <a:off x="375412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60" name="Text Box 18">
          <a:extLst>
            <a:ext uri="{FF2B5EF4-FFF2-40B4-BE49-F238E27FC236}">
              <a16:creationId xmlns:a16="http://schemas.microsoft.com/office/drawing/2014/main" id="{0BD32172-E839-A940-8AF4-93F0B7CBD07B}"/>
            </a:ext>
          </a:extLst>
        </xdr:cNvPr>
        <xdr:cNvSpPr txBox="1">
          <a:spLocks noChangeArrowheads="1"/>
        </xdr:cNvSpPr>
      </xdr:nvSpPr>
      <xdr:spPr bwMode="auto">
        <a:xfrm>
          <a:off x="375412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61" name="Text Box 19">
          <a:extLst>
            <a:ext uri="{FF2B5EF4-FFF2-40B4-BE49-F238E27FC236}">
              <a16:creationId xmlns:a16="http://schemas.microsoft.com/office/drawing/2014/main" id="{DC1AAEB3-A7B9-514F-A9AA-FFBE131CC55D}"/>
            </a:ext>
          </a:extLst>
        </xdr:cNvPr>
        <xdr:cNvSpPr txBox="1">
          <a:spLocks noChangeArrowheads="1"/>
        </xdr:cNvSpPr>
      </xdr:nvSpPr>
      <xdr:spPr bwMode="auto">
        <a:xfrm>
          <a:off x="375412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2" name="Text Box 16">
          <a:extLst>
            <a:ext uri="{FF2B5EF4-FFF2-40B4-BE49-F238E27FC236}">
              <a16:creationId xmlns:a16="http://schemas.microsoft.com/office/drawing/2014/main" id="{E280054D-9FA0-0C43-BA34-73A377A65385}"/>
            </a:ext>
          </a:extLst>
        </xdr:cNvPr>
        <xdr:cNvSpPr txBox="1">
          <a:spLocks noChangeArrowheads="1"/>
        </xdr:cNvSpPr>
      </xdr:nvSpPr>
      <xdr:spPr bwMode="auto">
        <a:xfrm>
          <a:off x="395224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3" name="Text Box 17">
          <a:extLst>
            <a:ext uri="{FF2B5EF4-FFF2-40B4-BE49-F238E27FC236}">
              <a16:creationId xmlns:a16="http://schemas.microsoft.com/office/drawing/2014/main" id="{4478173F-F355-DD42-8F20-5590F8127D0A}"/>
            </a:ext>
          </a:extLst>
        </xdr:cNvPr>
        <xdr:cNvSpPr txBox="1">
          <a:spLocks noChangeArrowheads="1"/>
        </xdr:cNvSpPr>
      </xdr:nvSpPr>
      <xdr:spPr bwMode="auto">
        <a:xfrm>
          <a:off x="395224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4" name="Text Box 18">
          <a:extLst>
            <a:ext uri="{FF2B5EF4-FFF2-40B4-BE49-F238E27FC236}">
              <a16:creationId xmlns:a16="http://schemas.microsoft.com/office/drawing/2014/main" id="{D67250C1-49D7-614F-90E9-B1F576C8021E}"/>
            </a:ext>
          </a:extLst>
        </xdr:cNvPr>
        <xdr:cNvSpPr txBox="1">
          <a:spLocks noChangeArrowheads="1"/>
        </xdr:cNvSpPr>
      </xdr:nvSpPr>
      <xdr:spPr bwMode="auto">
        <a:xfrm>
          <a:off x="395224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5" name="Text Box 19">
          <a:extLst>
            <a:ext uri="{FF2B5EF4-FFF2-40B4-BE49-F238E27FC236}">
              <a16:creationId xmlns:a16="http://schemas.microsoft.com/office/drawing/2014/main" id="{572ADCD4-D026-A24B-BAC1-0EB4F36ACC94}"/>
            </a:ext>
          </a:extLst>
        </xdr:cNvPr>
        <xdr:cNvSpPr txBox="1">
          <a:spLocks noChangeArrowheads="1"/>
        </xdr:cNvSpPr>
      </xdr:nvSpPr>
      <xdr:spPr bwMode="auto">
        <a:xfrm>
          <a:off x="395224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6" name="Text Box 16">
          <a:extLst>
            <a:ext uri="{FF2B5EF4-FFF2-40B4-BE49-F238E27FC236}">
              <a16:creationId xmlns:a16="http://schemas.microsoft.com/office/drawing/2014/main" id="{9C1EB1F8-8F1D-C748-9250-4BEA02BE2850}"/>
            </a:ext>
          </a:extLst>
        </xdr:cNvPr>
        <xdr:cNvSpPr txBox="1">
          <a:spLocks noChangeArrowheads="1"/>
        </xdr:cNvSpPr>
      </xdr:nvSpPr>
      <xdr:spPr bwMode="auto">
        <a:xfrm>
          <a:off x="395224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7" name="Text Box 17">
          <a:extLst>
            <a:ext uri="{FF2B5EF4-FFF2-40B4-BE49-F238E27FC236}">
              <a16:creationId xmlns:a16="http://schemas.microsoft.com/office/drawing/2014/main" id="{31B62F8B-07C4-6341-AE10-893CF1CA7C20}"/>
            </a:ext>
          </a:extLst>
        </xdr:cNvPr>
        <xdr:cNvSpPr txBox="1">
          <a:spLocks noChangeArrowheads="1"/>
        </xdr:cNvSpPr>
      </xdr:nvSpPr>
      <xdr:spPr bwMode="auto">
        <a:xfrm>
          <a:off x="395224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8" name="Text Box 18">
          <a:extLst>
            <a:ext uri="{FF2B5EF4-FFF2-40B4-BE49-F238E27FC236}">
              <a16:creationId xmlns:a16="http://schemas.microsoft.com/office/drawing/2014/main" id="{803B8A51-B871-7F4F-B9B9-9A76E1B6BC86}"/>
            </a:ext>
          </a:extLst>
        </xdr:cNvPr>
        <xdr:cNvSpPr txBox="1">
          <a:spLocks noChangeArrowheads="1"/>
        </xdr:cNvSpPr>
      </xdr:nvSpPr>
      <xdr:spPr bwMode="auto">
        <a:xfrm>
          <a:off x="395224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9" name="Text Box 19">
          <a:extLst>
            <a:ext uri="{FF2B5EF4-FFF2-40B4-BE49-F238E27FC236}">
              <a16:creationId xmlns:a16="http://schemas.microsoft.com/office/drawing/2014/main" id="{42C433C3-CDD2-EE48-B41C-A97314D97AB1}"/>
            </a:ext>
          </a:extLst>
        </xdr:cNvPr>
        <xdr:cNvSpPr txBox="1">
          <a:spLocks noChangeArrowheads="1"/>
        </xdr:cNvSpPr>
      </xdr:nvSpPr>
      <xdr:spPr bwMode="auto">
        <a:xfrm>
          <a:off x="395224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0" name="Text Box 16">
          <a:extLst>
            <a:ext uri="{FF2B5EF4-FFF2-40B4-BE49-F238E27FC236}">
              <a16:creationId xmlns:a16="http://schemas.microsoft.com/office/drawing/2014/main" id="{22596E29-8453-5249-B883-9538FC9CCC0D}"/>
            </a:ext>
          </a:extLst>
        </xdr:cNvPr>
        <xdr:cNvSpPr txBox="1">
          <a:spLocks noChangeArrowheads="1"/>
        </xdr:cNvSpPr>
      </xdr:nvSpPr>
      <xdr:spPr bwMode="auto">
        <a:xfrm>
          <a:off x="395224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1" name="Text Box 17">
          <a:extLst>
            <a:ext uri="{FF2B5EF4-FFF2-40B4-BE49-F238E27FC236}">
              <a16:creationId xmlns:a16="http://schemas.microsoft.com/office/drawing/2014/main" id="{F99FFF56-CE9B-EF49-A41F-F214AE9B680E}"/>
            </a:ext>
          </a:extLst>
        </xdr:cNvPr>
        <xdr:cNvSpPr txBox="1">
          <a:spLocks noChangeArrowheads="1"/>
        </xdr:cNvSpPr>
      </xdr:nvSpPr>
      <xdr:spPr bwMode="auto">
        <a:xfrm>
          <a:off x="395224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2" name="Text Box 18">
          <a:extLst>
            <a:ext uri="{FF2B5EF4-FFF2-40B4-BE49-F238E27FC236}">
              <a16:creationId xmlns:a16="http://schemas.microsoft.com/office/drawing/2014/main" id="{BCB5EED8-3B4C-7948-B938-10C163FE9A53}"/>
            </a:ext>
          </a:extLst>
        </xdr:cNvPr>
        <xdr:cNvSpPr txBox="1">
          <a:spLocks noChangeArrowheads="1"/>
        </xdr:cNvSpPr>
      </xdr:nvSpPr>
      <xdr:spPr bwMode="auto">
        <a:xfrm>
          <a:off x="395224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3" name="Text Box 19">
          <a:extLst>
            <a:ext uri="{FF2B5EF4-FFF2-40B4-BE49-F238E27FC236}">
              <a16:creationId xmlns:a16="http://schemas.microsoft.com/office/drawing/2014/main" id="{74FB0C7F-0F7B-D34E-9D7B-DA204E43B46E}"/>
            </a:ext>
          </a:extLst>
        </xdr:cNvPr>
        <xdr:cNvSpPr txBox="1">
          <a:spLocks noChangeArrowheads="1"/>
        </xdr:cNvSpPr>
      </xdr:nvSpPr>
      <xdr:spPr bwMode="auto">
        <a:xfrm>
          <a:off x="395224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4" name="Text Box 16">
          <a:extLst>
            <a:ext uri="{FF2B5EF4-FFF2-40B4-BE49-F238E27FC236}">
              <a16:creationId xmlns:a16="http://schemas.microsoft.com/office/drawing/2014/main" id="{2C28D980-715B-D34F-8157-E5B12D521E95}"/>
            </a:ext>
          </a:extLst>
        </xdr:cNvPr>
        <xdr:cNvSpPr txBox="1">
          <a:spLocks noChangeArrowheads="1"/>
        </xdr:cNvSpPr>
      </xdr:nvSpPr>
      <xdr:spPr bwMode="auto">
        <a:xfrm>
          <a:off x="395224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5" name="Text Box 17">
          <a:extLst>
            <a:ext uri="{FF2B5EF4-FFF2-40B4-BE49-F238E27FC236}">
              <a16:creationId xmlns:a16="http://schemas.microsoft.com/office/drawing/2014/main" id="{DB4FD4B1-0EB8-C943-B22F-D61F3A0E123A}"/>
            </a:ext>
          </a:extLst>
        </xdr:cNvPr>
        <xdr:cNvSpPr txBox="1">
          <a:spLocks noChangeArrowheads="1"/>
        </xdr:cNvSpPr>
      </xdr:nvSpPr>
      <xdr:spPr bwMode="auto">
        <a:xfrm>
          <a:off x="395224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6" name="Text Box 18">
          <a:extLst>
            <a:ext uri="{FF2B5EF4-FFF2-40B4-BE49-F238E27FC236}">
              <a16:creationId xmlns:a16="http://schemas.microsoft.com/office/drawing/2014/main" id="{D9DA5D41-D4F0-9D42-8495-02CAD2BD7846}"/>
            </a:ext>
          </a:extLst>
        </xdr:cNvPr>
        <xdr:cNvSpPr txBox="1">
          <a:spLocks noChangeArrowheads="1"/>
        </xdr:cNvSpPr>
      </xdr:nvSpPr>
      <xdr:spPr bwMode="auto">
        <a:xfrm>
          <a:off x="395224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7" name="Text Box 19">
          <a:extLst>
            <a:ext uri="{FF2B5EF4-FFF2-40B4-BE49-F238E27FC236}">
              <a16:creationId xmlns:a16="http://schemas.microsoft.com/office/drawing/2014/main" id="{7B06BBB5-F5FB-AC40-A3A3-ABFCF32A08A0}"/>
            </a:ext>
          </a:extLst>
        </xdr:cNvPr>
        <xdr:cNvSpPr txBox="1">
          <a:spLocks noChangeArrowheads="1"/>
        </xdr:cNvSpPr>
      </xdr:nvSpPr>
      <xdr:spPr bwMode="auto">
        <a:xfrm>
          <a:off x="39522400" y="17767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33</xdr:row>
      <xdr:rowOff>504825</xdr:rowOff>
    </xdr:from>
    <xdr:ext cx="95250" cy="442269"/>
    <xdr:sp macro="" textlink="">
      <xdr:nvSpPr>
        <xdr:cNvPr id="178" name="Text Box 15">
          <a:extLst>
            <a:ext uri="{FF2B5EF4-FFF2-40B4-BE49-F238E27FC236}">
              <a16:creationId xmlns:a16="http://schemas.microsoft.com/office/drawing/2014/main" id="{FCDFD6A7-C196-9743-A21A-FF65F993D46B}"/>
            </a:ext>
          </a:extLst>
        </xdr:cNvPr>
        <xdr:cNvSpPr txBox="1">
          <a:spLocks noChangeArrowheads="1"/>
        </xdr:cNvSpPr>
      </xdr:nvSpPr>
      <xdr:spPr bwMode="auto">
        <a:xfrm>
          <a:off x="8712200" y="20735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179" name="Text Box 15">
          <a:extLst>
            <a:ext uri="{FF2B5EF4-FFF2-40B4-BE49-F238E27FC236}">
              <a16:creationId xmlns:a16="http://schemas.microsoft.com/office/drawing/2014/main" id="{A0CCB6C9-9F40-8649-A081-A36FAF19732B}"/>
            </a:ext>
          </a:extLst>
        </xdr:cNvPr>
        <xdr:cNvSpPr txBox="1">
          <a:spLocks noChangeArrowheads="1"/>
        </xdr:cNvSpPr>
      </xdr:nvSpPr>
      <xdr:spPr bwMode="auto">
        <a:xfrm>
          <a:off x="37541200" y="20735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180" name="Text Box 15">
          <a:extLst>
            <a:ext uri="{FF2B5EF4-FFF2-40B4-BE49-F238E27FC236}">
              <a16:creationId xmlns:a16="http://schemas.microsoft.com/office/drawing/2014/main" id="{5F38B7BA-97AA-DD4F-A60B-922322B1721A}"/>
            </a:ext>
          </a:extLst>
        </xdr:cNvPr>
        <xdr:cNvSpPr txBox="1">
          <a:spLocks noChangeArrowheads="1"/>
        </xdr:cNvSpPr>
      </xdr:nvSpPr>
      <xdr:spPr bwMode="auto">
        <a:xfrm>
          <a:off x="37541200" y="20735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33</xdr:row>
      <xdr:rowOff>504825</xdr:rowOff>
    </xdr:from>
    <xdr:ext cx="95250" cy="442269"/>
    <xdr:sp macro="" textlink="">
      <xdr:nvSpPr>
        <xdr:cNvPr id="181" name="Text Box 15">
          <a:extLst>
            <a:ext uri="{FF2B5EF4-FFF2-40B4-BE49-F238E27FC236}">
              <a16:creationId xmlns:a16="http://schemas.microsoft.com/office/drawing/2014/main" id="{28378846-139C-4E43-BAE6-FA38849F3F94}"/>
            </a:ext>
          </a:extLst>
        </xdr:cNvPr>
        <xdr:cNvSpPr txBox="1">
          <a:spLocks noChangeArrowheads="1"/>
        </xdr:cNvSpPr>
      </xdr:nvSpPr>
      <xdr:spPr bwMode="auto">
        <a:xfrm>
          <a:off x="8712200" y="20735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182" name="Text Box 15">
          <a:extLst>
            <a:ext uri="{FF2B5EF4-FFF2-40B4-BE49-F238E27FC236}">
              <a16:creationId xmlns:a16="http://schemas.microsoft.com/office/drawing/2014/main" id="{5C6CF199-D788-6A48-A0B4-BEAB27BFBCEA}"/>
            </a:ext>
          </a:extLst>
        </xdr:cNvPr>
        <xdr:cNvSpPr txBox="1">
          <a:spLocks noChangeArrowheads="1"/>
        </xdr:cNvSpPr>
      </xdr:nvSpPr>
      <xdr:spPr bwMode="auto">
        <a:xfrm>
          <a:off x="37541200" y="20735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183" name="Text Box 15">
          <a:extLst>
            <a:ext uri="{FF2B5EF4-FFF2-40B4-BE49-F238E27FC236}">
              <a16:creationId xmlns:a16="http://schemas.microsoft.com/office/drawing/2014/main" id="{A65EC5C8-FBCC-6F48-AC86-2A99652FA0A5}"/>
            </a:ext>
          </a:extLst>
        </xdr:cNvPr>
        <xdr:cNvSpPr txBox="1">
          <a:spLocks noChangeArrowheads="1"/>
        </xdr:cNvSpPr>
      </xdr:nvSpPr>
      <xdr:spPr bwMode="auto">
        <a:xfrm>
          <a:off x="37541200" y="20735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184" name="Text Box 16">
          <a:extLst>
            <a:ext uri="{FF2B5EF4-FFF2-40B4-BE49-F238E27FC236}">
              <a16:creationId xmlns:a16="http://schemas.microsoft.com/office/drawing/2014/main" id="{115834D9-226B-7E43-9252-4A1D642BA05E}"/>
            </a:ext>
          </a:extLst>
        </xdr:cNvPr>
        <xdr:cNvSpPr txBox="1">
          <a:spLocks noChangeArrowheads="1"/>
        </xdr:cNvSpPr>
      </xdr:nvSpPr>
      <xdr:spPr bwMode="auto">
        <a:xfrm>
          <a:off x="87122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185" name="Text Box 17">
          <a:extLst>
            <a:ext uri="{FF2B5EF4-FFF2-40B4-BE49-F238E27FC236}">
              <a16:creationId xmlns:a16="http://schemas.microsoft.com/office/drawing/2014/main" id="{1DC3401E-AA12-D746-963D-FB22EE83612D}"/>
            </a:ext>
          </a:extLst>
        </xdr:cNvPr>
        <xdr:cNvSpPr txBox="1">
          <a:spLocks noChangeArrowheads="1"/>
        </xdr:cNvSpPr>
      </xdr:nvSpPr>
      <xdr:spPr bwMode="auto">
        <a:xfrm>
          <a:off x="87122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186" name="Text Box 18">
          <a:extLst>
            <a:ext uri="{FF2B5EF4-FFF2-40B4-BE49-F238E27FC236}">
              <a16:creationId xmlns:a16="http://schemas.microsoft.com/office/drawing/2014/main" id="{5A38963E-129F-0649-ACEE-CCF2EB704C26}"/>
            </a:ext>
          </a:extLst>
        </xdr:cNvPr>
        <xdr:cNvSpPr txBox="1">
          <a:spLocks noChangeArrowheads="1"/>
        </xdr:cNvSpPr>
      </xdr:nvSpPr>
      <xdr:spPr bwMode="auto">
        <a:xfrm>
          <a:off x="87122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187" name="Text Box 19">
          <a:extLst>
            <a:ext uri="{FF2B5EF4-FFF2-40B4-BE49-F238E27FC236}">
              <a16:creationId xmlns:a16="http://schemas.microsoft.com/office/drawing/2014/main" id="{2DFFA8E1-9206-C249-960D-A6F4DB8ED6AF}"/>
            </a:ext>
          </a:extLst>
        </xdr:cNvPr>
        <xdr:cNvSpPr txBox="1">
          <a:spLocks noChangeArrowheads="1"/>
        </xdr:cNvSpPr>
      </xdr:nvSpPr>
      <xdr:spPr bwMode="auto">
        <a:xfrm>
          <a:off x="87122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35</xdr:row>
      <xdr:rowOff>0</xdr:rowOff>
    </xdr:from>
    <xdr:ext cx="95250" cy="171450"/>
    <xdr:sp macro="" textlink="">
      <xdr:nvSpPr>
        <xdr:cNvPr id="188" name="Text Box 16">
          <a:extLst>
            <a:ext uri="{FF2B5EF4-FFF2-40B4-BE49-F238E27FC236}">
              <a16:creationId xmlns:a16="http://schemas.microsoft.com/office/drawing/2014/main" id="{221373EE-FB45-0046-BDD1-DA47D478E93E}"/>
            </a:ext>
          </a:extLst>
        </xdr:cNvPr>
        <xdr:cNvSpPr txBox="1">
          <a:spLocks noChangeArrowheads="1"/>
        </xdr:cNvSpPr>
      </xdr:nvSpPr>
      <xdr:spPr bwMode="auto">
        <a:xfrm>
          <a:off x="359791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35</xdr:row>
      <xdr:rowOff>0</xdr:rowOff>
    </xdr:from>
    <xdr:ext cx="95250" cy="171450"/>
    <xdr:sp macro="" textlink="">
      <xdr:nvSpPr>
        <xdr:cNvPr id="189" name="Text Box 17">
          <a:extLst>
            <a:ext uri="{FF2B5EF4-FFF2-40B4-BE49-F238E27FC236}">
              <a16:creationId xmlns:a16="http://schemas.microsoft.com/office/drawing/2014/main" id="{513EC5BF-B8FC-D044-A2FC-B8EAB3ED1FF7}"/>
            </a:ext>
          </a:extLst>
        </xdr:cNvPr>
        <xdr:cNvSpPr txBox="1">
          <a:spLocks noChangeArrowheads="1"/>
        </xdr:cNvSpPr>
      </xdr:nvSpPr>
      <xdr:spPr bwMode="auto">
        <a:xfrm>
          <a:off x="359791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35</xdr:row>
      <xdr:rowOff>0</xdr:rowOff>
    </xdr:from>
    <xdr:ext cx="95250" cy="171450"/>
    <xdr:sp macro="" textlink="">
      <xdr:nvSpPr>
        <xdr:cNvPr id="190" name="Text Box 18">
          <a:extLst>
            <a:ext uri="{FF2B5EF4-FFF2-40B4-BE49-F238E27FC236}">
              <a16:creationId xmlns:a16="http://schemas.microsoft.com/office/drawing/2014/main" id="{56DF1444-0842-3C44-BFB7-E952867B7814}"/>
            </a:ext>
          </a:extLst>
        </xdr:cNvPr>
        <xdr:cNvSpPr txBox="1">
          <a:spLocks noChangeArrowheads="1"/>
        </xdr:cNvSpPr>
      </xdr:nvSpPr>
      <xdr:spPr bwMode="auto">
        <a:xfrm>
          <a:off x="359791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35</xdr:row>
      <xdr:rowOff>0</xdr:rowOff>
    </xdr:from>
    <xdr:ext cx="95250" cy="171450"/>
    <xdr:sp macro="" textlink="">
      <xdr:nvSpPr>
        <xdr:cNvPr id="191" name="Text Box 19">
          <a:extLst>
            <a:ext uri="{FF2B5EF4-FFF2-40B4-BE49-F238E27FC236}">
              <a16:creationId xmlns:a16="http://schemas.microsoft.com/office/drawing/2014/main" id="{7F647203-E996-F149-B2AF-F63B2307BA6A}"/>
            </a:ext>
          </a:extLst>
        </xdr:cNvPr>
        <xdr:cNvSpPr txBox="1">
          <a:spLocks noChangeArrowheads="1"/>
        </xdr:cNvSpPr>
      </xdr:nvSpPr>
      <xdr:spPr bwMode="auto">
        <a:xfrm>
          <a:off x="359791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2" name="Text Box 16">
          <a:extLst>
            <a:ext uri="{FF2B5EF4-FFF2-40B4-BE49-F238E27FC236}">
              <a16:creationId xmlns:a16="http://schemas.microsoft.com/office/drawing/2014/main" id="{CA370E32-E65C-3D46-825A-03AA13DB394A}"/>
            </a:ext>
          </a:extLst>
        </xdr:cNvPr>
        <xdr:cNvSpPr txBox="1">
          <a:spLocks noChangeArrowheads="1"/>
        </xdr:cNvSpPr>
      </xdr:nvSpPr>
      <xdr:spPr bwMode="auto">
        <a:xfrm>
          <a:off x="375412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3" name="Text Box 17">
          <a:extLst>
            <a:ext uri="{FF2B5EF4-FFF2-40B4-BE49-F238E27FC236}">
              <a16:creationId xmlns:a16="http://schemas.microsoft.com/office/drawing/2014/main" id="{6A057F7B-AF27-A149-B84C-06948782F929}"/>
            </a:ext>
          </a:extLst>
        </xdr:cNvPr>
        <xdr:cNvSpPr txBox="1">
          <a:spLocks noChangeArrowheads="1"/>
        </xdr:cNvSpPr>
      </xdr:nvSpPr>
      <xdr:spPr bwMode="auto">
        <a:xfrm>
          <a:off x="375412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4" name="Text Box 18">
          <a:extLst>
            <a:ext uri="{FF2B5EF4-FFF2-40B4-BE49-F238E27FC236}">
              <a16:creationId xmlns:a16="http://schemas.microsoft.com/office/drawing/2014/main" id="{85BCC4D3-131A-5B45-8D6C-1D95A82261DE}"/>
            </a:ext>
          </a:extLst>
        </xdr:cNvPr>
        <xdr:cNvSpPr txBox="1">
          <a:spLocks noChangeArrowheads="1"/>
        </xdr:cNvSpPr>
      </xdr:nvSpPr>
      <xdr:spPr bwMode="auto">
        <a:xfrm>
          <a:off x="375412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5" name="Text Box 19">
          <a:extLst>
            <a:ext uri="{FF2B5EF4-FFF2-40B4-BE49-F238E27FC236}">
              <a16:creationId xmlns:a16="http://schemas.microsoft.com/office/drawing/2014/main" id="{40240791-96A4-5C4B-A926-143A0E1B6FA0}"/>
            </a:ext>
          </a:extLst>
        </xdr:cNvPr>
        <xdr:cNvSpPr txBox="1">
          <a:spLocks noChangeArrowheads="1"/>
        </xdr:cNvSpPr>
      </xdr:nvSpPr>
      <xdr:spPr bwMode="auto">
        <a:xfrm>
          <a:off x="375412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6" name="Text Box 16">
          <a:extLst>
            <a:ext uri="{FF2B5EF4-FFF2-40B4-BE49-F238E27FC236}">
              <a16:creationId xmlns:a16="http://schemas.microsoft.com/office/drawing/2014/main" id="{9D59AB4E-E5D6-5B48-9CBF-FF52B1A5FEBB}"/>
            </a:ext>
          </a:extLst>
        </xdr:cNvPr>
        <xdr:cNvSpPr txBox="1">
          <a:spLocks noChangeArrowheads="1"/>
        </xdr:cNvSpPr>
      </xdr:nvSpPr>
      <xdr:spPr bwMode="auto">
        <a:xfrm>
          <a:off x="375412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7" name="Text Box 17">
          <a:extLst>
            <a:ext uri="{FF2B5EF4-FFF2-40B4-BE49-F238E27FC236}">
              <a16:creationId xmlns:a16="http://schemas.microsoft.com/office/drawing/2014/main" id="{BFEAD1CC-4834-1247-BF7C-C014BD9A91CD}"/>
            </a:ext>
          </a:extLst>
        </xdr:cNvPr>
        <xdr:cNvSpPr txBox="1">
          <a:spLocks noChangeArrowheads="1"/>
        </xdr:cNvSpPr>
      </xdr:nvSpPr>
      <xdr:spPr bwMode="auto">
        <a:xfrm>
          <a:off x="375412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8" name="Text Box 18">
          <a:extLst>
            <a:ext uri="{FF2B5EF4-FFF2-40B4-BE49-F238E27FC236}">
              <a16:creationId xmlns:a16="http://schemas.microsoft.com/office/drawing/2014/main" id="{D7BB145F-FD6D-8045-A758-E15B63E95113}"/>
            </a:ext>
          </a:extLst>
        </xdr:cNvPr>
        <xdr:cNvSpPr txBox="1">
          <a:spLocks noChangeArrowheads="1"/>
        </xdr:cNvSpPr>
      </xdr:nvSpPr>
      <xdr:spPr bwMode="auto">
        <a:xfrm>
          <a:off x="375412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9" name="Text Box 19">
          <a:extLst>
            <a:ext uri="{FF2B5EF4-FFF2-40B4-BE49-F238E27FC236}">
              <a16:creationId xmlns:a16="http://schemas.microsoft.com/office/drawing/2014/main" id="{4221CA07-9788-A74E-831D-7230553D6439}"/>
            </a:ext>
          </a:extLst>
        </xdr:cNvPr>
        <xdr:cNvSpPr txBox="1">
          <a:spLocks noChangeArrowheads="1"/>
        </xdr:cNvSpPr>
      </xdr:nvSpPr>
      <xdr:spPr bwMode="auto">
        <a:xfrm>
          <a:off x="375412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0" name="Text Box 16">
          <a:extLst>
            <a:ext uri="{FF2B5EF4-FFF2-40B4-BE49-F238E27FC236}">
              <a16:creationId xmlns:a16="http://schemas.microsoft.com/office/drawing/2014/main" id="{849DB747-0066-6E44-A7C4-3EFC2D15754B}"/>
            </a:ext>
          </a:extLst>
        </xdr:cNvPr>
        <xdr:cNvSpPr txBox="1">
          <a:spLocks noChangeArrowheads="1"/>
        </xdr:cNvSpPr>
      </xdr:nvSpPr>
      <xdr:spPr bwMode="auto">
        <a:xfrm>
          <a:off x="395224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1" name="Text Box 17">
          <a:extLst>
            <a:ext uri="{FF2B5EF4-FFF2-40B4-BE49-F238E27FC236}">
              <a16:creationId xmlns:a16="http://schemas.microsoft.com/office/drawing/2014/main" id="{5E6A207D-A36D-A541-81BC-9D0460F62AF0}"/>
            </a:ext>
          </a:extLst>
        </xdr:cNvPr>
        <xdr:cNvSpPr txBox="1">
          <a:spLocks noChangeArrowheads="1"/>
        </xdr:cNvSpPr>
      </xdr:nvSpPr>
      <xdr:spPr bwMode="auto">
        <a:xfrm>
          <a:off x="395224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2" name="Text Box 18">
          <a:extLst>
            <a:ext uri="{FF2B5EF4-FFF2-40B4-BE49-F238E27FC236}">
              <a16:creationId xmlns:a16="http://schemas.microsoft.com/office/drawing/2014/main" id="{93613D51-0665-6A49-BECE-4EAC7B1F1CC9}"/>
            </a:ext>
          </a:extLst>
        </xdr:cNvPr>
        <xdr:cNvSpPr txBox="1">
          <a:spLocks noChangeArrowheads="1"/>
        </xdr:cNvSpPr>
      </xdr:nvSpPr>
      <xdr:spPr bwMode="auto">
        <a:xfrm>
          <a:off x="395224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3" name="Text Box 19">
          <a:extLst>
            <a:ext uri="{FF2B5EF4-FFF2-40B4-BE49-F238E27FC236}">
              <a16:creationId xmlns:a16="http://schemas.microsoft.com/office/drawing/2014/main" id="{E885B663-2E0B-CC49-998A-14E43CD136A4}"/>
            </a:ext>
          </a:extLst>
        </xdr:cNvPr>
        <xdr:cNvSpPr txBox="1">
          <a:spLocks noChangeArrowheads="1"/>
        </xdr:cNvSpPr>
      </xdr:nvSpPr>
      <xdr:spPr bwMode="auto">
        <a:xfrm>
          <a:off x="395224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4" name="Text Box 16">
          <a:extLst>
            <a:ext uri="{FF2B5EF4-FFF2-40B4-BE49-F238E27FC236}">
              <a16:creationId xmlns:a16="http://schemas.microsoft.com/office/drawing/2014/main" id="{4A2E9499-6F69-8A47-93EA-298DE5B101BB}"/>
            </a:ext>
          </a:extLst>
        </xdr:cNvPr>
        <xdr:cNvSpPr txBox="1">
          <a:spLocks noChangeArrowheads="1"/>
        </xdr:cNvSpPr>
      </xdr:nvSpPr>
      <xdr:spPr bwMode="auto">
        <a:xfrm>
          <a:off x="395224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5" name="Text Box 17">
          <a:extLst>
            <a:ext uri="{FF2B5EF4-FFF2-40B4-BE49-F238E27FC236}">
              <a16:creationId xmlns:a16="http://schemas.microsoft.com/office/drawing/2014/main" id="{A3731D72-5C80-324A-9EB8-A60D3E448D26}"/>
            </a:ext>
          </a:extLst>
        </xdr:cNvPr>
        <xdr:cNvSpPr txBox="1">
          <a:spLocks noChangeArrowheads="1"/>
        </xdr:cNvSpPr>
      </xdr:nvSpPr>
      <xdr:spPr bwMode="auto">
        <a:xfrm>
          <a:off x="395224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6" name="Text Box 18">
          <a:extLst>
            <a:ext uri="{FF2B5EF4-FFF2-40B4-BE49-F238E27FC236}">
              <a16:creationId xmlns:a16="http://schemas.microsoft.com/office/drawing/2014/main" id="{30810E6C-46E3-E842-A9C7-31F23E57D8D3}"/>
            </a:ext>
          </a:extLst>
        </xdr:cNvPr>
        <xdr:cNvSpPr txBox="1">
          <a:spLocks noChangeArrowheads="1"/>
        </xdr:cNvSpPr>
      </xdr:nvSpPr>
      <xdr:spPr bwMode="auto">
        <a:xfrm>
          <a:off x="395224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7" name="Text Box 19">
          <a:extLst>
            <a:ext uri="{FF2B5EF4-FFF2-40B4-BE49-F238E27FC236}">
              <a16:creationId xmlns:a16="http://schemas.microsoft.com/office/drawing/2014/main" id="{274C8DFA-1C39-8B4B-9B7A-2D725C6E4447}"/>
            </a:ext>
          </a:extLst>
        </xdr:cNvPr>
        <xdr:cNvSpPr txBox="1">
          <a:spLocks noChangeArrowheads="1"/>
        </xdr:cNvSpPr>
      </xdr:nvSpPr>
      <xdr:spPr bwMode="auto">
        <a:xfrm>
          <a:off x="395224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8" name="Text Box 16">
          <a:extLst>
            <a:ext uri="{FF2B5EF4-FFF2-40B4-BE49-F238E27FC236}">
              <a16:creationId xmlns:a16="http://schemas.microsoft.com/office/drawing/2014/main" id="{246684D3-C5CE-C348-90C1-DE15CB7DB5CE}"/>
            </a:ext>
          </a:extLst>
        </xdr:cNvPr>
        <xdr:cNvSpPr txBox="1">
          <a:spLocks noChangeArrowheads="1"/>
        </xdr:cNvSpPr>
      </xdr:nvSpPr>
      <xdr:spPr bwMode="auto">
        <a:xfrm>
          <a:off x="395224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9" name="Text Box 17">
          <a:extLst>
            <a:ext uri="{FF2B5EF4-FFF2-40B4-BE49-F238E27FC236}">
              <a16:creationId xmlns:a16="http://schemas.microsoft.com/office/drawing/2014/main" id="{15208C24-A369-F341-9007-09398962E5F9}"/>
            </a:ext>
          </a:extLst>
        </xdr:cNvPr>
        <xdr:cNvSpPr txBox="1">
          <a:spLocks noChangeArrowheads="1"/>
        </xdr:cNvSpPr>
      </xdr:nvSpPr>
      <xdr:spPr bwMode="auto">
        <a:xfrm>
          <a:off x="395224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10" name="Text Box 18">
          <a:extLst>
            <a:ext uri="{FF2B5EF4-FFF2-40B4-BE49-F238E27FC236}">
              <a16:creationId xmlns:a16="http://schemas.microsoft.com/office/drawing/2014/main" id="{F3114F0E-AD38-334D-803B-20500631B682}"/>
            </a:ext>
          </a:extLst>
        </xdr:cNvPr>
        <xdr:cNvSpPr txBox="1">
          <a:spLocks noChangeArrowheads="1"/>
        </xdr:cNvSpPr>
      </xdr:nvSpPr>
      <xdr:spPr bwMode="auto">
        <a:xfrm>
          <a:off x="395224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11" name="Text Box 19">
          <a:extLst>
            <a:ext uri="{FF2B5EF4-FFF2-40B4-BE49-F238E27FC236}">
              <a16:creationId xmlns:a16="http://schemas.microsoft.com/office/drawing/2014/main" id="{3BD86200-F320-B844-AFBB-433674540819}"/>
            </a:ext>
          </a:extLst>
        </xdr:cNvPr>
        <xdr:cNvSpPr txBox="1">
          <a:spLocks noChangeArrowheads="1"/>
        </xdr:cNvSpPr>
      </xdr:nvSpPr>
      <xdr:spPr bwMode="auto">
        <a:xfrm>
          <a:off x="395224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12" name="Text Box 16">
          <a:extLst>
            <a:ext uri="{FF2B5EF4-FFF2-40B4-BE49-F238E27FC236}">
              <a16:creationId xmlns:a16="http://schemas.microsoft.com/office/drawing/2014/main" id="{E9485F11-E2F7-D84B-844C-9CBC6C0E58D9}"/>
            </a:ext>
          </a:extLst>
        </xdr:cNvPr>
        <xdr:cNvSpPr txBox="1">
          <a:spLocks noChangeArrowheads="1"/>
        </xdr:cNvSpPr>
      </xdr:nvSpPr>
      <xdr:spPr bwMode="auto">
        <a:xfrm>
          <a:off x="395224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13" name="Text Box 17">
          <a:extLst>
            <a:ext uri="{FF2B5EF4-FFF2-40B4-BE49-F238E27FC236}">
              <a16:creationId xmlns:a16="http://schemas.microsoft.com/office/drawing/2014/main" id="{B58E8664-1D7A-C84C-8D96-63D5D1DF7EF9}"/>
            </a:ext>
          </a:extLst>
        </xdr:cNvPr>
        <xdr:cNvSpPr txBox="1">
          <a:spLocks noChangeArrowheads="1"/>
        </xdr:cNvSpPr>
      </xdr:nvSpPr>
      <xdr:spPr bwMode="auto">
        <a:xfrm>
          <a:off x="395224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14" name="Text Box 18">
          <a:extLst>
            <a:ext uri="{FF2B5EF4-FFF2-40B4-BE49-F238E27FC236}">
              <a16:creationId xmlns:a16="http://schemas.microsoft.com/office/drawing/2014/main" id="{F45864DD-28FD-F34D-AE25-DCB3D3964DF8}"/>
            </a:ext>
          </a:extLst>
        </xdr:cNvPr>
        <xdr:cNvSpPr txBox="1">
          <a:spLocks noChangeArrowheads="1"/>
        </xdr:cNvSpPr>
      </xdr:nvSpPr>
      <xdr:spPr bwMode="auto">
        <a:xfrm>
          <a:off x="395224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15" name="Text Box 19">
          <a:extLst>
            <a:ext uri="{FF2B5EF4-FFF2-40B4-BE49-F238E27FC236}">
              <a16:creationId xmlns:a16="http://schemas.microsoft.com/office/drawing/2014/main" id="{66596F2E-205F-614A-A7F7-75C8CB516B6B}"/>
            </a:ext>
          </a:extLst>
        </xdr:cNvPr>
        <xdr:cNvSpPr txBox="1">
          <a:spLocks noChangeArrowheads="1"/>
        </xdr:cNvSpPr>
      </xdr:nvSpPr>
      <xdr:spPr bwMode="auto">
        <a:xfrm>
          <a:off x="39522400" y="2092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38</xdr:row>
      <xdr:rowOff>504825</xdr:rowOff>
    </xdr:from>
    <xdr:ext cx="95250" cy="442269"/>
    <xdr:sp macro="" textlink="">
      <xdr:nvSpPr>
        <xdr:cNvPr id="216" name="Text Box 15">
          <a:extLst>
            <a:ext uri="{FF2B5EF4-FFF2-40B4-BE49-F238E27FC236}">
              <a16:creationId xmlns:a16="http://schemas.microsoft.com/office/drawing/2014/main" id="{2AC8CBAC-2874-124F-9EC5-E5A2B5538B54}"/>
            </a:ext>
          </a:extLst>
        </xdr:cNvPr>
        <xdr:cNvSpPr txBox="1">
          <a:spLocks noChangeArrowheads="1"/>
        </xdr:cNvSpPr>
      </xdr:nvSpPr>
      <xdr:spPr bwMode="auto">
        <a:xfrm>
          <a:off x="8712200" y="21688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38</xdr:row>
      <xdr:rowOff>504825</xdr:rowOff>
    </xdr:from>
    <xdr:ext cx="95250" cy="442269"/>
    <xdr:sp macro="" textlink="">
      <xdr:nvSpPr>
        <xdr:cNvPr id="217" name="Text Box 15">
          <a:extLst>
            <a:ext uri="{FF2B5EF4-FFF2-40B4-BE49-F238E27FC236}">
              <a16:creationId xmlns:a16="http://schemas.microsoft.com/office/drawing/2014/main" id="{84B3AD14-3DC4-D744-B107-1BDED26F6263}"/>
            </a:ext>
          </a:extLst>
        </xdr:cNvPr>
        <xdr:cNvSpPr txBox="1">
          <a:spLocks noChangeArrowheads="1"/>
        </xdr:cNvSpPr>
      </xdr:nvSpPr>
      <xdr:spPr bwMode="auto">
        <a:xfrm>
          <a:off x="37541200" y="21688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38</xdr:row>
      <xdr:rowOff>504825</xdr:rowOff>
    </xdr:from>
    <xdr:ext cx="95250" cy="442269"/>
    <xdr:sp macro="" textlink="">
      <xdr:nvSpPr>
        <xdr:cNvPr id="218" name="Text Box 15">
          <a:extLst>
            <a:ext uri="{FF2B5EF4-FFF2-40B4-BE49-F238E27FC236}">
              <a16:creationId xmlns:a16="http://schemas.microsoft.com/office/drawing/2014/main" id="{064A4BAF-B1AA-9548-862C-DB1D955D8348}"/>
            </a:ext>
          </a:extLst>
        </xdr:cNvPr>
        <xdr:cNvSpPr txBox="1">
          <a:spLocks noChangeArrowheads="1"/>
        </xdr:cNvSpPr>
      </xdr:nvSpPr>
      <xdr:spPr bwMode="auto">
        <a:xfrm>
          <a:off x="37541200" y="21688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38</xdr:row>
      <xdr:rowOff>504825</xdr:rowOff>
    </xdr:from>
    <xdr:ext cx="95250" cy="442269"/>
    <xdr:sp macro="" textlink="">
      <xdr:nvSpPr>
        <xdr:cNvPr id="219" name="Text Box 15">
          <a:extLst>
            <a:ext uri="{FF2B5EF4-FFF2-40B4-BE49-F238E27FC236}">
              <a16:creationId xmlns:a16="http://schemas.microsoft.com/office/drawing/2014/main" id="{3DCB1BA0-F7A8-3E4E-93FF-4FB7D9CBB4C6}"/>
            </a:ext>
          </a:extLst>
        </xdr:cNvPr>
        <xdr:cNvSpPr txBox="1">
          <a:spLocks noChangeArrowheads="1"/>
        </xdr:cNvSpPr>
      </xdr:nvSpPr>
      <xdr:spPr bwMode="auto">
        <a:xfrm>
          <a:off x="8712200" y="21688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38</xdr:row>
      <xdr:rowOff>504825</xdr:rowOff>
    </xdr:from>
    <xdr:ext cx="95250" cy="442269"/>
    <xdr:sp macro="" textlink="">
      <xdr:nvSpPr>
        <xdr:cNvPr id="220" name="Text Box 15">
          <a:extLst>
            <a:ext uri="{FF2B5EF4-FFF2-40B4-BE49-F238E27FC236}">
              <a16:creationId xmlns:a16="http://schemas.microsoft.com/office/drawing/2014/main" id="{3096ACEF-8C49-5B47-B369-BAF3945132DC}"/>
            </a:ext>
          </a:extLst>
        </xdr:cNvPr>
        <xdr:cNvSpPr txBox="1">
          <a:spLocks noChangeArrowheads="1"/>
        </xdr:cNvSpPr>
      </xdr:nvSpPr>
      <xdr:spPr bwMode="auto">
        <a:xfrm>
          <a:off x="37541200" y="21688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38</xdr:row>
      <xdr:rowOff>504825</xdr:rowOff>
    </xdr:from>
    <xdr:ext cx="95250" cy="442269"/>
    <xdr:sp macro="" textlink="">
      <xdr:nvSpPr>
        <xdr:cNvPr id="221" name="Text Box 15">
          <a:extLst>
            <a:ext uri="{FF2B5EF4-FFF2-40B4-BE49-F238E27FC236}">
              <a16:creationId xmlns:a16="http://schemas.microsoft.com/office/drawing/2014/main" id="{4B05F514-615E-D04E-9A2E-2A9C4520047E}"/>
            </a:ext>
          </a:extLst>
        </xdr:cNvPr>
        <xdr:cNvSpPr txBox="1">
          <a:spLocks noChangeArrowheads="1"/>
        </xdr:cNvSpPr>
      </xdr:nvSpPr>
      <xdr:spPr bwMode="auto">
        <a:xfrm>
          <a:off x="37541200" y="21688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222" name="Text Box 16">
          <a:extLst>
            <a:ext uri="{FF2B5EF4-FFF2-40B4-BE49-F238E27FC236}">
              <a16:creationId xmlns:a16="http://schemas.microsoft.com/office/drawing/2014/main" id="{85CB2EE8-D04D-3C47-B58E-E6B1149E6DB8}"/>
            </a:ext>
          </a:extLst>
        </xdr:cNvPr>
        <xdr:cNvSpPr txBox="1">
          <a:spLocks noChangeArrowheads="1"/>
        </xdr:cNvSpPr>
      </xdr:nvSpPr>
      <xdr:spPr bwMode="auto">
        <a:xfrm>
          <a:off x="87122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223" name="Text Box 17">
          <a:extLst>
            <a:ext uri="{FF2B5EF4-FFF2-40B4-BE49-F238E27FC236}">
              <a16:creationId xmlns:a16="http://schemas.microsoft.com/office/drawing/2014/main" id="{7E21B9E9-9334-A041-B7D8-30EA30633CAD}"/>
            </a:ext>
          </a:extLst>
        </xdr:cNvPr>
        <xdr:cNvSpPr txBox="1">
          <a:spLocks noChangeArrowheads="1"/>
        </xdr:cNvSpPr>
      </xdr:nvSpPr>
      <xdr:spPr bwMode="auto">
        <a:xfrm>
          <a:off x="87122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224" name="Text Box 18">
          <a:extLst>
            <a:ext uri="{FF2B5EF4-FFF2-40B4-BE49-F238E27FC236}">
              <a16:creationId xmlns:a16="http://schemas.microsoft.com/office/drawing/2014/main" id="{BCD04DEF-66DC-4041-917D-6529D56163DA}"/>
            </a:ext>
          </a:extLst>
        </xdr:cNvPr>
        <xdr:cNvSpPr txBox="1">
          <a:spLocks noChangeArrowheads="1"/>
        </xdr:cNvSpPr>
      </xdr:nvSpPr>
      <xdr:spPr bwMode="auto">
        <a:xfrm>
          <a:off x="87122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225" name="Text Box 19">
          <a:extLst>
            <a:ext uri="{FF2B5EF4-FFF2-40B4-BE49-F238E27FC236}">
              <a16:creationId xmlns:a16="http://schemas.microsoft.com/office/drawing/2014/main" id="{A28F8120-B6C6-5644-AE39-4E35F7B9F8BF}"/>
            </a:ext>
          </a:extLst>
        </xdr:cNvPr>
        <xdr:cNvSpPr txBox="1">
          <a:spLocks noChangeArrowheads="1"/>
        </xdr:cNvSpPr>
      </xdr:nvSpPr>
      <xdr:spPr bwMode="auto">
        <a:xfrm>
          <a:off x="87122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40</xdr:row>
      <xdr:rowOff>0</xdr:rowOff>
    </xdr:from>
    <xdr:ext cx="95250" cy="171450"/>
    <xdr:sp macro="" textlink="">
      <xdr:nvSpPr>
        <xdr:cNvPr id="226" name="Text Box 16">
          <a:extLst>
            <a:ext uri="{FF2B5EF4-FFF2-40B4-BE49-F238E27FC236}">
              <a16:creationId xmlns:a16="http://schemas.microsoft.com/office/drawing/2014/main" id="{8F13F90B-C87B-AE4C-80DE-4B217B2B162A}"/>
            </a:ext>
          </a:extLst>
        </xdr:cNvPr>
        <xdr:cNvSpPr txBox="1">
          <a:spLocks noChangeArrowheads="1"/>
        </xdr:cNvSpPr>
      </xdr:nvSpPr>
      <xdr:spPr bwMode="auto">
        <a:xfrm>
          <a:off x="359791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40</xdr:row>
      <xdr:rowOff>0</xdr:rowOff>
    </xdr:from>
    <xdr:ext cx="95250" cy="171450"/>
    <xdr:sp macro="" textlink="">
      <xdr:nvSpPr>
        <xdr:cNvPr id="227" name="Text Box 17">
          <a:extLst>
            <a:ext uri="{FF2B5EF4-FFF2-40B4-BE49-F238E27FC236}">
              <a16:creationId xmlns:a16="http://schemas.microsoft.com/office/drawing/2014/main" id="{DE2AC22A-7B9A-F24A-AE9F-D2EB4FE94E8E}"/>
            </a:ext>
          </a:extLst>
        </xdr:cNvPr>
        <xdr:cNvSpPr txBox="1">
          <a:spLocks noChangeArrowheads="1"/>
        </xdr:cNvSpPr>
      </xdr:nvSpPr>
      <xdr:spPr bwMode="auto">
        <a:xfrm>
          <a:off x="359791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40</xdr:row>
      <xdr:rowOff>0</xdr:rowOff>
    </xdr:from>
    <xdr:ext cx="95250" cy="171450"/>
    <xdr:sp macro="" textlink="">
      <xdr:nvSpPr>
        <xdr:cNvPr id="228" name="Text Box 18">
          <a:extLst>
            <a:ext uri="{FF2B5EF4-FFF2-40B4-BE49-F238E27FC236}">
              <a16:creationId xmlns:a16="http://schemas.microsoft.com/office/drawing/2014/main" id="{A6210265-16CD-064C-94CD-F0961E8BB9F9}"/>
            </a:ext>
          </a:extLst>
        </xdr:cNvPr>
        <xdr:cNvSpPr txBox="1">
          <a:spLocks noChangeArrowheads="1"/>
        </xdr:cNvSpPr>
      </xdr:nvSpPr>
      <xdr:spPr bwMode="auto">
        <a:xfrm>
          <a:off x="359791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40</xdr:row>
      <xdr:rowOff>0</xdr:rowOff>
    </xdr:from>
    <xdr:ext cx="95250" cy="171450"/>
    <xdr:sp macro="" textlink="">
      <xdr:nvSpPr>
        <xdr:cNvPr id="229" name="Text Box 19">
          <a:extLst>
            <a:ext uri="{FF2B5EF4-FFF2-40B4-BE49-F238E27FC236}">
              <a16:creationId xmlns:a16="http://schemas.microsoft.com/office/drawing/2014/main" id="{199178A6-BB6D-5C4E-ADA2-CBB56FB7B7AF}"/>
            </a:ext>
          </a:extLst>
        </xdr:cNvPr>
        <xdr:cNvSpPr txBox="1">
          <a:spLocks noChangeArrowheads="1"/>
        </xdr:cNvSpPr>
      </xdr:nvSpPr>
      <xdr:spPr bwMode="auto">
        <a:xfrm>
          <a:off x="359791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0" name="Text Box 16">
          <a:extLst>
            <a:ext uri="{FF2B5EF4-FFF2-40B4-BE49-F238E27FC236}">
              <a16:creationId xmlns:a16="http://schemas.microsoft.com/office/drawing/2014/main" id="{4565B955-52F6-2645-A10F-91390A73266C}"/>
            </a:ext>
          </a:extLst>
        </xdr:cNvPr>
        <xdr:cNvSpPr txBox="1">
          <a:spLocks noChangeArrowheads="1"/>
        </xdr:cNvSpPr>
      </xdr:nvSpPr>
      <xdr:spPr bwMode="auto">
        <a:xfrm>
          <a:off x="375412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1" name="Text Box 17">
          <a:extLst>
            <a:ext uri="{FF2B5EF4-FFF2-40B4-BE49-F238E27FC236}">
              <a16:creationId xmlns:a16="http://schemas.microsoft.com/office/drawing/2014/main" id="{20320487-7A29-8B42-9A34-5FD277224566}"/>
            </a:ext>
          </a:extLst>
        </xdr:cNvPr>
        <xdr:cNvSpPr txBox="1">
          <a:spLocks noChangeArrowheads="1"/>
        </xdr:cNvSpPr>
      </xdr:nvSpPr>
      <xdr:spPr bwMode="auto">
        <a:xfrm>
          <a:off x="375412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2" name="Text Box 18">
          <a:extLst>
            <a:ext uri="{FF2B5EF4-FFF2-40B4-BE49-F238E27FC236}">
              <a16:creationId xmlns:a16="http://schemas.microsoft.com/office/drawing/2014/main" id="{3F53B366-409F-4A42-9991-970534652DE3}"/>
            </a:ext>
          </a:extLst>
        </xdr:cNvPr>
        <xdr:cNvSpPr txBox="1">
          <a:spLocks noChangeArrowheads="1"/>
        </xdr:cNvSpPr>
      </xdr:nvSpPr>
      <xdr:spPr bwMode="auto">
        <a:xfrm>
          <a:off x="375412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3" name="Text Box 19">
          <a:extLst>
            <a:ext uri="{FF2B5EF4-FFF2-40B4-BE49-F238E27FC236}">
              <a16:creationId xmlns:a16="http://schemas.microsoft.com/office/drawing/2014/main" id="{5539668C-9EDB-5C4D-BF63-F9A8BF6DBFC4}"/>
            </a:ext>
          </a:extLst>
        </xdr:cNvPr>
        <xdr:cNvSpPr txBox="1">
          <a:spLocks noChangeArrowheads="1"/>
        </xdr:cNvSpPr>
      </xdr:nvSpPr>
      <xdr:spPr bwMode="auto">
        <a:xfrm>
          <a:off x="375412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4" name="Text Box 16">
          <a:extLst>
            <a:ext uri="{FF2B5EF4-FFF2-40B4-BE49-F238E27FC236}">
              <a16:creationId xmlns:a16="http://schemas.microsoft.com/office/drawing/2014/main" id="{358BCB12-25ED-D34F-9478-6FC7CA055C27}"/>
            </a:ext>
          </a:extLst>
        </xdr:cNvPr>
        <xdr:cNvSpPr txBox="1">
          <a:spLocks noChangeArrowheads="1"/>
        </xdr:cNvSpPr>
      </xdr:nvSpPr>
      <xdr:spPr bwMode="auto">
        <a:xfrm>
          <a:off x="375412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5" name="Text Box 17">
          <a:extLst>
            <a:ext uri="{FF2B5EF4-FFF2-40B4-BE49-F238E27FC236}">
              <a16:creationId xmlns:a16="http://schemas.microsoft.com/office/drawing/2014/main" id="{6A17FFD0-62B2-1B4C-BC6A-1FB55C4A0013}"/>
            </a:ext>
          </a:extLst>
        </xdr:cNvPr>
        <xdr:cNvSpPr txBox="1">
          <a:spLocks noChangeArrowheads="1"/>
        </xdr:cNvSpPr>
      </xdr:nvSpPr>
      <xdr:spPr bwMode="auto">
        <a:xfrm>
          <a:off x="375412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6" name="Text Box 18">
          <a:extLst>
            <a:ext uri="{FF2B5EF4-FFF2-40B4-BE49-F238E27FC236}">
              <a16:creationId xmlns:a16="http://schemas.microsoft.com/office/drawing/2014/main" id="{D7F1C717-0C7A-A541-9887-96C8D4E22B15}"/>
            </a:ext>
          </a:extLst>
        </xdr:cNvPr>
        <xdr:cNvSpPr txBox="1">
          <a:spLocks noChangeArrowheads="1"/>
        </xdr:cNvSpPr>
      </xdr:nvSpPr>
      <xdr:spPr bwMode="auto">
        <a:xfrm>
          <a:off x="375412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7" name="Text Box 19">
          <a:extLst>
            <a:ext uri="{FF2B5EF4-FFF2-40B4-BE49-F238E27FC236}">
              <a16:creationId xmlns:a16="http://schemas.microsoft.com/office/drawing/2014/main" id="{C501F3D8-50C2-964A-8F2C-C85911A9C5D5}"/>
            </a:ext>
          </a:extLst>
        </xdr:cNvPr>
        <xdr:cNvSpPr txBox="1">
          <a:spLocks noChangeArrowheads="1"/>
        </xdr:cNvSpPr>
      </xdr:nvSpPr>
      <xdr:spPr bwMode="auto">
        <a:xfrm>
          <a:off x="375412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38" name="Text Box 16">
          <a:extLst>
            <a:ext uri="{FF2B5EF4-FFF2-40B4-BE49-F238E27FC236}">
              <a16:creationId xmlns:a16="http://schemas.microsoft.com/office/drawing/2014/main" id="{6AC27E71-20E3-E243-AD64-EB5234CBB8BB}"/>
            </a:ext>
          </a:extLst>
        </xdr:cNvPr>
        <xdr:cNvSpPr txBox="1">
          <a:spLocks noChangeArrowheads="1"/>
        </xdr:cNvSpPr>
      </xdr:nvSpPr>
      <xdr:spPr bwMode="auto">
        <a:xfrm>
          <a:off x="395224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39" name="Text Box 17">
          <a:extLst>
            <a:ext uri="{FF2B5EF4-FFF2-40B4-BE49-F238E27FC236}">
              <a16:creationId xmlns:a16="http://schemas.microsoft.com/office/drawing/2014/main" id="{211EADFF-6637-E34D-A04E-54F63A9C49E5}"/>
            </a:ext>
          </a:extLst>
        </xdr:cNvPr>
        <xdr:cNvSpPr txBox="1">
          <a:spLocks noChangeArrowheads="1"/>
        </xdr:cNvSpPr>
      </xdr:nvSpPr>
      <xdr:spPr bwMode="auto">
        <a:xfrm>
          <a:off x="395224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0" name="Text Box 18">
          <a:extLst>
            <a:ext uri="{FF2B5EF4-FFF2-40B4-BE49-F238E27FC236}">
              <a16:creationId xmlns:a16="http://schemas.microsoft.com/office/drawing/2014/main" id="{C09CB81A-7119-AF4D-BEC6-24D3491D5059}"/>
            </a:ext>
          </a:extLst>
        </xdr:cNvPr>
        <xdr:cNvSpPr txBox="1">
          <a:spLocks noChangeArrowheads="1"/>
        </xdr:cNvSpPr>
      </xdr:nvSpPr>
      <xdr:spPr bwMode="auto">
        <a:xfrm>
          <a:off x="395224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1" name="Text Box 19">
          <a:extLst>
            <a:ext uri="{FF2B5EF4-FFF2-40B4-BE49-F238E27FC236}">
              <a16:creationId xmlns:a16="http://schemas.microsoft.com/office/drawing/2014/main" id="{B58F431D-D316-154D-94A4-5D572FF76555}"/>
            </a:ext>
          </a:extLst>
        </xdr:cNvPr>
        <xdr:cNvSpPr txBox="1">
          <a:spLocks noChangeArrowheads="1"/>
        </xdr:cNvSpPr>
      </xdr:nvSpPr>
      <xdr:spPr bwMode="auto">
        <a:xfrm>
          <a:off x="395224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2" name="Text Box 16">
          <a:extLst>
            <a:ext uri="{FF2B5EF4-FFF2-40B4-BE49-F238E27FC236}">
              <a16:creationId xmlns:a16="http://schemas.microsoft.com/office/drawing/2014/main" id="{4B5ABBC7-69C1-7743-B930-566118A783FC}"/>
            </a:ext>
          </a:extLst>
        </xdr:cNvPr>
        <xdr:cNvSpPr txBox="1">
          <a:spLocks noChangeArrowheads="1"/>
        </xdr:cNvSpPr>
      </xdr:nvSpPr>
      <xdr:spPr bwMode="auto">
        <a:xfrm>
          <a:off x="395224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3" name="Text Box 17">
          <a:extLst>
            <a:ext uri="{FF2B5EF4-FFF2-40B4-BE49-F238E27FC236}">
              <a16:creationId xmlns:a16="http://schemas.microsoft.com/office/drawing/2014/main" id="{F6EA5F14-5393-954F-93A6-F0B5C103DCB5}"/>
            </a:ext>
          </a:extLst>
        </xdr:cNvPr>
        <xdr:cNvSpPr txBox="1">
          <a:spLocks noChangeArrowheads="1"/>
        </xdr:cNvSpPr>
      </xdr:nvSpPr>
      <xdr:spPr bwMode="auto">
        <a:xfrm>
          <a:off x="395224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4" name="Text Box 18">
          <a:extLst>
            <a:ext uri="{FF2B5EF4-FFF2-40B4-BE49-F238E27FC236}">
              <a16:creationId xmlns:a16="http://schemas.microsoft.com/office/drawing/2014/main" id="{8D1604A9-786D-B54B-974A-103BCDA1B84C}"/>
            </a:ext>
          </a:extLst>
        </xdr:cNvPr>
        <xdr:cNvSpPr txBox="1">
          <a:spLocks noChangeArrowheads="1"/>
        </xdr:cNvSpPr>
      </xdr:nvSpPr>
      <xdr:spPr bwMode="auto">
        <a:xfrm>
          <a:off x="395224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5" name="Text Box 19">
          <a:extLst>
            <a:ext uri="{FF2B5EF4-FFF2-40B4-BE49-F238E27FC236}">
              <a16:creationId xmlns:a16="http://schemas.microsoft.com/office/drawing/2014/main" id="{34CF5C4C-BB7A-8341-9F95-6F6C89370DC5}"/>
            </a:ext>
          </a:extLst>
        </xdr:cNvPr>
        <xdr:cNvSpPr txBox="1">
          <a:spLocks noChangeArrowheads="1"/>
        </xdr:cNvSpPr>
      </xdr:nvSpPr>
      <xdr:spPr bwMode="auto">
        <a:xfrm>
          <a:off x="395224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6" name="Text Box 16">
          <a:extLst>
            <a:ext uri="{FF2B5EF4-FFF2-40B4-BE49-F238E27FC236}">
              <a16:creationId xmlns:a16="http://schemas.microsoft.com/office/drawing/2014/main" id="{59EFF81E-DC41-BB4B-9712-91E53442A81E}"/>
            </a:ext>
          </a:extLst>
        </xdr:cNvPr>
        <xdr:cNvSpPr txBox="1">
          <a:spLocks noChangeArrowheads="1"/>
        </xdr:cNvSpPr>
      </xdr:nvSpPr>
      <xdr:spPr bwMode="auto">
        <a:xfrm>
          <a:off x="395224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7" name="Text Box 17">
          <a:extLst>
            <a:ext uri="{FF2B5EF4-FFF2-40B4-BE49-F238E27FC236}">
              <a16:creationId xmlns:a16="http://schemas.microsoft.com/office/drawing/2014/main" id="{3D5039E3-A5FB-8B46-81B7-7BE837A7AE81}"/>
            </a:ext>
          </a:extLst>
        </xdr:cNvPr>
        <xdr:cNvSpPr txBox="1">
          <a:spLocks noChangeArrowheads="1"/>
        </xdr:cNvSpPr>
      </xdr:nvSpPr>
      <xdr:spPr bwMode="auto">
        <a:xfrm>
          <a:off x="395224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8" name="Text Box 18">
          <a:extLst>
            <a:ext uri="{FF2B5EF4-FFF2-40B4-BE49-F238E27FC236}">
              <a16:creationId xmlns:a16="http://schemas.microsoft.com/office/drawing/2014/main" id="{55E25AA5-0E15-0E4D-9C6A-BD2271F2F8F5}"/>
            </a:ext>
          </a:extLst>
        </xdr:cNvPr>
        <xdr:cNvSpPr txBox="1">
          <a:spLocks noChangeArrowheads="1"/>
        </xdr:cNvSpPr>
      </xdr:nvSpPr>
      <xdr:spPr bwMode="auto">
        <a:xfrm>
          <a:off x="395224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9" name="Text Box 19">
          <a:extLst>
            <a:ext uri="{FF2B5EF4-FFF2-40B4-BE49-F238E27FC236}">
              <a16:creationId xmlns:a16="http://schemas.microsoft.com/office/drawing/2014/main" id="{9AE7B658-C91A-8340-9E40-29B848D32728}"/>
            </a:ext>
          </a:extLst>
        </xdr:cNvPr>
        <xdr:cNvSpPr txBox="1">
          <a:spLocks noChangeArrowheads="1"/>
        </xdr:cNvSpPr>
      </xdr:nvSpPr>
      <xdr:spPr bwMode="auto">
        <a:xfrm>
          <a:off x="395224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50" name="Text Box 16">
          <a:extLst>
            <a:ext uri="{FF2B5EF4-FFF2-40B4-BE49-F238E27FC236}">
              <a16:creationId xmlns:a16="http://schemas.microsoft.com/office/drawing/2014/main" id="{F71D1841-000C-A643-AF73-DF20232BCBE4}"/>
            </a:ext>
          </a:extLst>
        </xdr:cNvPr>
        <xdr:cNvSpPr txBox="1">
          <a:spLocks noChangeArrowheads="1"/>
        </xdr:cNvSpPr>
      </xdr:nvSpPr>
      <xdr:spPr bwMode="auto">
        <a:xfrm>
          <a:off x="395224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51" name="Text Box 17">
          <a:extLst>
            <a:ext uri="{FF2B5EF4-FFF2-40B4-BE49-F238E27FC236}">
              <a16:creationId xmlns:a16="http://schemas.microsoft.com/office/drawing/2014/main" id="{89BA7746-E59C-5641-BC2F-711AE969CA3A}"/>
            </a:ext>
          </a:extLst>
        </xdr:cNvPr>
        <xdr:cNvSpPr txBox="1">
          <a:spLocks noChangeArrowheads="1"/>
        </xdr:cNvSpPr>
      </xdr:nvSpPr>
      <xdr:spPr bwMode="auto">
        <a:xfrm>
          <a:off x="395224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52" name="Text Box 18">
          <a:extLst>
            <a:ext uri="{FF2B5EF4-FFF2-40B4-BE49-F238E27FC236}">
              <a16:creationId xmlns:a16="http://schemas.microsoft.com/office/drawing/2014/main" id="{EAEF9B75-7083-CE40-BBD0-46B15E91D33F}"/>
            </a:ext>
          </a:extLst>
        </xdr:cNvPr>
        <xdr:cNvSpPr txBox="1">
          <a:spLocks noChangeArrowheads="1"/>
        </xdr:cNvSpPr>
      </xdr:nvSpPr>
      <xdr:spPr bwMode="auto">
        <a:xfrm>
          <a:off x="395224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53" name="Text Box 19">
          <a:extLst>
            <a:ext uri="{FF2B5EF4-FFF2-40B4-BE49-F238E27FC236}">
              <a16:creationId xmlns:a16="http://schemas.microsoft.com/office/drawing/2014/main" id="{FE72F47D-3918-AA47-ADCD-04EC8DD23477}"/>
            </a:ext>
          </a:extLst>
        </xdr:cNvPr>
        <xdr:cNvSpPr txBox="1">
          <a:spLocks noChangeArrowheads="1"/>
        </xdr:cNvSpPr>
      </xdr:nvSpPr>
      <xdr:spPr bwMode="auto">
        <a:xfrm>
          <a:off x="39522400" y="2188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43</xdr:row>
      <xdr:rowOff>504825</xdr:rowOff>
    </xdr:from>
    <xdr:ext cx="95250" cy="442269"/>
    <xdr:sp macro="" textlink="">
      <xdr:nvSpPr>
        <xdr:cNvPr id="254" name="Text Box 15">
          <a:extLst>
            <a:ext uri="{FF2B5EF4-FFF2-40B4-BE49-F238E27FC236}">
              <a16:creationId xmlns:a16="http://schemas.microsoft.com/office/drawing/2014/main" id="{CEEC6777-A556-BB42-B86D-D8F91D316EBD}"/>
            </a:ext>
          </a:extLst>
        </xdr:cNvPr>
        <xdr:cNvSpPr txBox="1">
          <a:spLocks noChangeArrowheads="1"/>
        </xdr:cNvSpPr>
      </xdr:nvSpPr>
      <xdr:spPr bwMode="auto">
        <a:xfrm>
          <a:off x="8712200" y="22640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43</xdr:row>
      <xdr:rowOff>504825</xdr:rowOff>
    </xdr:from>
    <xdr:ext cx="95250" cy="442269"/>
    <xdr:sp macro="" textlink="">
      <xdr:nvSpPr>
        <xdr:cNvPr id="255" name="Text Box 15">
          <a:extLst>
            <a:ext uri="{FF2B5EF4-FFF2-40B4-BE49-F238E27FC236}">
              <a16:creationId xmlns:a16="http://schemas.microsoft.com/office/drawing/2014/main" id="{920ECBA9-B21F-FC48-B780-0D028AD0386F}"/>
            </a:ext>
          </a:extLst>
        </xdr:cNvPr>
        <xdr:cNvSpPr txBox="1">
          <a:spLocks noChangeArrowheads="1"/>
        </xdr:cNvSpPr>
      </xdr:nvSpPr>
      <xdr:spPr bwMode="auto">
        <a:xfrm>
          <a:off x="37541200" y="22640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43</xdr:row>
      <xdr:rowOff>504825</xdr:rowOff>
    </xdr:from>
    <xdr:ext cx="95250" cy="442269"/>
    <xdr:sp macro="" textlink="">
      <xdr:nvSpPr>
        <xdr:cNvPr id="256" name="Text Box 15">
          <a:extLst>
            <a:ext uri="{FF2B5EF4-FFF2-40B4-BE49-F238E27FC236}">
              <a16:creationId xmlns:a16="http://schemas.microsoft.com/office/drawing/2014/main" id="{5AF10EEB-ED40-9C4C-BF3F-E875CE0A1797}"/>
            </a:ext>
          </a:extLst>
        </xdr:cNvPr>
        <xdr:cNvSpPr txBox="1">
          <a:spLocks noChangeArrowheads="1"/>
        </xdr:cNvSpPr>
      </xdr:nvSpPr>
      <xdr:spPr bwMode="auto">
        <a:xfrm>
          <a:off x="37541200" y="22640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43</xdr:row>
      <xdr:rowOff>504825</xdr:rowOff>
    </xdr:from>
    <xdr:ext cx="95250" cy="442269"/>
    <xdr:sp macro="" textlink="">
      <xdr:nvSpPr>
        <xdr:cNvPr id="257" name="Text Box 15">
          <a:extLst>
            <a:ext uri="{FF2B5EF4-FFF2-40B4-BE49-F238E27FC236}">
              <a16:creationId xmlns:a16="http://schemas.microsoft.com/office/drawing/2014/main" id="{F1B4E2A4-EF98-8047-8FE7-65FF6BE97F40}"/>
            </a:ext>
          </a:extLst>
        </xdr:cNvPr>
        <xdr:cNvSpPr txBox="1">
          <a:spLocks noChangeArrowheads="1"/>
        </xdr:cNvSpPr>
      </xdr:nvSpPr>
      <xdr:spPr bwMode="auto">
        <a:xfrm>
          <a:off x="8712200" y="22640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43</xdr:row>
      <xdr:rowOff>504825</xdr:rowOff>
    </xdr:from>
    <xdr:ext cx="95250" cy="442269"/>
    <xdr:sp macro="" textlink="">
      <xdr:nvSpPr>
        <xdr:cNvPr id="258" name="Text Box 15">
          <a:extLst>
            <a:ext uri="{FF2B5EF4-FFF2-40B4-BE49-F238E27FC236}">
              <a16:creationId xmlns:a16="http://schemas.microsoft.com/office/drawing/2014/main" id="{10438483-E629-3746-8444-AC1AB4E14A34}"/>
            </a:ext>
          </a:extLst>
        </xdr:cNvPr>
        <xdr:cNvSpPr txBox="1">
          <a:spLocks noChangeArrowheads="1"/>
        </xdr:cNvSpPr>
      </xdr:nvSpPr>
      <xdr:spPr bwMode="auto">
        <a:xfrm>
          <a:off x="37541200" y="22640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43</xdr:row>
      <xdr:rowOff>504825</xdr:rowOff>
    </xdr:from>
    <xdr:ext cx="95250" cy="442269"/>
    <xdr:sp macro="" textlink="">
      <xdr:nvSpPr>
        <xdr:cNvPr id="259" name="Text Box 15">
          <a:extLst>
            <a:ext uri="{FF2B5EF4-FFF2-40B4-BE49-F238E27FC236}">
              <a16:creationId xmlns:a16="http://schemas.microsoft.com/office/drawing/2014/main" id="{7C5E93DE-1AAF-0648-88AE-D48CC7161B04}"/>
            </a:ext>
          </a:extLst>
        </xdr:cNvPr>
        <xdr:cNvSpPr txBox="1">
          <a:spLocks noChangeArrowheads="1"/>
        </xdr:cNvSpPr>
      </xdr:nvSpPr>
      <xdr:spPr bwMode="auto">
        <a:xfrm>
          <a:off x="37541200" y="22640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260" name="Text Box 16">
          <a:extLst>
            <a:ext uri="{FF2B5EF4-FFF2-40B4-BE49-F238E27FC236}">
              <a16:creationId xmlns:a16="http://schemas.microsoft.com/office/drawing/2014/main" id="{C38CC99D-E988-E14B-B995-D11ADD10BC1E}"/>
            </a:ext>
          </a:extLst>
        </xdr:cNvPr>
        <xdr:cNvSpPr txBox="1">
          <a:spLocks noChangeArrowheads="1"/>
        </xdr:cNvSpPr>
      </xdr:nvSpPr>
      <xdr:spPr bwMode="auto">
        <a:xfrm>
          <a:off x="87122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261" name="Text Box 17">
          <a:extLst>
            <a:ext uri="{FF2B5EF4-FFF2-40B4-BE49-F238E27FC236}">
              <a16:creationId xmlns:a16="http://schemas.microsoft.com/office/drawing/2014/main" id="{FE20F0FD-955A-0F49-BDDC-D7F687470F59}"/>
            </a:ext>
          </a:extLst>
        </xdr:cNvPr>
        <xdr:cNvSpPr txBox="1">
          <a:spLocks noChangeArrowheads="1"/>
        </xdr:cNvSpPr>
      </xdr:nvSpPr>
      <xdr:spPr bwMode="auto">
        <a:xfrm>
          <a:off x="87122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262" name="Text Box 18">
          <a:extLst>
            <a:ext uri="{FF2B5EF4-FFF2-40B4-BE49-F238E27FC236}">
              <a16:creationId xmlns:a16="http://schemas.microsoft.com/office/drawing/2014/main" id="{5DE176CE-CFDF-A940-AE37-EED6552AF016}"/>
            </a:ext>
          </a:extLst>
        </xdr:cNvPr>
        <xdr:cNvSpPr txBox="1">
          <a:spLocks noChangeArrowheads="1"/>
        </xdr:cNvSpPr>
      </xdr:nvSpPr>
      <xdr:spPr bwMode="auto">
        <a:xfrm>
          <a:off x="87122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263" name="Text Box 19">
          <a:extLst>
            <a:ext uri="{FF2B5EF4-FFF2-40B4-BE49-F238E27FC236}">
              <a16:creationId xmlns:a16="http://schemas.microsoft.com/office/drawing/2014/main" id="{BF54B6E4-D3EC-9949-90EC-F16EF3F7BBDE}"/>
            </a:ext>
          </a:extLst>
        </xdr:cNvPr>
        <xdr:cNvSpPr txBox="1">
          <a:spLocks noChangeArrowheads="1"/>
        </xdr:cNvSpPr>
      </xdr:nvSpPr>
      <xdr:spPr bwMode="auto">
        <a:xfrm>
          <a:off x="87122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264" name="Text Box 16">
          <a:extLst>
            <a:ext uri="{FF2B5EF4-FFF2-40B4-BE49-F238E27FC236}">
              <a16:creationId xmlns:a16="http://schemas.microsoft.com/office/drawing/2014/main" id="{559127AB-87B5-BC4B-9EB4-D9BE95FE6A72}"/>
            </a:ext>
          </a:extLst>
        </xdr:cNvPr>
        <xdr:cNvSpPr txBox="1">
          <a:spLocks noChangeArrowheads="1"/>
        </xdr:cNvSpPr>
      </xdr:nvSpPr>
      <xdr:spPr bwMode="auto">
        <a:xfrm>
          <a:off x="359791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265" name="Text Box 17">
          <a:extLst>
            <a:ext uri="{FF2B5EF4-FFF2-40B4-BE49-F238E27FC236}">
              <a16:creationId xmlns:a16="http://schemas.microsoft.com/office/drawing/2014/main" id="{7DD3FC9F-D929-EA45-8D4F-091F04EB09A9}"/>
            </a:ext>
          </a:extLst>
        </xdr:cNvPr>
        <xdr:cNvSpPr txBox="1">
          <a:spLocks noChangeArrowheads="1"/>
        </xdr:cNvSpPr>
      </xdr:nvSpPr>
      <xdr:spPr bwMode="auto">
        <a:xfrm>
          <a:off x="359791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266" name="Text Box 18">
          <a:extLst>
            <a:ext uri="{FF2B5EF4-FFF2-40B4-BE49-F238E27FC236}">
              <a16:creationId xmlns:a16="http://schemas.microsoft.com/office/drawing/2014/main" id="{34F5D348-C3C0-0B4C-8A1B-08D5E8F4D133}"/>
            </a:ext>
          </a:extLst>
        </xdr:cNvPr>
        <xdr:cNvSpPr txBox="1">
          <a:spLocks noChangeArrowheads="1"/>
        </xdr:cNvSpPr>
      </xdr:nvSpPr>
      <xdr:spPr bwMode="auto">
        <a:xfrm>
          <a:off x="359791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267" name="Text Box 19">
          <a:extLst>
            <a:ext uri="{FF2B5EF4-FFF2-40B4-BE49-F238E27FC236}">
              <a16:creationId xmlns:a16="http://schemas.microsoft.com/office/drawing/2014/main" id="{0B8B1763-2B96-884B-BD38-EE51C8C8B629}"/>
            </a:ext>
          </a:extLst>
        </xdr:cNvPr>
        <xdr:cNvSpPr txBox="1">
          <a:spLocks noChangeArrowheads="1"/>
        </xdr:cNvSpPr>
      </xdr:nvSpPr>
      <xdr:spPr bwMode="auto">
        <a:xfrm>
          <a:off x="359791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68" name="Text Box 16">
          <a:extLst>
            <a:ext uri="{FF2B5EF4-FFF2-40B4-BE49-F238E27FC236}">
              <a16:creationId xmlns:a16="http://schemas.microsoft.com/office/drawing/2014/main" id="{7C409C8A-08DD-2C4D-B04B-D7BA1414BBB1}"/>
            </a:ext>
          </a:extLst>
        </xdr:cNvPr>
        <xdr:cNvSpPr txBox="1">
          <a:spLocks noChangeArrowheads="1"/>
        </xdr:cNvSpPr>
      </xdr:nvSpPr>
      <xdr:spPr bwMode="auto">
        <a:xfrm>
          <a:off x="375412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69" name="Text Box 17">
          <a:extLst>
            <a:ext uri="{FF2B5EF4-FFF2-40B4-BE49-F238E27FC236}">
              <a16:creationId xmlns:a16="http://schemas.microsoft.com/office/drawing/2014/main" id="{DFF4A321-756D-A745-8819-04D039838A3D}"/>
            </a:ext>
          </a:extLst>
        </xdr:cNvPr>
        <xdr:cNvSpPr txBox="1">
          <a:spLocks noChangeArrowheads="1"/>
        </xdr:cNvSpPr>
      </xdr:nvSpPr>
      <xdr:spPr bwMode="auto">
        <a:xfrm>
          <a:off x="375412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70" name="Text Box 18">
          <a:extLst>
            <a:ext uri="{FF2B5EF4-FFF2-40B4-BE49-F238E27FC236}">
              <a16:creationId xmlns:a16="http://schemas.microsoft.com/office/drawing/2014/main" id="{18CE4438-8738-7944-A5F0-54DCC6E8E70F}"/>
            </a:ext>
          </a:extLst>
        </xdr:cNvPr>
        <xdr:cNvSpPr txBox="1">
          <a:spLocks noChangeArrowheads="1"/>
        </xdr:cNvSpPr>
      </xdr:nvSpPr>
      <xdr:spPr bwMode="auto">
        <a:xfrm>
          <a:off x="375412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71" name="Text Box 19">
          <a:extLst>
            <a:ext uri="{FF2B5EF4-FFF2-40B4-BE49-F238E27FC236}">
              <a16:creationId xmlns:a16="http://schemas.microsoft.com/office/drawing/2014/main" id="{ED85C238-F7C3-7848-8E99-914873052AA6}"/>
            </a:ext>
          </a:extLst>
        </xdr:cNvPr>
        <xdr:cNvSpPr txBox="1">
          <a:spLocks noChangeArrowheads="1"/>
        </xdr:cNvSpPr>
      </xdr:nvSpPr>
      <xdr:spPr bwMode="auto">
        <a:xfrm>
          <a:off x="375412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72" name="Text Box 16">
          <a:extLst>
            <a:ext uri="{FF2B5EF4-FFF2-40B4-BE49-F238E27FC236}">
              <a16:creationId xmlns:a16="http://schemas.microsoft.com/office/drawing/2014/main" id="{B96D4303-3B4F-754D-AEBC-8D832B04961C}"/>
            </a:ext>
          </a:extLst>
        </xdr:cNvPr>
        <xdr:cNvSpPr txBox="1">
          <a:spLocks noChangeArrowheads="1"/>
        </xdr:cNvSpPr>
      </xdr:nvSpPr>
      <xdr:spPr bwMode="auto">
        <a:xfrm>
          <a:off x="375412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73" name="Text Box 17">
          <a:extLst>
            <a:ext uri="{FF2B5EF4-FFF2-40B4-BE49-F238E27FC236}">
              <a16:creationId xmlns:a16="http://schemas.microsoft.com/office/drawing/2014/main" id="{03DB1A43-BD24-2B4D-8EE1-2D9BEEC7B884}"/>
            </a:ext>
          </a:extLst>
        </xdr:cNvPr>
        <xdr:cNvSpPr txBox="1">
          <a:spLocks noChangeArrowheads="1"/>
        </xdr:cNvSpPr>
      </xdr:nvSpPr>
      <xdr:spPr bwMode="auto">
        <a:xfrm>
          <a:off x="375412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74" name="Text Box 18">
          <a:extLst>
            <a:ext uri="{FF2B5EF4-FFF2-40B4-BE49-F238E27FC236}">
              <a16:creationId xmlns:a16="http://schemas.microsoft.com/office/drawing/2014/main" id="{038D12E1-B4DC-3E4A-B957-5BA3DA974625}"/>
            </a:ext>
          </a:extLst>
        </xdr:cNvPr>
        <xdr:cNvSpPr txBox="1">
          <a:spLocks noChangeArrowheads="1"/>
        </xdr:cNvSpPr>
      </xdr:nvSpPr>
      <xdr:spPr bwMode="auto">
        <a:xfrm>
          <a:off x="375412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75" name="Text Box 19">
          <a:extLst>
            <a:ext uri="{FF2B5EF4-FFF2-40B4-BE49-F238E27FC236}">
              <a16:creationId xmlns:a16="http://schemas.microsoft.com/office/drawing/2014/main" id="{F10FE7A7-390F-3544-8D84-4A3974907051}"/>
            </a:ext>
          </a:extLst>
        </xdr:cNvPr>
        <xdr:cNvSpPr txBox="1">
          <a:spLocks noChangeArrowheads="1"/>
        </xdr:cNvSpPr>
      </xdr:nvSpPr>
      <xdr:spPr bwMode="auto">
        <a:xfrm>
          <a:off x="375412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76" name="Text Box 16">
          <a:extLst>
            <a:ext uri="{FF2B5EF4-FFF2-40B4-BE49-F238E27FC236}">
              <a16:creationId xmlns:a16="http://schemas.microsoft.com/office/drawing/2014/main" id="{7645A7CE-9E66-2C46-B64F-C146F0CF3859}"/>
            </a:ext>
          </a:extLst>
        </xdr:cNvPr>
        <xdr:cNvSpPr txBox="1">
          <a:spLocks noChangeArrowheads="1"/>
        </xdr:cNvSpPr>
      </xdr:nvSpPr>
      <xdr:spPr bwMode="auto">
        <a:xfrm>
          <a:off x="395224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77" name="Text Box 17">
          <a:extLst>
            <a:ext uri="{FF2B5EF4-FFF2-40B4-BE49-F238E27FC236}">
              <a16:creationId xmlns:a16="http://schemas.microsoft.com/office/drawing/2014/main" id="{3899D4BE-8BE8-8840-A1FB-5AC16AAEC0A6}"/>
            </a:ext>
          </a:extLst>
        </xdr:cNvPr>
        <xdr:cNvSpPr txBox="1">
          <a:spLocks noChangeArrowheads="1"/>
        </xdr:cNvSpPr>
      </xdr:nvSpPr>
      <xdr:spPr bwMode="auto">
        <a:xfrm>
          <a:off x="395224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78" name="Text Box 18">
          <a:extLst>
            <a:ext uri="{FF2B5EF4-FFF2-40B4-BE49-F238E27FC236}">
              <a16:creationId xmlns:a16="http://schemas.microsoft.com/office/drawing/2014/main" id="{0DF1ED21-4F5A-C242-8ACB-3FAC7CEA42BC}"/>
            </a:ext>
          </a:extLst>
        </xdr:cNvPr>
        <xdr:cNvSpPr txBox="1">
          <a:spLocks noChangeArrowheads="1"/>
        </xdr:cNvSpPr>
      </xdr:nvSpPr>
      <xdr:spPr bwMode="auto">
        <a:xfrm>
          <a:off x="395224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79" name="Text Box 19">
          <a:extLst>
            <a:ext uri="{FF2B5EF4-FFF2-40B4-BE49-F238E27FC236}">
              <a16:creationId xmlns:a16="http://schemas.microsoft.com/office/drawing/2014/main" id="{8C49B255-E612-1248-BB38-9B139AE6A6EC}"/>
            </a:ext>
          </a:extLst>
        </xdr:cNvPr>
        <xdr:cNvSpPr txBox="1">
          <a:spLocks noChangeArrowheads="1"/>
        </xdr:cNvSpPr>
      </xdr:nvSpPr>
      <xdr:spPr bwMode="auto">
        <a:xfrm>
          <a:off x="395224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0" name="Text Box 16">
          <a:extLst>
            <a:ext uri="{FF2B5EF4-FFF2-40B4-BE49-F238E27FC236}">
              <a16:creationId xmlns:a16="http://schemas.microsoft.com/office/drawing/2014/main" id="{906BE353-E0C9-9C45-8ED9-6922D95E8CEF}"/>
            </a:ext>
          </a:extLst>
        </xdr:cNvPr>
        <xdr:cNvSpPr txBox="1">
          <a:spLocks noChangeArrowheads="1"/>
        </xdr:cNvSpPr>
      </xdr:nvSpPr>
      <xdr:spPr bwMode="auto">
        <a:xfrm>
          <a:off x="395224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1" name="Text Box 17">
          <a:extLst>
            <a:ext uri="{FF2B5EF4-FFF2-40B4-BE49-F238E27FC236}">
              <a16:creationId xmlns:a16="http://schemas.microsoft.com/office/drawing/2014/main" id="{FC512719-337A-AA4F-BD4A-0D21E85C61CB}"/>
            </a:ext>
          </a:extLst>
        </xdr:cNvPr>
        <xdr:cNvSpPr txBox="1">
          <a:spLocks noChangeArrowheads="1"/>
        </xdr:cNvSpPr>
      </xdr:nvSpPr>
      <xdr:spPr bwMode="auto">
        <a:xfrm>
          <a:off x="395224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2" name="Text Box 18">
          <a:extLst>
            <a:ext uri="{FF2B5EF4-FFF2-40B4-BE49-F238E27FC236}">
              <a16:creationId xmlns:a16="http://schemas.microsoft.com/office/drawing/2014/main" id="{46E4D002-0424-9343-AA18-DF9FDE0D71CE}"/>
            </a:ext>
          </a:extLst>
        </xdr:cNvPr>
        <xdr:cNvSpPr txBox="1">
          <a:spLocks noChangeArrowheads="1"/>
        </xdr:cNvSpPr>
      </xdr:nvSpPr>
      <xdr:spPr bwMode="auto">
        <a:xfrm>
          <a:off x="395224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3" name="Text Box 19">
          <a:extLst>
            <a:ext uri="{FF2B5EF4-FFF2-40B4-BE49-F238E27FC236}">
              <a16:creationId xmlns:a16="http://schemas.microsoft.com/office/drawing/2014/main" id="{EF2718D1-0FC9-DD4F-85F8-B5B7B3E61776}"/>
            </a:ext>
          </a:extLst>
        </xdr:cNvPr>
        <xdr:cNvSpPr txBox="1">
          <a:spLocks noChangeArrowheads="1"/>
        </xdr:cNvSpPr>
      </xdr:nvSpPr>
      <xdr:spPr bwMode="auto">
        <a:xfrm>
          <a:off x="395224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4" name="Text Box 16">
          <a:extLst>
            <a:ext uri="{FF2B5EF4-FFF2-40B4-BE49-F238E27FC236}">
              <a16:creationId xmlns:a16="http://schemas.microsoft.com/office/drawing/2014/main" id="{15D4769D-C46D-5643-9B63-82A1701BE871}"/>
            </a:ext>
          </a:extLst>
        </xdr:cNvPr>
        <xdr:cNvSpPr txBox="1">
          <a:spLocks noChangeArrowheads="1"/>
        </xdr:cNvSpPr>
      </xdr:nvSpPr>
      <xdr:spPr bwMode="auto">
        <a:xfrm>
          <a:off x="395224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5" name="Text Box 17">
          <a:extLst>
            <a:ext uri="{FF2B5EF4-FFF2-40B4-BE49-F238E27FC236}">
              <a16:creationId xmlns:a16="http://schemas.microsoft.com/office/drawing/2014/main" id="{4BF18D32-B0FD-1E44-BE7B-19542382A890}"/>
            </a:ext>
          </a:extLst>
        </xdr:cNvPr>
        <xdr:cNvSpPr txBox="1">
          <a:spLocks noChangeArrowheads="1"/>
        </xdr:cNvSpPr>
      </xdr:nvSpPr>
      <xdr:spPr bwMode="auto">
        <a:xfrm>
          <a:off x="395224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6" name="Text Box 18">
          <a:extLst>
            <a:ext uri="{FF2B5EF4-FFF2-40B4-BE49-F238E27FC236}">
              <a16:creationId xmlns:a16="http://schemas.microsoft.com/office/drawing/2014/main" id="{9482E083-E97A-9D4F-A933-C8FF1AFBE4B2}"/>
            </a:ext>
          </a:extLst>
        </xdr:cNvPr>
        <xdr:cNvSpPr txBox="1">
          <a:spLocks noChangeArrowheads="1"/>
        </xdr:cNvSpPr>
      </xdr:nvSpPr>
      <xdr:spPr bwMode="auto">
        <a:xfrm>
          <a:off x="395224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7" name="Text Box 19">
          <a:extLst>
            <a:ext uri="{FF2B5EF4-FFF2-40B4-BE49-F238E27FC236}">
              <a16:creationId xmlns:a16="http://schemas.microsoft.com/office/drawing/2014/main" id="{BBA2FE8C-207E-144F-B53B-4053C75D9982}"/>
            </a:ext>
          </a:extLst>
        </xdr:cNvPr>
        <xdr:cNvSpPr txBox="1">
          <a:spLocks noChangeArrowheads="1"/>
        </xdr:cNvSpPr>
      </xdr:nvSpPr>
      <xdr:spPr bwMode="auto">
        <a:xfrm>
          <a:off x="395224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8" name="Text Box 16">
          <a:extLst>
            <a:ext uri="{FF2B5EF4-FFF2-40B4-BE49-F238E27FC236}">
              <a16:creationId xmlns:a16="http://schemas.microsoft.com/office/drawing/2014/main" id="{C28C0BBA-AC1A-2F4E-81D1-5FFEAD11C6FC}"/>
            </a:ext>
          </a:extLst>
        </xdr:cNvPr>
        <xdr:cNvSpPr txBox="1">
          <a:spLocks noChangeArrowheads="1"/>
        </xdr:cNvSpPr>
      </xdr:nvSpPr>
      <xdr:spPr bwMode="auto">
        <a:xfrm>
          <a:off x="395224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9" name="Text Box 17">
          <a:extLst>
            <a:ext uri="{FF2B5EF4-FFF2-40B4-BE49-F238E27FC236}">
              <a16:creationId xmlns:a16="http://schemas.microsoft.com/office/drawing/2014/main" id="{846563DA-CC96-F747-A3B6-019255D9BF6F}"/>
            </a:ext>
          </a:extLst>
        </xdr:cNvPr>
        <xdr:cNvSpPr txBox="1">
          <a:spLocks noChangeArrowheads="1"/>
        </xdr:cNvSpPr>
      </xdr:nvSpPr>
      <xdr:spPr bwMode="auto">
        <a:xfrm>
          <a:off x="395224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90" name="Text Box 18">
          <a:extLst>
            <a:ext uri="{FF2B5EF4-FFF2-40B4-BE49-F238E27FC236}">
              <a16:creationId xmlns:a16="http://schemas.microsoft.com/office/drawing/2014/main" id="{4C49DEE8-67D0-4145-932F-6C43ABCCA916}"/>
            </a:ext>
          </a:extLst>
        </xdr:cNvPr>
        <xdr:cNvSpPr txBox="1">
          <a:spLocks noChangeArrowheads="1"/>
        </xdr:cNvSpPr>
      </xdr:nvSpPr>
      <xdr:spPr bwMode="auto">
        <a:xfrm>
          <a:off x="395224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91" name="Text Box 19">
          <a:extLst>
            <a:ext uri="{FF2B5EF4-FFF2-40B4-BE49-F238E27FC236}">
              <a16:creationId xmlns:a16="http://schemas.microsoft.com/office/drawing/2014/main" id="{AC8A6B5E-9EBD-684C-BEAD-264FDC16FA14}"/>
            </a:ext>
          </a:extLst>
        </xdr:cNvPr>
        <xdr:cNvSpPr txBox="1">
          <a:spLocks noChangeArrowheads="1"/>
        </xdr:cNvSpPr>
      </xdr:nvSpPr>
      <xdr:spPr bwMode="auto">
        <a:xfrm>
          <a:off x="39522400" y="228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48</xdr:row>
      <xdr:rowOff>504825</xdr:rowOff>
    </xdr:from>
    <xdr:ext cx="95250" cy="442269"/>
    <xdr:sp macro="" textlink="">
      <xdr:nvSpPr>
        <xdr:cNvPr id="292" name="Text Box 15">
          <a:extLst>
            <a:ext uri="{FF2B5EF4-FFF2-40B4-BE49-F238E27FC236}">
              <a16:creationId xmlns:a16="http://schemas.microsoft.com/office/drawing/2014/main" id="{34C01037-1CF1-BB40-A0AD-F440CC84BDDB}"/>
            </a:ext>
          </a:extLst>
        </xdr:cNvPr>
        <xdr:cNvSpPr txBox="1">
          <a:spLocks noChangeArrowheads="1"/>
        </xdr:cNvSpPr>
      </xdr:nvSpPr>
      <xdr:spPr bwMode="auto">
        <a:xfrm>
          <a:off x="8712200" y="23593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48</xdr:row>
      <xdr:rowOff>504825</xdr:rowOff>
    </xdr:from>
    <xdr:ext cx="95250" cy="442269"/>
    <xdr:sp macro="" textlink="">
      <xdr:nvSpPr>
        <xdr:cNvPr id="293" name="Text Box 15">
          <a:extLst>
            <a:ext uri="{FF2B5EF4-FFF2-40B4-BE49-F238E27FC236}">
              <a16:creationId xmlns:a16="http://schemas.microsoft.com/office/drawing/2014/main" id="{1977AE55-FF95-8E45-9750-3929606A09DB}"/>
            </a:ext>
          </a:extLst>
        </xdr:cNvPr>
        <xdr:cNvSpPr txBox="1">
          <a:spLocks noChangeArrowheads="1"/>
        </xdr:cNvSpPr>
      </xdr:nvSpPr>
      <xdr:spPr bwMode="auto">
        <a:xfrm>
          <a:off x="37541200" y="23593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48</xdr:row>
      <xdr:rowOff>504825</xdr:rowOff>
    </xdr:from>
    <xdr:ext cx="95250" cy="442269"/>
    <xdr:sp macro="" textlink="">
      <xdr:nvSpPr>
        <xdr:cNvPr id="294" name="Text Box 15">
          <a:extLst>
            <a:ext uri="{FF2B5EF4-FFF2-40B4-BE49-F238E27FC236}">
              <a16:creationId xmlns:a16="http://schemas.microsoft.com/office/drawing/2014/main" id="{3E912970-DC66-A440-BE56-B30F03A2939C}"/>
            </a:ext>
          </a:extLst>
        </xdr:cNvPr>
        <xdr:cNvSpPr txBox="1">
          <a:spLocks noChangeArrowheads="1"/>
        </xdr:cNvSpPr>
      </xdr:nvSpPr>
      <xdr:spPr bwMode="auto">
        <a:xfrm>
          <a:off x="37541200" y="23593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48</xdr:row>
      <xdr:rowOff>504825</xdr:rowOff>
    </xdr:from>
    <xdr:ext cx="95250" cy="442269"/>
    <xdr:sp macro="" textlink="">
      <xdr:nvSpPr>
        <xdr:cNvPr id="295" name="Text Box 15">
          <a:extLst>
            <a:ext uri="{FF2B5EF4-FFF2-40B4-BE49-F238E27FC236}">
              <a16:creationId xmlns:a16="http://schemas.microsoft.com/office/drawing/2014/main" id="{6A6639EE-C997-8F42-8A4D-FE6C785105AA}"/>
            </a:ext>
          </a:extLst>
        </xdr:cNvPr>
        <xdr:cNvSpPr txBox="1">
          <a:spLocks noChangeArrowheads="1"/>
        </xdr:cNvSpPr>
      </xdr:nvSpPr>
      <xdr:spPr bwMode="auto">
        <a:xfrm>
          <a:off x="8712200" y="23593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48</xdr:row>
      <xdr:rowOff>504825</xdr:rowOff>
    </xdr:from>
    <xdr:ext cx="95250" cy="442269"/>
    <xdr:sp macro="" textlink="">
      <xdr:nvSpPr>
        <xdr:cNvPr id="296" name="Text Box 15">
          <a:extLst>
            <a:ext uri="{FF2B5EF4-FFF2-40B4-BE49-F238E27FC236}">
              <a16:creationId xmlns:a16="http://schemas.microsoft.com/office/drawing/2014/main" id="{63DA2789-617E-D647-A716-B664D198A7A1}"/>
            </a:ext>
          </a:extLst>
        </xdr:cNvPr>
        <xdr:cNvSpPr txBox="1">
          <a:spLocks noChangeArrowheads="1"/>
        </xdr:cNvSpPr>
      </xdr:nvSpPr>
      <xdr:spPr bwMode="auto">
        <a:xfrm>
          <a:off x="37541200" y="23593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48</xdr:row>
      <xdr:rowOff>504825</xdr:rowOff>
    </xdr:from>
    <xdr:ext cx="95250" cy="442269"/>
    <xdr:sp macro="" textlink="">
      <xdr:nvSpPr>
        <xdr:cNvPr id="297" name="Text Box 15">
          <a:extLst>
            <a:ext uri="{FF2B5EF4-FFF2-40B4-BE49-F238E27FC236}">
              <a16:creationId xmlns:a16="http://schemas.microsoft.com/office/drawing/2014/main" id="{77D2337E-54B9-FF4E-994A-617ACF7D6B34}"/>
            </a:ext>
          </a:extLst>
        </xdr:cNvPr>
        <xdr:cNvSpPr txBox="1">
          <a:spLocks noChangeArrowheads="1"/>
        </xdr:cNvSpPr>
      </xdr:nvSpPr>
      <xdr:spPr bwMode="auto">
        <a:xfrm>
          <a:off x="37541200" y="23593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50</xdr:row>
      <xdr:rowOff>0</xdr:rowOff>
    </xdr:from>
    <xdr:ext cx="95250" cy="171450"/>
    <xdr:sp macro="" textlink="">
      <xdr:nvSpPr>
        <xdr:cNvPr id="298" name="Text Box 16">
          <a:extLst>
            <a:ext uri="{FF2B5EF4-FFF2-40B4-BE49-F238E27FC236}">
              <a16:creationId xmlns:a16="http://schemas.microsoft.com/office/drawing/2014/main" id="{35DA6148-0CBF-8844-A108-B6A4AB8AAD40}"/>
            </a:ext>
          </a:extLst>
        </xdr:cNvPr>
        <xdr:cNvSpPr txBox="1">
          <a:spLocks noChangeArrowheads="1"/>
        </xdr:cNvSpPr>
      </xdr:nvSpPr>
      <xdr:spPr bwMode="auto">
        <a:xfrm>
          <a:off x="87122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50</xdr:row>
      <xdr:rowOff>0</xdr:rowOff>
    </xdr:from>
    <xdr:ext cx="95250" cy="171450"/>
    <xdr:sp macro="" textlink="">
      <xdr:nvSpPr>
        <xdr:cNvPr id="299" name="Text Box 17">
          <a:extLst>
            <a:ext uri="{FF2B5EF4-FFF2-40B4-BE49-F238E27FC236}">
              <a16:creationId xmlns:a16="http://schemas.microsoft.com/office/drawing/2014/main" id="{22531230-BC57-B940-9EAE-202C669DC1DD}"/>
            </a:ext>
          </a:extLst>
        </xdr:cNvPr>
        <xdr:cNvSpPr txBox="1">
          <a:spLocks noChangeArrowheads="1"/>
        </xdr:cNvSpPr>
      </xdr:nvSpPr>
      <xdr:spPr bwMode="auto">
        <a:xfrm>
          <a:off x="87122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50</xdr:row>
      <xdr:rowOff>0</xdr:rowOff>
    </xdr:from>
    <xdr:ext cx="95250" cy="171450"/>
    <xdr:sp macro="" textlink="">
      <xdr:nvSpPr>
        <xdr:cNvPr id="300" name="Text Box 18">
          <a:extLst>
            <a:ext uri="{FF2B5EF4-FFF2-40B4-BE49-F238E27FC236}">
              <a16:creationId xmlns:a16="http://schemas.microsoft.com/office/drawing/2014/main" id="{7359920F-157C-244A-B7F5-0E3B4FA6DE77}"/>
            </a:ext>
          </a:extLst>
        </xdr:cNvPr>
        <xdr:cNvSpPr txBox="1">
          <a:spLocks noChangeArrowheads="1"/>
        </xdr:cNvSpPr>
      </xdr:nvSpPr>
      <xdr:spPr bwMode="auto">
        <a:xfrm>
          <a:off x="87122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50</xdr:row>
      <xdr:rowOff>0</xdr:rowOff>
    </xdr:from>
    <xdr:ext cx="95250" cy="171450"/>
    <xdr:sp macro="" textlink="">
      <xdr:nvSpPr>
        <xdr:cNvPr id="301" name="Text Box 19">
          <a:extLst>
            <a:ext uri="{FF2B5EF4-FFF2-40B4-BE49-F238E27FC236}">
              <a16:creationId xmlns:a16="http://schemas.microsoft.com/office/drawing/2014/main" id="{F3DADA37-4AC1-FA42-8BCF-55CE56241E41}"/>
            </a:ext>
          </a:extLst>
        </xdr:cNvPr>
        <xdr:cNvSpPr txBox="1">
          <a:spLocks noChangeArrowheads="1"/>
        </xdr:cNvSpPr>
      </xdr:nvSpPr>
      <xdr:spPr bwMode="auto">
        <a:xfrm>
          <a:off x="87122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50</xdr:row>
      <xdr:rowOff>0</xdr:rowOff>
    </xdr:from>
    <xdr:ext cx="95250" cy="171450"/>
    <xdr:sp macro="" textlink="">
      <xdr:nvSpPr>
        <xdr:cNvPr id="302" name="Text Box 16">
          <a:extLst>
            <a:ext uri="{FF2B5EF4-FFF2-40B4-BE49-F238E27FC236}">
              <a16:creationId xmlns:a16="http://schemas.microsoft.com/office/drawing/2014/main" id="{F79D0A84-38E6-F840-AE01-731DE90BAE64}"/>
            </a:ext>
          </a:extLst>
        </xdr:cNvPr>
        <xdr:cNvSpPr txBox="1">
          <a:spLocks noChangeArrowheads="1"/>
        </xdr:cNvSpPr>
      </xdr:nvSpPr>
      <xdr:spPr bwMode="auto">
        <a:xfrm>
          <a:off x="359791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50</xdr:row>
      <xdr:rowOff>0</xdr:rowOff>
    </xdr:from>
    <xdr:ext cx="95250" cy="171450"/>
    <xdr:sp macro="" textlink="">
      <xdr:nvSpPr>
        <xdr:cNvPr id="303" name="Text Box 17">
          <a:extLst>
            <a:ext uri="{FF2B5EF4-FFF2-40B4-BE49-F238E27FC236}">
              <a16:creationId xmlns:a16="http://schemas.microsoft.com/office/drawing/2014/main" id="{14E31021-51B7-BB49-8793-C9B1993BAAB2}"/>
            </a:ext>
          </a:extLst>
        </xdr:cNvPr>
        <xdr:cNvSpPr txBox="1">
          <a:spLocks noChangeArrowheads="1"/>
        </xdr:cNvSpPr>
      </xdr:nvSpPr>
      <xdr:spPr bwMode="auto">
        <a:xfrm>
          <a:off x="359791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50</xdr:row>
      <xdr:rowOff>0</xdr:rowOff>
    </xdr:from>
    <xdr:ext cx="95250" cy="171450"/>
    <xdr:sp macro="" textlink="">
      <xdr:nvSpPr>
        <xdr:cNvPr id="304" name="Text Box 18">
          <a:extLst>
            <a:ext uri="{FF2B5EF4-FFF2-40B4-BE49-F238E27FC236}">
              <a16:creationId xmlns:a16="http://schemas.microsoft.com/office/drawing/2014/main" id="{2FC85A90-B631-E644-9C48-A45BA7CAFCA5}"/>
            </a:ext>
          </a:extLst>
        </xdr:cNvPr>
        <xdr:cNvSpPr txBox="1">
          <a:spLocks noChangeArrowheads="1"/>
        </xdr:cNvSpPr>
      </xdr:nvSpPr>
      <xdr:spPr bwMode="auto">
        <a:xfrm>
          <a:off x="359791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50</xdr:row>
      <xdr:rowOff>0</xdr:rowOff>
    </xdr:from>
    <xdr:ext cx="95250" cy="171450"/>
    <xdr:sp macro="" textlink="">
      <xdr:nvSpPr>
        <xdr:cNvPr id="305" name="Text Box 19">
          <a:extLst>
            <a:ext uri="{FF2B5EF4-FFF2-40B4-BE49-F238E27FC236}">
              <a16:creationId xmlns:a16="http://schemas.microsoft.com/office/drawing/2014/main" id="{1506775F-D06B-1C43-8D42-C19638DABC2A}"/>
            </a:ext>
          </a:extLst>
        </xdr:cNvPr>
        <xdr:cNvSpPr txBox="1">
          <a:spLocks noChangeArrowheads="1"/>
        </xdr:cNvSpPr>
      </xdr:nvSpPr>
      <xdr:spPr bwMode="auto">
        <a:xfrm>
          <a:off x="359791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06" name="Text Box 16">
          <a:extLst>
            <a:ext uri="{FF2B5EF4-FFF2-40B4-BE49-F238E27FC236}">
              <a16:creationId xmlns:a16="http://schemas.microsoft.com/office/drawing/2014/main" id="{078AA75E-6FB0-0140-951B-964ED99503AF}"/>
            </a:ext>
          </a:extLst>
        </xdr:cNvPr>
        <xdr:cNvSpPr txBox="1">
          <a:spLocks noChangeArrowheads="1"/>
        </xdr:cNvSpPr>
      </xdr:nvSpPr>
      <xdr:spPr bwMode="auto">
        <a:xfrm>
          <a:off x="375412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07" name="Text Box 17">
          <a:extLst>
            <a:ext uri="{FF2B5EF4-FFF2-40B4-BE49-F238E27FC236}">
              <a16:creationId xmlns:a16="http://schemas.microsoft.com/office/drawing/2014/main" id="{023B3075-0849-B64E-B92F-2917A1B3BF90}"/>
            </a:ext>
          </a:extLst>
        </xdr:cNvPr>
        <xdr:cNvSpPr txBox="1">
          <a:spLocks noChangeArrowheads="1"/>
        </xdr:cNvSpPr>
      </xdr:nvSpPr>
      <xdr:spPr bwMode="auto">
        <a:xfrm>
          <a:off x="375412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08" name="Text Box 18">
          <a:extLst>
            <a:ext uri="{FF2B5EF4-FFF2-40B4-BE49-F238E27FC236}">
              <a16:creationId xmlns:a16="http://schemas.microsoft.com/office/drawing/2014/main" id="{D6847819-02F7-FD4C-A7F6-283D4F6C28B4}"/>
            </a:ext>
          </a:extLst>
        </xdr:cNvPr>
        <xdr:cNvSpPr txBox="1">
          <a:spLocks noChangeArrowheads="1"/>
        </xdr:cNvSpPr>
      </xdr:nvSpPr>
      <xdr:spPr bwMode="auto">
        <a:xfrm>
          <a:off x="375412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09" name="Text Box 19">
          <a:extLst>
            <a:ext uri="{FF2B5EF4-FFF2-40B4-BE49-F238E27FC236}">
              <a16:creationId xmlns:a16="http://schemas.microsoft.com/office/drawing/2014/main" id="{93134BCA-2F95-3F43-A9F8-A4F9E91BA448}"/>
            </a:ext>
          </a:extLst>
        </xdr:cNvPr>
        <xdr:cNvSpPr txBox="1">
          <a:spLocks noChangeArrowheads="1"/>
        </xdr:cNvSpPr>
      </xdr:nvSpPr>
      <xdr:spPr bwMode="auto">
        <a:xfrm>
          <a:off x="375412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10" name="Text Box 16">
          <a:extLst>
            <a:ext uri="{FF2B5EF4-FFF2-40B4-BE49-F238E27FC236}">
              <a16:creationId xmlns:a16="http://schemas.microsoft.com/office/drawing/2014/main" id="{43CA4F6F-C141-5549-AE5E-E2134401D34E}"/>
            </a:ext>
          </a:extLst>
        </xdr:cNvPr>
        <xdr:cNvSpPr txBox="1">
          <a:spLocks noChangeArrowheads="1"/>
        </xdr:cNvSpPr>
      </xdr:nvSpPr>
      <xdr:spPr bwMode="auto">
        <a:xfrm>
          <a:off x="375412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11" name="Text Box 17">
          <a:extLst>
            <a:ext uri="{FF2B5EF4-FFF2-40B4-BE49-F238E27FC236}">
              <a16:creationId xmlns:a16="http://schemas.microsoft.com/office/drawing/2014/main" id="{60ADC122-704A-C145-AEBD-38B409B764E8}"/>
            </a:ext>
          </a:extLst>
        </xdr:cNvPr>
        <xdr:cNvSpPr txBox="1">
          <a:spLocks noChangeArrowheads="1"/>
        </xdr:cNvSpPr>
      </xdr:nvSpPr>
      <xdr:spPr bwMode="auto">
        <a:xfrm>
          <a:off x="375412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12" name="Text Box 18">
          <a:extLst>
            <a:ext uri="{FF2B5EF4-FFF2-40B4-BE49-F238E27FC236}">
              <a16:creationId xmlns:a16="http://schemas.microsoft.com/office/drawing/2014/main" id="{468561A5-2BFE-7A44-AD97-098122525008}"/>
            </a:ext>
          </a:extLst>
        </xdr:cNvPr>
        <xdr:cNvSpPr txBox="1">
          <a:spLocks noChangeArrowheads="1"/>
        </xdr:cNvSpPr>
      </xdr:nvSpPr>
      <xdr:spPr bwMode="auto">
        <a:xfrm>
          <a:off x="375412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13" name="Text Box 19">
          <a:extLst>
            <a:ext uri="{FF2B5EF4-FFF2-40B4-BE49-F238E27FC236}">
              <a16:creationId xmlns:a16="http://schemas.microsoft.com/office/drawing/2014/main" id="{C5F8B53F-7092-5247-A30B-2D72FFA0DE34}"/>
            </a:ext>
          </a:extLst>
        </xdr:cNvPr>
        <xdr:cNvSpPr txBox="1">
          <a:spLocks noChangeArrowheads="1"/>
        </xdr:cNvSpPr>
      </xdr:nvSpPr>
      <xdr:spPr bwMode="auto">
        <a:xfrm>
          <a:off x="375412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14" name="Text Box 16">
          <a:extLst>
            <a:ext uri="{FF2B5EF4-FFF2-40B4-BE49-F238E27FC236}">
              <a16:creationId xmlns:a16="http://schemas.microsoft.com/office/drawing/2014/main" id="{3D0E497D-5788-4F4C-B955-A211E7C8707F}"/>
            </a:ext>
          </a:extLst>
        </xdr:cNvPr>
        <xdr:cNvSpPr txBox="1">
          <a:spLocks noChangeArrowheads="1"/>
        </xdr:cNvSpPr>
      </xdr:nvSpPr>
      <xdr:spPr bwMode="auto">
        <a:xfrm>
          <a:off x="395224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15" name="Text Box 17">
          <a:extLst>
            <a:ext uri="{FF2B5EF4-FFF2-40B4-BE49-F238E27FC236}">
              <a16:creationId xmlns:a16="http://schemas.microsoft.com/office/drawing/2014/main" id="{0B7D2493-BC7F-0741-98C1-D963D85790AA}"/>
            </a:ext>
          </a:extLst>
        </xdr:cNvPr>
        <xdr:cNvSpPr txBox="1">
          <a:spLocks noChangeArrowheads="1"/>
        </xdr:cNvSpPr>
      </xdr:nvSpPr>
      <xdr:spPr bwMode="auto">
        <a:xfrm>
          <a:off x="395224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16" name="Text Box 18">
          <a:extLst>
            <a:ext uri="{FF2B5EF4-FFF2-40B4-BE49-F238E27FC236}">
              <a16:creationId xmlns:a16="http://schemas.microsoft.com/office/drawing/2014/main" id="{5491568A-6F20-4A48-BFEF-D37041B929B7}"/>
            </a:ext>
          </a:extLst>
        </xdr:cNvPr>
        <xdr:cNvSpPr txBox="1">
          <a:spLocks noChangeArrowheads="1"/>
        </xdr:cNvSpPr>
      </xdr:nvSpPr>
      <xdr:spPr bwMode="auto">
        <a:xfrm>
          <a:off x="395224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17" name="Text Box 19">
          <a:extLst>
            <a:ext uri="{FF2B5EF4-FFF2-40B4-BE49-F238E27FC236}">
              <a16:creationId xmlns:a16="http://schemas.microsoft.com/office/drawing/2014/main" id="{EB561CB8-0FDE-4B4E-8505-9AB420B684C8}"/>
            </a:ext>
          </a:extLst>
        </xdr:cNvPr>
        <xdr:cNvSpPr txBox="1">
          <a:spLocks noChangeArrowheads="1"/>
        </xdr:cNvSpPr>
      </xdr:nvSpPr>
      <xdr:spPr bwMode="auto">
        <a:xfrm>
          <a:off x="395224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18" name="Text Box 16">
          <a:extLst>
            <a:ext uri="{FF2B5EF4-FFF2-40B4-BE49-F238E27FC236}">
              <a16:creationId xmlns:a16="http://schemas.microsoft.com/office/drawing/2014/main" id="{4167C86F-E806-0547-A112-821234F364B6}"/>
            </a:ext>
          </a:extLst>
        </xdr:cNvPr>
        <xdr:cNvSpPr txBox="1">
          <a:spLocks noChangeArrowheads="1"/>
        </xdr:cNvSpPr>
      </xdr:nvSpPr>
      <xdr:spPr bwMode="auto">
        <a:xfrm>
          <a:off x="395224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19" name="Text Box 17">
          <a:extLst>
            <a:ext uri="{FF2B5EF4-FFF2-40B4-BE49-F238E27FC236}">
              <a16:creationId xmlns:a16="http://schemas.microsoft.com/office/drawing/2014/main" id="{5990454F-17AC-0A4E-9AC5-137D2F2589D2}"/>
            </a:ext>
          </a:extLst>
        </xdr:cNvPr>
        <xdr:cNvSpPr txBox="1">
          <a:spLocks noChangeArrowheads="1"/>
        </xdr:cNvSpPr>
      </xdr:nvSpPr>
      <xdr:spPr bwMode="auto">
        <a:xfrm>
          <a:off x="395224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0" name="Text Box 18">
          <a:extLst>
            <a:ext uri="{FF2B5EF4-FFF2-40B4-BE49-F238E27FC236}">
              <a16:creationId xmlns:a16="http://schemas.microsoft.com/office/drawing/2014/main" id="{7E7496F7-79C6-AA48-9BC9-A0CA1005D605}"/>
            </a:ext>
          </a:extLst>
        </xdr:cNvPr>
        <xdr:cNvSpPr txBox="1">
          <a:spLocks noChangeArrowheads="1"/>
        </xdr:cNvSpPr>
      </xdr:nvSpPr>
      <xdr:spPr bwMode="auto">
        <a:xfrm>
          <a:off x="395224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1" name="Text Box 19">
          <a:extLst>
            <a:ext uri="{FF2B5EF4-FFF2-40B4-BE49-F238E27FC236}">
              <a16:creationId xmlns:a16="http://schemas.microsoft.com/office/drawing/2014/main" id="{B6F09B06-7992-5E4E-90D9-D925E9683CF2}"/>
            </a:ext>
          </a:extLst>
        </xdr:cNvPr>
        <xdr:cNvSpPr txBox="1">
          <a:spLocks noChangeArrowheads="1"/>
        </xdr:cNvSpPr>
      </xdr:nvSpPr>
      <xdr:spPr bwMode="auto">
        <a:xfrm>
          <a:off x="395224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2" name="Text Box 16">
          <a:extLst>
            <a:ext uri="{FF2B5EF4-FFF2-40B4-BE49-F238E27FC236}">
              <a16:creationId xmlns:a16="http://schemas.microsoft.com/office/drawing/2014/main" id="{B39F036D-7FE7-674E-8E56-232DDCD872F6}"/>
            </a:ext>
          </a:extLst>
        </xdr:cNvPr>
        <xdr:cNvSpPr txBox="1">
          <a:spLocks noChangeArrowheads="1"/>
        </xdr:cNvSpPr>
      </xdr:nvSpPr>
      <xdr:spPr bwMode="auto">
        <a:xfrm>
          <a:off x="395224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3" name="Text Box 17">
          <a:extLst>
            <a:ext uri="{FF2B5EF4-FFF2-40B4-BE49-F238E27FC236}">
              <a16:creationId xmlns:a16="http://schemas.microsoft.com/office/drawing/2014/main" id="{9FFD4EEF-8A92-2E45-8B51-2665927D1A71}"/>
            </a:ext>
          </a:extLst>
        </xdr:cNvPr>
        <xdr:cNvSpPr txBox="1">
          <a:spLocks noChangeArrowheads="1"/>
        </xdr:cNvSpPr>
      </xdr:nvSpPr>
      <xdr:spPr bwMode="auto">
        <a:xfrm>
          <a:off x="395224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4" name="Text Box 18">
          <a:extLst>
            <a:ext uri="{FF2B5EF4-FFF2-40B4-BE49-F238E27FC236}">
              <a16:creationId xmlns:a16="http://schemas.microsoft.com/office/drawing/2014/main" id="{99673319-66CC-5646-BD92-10D22FBC74AD}"/>
            </a:ext>
          </a:extLst>
        </xdr:cNvPr>
        <xdr:cNvSpPr txBox="1">
          <a:spLocks noChangeArrowheads="1"/>
        </xdr:cNvSpPr>
      </xdr:nvSpPr>
      <xdr:spPr bwMode="auto">
        <a:xfrm>
          <a:off x="395224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5" name="Text Box 19">
          <a:extLst>
            <a:ext uri="{FF2B5EF4-FFF2-40B4-BE49-F238E27FC236}">
              <a16:creationId xmlns:a16="http://schemas.microsoft.com/office/drawing/2014/main" id="{9ACF7E84-BF86-0645-9470-8298D9FFBF0B}"/>
            </a:ext>
          </a:extLst>
        </xdr:cNvPr>
        <xdr:cNvSpPr txBox="1">
          <a:spLocks noChangeArrowheads="1"/>
        </xdr:cNvSpPr>
      </xdr:nvSpPr>
      <xdr:spPr bwMode="auto">
        <a:xfrm>
          <a:off x="395224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6" name="Text Box 16">
          <a:extLst>
            <a:ext uri="{FF2B5EF4-FFF2-40B4-BE49-F238E27FC236}">
              <a16:creationId xmlns:a16="http://schemas.microsoft.com/office/drawing/2014/main" id="{3324CC9C-B9B3-3948-8727-D1582B756A2B}"/>
            </a:ext>
          </a:extLst>
        </xdr:cNvPr>
        <xdr:cNvSpPr txBox="1">
          <a:spLocks noChangeArrowheads="1"/>
        </xdr:cNvSpPr>
      </xdr:nvSpPr>
      <xdr:spPr bwMode="auto">
        <a:xfrm>
          <a:off x="395224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7" name="Text Box 17">
          <a:extLst>
            <a:ext uri="{FF2B5EF4-FFF2-40B4-BE49-F238E27FC236}">
              <a16:creationId xmlns:a16="http://schemas.microsoft.com/office/drawing/2014/main" id="{D39641C1-4D1B-8749-A2BD-2BAA7650B354}"/>
            </a:ext>
          </a:extLst>
        </xdr:cNvPr>
        <xdr:cNvSpPr txBox="1">
          <a:spLocks noChangeArrowheads="1"/>
        </xdr:cNvSpPr>
      </xdr:nvSpPr>
      <xdr:spPr bwMode="auto">
        <a:xfrm>
          <a:off x="395224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8" name="Text Box 18">
          <a:extLst>
            <a:ext uri="{FF2B5EF4-FFF2-40B4-BE49-F238E27FC236}">
              <a16:creationId xmlns:a16="http://schemas.microsoft.com/office/drawing/2014/main" id="{E9CCCCE0-5810-4A44-8D32-994D4667F8A3}"/>
            </a:ext>
          </a:extLst>
        </xdr:cNvPr>
        <xdr:cNvSpPr txBox="1">
          <a:spLocks noChangeArrowheads="1"/>
        </xdr:cNvSpPr>
      </xdr:nvSpPr>
      <xdr:spPr bwMode="auto">
        <a:xfrm>
          <a:off x="395224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9" name="Text Box 19">
          <a:extLst>
            <a:ext uri="{FF2B5EF4-FFF2-40B4-BE49-F238E27FC236}">
              <a16:creationId xmlns:a16="http://schemas.microsoft.com/office/drawing/2014/main" id="{B0E5C742-38F9-3544-9600-9520666C1B18}"/>
            </a:ext>
          </a:extLst>
        </xdr:cNvPr>
        <xdr:cNvSpPr txBox="1">
          <a:spLocks noChangeArrowheads="1"/>
        </xdr:cNvSpPr>
      </xdr:nvSpPr>
      <xdr:spPr bwMode="auto">
        <a:xfrm>
          <a:off x="39522400" y="23787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53</xdr:row>
      <xdr:rowOff>504825</xdr:rowOff>
    </xdr:from>
    <xdr:ext cx="95250" cy="442269"/>
    <xdr:sp macro="" textlink="">
      <xdr:nvSpPr>
        <xdr:cNvPr id="330" name="Text Box 15">
          <a:extLst>
            <a:ext uri="{FF2B5EF4-FFF2-40B4-BE49-F238E27FC236}">
              <a16:creationId xmlns:a16="http://schemas.microsoft.com/office/drawing/2014/main" id="{5C806A05-2448-6E45-9C3F-825F06481E8B}"/>
            </a:ext>
          </a:extLst>
        </xdr:cNvPr>
        <xdr:cNvSpPr txBox="1">
          <a:spLocks noChangeArrowheads="1"/>
        </xdr:cNvSpPr>
      </xdr:nvSpPr>
      <xdr:spPr bwMode="auto">
        <a:xfrm>
          <a:off x="8712200" y="24545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53</xdr:row>
      <xdr:rowOff>504825</xdr:rowOff>
    </xdr:from>
    <xdr:ext cx="95250" cy="442269"/>
    <xdr:sp macro="" textlink="">
      <xdr:nvSpPr>
        <xdr:cNvPr id="331" name="Text Box 15">
          <a:extLst>
            <a:ext uri="{FF2B5EF4-FFF2-40B4-BE49-F238E27FC236}">
              <a16:creationId xmlns:a16="http://schemas.microsoft.com/office/drawing/2014/main" id="{556EC428-C8AE-2647-B520-7E54E316B279}"/>
            </a:ext>
          </a:extLst>
        </xdr:cNvPr>
        <xdr:cNvSpPr txBox="1">
          <a:spLocks noChangeArrowheads="1"/>
        </xdr:cNvSpPr>
      </xdr:nvSpPr>
      <xdr:spPr bwMode="auto">
        <a:xfrm>
          <a:off x="37541200" y="24545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53</xdr:row>
      <xdr:rowOff>504825</xdr:rowOff>
    </xdr:from>
    <xdr:ext cx="95250" cy="442269"/>
    <xdr:sp macro="" textlink="">
      <xdr:nvSpPr>
        <xdr:cNvPr id="332" name="Text Box 15">
          <a:extLst>
            <a:ext uri="{FF2B5EF4-FFF2-40B4-BE49-F238E27FC236}">
              <a16:creationId xmlns:a16="http://schemas.microsoft.com/office/drawing/2014/main" id="{967B0345-EB22-6941-BCF1-2CB033316DAD}"/>
            </a:ext>
          </a:extLst>
        </xdr:cNvPr>
        <xdr:cNvSpPr txBox="1">
          <a:spLocks noChangeArrowheads="1"/>
        </xdr:cNvSpPr>
      </xdr:nvSpPr>
      <xdr:spPr bwMode="auto">
        <a:xfrm>
          <a:off x="37541200" y="24545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53</xdr:row>
      <xdr:rowOff>504825</xdr:rowOff>
    </xdr:from>
    <xdr:ext cx="95250" cy="442269"/>
    <xdr:sp macro="" textlink="">
      <xdr:nvSpPr>
        <xdr:cNvPr id="333" name="Text Box 15">
          <a:extLst>
            <a:ext uri="{FF2B5EF4-FFF2-40B4-BE49-F238E27FC236}">
              <a16:creationId xmlns:a16="http://schemas.microsoft.com/office/drawing/2014/main" id="{A3DE834E-2C20-3741-9903-7BC709208B18}"/>
            </a:ext>
          </a:extLst>
        </xdr:cNvPr>
        <xdr:cNvSpPr txBox="1">
          <a:spLocks noChangeArrowheads="1"/>
        </xdr:cNvSpPr>
      </xdr:nvSpPr>
      <xdr:spPr bwMode="auto">
        <a:xfrm>
          <a:off x="8712200" y="24545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53</xdr:row>
      <xdr:rowOff>504825</xdr:rowOff>
    </xdr:from>
    <xdr:ext cx="95250" cy="442269"/>
    <xdr:sp macro="" textlink="">
      <xdr:nvSpPr>
        <xdr:cNvPr id="334" name="Text Box 15">
          <a:extLst>
            <a:ext uri="{FF2B5EF4-FFF2-40B4-BE49-F238E27FC236}">
              <a16:creationId xmlns:a16="http://schemas.microsoft.com/office/drawing/2014/main" id="{3F15CFF7-F6F9-E54F-B6D5-46B1ED0B7B66}"/>
            </a:ext>
          </a:extLst>
        </xdr:cNvPr>
        <xdr:cNvSpPr txBox="1">
          <a:spLocks noChangeArrowheads="1"/>
        </xdr:cNvSpPr>
      </xdr:nvSpPr>
      <xdr:spPr bwMode="auto">
        <a:xfrm>
          <a:off x="37541200" y="24545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53</xdr:row>
      <xdr:rowOff>504825</xdr:rowOff>
    </xdr:from>
    <xdr:ext cx="95250" cy="442269"/>
    <xdr:sp macro="" textlink="">
      <xdr:nvSpPr>
        <xdr:cNvPr id="335" name="Text Box 15">
          <a:extLst>
            <a:ext uri="{FF2B5EF4-FFF2-40B4-BE49-F238E27FC236}">
              <a16:creationId xmlns:a16="http://schemas.microsoft.com/office/drawing/2014/main" id="{8B1DD977-66EB-B149-B010-7A0C222684F3}"/>
            </a:ext>
          </a:extLst>
        </xdr:cNvPr>
        <xdr:cNvSpPr txBox="1">
          <a:spLocks noChangeArrowheads="1"/>
        </xdr:cNvSpPr>
      </xdr:nvSpPr>
      <xdr:spPr bwMode="auto">
        <a:xfrm>
          <a:off x="37541200" y="24545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55</xdr:row>
      <xdr:rowOff>0</xdr:rowOff>
    </xdr:from>
    <xdr:ext cx="95250" cy="171450"/>
    <xdr:sp macro="" textlink="">
      <xdr:nvSpPr>
        <xdr:cNvPr id="336" name="Text Box 16">
          <a:extLst>
            <a:ext uri="{FF2B5EF4-FFF2-40B4-BE49-F238E27FC236}">
              <a16:creationId xmlns:a16="http://schemas.microsoft.com/office/drawing/2014/main" id="{6FB36295-B44D-2E4C-9EF9-0498AB237FAB}"/>
            </a:ext>
          </a:extLst>
        </xdr:cNvPr>
        <xdr:cNvSpPr txBox="1">
          <a:spLocks noChangeArrowheads="1"/>
        </xdr:cNvSpPr>
      </xdr:nvSpPr>
      <xdr:spPr bwMode="auto">
        <a:xfrm>
          <a:off x="87122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55</xdr:row>
      <xdr:rowOff>0</xdr:rowOff>
    </xdr:from>
    <xdr:ext cx="95250" cy="171450"/>
    <xdr:sp macro="" textlink="">
      <xdr:nvSpPr>
        <xdr:cNvPr id="337" name="Text Box 17">
          <a:extLst>
            <a:ext uri="{FF2B5EF4-FFF2-40B4-BE49-F238E27FC236}">
              <a16:creationId xmlns:a16="http://schemas.microsoft.com/office/drawing/2014/main" id="{F7F56D16-57FF-5140-83D7-3E915851F39E}"/>
            </a:ext>
          </a:extLst>
        </xdr:cNvPr>
        <xdr:cNvSpPr txBox="1">
          <a:spLocks noChangeArrowheads="1"/>
        </xdr:cNvSpPr>
      </xdr:nvSpPr>
      <xdr:spPr bwMode="auto">
        <a:xfrm>
          <a:off x="87122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55</xdr:row>
      <xdr:rowOff>0</xdr:rowOff>
    </xdr:from>
    <xdr:ext cx="95250" cy="171450"/>
    <xdr:sp macro="" textlink="">
      <xdr:nvSpPr>
        <xdr:cNvPr id="338" name="Text Box 18">
          <a:extLst>
            <a:ext uri="{FF2B5EF4-FFF2-40B4-BE49-F238E27FC236}">
              <a16:creationId xmlns:a16="http://schemas.microsoft.com/office/drawing/2014/main" id="{22B30629-E262-0E42-BDF2-824F09034B7C}"/>
            </a:ext>
          </a:extLst>
        </xdr:cNvPr>
        <xdr:cNvSpPr txBox="1">
          <a:spLocks noChangeArrowheads="1"/>
        </xdr:cNvSpPr>
      </xdr:nvSpPr>
      <xdr:spPr bwMode="auto">
        <a:xfrm>
          <a:off x="87122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55</xdr:row>
      <xdr:rowOff>0</xdr:rowOff>
    </xdr:from>
    <xdr:ext cx="95250" cy="171450"/>
    <xdr:sp macro="" textlink="">
      <xdr:nvSpPr>
        <xdr:cNvPr id="339" name="Text Box 19">
          <a:extLst>
            <a:ext uri="{FF2B5EF4-FFF2-40B4-BE49-F238E27FC236}">
              <a16:creationId xmlns:a16="http://schemas.microsoft.com/office/drawing/2014/main" id="{414CBE99-300A-DD4F-85C8-1A6AB57E155A}"/>
            </a:ext>
          </a:extLst>
        </xdr:cNvPr>
        <xdr:cNvSpPr txBox="1">
          <a:spLocks noChangeArrowheads="1"/>
        </xdr:cNvSpPr>
      </xdr:nvSpPr>
      <xdr:spPr bwMode="auto">
        <a:xfrm>
          <a:off x="87122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55</xdr:row>
      <xdr:rowOff>0</xdr:rowOff>
    </xdr:from>
    <xdr:ext cx="95250" cy="171450"/>
    <xdr:sp macro="" textlink="">
      <xdr:nvSpPr>
        <xdr:cNvPr id="340" name="Text Box 16">
          <a:extLst>
            <a:ext uri="{FF2B5EF4-FFF2-40B4-BE49-F238E27FC236}">
              <a16:creationId xmlns:a16="http://schemas.microsoft.com/office/drawing/2014/main" id="{91F177C6-E7BB-E34F-A5E1-6E54FCBADC35}"/>
            </a:ext>
          </a:extLst>
        </xdr:cNvPr>
        <xdr:cNvSpPr txBox="1">
          <a:spLocks noChangeArrowheads="1"/>
        </xdr:cNvSpPr>
      </xdr:nvSpPr>
      <xdr:spPr bwMode="auto">
        <a:xfrm>
          <a:off x="359791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55</xdr:row>
      <xdr:rowOff>0</xdr:rowOff>
    </xdr:from>
    <xdr:ext cx="95250" cy="171450"/>
    <xdr:sp macro="" textlink="">
      <xdr:nvSpPr>
        <xdr:cNvPr id="341" name="Text Box 17">
          <a:extLst>
            <a:ext uri="{FF2B5EF4-FFF2-40B4-BE49-F238E27FC236}">
              <a16:creationId xmlns:a16="http://schemas.microsoft.com/office/drawing/2014/main" id="{5F2DBD50-3667-8648-BB2E-4CEE8B8E4A34}"/>
            </a:ext>
          </a:extLst>
        </xdr:cNvPr>
        <xdr:cNvSpPr txBox="1">
          <a:spLocks noChangeArrowheads="1"/>
        </xdr:cNvSpPr>
      </xdr:nvSpPr>
      <xdr:spPr bwMode="auto">
        <a:xfrm>
          <a:off x="359791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55</xdr:row>
      <xdr:rowOff>0</xdr:rowOff>
    </xdr:from>
    <xdr:ext cx="95250" cy="171450"/>
    <xdr:sp macro="" textlink="">
      <xdr:nvSpPr>
        <xdr:cNvPr id="342" name="Text Box 18">
          <a:extLst>
            <a:ext uri="{FF2B5EF4-FFF2-40B4-BE49-F238E27FC236}">
              <a16:creationId xmlns:a16="http://schemas.microsoft.com/office/drawing/2014/main" id="{0D0E330F-0467-0A4D-ADE6-04101A30FD06}"/>
            </a:ext>
          </a:extLst>
        </xdr:cNvPr>
        <xdr:cNvSpPr txBox="1">
          <a:spLocks noChangeArrowheads="1"/>
        </xdr:cNvSpPr>
      </xdr:nvSpPr>
      <xdr:spPr bwMode="auto">
        <a:xfrm>
          <a:off x="359791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55</xdr:row>
      <xdr:rowOff>0</xdr:rowOff>
    </xdr:from>
    <xdr:ext cx="95250" cy="171450"/>
    <xdr:sp macro="" textlink="">
      <xdr:nvSpPr>
        <xdr:cNvPr id="343" name="Text Box 19">
          <a:extLst>
            <a:ext uri="{FF2B5EF4-FFF2-40B4-BE49-F238E27FC236}">
              <a16:creationId xmlns:a16="http://schemas.microsoft.com/office/drawing/2014/main" id="{EFCBA966-9005-424F-9B71-D8AE5DC9A38A}"/>
            </a:ext>
          </a:extLst>
        </xdr:cNvPr>
        <xdr:cNvSpPr txBox="1">
          <a:spLocks noChangeArrowheads="1"/>
        </xdr:cNvSpPr>
      </xdr:nvSpPr>
      <xdr:spPr bwMode="auto">
        <a:xfrm>
          <a:off x="359791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44" name="Text Box 16">
          <a:extLst>
            <a:ext uri="{FF2B5EF4-FFF2-40B4-BE49-F238E27FC236}">
              <a16:creationId xmlns:a16="http://schemas.microsoft.com/office/drawing/2014/main" id="{972DC499-C002-9D45-A001-B1C2F34530E6}"/>
            </a:ext>
          </a:extLst>
        </xdr:cNvPr>
        <xdr:cNvSpPr txBox="1">
          <a:spLocks noChangeArrowheads="1"/>
        </xdr:cNvSpPr>
      </xdr:nvSpPr>
      <xdr:spPr bwMode="auto">
        <a:xfrm>
          <a:off x="375412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45" name="Text Box 17">
          <a:extLst>
            <a:ext uri="{FF2B5EF4-FFF2-40B4-BE49-F238E27FC236}">
              <a16:creationId xmlns:a16="http://schemas.microsoft.com/office/drawing/2014/main" id="{666C7B90-AC1F-AC4F-B353-7A84C45EC8EB}"/>
            </a:ext>
          </a:extLst>
        </xdr:cNvPr>
        <xdr:cNvSpPr txBox="1">
          <a:spLocks noChangeArrowheads="1"/>
        </xdr:cNvSpPr>
      </xdr:nvSpPr>
      <xdr:spPr bwMode="auto">
        <a:xfrm>
          <a:off x="375412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46" name="Text Box 18">
          <a:extLst>
            <a:ext uri="{FF2B5EF4-FFF2-40B4-BE49-F238E27FC236}">
              <a16:creationId xmlns:a16="http://schemas.microsoft.com/office/drawing/2014/main" id="{3958C03A-711F-9B4B-B8E9-F707105BF49F}"/>
            </a:ext>
          </a:extLst>
        </xdr:cNvPr>
        <xdr:cNvSpPr txBox="1">
          <a:spLocks noChangeArrowheads="1"/>
        </xdr:cNvSpPr>
      </xdr:nvSpPr>
      <xdr:spPr bwMode="auto">
        <a:xfrm>
          <a:off x="375412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47" name="Text Box 19">
          <a:extLst>
            <a:ext uri="{FF2B5EF4-FFF2-40B4-BE49-F238E27FC236}">
              <a16:creationId xmlns:a16="http://schemas.microsoft.com/office/drawing/2014/main" id="{4F023700-0AA5-FE41-9475-3C47F4818199}"/>
            </a:ext>
          </a:extLst>
        </xdr:cNvPr>
        <xdr:cNvSpPr txBox="1">
          <a:spLocks noChangeArrowheads="1"/>
        </xdr:cNvSpPr>
      </xdr:nvSpPr>
      <xdr:spPr bwMode="auto">
        <a:xfrm>
          <a:off x="375412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48" name="Text Box 16">
          <a:extLst>
            <a:ext uri="{FF2B5EF4-FFF2-40B4-BE49-F238E27FC236}">
              <a16:creationId xmlns:a16="http://schemas.microsoft.com/office/drawing/2014/main" id="{B5270991-98CD-0F4C-9F94-D9A8AB8768E0}"/>
            </a:ext>
          </a:extLst>
        </xdr:cNvPr>
        <xdr:cNvSpPr txBox="1">
          <a:spLocks noChangeArrowheads="1"/>
        </xdr:cNvSpPr>
      </xdr:nvSpPr>
      <xdr:spPr bwMode="auto">
        <a:xfrm>
          <a:off x="375412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49" name="Text Box 17">
          <a:extLst>
            <a:ext uri="{FF2B5EF4-FFF2-40B4-BE49-F238E27FC236}">
              <a16:creationId xmlns:a16="http://schemas.microsoft.com/office/drawing/2014/main" id="{B0068870-FA2E-3243-96DF-F31E6A5459C5}"/>
            </a:ext>
          </a:extLst>
        </xdr:cNvPr>
        <xdr:cNvSpPr txBox="1">
          <a:spLocks noChangeArrowheads="1"/>
        </xdr:cNvSpPr>
      </xdr:nvSpPr>
      <xdr:spPr bwMode="auto">
        <a:xfrm>
          <a:off x="375412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50" name="Text Box 18">
          <a:extLst>
            <a:ext uri="{FF2B5EF4-FFF2-40B4-BE49-F238E27FC236}">
              <a16:creationId xmlns:a16="http://schemas.microsoft.com/office/drawing/2014/main" id="{BFA5466F-67FC-1F47-8188-1A8BE12935F5}"/>
            </a:ext>
          </a:extLst>
        </xdr:cNvPr>
        <xdr:cNvSpPr txBox="1">
          <a:spLocks noChangeArrowheads="1"/>
        </xdr:cNvSpPr>
      </xdr:nvSpPr>
      <xdr:spPr bwMode="auto">
        <a:xfrm>
          <a:off x="375412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51" name="Text Box 19">
          <a:extLst>
            <a:ext uri="{FF2B5EF4-FFF2-40B4-BE49-F238E27FC236}">
              <a16:creationId xmlns:a16="http://schemas.microsoft.com/office/drawing/2014/main" id="{D8B573CF-C2DC-FD41-9808-0BEF975FCE94}"/>
            </a:ext>
          </a:extLst>
        </xdr:cNvPr>
        <xdr:cNvSpPr txBox="1">
          <a:spLocks noChangeArrowheads="1"/>
        </xdr:cNvSpPr>
      </xdr:nvSpPr>
      <xdr:spPr bwMode="auto">
        <a:xfrm>
          <a:off x="375412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2" name="Text Box 16">
          <a:extLst>
            <a:ext uri="{FF2B5EF4-FFF2-40B4-BE49-F238E27FC236}">
              <a16:creationId xmlns:a16="http://schemas.microsoft.com/office/drawing/2014/main" id="{DD0336CD-E823-FF4D-8284-FF8AABE9E737}"/>
            </a:ext>
          </a:extLst>
        </xdr:cNvPr>
        <xdr:cNvSpPr txBox="1">
          <a:spLocks noChangeArrowheads="1"/>
        </xdr:cNvSpPr>
      </xdr:nvSpPr>
      <xdr:spPr bwMode="auto">
        <a:xfrm>
          <a:off x="395224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3" name="Text Box 17">
          <a:extLst>
            <a:ext uri="{FF2B5EF4-FFF2-40B4-BE49-F238E27FC236}">
              <a16:creationId xmlns:a16="http://schemas.microsoft.com/office/drawing/2014/main" id="{BBE31E2C-1A56-6349-A2C3-9EF0A85CF518}"/>
            </a:ext>
          </a:extLst>
        </xdr:cNvPr>
        <xdr:cNvSpPr txBox="1">
          <a:spLocks noChangeArrowheads="1"/>
        </xdr:cNvSpPr>
      </xdr:nvSpPr>
      <xdr:spPr bwMode="auto">
        <a:xfrm>
          <a:off x="395224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4" name="Text Box 18">
          <a:extLst>
            <a:ext uri="{FF2B5EF4-FFF2-40B4-BE49-F238E27FC236}">
              <a16:creationId xmlns:a16="http://schemas.microsoft.com/office/drawing/2014/main" id="{6A1618BE-8D74-5840-9D89-52F7AFADDED2}"/>
            </a:ext>
          </a:extLst>
        </xdr:cNvPr>
        <xdr:cNvSpPr txBox="1">
          <a:spLocks noChangeArrowheads="1"/>
        </xdr:cNvSpPr>
      </xdr:nvSpPr>
      <xdr:spPr bwMode="auto">
        <a:xfrm>
          <a:off x="395224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5" name="Text Box 19">
          <a:extLst>
            <a:ext uri="{FF2B5EF4-FFF2-40B4-BE49-F238E27FC236}">
              <a16:creationId xmlns:a16="http://schemas.microsoft.com/office/drawing/2014/main" id="{059BF699-7ECB-CF4B-BB47-7F756FC7EEAD}"/>
            </a:ext>
          </a:extLst>
        </xdr:cNvPr>
        <xdr:cNvSpPr txBox="1">
          <a:spLocks noChangeArrowheads="1"/>
        </xdr:cNvSpPr>
      </xdr:nvSpPr>
      <xdr:spPr bwMode="auto">
        <a:xfrm>
          <a:off x="395224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6" name="Text Box 16">
          <a:extLst>
            <a:ext uri="{FF2B5EF4-FFF2-40B4-BE49-F238E27FC236}">
              <a16:creationId xmlns:a16="http://schemas.microsoft.com/office/drawing/2014/main" id="{1825080E-F82F-8642-AF8D-3F0EA870EE9D}"/>
            </a:ext>
          </a:extLst>
        </xdr:cNvPr>
        <xdr:cNvSpPr txBox="1">
          <a:spLocks noChangeArrowheads="1"/>
        </xdr:cNvSpPr>
      </xdr:nvSpPr>
      <xdr:spPr bwMode="auto">
        <a:xfrm>
          <a:off x="395224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7" name="Text Box 17">
          <a:extLst>
            <a:ext uri="{FF2B5EF4-FFF2-40B4-BE49-F238E27FC236}">
              <a16:creationId xmlns:a16="http://schemas.microsoft.com/office/drawing/2014/main" id="{1359F6BC-0D0A-424B-AB35-71A5712DBE0D}"/>
            </a:ext>
          </a:extLst>
        </xdr:cNvPr>
        <xdr:cNvSpPr txBox="1">
          <a:spLocks noChangeArrowheads="1"/>
        </xdr:cNvSpPr>
      </xdr:nvSpPr>
      <xdr:spPr bwMode="auto">
        <a:xfrm>
          <a:off x="395224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8" name="Text Box 18">
          <a:extLst>
            <a:ext uri="{FF2B5EF4-FFF2-40B4-BE49-F238E27FC236}">
              <a16:creationId xmlns:a16="http://schemas.microsoft.com/office/drawing/2014/main" id="{0DC5721D-566E-034F-A99D-C690099D883F}"/>
            </a:ext>
          </a:extLst>
        </xdr:cNvPr>
        <xdr:cNvSpPr txBox="1">
          <a:spLocks noChangeArrowheads="1"/>
        </xdr:cNvSpPr>
      </xdr:nvSpPr>
      <xdr:spPr bwMode="auto">
        <a:xfrm>
          <a:off x="395224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9" name="Text Box 19">
          <a:extLst>
            <a:ext uri="{FF2B5EF4-FFF2-40B4-BE49-F238E27FC236}">
              <a16:creationId xmlns:a16="http://schemas.microsoft.com/office/drawing/2014/main" id="{ABE694A1-D131-904F-8523-E9A493672CC5}"/>
            </a:ext>
          </a:extLst>
        </xdr:cNvPr>
        <xdr:cNvSpPr txBox="1">
          <a:spLocks noChangeArrowheads="1"/>
        </xdr:cNvSpPr>
      </xdr:nvSpPr>
      <xdr:spPr bwMode="auto">
        <a:xfrm>
          <a:off x="395224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0" name="Text Box 16">
          <a:extLst>
            <a:ext uri="{FF2B5EF4-FFF2-40B4-BE49-F238E27FC236}">
              <a16:creationId xmlns:a16="http://schemas.microsoft.com/office/drawing/2014/main" id="{2B0895A7-05AE-F343-A5EB-54A2F4167F54}"/>
            </a:ext>
          </a:extLst>
        </xdr:cNvPr>
        <xdr:cNvSpPr txBox="1">
          <a:spLocks noChangeArrowheads="1"/>
        </xdr:cNvSpPr>
      </xdr:nvSpPr>
      <xdr:spPr bwMode="auto">
        <a:xfrm>
          <a:off x="395224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1" name="Text Box 17">
          <a:extLst>
            <a:ext uri="{FF2B5EF4-FFF2-40B4-BE49-F238E27FC236}">
              <a16:creationId xmlns:a16="http://schemas.microsoft.com/office/drawing/2014/main" id="{EEE4BE3E-39DB-8C42-8239-E9DBE7CF3280}"/>
            </a:ext>
          </a:extLst>
        </xdr:cNvPr>
        <xdr:cNvSpPr txBox="1">
          <a:spLocks noChangeArrowheads="1"/>
        </xdr:cNvSpPr>
      </xdr:nvSpPr>
      <xdr:spPr bwMode="auto">
        <a:xfrm>
          <a:off x="395224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2" name="Text Box 18">
          <a:extLst>
            <a:ext uri="{FF2B5EF4-FFF2-40B4-BE49-F238E27FC236}">
              <a16:creationId xmlns:a16="http://schemas.microsoft.com/office/drawing/2014/main" id="{29A88DA0-CED0-9047-A6D0-906062724572}"/>
            </a:ext>
          </a:extLst>
        </xdr:cNvPr>
        <xdr:cNvSpPr txBox="1">
          <a:spLocks noChangeArrowheads="1"/>
        </xdr:cNvSpPr>
      </xdr:nvSpPr>
      <xdr:spPr bwMode="auto">
        <a:xfrm>
          <a:off x="395224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3" name="Text Box 19">
          <a:extLst>
            <a:ext uri="{FF2B5EF4-FFF2-40B4-BE49-F238E27FC236}">
              <a16:creationId xmlns:a16="http://schemas.microsoft.com/office/drawing/2014/main" id="{BC81A487-7763-BA47-9D93-A87892ACB0C7}"/>
            </a:ext>
          </a:extLst>
        </xdr:cNvPr>
        <xdr:cNvSpPr txBox="1">
          <a:spLocks noChangeArrowheads="1"/>
        </xdr:cNvSpPr>
      </xdr:nvSpPr>
      <xdr:spPr bwMode="auto">
        <a:xfrm>
          <a:off x="395224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4" name="Text Box 16">
          <a:extLst>
            <a:ext uri="{FF2B5EF4-FFF2-40B4-BE49-F238E27FC236}">
              <a16:creationId xmlns:a16="http://schemas.microsoft.com/office/drawing/2014/main" id="{9BCD7969-1EC9-884D-8809-0BF1537221FC}"/>
            </a:ext>
          </a:extLst>
        </xdr:cNvPr>
        <xdr:cNvSpPr txBox="1">
          <a:spLocks noChangeArrowheads="1"/>
        </xdr:cNvSpPr>
      </xdr:nvSpPr>
      <xdr:spPr bwMode="auto">
        <a:xfrm>
          <a:off x="395224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5" name="Text Box 17">
          <a:extLst>
            <a:ext uri="{FF2B5EF4-FFF2-40B4-BE49-F238E27FC236}">
              <a16:creationId xmlns:a16="http://schemas.microsoft.com/office/drawing/2014/main" id="{446FFC29-8219-BA47-B000-C198776BA3B4}"/>
            </a:ext>
          </a:extLst>
        </xdr:cNvPr>
        <xdr:cNvSpPr txBox="1">
          <a:spLocks noChangeArrowheads="1"/>
        </xdr:cNvSpPr>
      </xdr:nvSpPr>
      <xdr:spPr bwMode="auto">
        <a:xfrm>
          <a:off x="395224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6" name="Text Box 18">
          <a:extLst>
            <a:ext uri="{FF2B5EF4-FFF2-40B4-BE49-F238E27FC236}">
              <a16:creationId xmlns:a16="http://schemas.microsoft.com/office/drawing/2014/main" id="{FC763CA1-AE8D-F745-B0E9-83862444B8F0}"/>
            </a:ext>
          </a:extLst>
        </xdr:cNvPr>
        <xdr:cNvSpPr txBox="1">
          <a:spLocks noChangeArrowheads="1"/>
        </xdr:cNvSpPr>
      </xdr:nvSpPr>
      <xdr:spPr bwMode="auto">
        <a:xfrm>
          <a:off x="395224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7" name="Text Box 19">
          <a:extLst>
            <a:ext uri="{FF2B5EF4-FFF2-40B4-BE49-F238E27FC236}">
              <a16:creationId xmlns:a16="http://schemas.microsoft.com/office/drawing/2014/main" id="{982E3D66-33B5-FF4A-9AAB-7567D0494DF7}"/>
            </a:ext>
          </a:extLst>
        </xdr:cNvPr>
        <xdr:cNvSpPr txBox="1">
          <a:spLocks noChangeArrowheads="1"/>
        </xdr:cNvSpPr>
      </xdr:nvSpPr>
      <xdr:spPr bwMode="auto">
        <a:xfrm>
          <a:off x="39522400" y="24739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10.xml><?xml version="1.0" encoding="utf-8"?>
<xdr:wsDr xmlns:xdr="http://schemas.openxmlformats.org/drawingml/2006/spreadsheetDrawing" xmlns:a="http://schemas.openxmlformats.org/drawingml/2006/main">
  <xdr:oneCellAnchor>
    <xdr:from>
      <xdr:col>12</xdr:col>
      <xdr:colOff>0</xdr:colOff>
      <xdr:row>10</xdr:row>
      <xdr:rowOff>0</xdr:rowOff>
    </xdr:from>
    <xdr:ext cx="95250" cy="171450"/>
    <xdr:sp macro="" textlink="">
      <xdr:nvSpPr>
        <xdr:cNvPr id="2" name="Text Box 16">
          <a:extLst>
            <a:ext uri="{FF2B5EF4-FFF2-40B4-BE49-F238E27FC236}">
              <a16:creationId xmlns:a16="http://schemas.microsoft.com/office/drawing/2014/main" id="{00000000-0008-0000-0900-000002000000}"/>
            </a:ext>
          </a:extLst>
        </xdr:cNvPr>
        <xdr:cNvSpPr txBox="1">
          <a:spLocks noChangeArrowheads="1"/>
        </xdr:cNvSpPr>
      </xdr:nvSpPr>
      <xdr:spPr bwMode="auto">
        <a:xfrm>
          <a:off x="75533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3" name="Text Box 17">
          <a:extLst>
            <a:ext uri="{FF2B5EF4-FFF2-40B4-BE49-F238E27FC236}">
              <a16:creationId xmlns:a16="http://schemas.microsoft.com/office/drawing/2014/main" id="{00000000-0008-0000-0900-000003000000}"/>
            </a:ext>
          </a:extLst>
        </xdr:cNvPr>
        <xdr:cNvSpPr txBox="1">
          <a:spLocks noChangeArrowheads="1"/>
        </xdr:cNvSpPr>
      </xdr:nvSpPr>
      <xdr:spPr bwMode="auto">
        <a:xfrm>
          <a:off x="75533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4" name="Text Box 18">
          <a:extLst>
            <a:ext uri="{FF2B5EF4-FFF2-40B4-BE49-F238E27FC236}">
              <a16:creationId xmlns:a16="http://schemas.microsoft.com/office/drawing/2014/main" id="{00000000-0008-0000-0900-000004000000}"/>
            </a:ext>
          </a:extLst>
        </xdr:cNvPr>
        <xdr:cNvSpPr txBox="1">
          <a:spLocks noChangeArrowheads="1"/>
        </xdr:cNvSpPr>
      </xdr:nvSpPr>
      <xdr:spPr bwMode="auto">
        <a:xfrm>
          <a:off x="75533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5" name="Text Box 19">
          <a:extLst>
            <a:ext uri="{FF2B5EF4-FFF2-40B4-BE49-F238E27FC236}">
              <a16:creationId xmlns:a16="http://schemas.microsoft.com/office/drawing/2014/main" id="{00000000-0008-0000-0900-000005000000}"/>
            </a:ext>
          </a:extLst>
        </xdr:cNvPr>
        <xdr:cNvSpPr txBox="1">
          <a:spLocks noChangeArrowheads="1"/>
        </xdr:cNvSpPr>
      </xdr:nvSpPr>
      <xdr:spPr bwMode="auto">
        <a:xfrm>
          <a:off x="75533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13</xdr:row>
      <xdr:rowOff>504825</xdr:rowOff>
    </xdr:from>
    <xdr:ext cx="95250" cy="442269"/>
    <xdr:sp macro="" textlink="">
      <xdr:nvSpPr>
        <xdr:cNvPr id="6" name="Text Box 15">
          <a:extLst>
            <a:ext uri="{FF2B5EF4-FFF2-40B4-BE49-F238E27FC236}">
              <a16:creationId xmlns:a16="http://schemas.microsoft.com/office/drawing/2014/main" id="{00000000-0008-0000-0900-000006000000}"/>
            </a:ext>
          </a:extLst>
        </xdr:cNvPr>
        <xdr:cNvSpPr txBox="1">
          <a:spLocks noChangeArrowheads="1"/>
        </xdr:cNvSpPr>
      </xdr:nvSpPr>
      <xdr:spPr bwMode="auto">
        <a:xfrm>
          <a:off x="7553325" y="5257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7" name="Text Box 16">
          <a:extLst>
            <a:ext uri="{FF2B5EF4-FFF2-40B4-BE49-F238E27FC236}">
              <a16:creationId xmlns:a16="http://schemas.microsoft.com/office/drawing/2014/main" id="{00000000-0008-0000-0900-000007000000}"/>
            </a:ext>
          </a:extLst>
        </xdr:cNvPr>
        <xdr:cNvSpPr txBox="1">
          <a:spLocks noChangeArrowheads="1"/>
        </xdr:cNvSpPr>
      </xdr:nvSpPr>
      <xdr:spPr bwMode="auto">
        <a:xfrm>
          <a:off x="313086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8" name="Text Box 17">
          <a:extLst>
            <a:ext uri="{FF2B5EF4-FFF2-40B4-BE49-F238E27FC236}">
              <a16:creationId xmlns:a16="http://schemas.microsoft.com/office/drawing/2014/main" id="{00000000-0008-0000-0900-000008000000}"/>
            </a:ext>
          </a:extLst>
        </xdr:cNvPr>
        <xdr:cNvSpPr txBox="1">
          <a:spLocks noChangeArrowheads="1"/>
        </xdr:cNvSpPr>
      </xdr:nvSpPr>
      <xdr:spPr bwMode="auto">
        <a:xfrm>
          <a:off x="313086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9" name="Text Box 18">
          <a:extLst>
            <a:ext uri="{FF2B5EF4-FFF2-40B4-BE49-F238E27FC236}">
              <a16:creationId xmlns:a16="http://schemas.microsoft.com/office/drawing/2014/main" id="{00000000-0008-0000-0900-000009000000}"/>
            </a:ext>
          </a:extLst>
        </xdr:cNvPr>
        <xdr:cNvSpPr txBox="1">
          <a:spLocks noChangeArrowheads="1"/>
        </xdr:cNvSpPr>
      </xdr:nvSpPr>
      <xdr:spPr bwMode="auto">
        <a:xfrm>
          <a:off x="313086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10" name="Text Box 19">
          <a:extLst>
            <a:ext uri="{FF2B5EF4-FFF2-40B4-BE49-F238E27FC236}">
              <a16:creationId xmlns:a16="http://schemas.microsoft.com/office/drawing/2014/main" id="{00000000-0008-0000-0900-00000A000000}"/>
            </a:ext>
          </a:extLst>
        </xdr:cNvPr>
        <xdr:cNvSpPr txBox="1">
          <a:spLocks noChangeArrowheads="1"/>
        </xdr:cNvSpPr>
      </xdr:nvSpPr>
      <xdr:spPr bwMode="auto">
        <a:xfrm>
          <a:off x="313086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1" name="Text Box 16">
          <a:extLst>
            <a:ext uri="{FF2B5EF4-FFF2-40B4-BE49-F238E27FC236}">
              <a16:creationId xmlns:a16="http://schemas.microsoft.com/office/drawing/2014/main" id="{00000000-0008-0000-0900-00000B000000}"/>
            </a:ext>
          </a:extLst>
        </xdr:cNvPr>
        <xdr:cNvSpPr txBox="1">
          <a:spLocks noChangeArrowheads="1"/>
        </xdr:cNvSpPr>
      </xdr:nvSpPr>
      <xdr:spPr bwMode="auto">
        <a:xfrm>
          <a:off x="326802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2" name="Text Box 17">
          <a:extLst>
            <a:ext uri="{FF2B5EF4-FFF2-40B4-BE49-F238E27FC236}">
              <a16:creationId xmlns:a16="http://schemas.microsoft.com/office/drawing/2014/main" id="{00000000-0008-0000-0900-00000C000000}"/>
            </a:ext>
          </a:extLst>
        </xdr:cNvPr>
        <xdr:cNvSpPr txBox="1">
          <a:spLocks noChangeArrowheads="1"/>
        </xdr:cNvSpPr>
      </xdr:nvSpPr>
      <xdr:spPr bwMode="auto">
        <a:xfrm>
          <a:off x="326802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3" name="Text Box 18">
          <a:extLst>
            <a:ext uri="{FF2B5EF4-FFF2-40B4-BE49-F238E27FC236}">
              <a16:creationId xmlns:a16="http://schemas.microsoft.com/office/drawing/2014/main" id="{00000000-0008-0000-0900-00000D000000}"/>
            </a:ext>
          </a:extLst>
        </xdr:cNvPr>
        <xdr:cNvSpPr txBox="1">
          <a:spLocks noChangeArrowheads="1"/>
        </xdr:cNvSpPr>
      </xdr:nvSpPr>
      <xdr:spPr bwMode="auto">
        <a:xfrm>
          <a:off x="326802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4" name="Text Box 19">
          <a:extLst>
            <a:ext uri="{FF2B5EF4-FFF2-40B4-BE49-F238E27FC236}">
              <a16:creationId xmlns:a16="http://schemas.microsoft.com/office/drawing/2014/main" id="{00000000-0008-0000-0900-00000E000000}"/>
            </a:ext>
          </a:extLst>
        </xdr:cNvPr>
        <xdr:cNvSpPr txBox="1">
          <a:spLocks noChangeArrowheads="1"/>
        </xdr:cNvSpPr>
      </xdr:nvSpPr>
      <xdr:spPr bwMode="auto">
        <a:xfrm>
          <a:off x="326802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15" name="Text Box 15">
          <a:extLst>
            <a:ext uri="{FF2B5EF4-FFF2-40B4-BE49-F238E27FC236}">
              <a16:creationId xmlns:a16="http://schemas.microsoft.com/office/drawing/2014/main" id="{00000000-0008-0000-0900-00000F000000}"/>
            </a:ext>
          </a:extLst>
        </xdr:cNvPr>
        <xdr:cNvSpPr txBox="1">
          <a:spLocks noChangeArrowheads="1"/>
        </xdr:cNvSpPr>
      </xdr:nvSpPr>
      <xdr:spPr bwMode="auto">
        <a:xfrm>
          <a:off x="32680275" y="5257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6" name="Text Box 16">
          <a:extLst>
            <a:ext uri="{FF2B5EF4-FFF2-40B4-BE49-F238E27FC236}">
              <a16:creationId xmlns:a16="http://schemas.microsoft.com/office/drawing/2014/main" id="{00000000-0008-0000-0900-000010000000}"/>
            </a:ext>
          </a:extLst>
        </xdr:cNvPr>
        <xdr:cNvSpPr txBox="1">
          <a:spLocks noChangeArrowheads="1"/>
        </xdr:cNvSpPr>
      </xdr:nvSpPr>
      <xdr:spPr bwMode="auto">
        <a:xfrm>
          <a:off x="326802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7" name="Text Box 17">
          <a:extLst>
            <a:ext uri="{FF2B5EF4-FFF2-40B4-BE49-F238E27FC236}">
              <a16:creationId xmlns:a16="http://schemas.microsoft.com/office/drawing/2014/main" id="{00000000-0008-0000-0900-000011000000}"/>
            </a:ext>
          </a:extLst>
        </xdr:cNvPr>
        <xdr:cNvSpPr txBox="1">
          <a:spLocks noChangeArrowheads="1"/>
        </xdr:cNvSpPr>
      </xdr:nvSpPr>
      <xdr:spPr bwMode="auto">
        <a:xfrm>
          <a:off x="326802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8" name="Text Box 18">
          <a:extLst>
            <a:ext uri="{FF2B5EF4-FFF2-40B4-BE49-F238E27FC236}">
              <a16:creationId xmlns:a16="http://schemas.microsoft.com/office/drawing/2014/main" id="{00000000-0008-0000-0900-000012000000}"/>
            </a:ext>
          </a:extLst>
        </xdr:cNvPr>
        <xdr:cNvSpPr txBox="1">
          <a:spLocks noChangeArrowheads="1"/>
        </xdr:cNvSpPr>
      </xdr:nvSpPr>
      <xdr:spPr bwMode="auto">
        <a:xfrm>
          <a:off x="326802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9" name="Text Box 19">
          <a:extLst>
            <a:ext uri="{FF2B5EF4-FFF2-40B4-BE49-F238E27FC236}">
              <a16:creationId xmlns:a16="http://schemas.microsoft.com/office/drawing/2014/main" id="{00000000-0008-0000-0900-000013000000}"/>
            </a:ext>
          </a:extLst>
        </xdr:cNvPr>
        <xdr:cNvSpPr txBox="1">
          <a:spLocks noChangeArrowheads="1"/>
        </xdr:cNvSpPr>
      </xdr:nvSpPr>
      <xdr:spPr bwMode="auto">
        <a:xfrm>
          <a:off x="326802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20" name="Text Box 15">
          <a:extLst>
            <a:ext uri="{FF2B5EF4-FFF2-40B4-BE49-F238E27FC236}">
              <a16:creationId xmlns:a16="http://schemas.microsoft.com/office/drawing/2014/main" id="{00000000-0008-0000-0900-000014000000}"/>
            </a:ext>
          </a:extLst>
        </xdr:cNvPr>
        <xdr:cNvSpPr txBox="1">
          <a:spLocks noChangeArrowheads="1"/>
        </xdr:cNvSpPr>
      </xdr:nvSpPr>
      <xdr:spPr bwMode="auto">
        <a:xfrm>
          <a:off x="32680275" y="5257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1" name="Text Box 16">
          <a:extLst>
            <a:ext uri="{FF2B5EF4-FFF2-40B4-BE49-F238E27FC236}">
              <a16:creationId xmlns:a16="http://schemas.microsoft.com/office/drawing/2014/main" id="{00000000-0008-0000-0900-000015000000}"/>
            </a:ext>
          </a:extLst>
        </xdr:cNvPr>
        <xdr:cNvSpPr txBox="1">
          <a:spLocks noChangeArrowheads="1"/>
        </xdr:cNvSpPr>
      </xdr:nvSpPr>
      <xdr:spPr bwMode="auto">
        <a:xfrm>
          <a:off x="344138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2" name="Text Box 17">
          <a:extLst>
            <a:ext uri="{FF2B5EF4-FFF2-40B4-BE49-F238E27FC236}">
              <a16:creationId xmlns:a16="http://schemas.microsoft.com/office/drawing/2014/main" id="{00000000-0008-0000-0900-000016000000}"/>
            </a:ext>
          </a:extLst>
        </xdr:cNvPr>
        <xdr:cNvSpPr txBox="1">
          <a:spLocks noChangeArrowheads="1"/>
        </xdr:cNvSpPr>
      </xdr:nvSpPr>
      <xdr:spPr bwMode="auto">
        <a:xfrm>
          <a:off x="344138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3" name="Text Box 18">
          <a:extLst>
            <a:ext uri="{FF2B5EF4-FFF2-40B4-BE49-F238E27FC236}">
              <a16:creationId xmlns:a16="http://schemas.microsoft.com/office/drawing/2014/main" id="{00000000-0008-0000-0900-000017000000}"/>
            </a:ext>
          </a:extLst>
        </xdr:cNvPr>
        <xdr:cNvSpPr txBox="1">
          <a:spLocks noChangeArrowheads="1"/>
        </xdr:cNvSpPr>
      </xdr:nvSpPr>
      <xdr:spPr bwMode="auto">
        <a:xfrm>
          <a:off x="344138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4" name="Text Box 19">
          <a:extLst>
            <a:ext uri="{FF2B5EF4-FFF2-40B4-BE49-F238E27FC236}">
              <a16:creationId xmlns:a16="http://schemas.microsoft.com/office/drawing/2014/main" id="{00000000-0008-0000-0900-000018000000}"/>
            </a:ext>
          </a:extLst>
        </xdr:cNvPr>
        <xdr:cNvSpPr txBox="1">
          <a:spLocks noChangeArrowheads="1"/>
        </xdr:cNvSpPr>
      </xdr:nvSpPr>
      <xdr:spPr bwMode="auto">
        <a:xfrm>
          <a:off x="344138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5" name="Text Box 16">
          <a:extLst>
            <a:ext uri="{FF2B5EF4-FFF2-40B4-BE49-F238E27FC236}">
              <a16:creationId xmlns:a16="http://schemas.microsoft.com/office/drawing/2014/main" id="{00000000-0008-0000-0900-000019000000}"/>
            </a:ext>
          </a:extLst>
        </xdr:cNvPr>
        <xdr:cNvSpPr txBox="1">
          <a:spLocks noChangeArrowheads="1"/>
        </xdr:cNvSpPr>
      </xdr:nvSpPr>
      <xdr:spPr bwMode="auto">
        <a:xfrm>
          <a:off x="344138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6" name="Text Box 17">
          <a:extLst>
            <a:ext uri="{FF2B5EF4-FFF2-40B4-BE49-F238E27FC236}">
              <a16:creationId xmlns:a16="http://schemas.microsoft.com/office/drawing/2014/main" id="{00000000-0008-0000-0900-00001A000000}"/>
            </a:ext>
          </a:extLst>
        </xdr:cNvPr>
        <xdr:cNvSpPr txBox="1">
          <a:spLocks noChangeArrowheads="1"/>
        </xdr:cNvSpPr>
      </xdr:nvSpPr>
      <xdr:spPr bwMode="auto">
        <a:xfrm>
          <a:off x="344138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7" name="Text Box 18">
          <a:extLst>
            <a:ext uri="{FF2B5EF4-FFF2-40B4-BE49-F238E27FC236}">
              <a16:creationId xmlns:a16="http://schemas.microsoft.com/office/drawing/2014/main" id="{00000000-0008-0000-0900-00001B000000}"/>
            </a:ext>
          </a:extLst>
        </xdr:cNvPr>
        <xdr:cNvSpPr txBox="1">
          <a:spLocks noChangeArrowheads="1"/>
        </xdr:cNvSpPr>
      </xdr:nvSpPr>
      <xdr:spPr bwMode="auto">
        <a:xfrm>
          <a:off x="344138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8" name="Text Box 19">
          <a:extLst>
            <a:ext uri="{FF2B5EF4-FFF2-40B4-BE49-F238E27FC236}">
              <a16:creationId xmlns:a16="http://schemas.microsoft.com/office/drawing/2014/main" id="{00000000-0008-0000-0900-00001C000000}"/>
            </a:ext>
          </a:extLst>
        </xdr:cNvPr>
        <xdr:cNvSpPr txBox="1">
          <a:spLocks noChangeArrowheads="1"/>
        </xdr:cNvSpPr>
      </xdr:nvSpPr>
      <xdr:spPr bwMode="auto">
        <a:xfrm>
          <a:off x="344138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9" name="Text Box 16">
          <a:extLst>
            <a:ext uri="{FF2B5EF4-FFF2-40B4-BE49-F238E27FC236}">
              <a16:creationId xmlns:a16="http://schemas.microsoft.com/office/drawing/2014/main" id="{00000000-0008-0000-0900-00001D000000}"/>
            </a:ext>
          </a:extLst>
        </xdr:cNvPr>
        <xdr:cNvSpPr txBox="1">
          <a:spLocks noChangeArrowheads="1"/>
        </xdr:cNvSpPr>
      </xdr:nvSpPr>
      <xdr:spPr bwMode="auto">
        <a:xfrm>
          <a:off x="344138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0" name="Text Box 17">
          <a:extLst>
            <a:ext uri="{FF2B5EF4-FFF2-40B4-BE49-F238E27FC236}">
              <a16:creationId xmlns:a16="http://schemas.microsoft.com/office/drawing/2014/main" id="{00000000-0008-0000-0900-00001E000000}"/>
            </a:ext>
          </a:extLst>
        </xdr:cNvPr>
        <xdr:cNvSpPr txBox="1">
          <a:spLocks noChangeArrowheads="1"/>
        </xdr:cNvSpPr>
      </xdr:nvSpPr>
      <xdr:spPr bwMode="auto">
        <a:xfrm>
          <a:off x="344138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1" name="Text Box 18">
          <a:extLst>
            <a:ext uri="{FF2B5EF4-FFF2-40B4-BE49-F238E27FC236}">
              <a16:creationId xmlns:a16="http://schemas.microsoft.com/office/drawing/2014/main" id="{00000000-0008-0000-0900-00001F000000}"/>
            </a:ext>
          </a:extLst>
        </xdr:cNvPr>
        <xdr:cNvSpPr txBox="1">
          <a:spLocks noChangeArrowheads="1"/>
        </xdr:cNvSpPr>
      </xdr:nvSpPr>
      <xdr:spPr bwMode="auto">
        <a:xfrm>
          <a:off x="344138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2" name="Text Box 19">
          <a:extLst>
            <a:ext uri="{FF2B5EF4-FFF2-40B4-BE49-F238E27FC236}">
              <a16:creationId xmlns:a16="http://schemas.microsoft.com/office/drawing/2014/main" id="{00000000-0008-0000-0900-000020000000}"/>
            </a:ext>
          </a:extLst>
        </xdr:cNvPr>
        <xdr:cNvSpPr txBox="1">
          <a:spLocks noChangeArrowheads="1"/>
        </xdr:cNvSpPr>
      </xdr:nvSpPr>
      <xdr:spPr bwMode="auto">
        <a:xfrm>
          <a:off x="344138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3" name="Text Box 16">
          <a:extLst>
            <a:ext uri="{FF2B5EF4-FFF2-40B4-BE49-F238E27FC236}">
              <a16:creationId xmlns:a16="http://schemas.microsoft.com/office/drawing/2014/main" id="{00000000-0008-0000-0900-000021000000}"/>
            </a:ext>
          </a:extLst>
        </xdr:cNvPr>
        <xdr:cNvSpPr txBox="1">
          <a:spLocks noChangeArrowheads="1"/>
        </xdr:cNvSpPr>
      </xdr:nvSpPr>
      <xdr:spPr bwMode="auto">
        <a:xfrm>
          <a:off x="344138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4" name="Text Box 17">
          <a:extLst>
            <a:ext uri="{FF2B5EF4-FFF2-40B4-BE49-F238E27FC236}">
              <a16:creationId xmlns:a16="http://schemas.microsoft.com/office/drawing/2014/main" id="{00000000-0008-0000-0900-000022000000}"/>
            </a:ext>
          </a:extLst>
        </xdr:cNvPr>
        <xdr:cNvSpPr txBox="1">
          <a:spLocks noChangeArrowheads="1"/>
        </xdr:cNvSpPr>
      </xdr:nvSpPr>
      <xdr:spPr bwMode="auto">
        <a:xfrm>
          <a:off x="344138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5" name="Text Box 18">
          <a:extLst>
            <a:ext uri="{FF2B5EF4-FFF2-40B4-BE49-F238E27FC236}">
              <a16:creationId xmlns:a16="http://schemas.microsoft.com/office/drawing/2014/main" id="{00000000-0008-0000-0900-000023000000}"/>
            </a:ext>
          </a:extLst>
        </xdr:cNvPr>
        <xdr:cNvSpPr txBox="1">
          <a:spLocks noChangeArrowheads="1"/>
        </xdr:cNvSpPr>
      </xdr:nvSpPr>
      <xdr:spPr bwMode="auto">
        <a:xfrm>
          <a:off x="344138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6" name="Text Box 19">
          <a:extLst>
            <a:ext uri="{FF2B5EF4-FFF2-40B4-BE49-F238E27FC236}">
              <a16:creationId xmlns:a16="http://schemas.microsoft.com/office/drawing/2014/main" id="{00000000-0008-0000-0900-000024000000}"/>
            </a:ext>
          </a:extLst>
        </xdr:cNvPr>
        <xdr:cNvSpPr txBox="1">
          <a:spLocks noChangeArrowheads="1"/>
        </xdr:cNvSpPr>
      </xdr:nvSpPr>
      <xdr:spPr bwMode="auto">
        <a:xfrm>
          <a:off x="344138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7" name="Text Box 16">
          <a:extLst>
            <a:ext uri="{FF2B5EF4-FFF2-40B4-BE49-F238E27FC236}">
              <a16:creationId xmlns:a16="http://schemas.microsoft.com/office/drawing/2014/main" id="{00000000-0008-0000-0900-000025000000}"/>
            </a:ext>
          </a:extLst>
        </xdr:cNvPr>
        <xdr:cNvSpPr txBox="1">
          <a:spLocks noChangeArrowheads="1"/>
        </xdr:cNvSpPr>
      </xdr:nvSpPr>
      <xdr:spPr bwMode="auto">
        <a:xfrm>
          <a:off x="755332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8" name="Text Box 17">
          <a:extLst>
            <a:ext uri="{FF2B5EF4-FFF2-40B4-BE49-F238E27FC236}">
              <a16:creationId xmlns:a16="http://schemas.microsoft.com/office/drawing/2014/main" id="{00000000-0008-0000-0900-000026000000}"/>
            </a:ext>
          </a:extLst>
        </xdr:cNvPr>
        <xdr:cNvSpPr txBox="1">
          <a:spLocks noChangeArrowheads="1"/>
        </xdr:cNvSpPr>
      </xdr:nvSpPr>
      <xdr:spPr bwMode="auto">
        <a:xfrm>
          <a:off x="755332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9" name="Text Box 18">
          <a:extLst>
            <a:ext uri="{FF2B5EF4-FFF2-40B4-BE49-F238E27FC236}">
              <a16:creationId xmlns:a16="http://schemas.microsoft.com/office/drawing/2014/main" id="{00000000-0008-0000-0900-000027000000}"/>
            </a:ext>
          </a:extLst>
        </xdr:cNvPr>
        <xdr:cNvSpPr txBox="1">
          <a:spLocks noChangeArrowheads="1"/>
        </xdr:cNvSpPr>
      </xdr:nvSpPr>
      <xdr:spPr bwMode="auto">
        <a:xfrm>
          <a:off x="755332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40" name="Text Box 19">
          <a:extLst>
            <a:ext uri="{FF2B5EF4-FFF2-40B4-BE49-F238E27FC236}">
              <a16:creationId xmlns:a16="http://schemas.microsoft.com/office/drawing/2014/main" id="{00000000-0008-0000-0900-000028000000}"/>
            </a:ext>
          </a:extLst>
        </xdr:cNvPr>
        <xdr:cNvSpPr txBox="1">
          <a:spLocks noChangeArrowheads="1"/>
        </xdr:cNvSpPr>
      </xdr:nvSpPr>
      <xdr:spPr bwMode="auto">
        <a:xfrm>
          <a:off x="755332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18</xdr:row>
      <xdr:rowOff>504825</xdr:rowOff>
    </xdr:from>
    <xdr:ext cx="95250" cy="442269"/>
    <xdr:sp macro="" textlink="">
      <xdr:nvSpPr>
        <xdr:cNvPr id="41" name="Text Box 15">
          <a:extLst>
            <a:ext uri="{FF2B5EF4-FFF2-40B4-BE49-F238E27FC236}">
              <a16:creationId xmlns:a16="http://schemas.microsoft.com/office/drawing/2014/main" id="{00000000-0008-0000-0900-000029000000}"/>
            </a:ext>
          </a:extLst>
        </xdr:cNvPr>
        <xdr:cNvSpPr txBox="1">
          <a:spLocks noChangeArrowheads="1"/>
        </xdr:cNvSpPr>
      </xdr:nvSpPr>
      <xdr:spPr bwMode="auto">
        <a:xfrm>
          <a:off x="7553325" y="7277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2" name="Text Box 16">
          <a:extLst>
            <a:ext uri="{FF2B5EF4-FFF2-40B4-BE49-F238E27FC236}">
              <a16:creationId xmlns:a16="http://schemas.microsoft.com/office/drawing/2014/main" id="{00000000-0008-0000-0900-00002A000000}"/>
            </a:ext>
          </a:extLst>
        </xdr:cNvPr>
        <xdr:cNvSpPr txBox="1">
          <a:spLocks noChangeArrowheads="1"/>
        </xdr:cNvSpPr>
      </xdr:nvSpPr>
      <xdr:spPr bwMode="auto">
        <a:xfrm>
          <a:off x="3130867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3" name="Text Box 17">
          <a:extLst>
            <a:ext uri="{FF2B5EF4-FFF2-40B4-BE49-F238E27FC236}">
              <a16:creationId xmlns:a16="http://schemas.microsoft.com/office/drawing/2014/main" id="{00000000-0008-0000-0900-00002B000000}"/>
            </a:ext>
          </a:extLst>
        </xdr:cNvPr>
        <xdr:cNvSpPr txBox="1">
          <a:spLocks noChangeArrowheads="1"/>
        </xdr:cNvSpPr>
      </xdr:nvSpPr>
      <xdr:spPr bwMode="auto">
        <a:xfrm>
          <a:off x="3130867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4" name="Text Box 18">
          <a:extLst>
            <a:ext uri="{FF2B5EF4-FFF2-40B4-BE49-F238E27FC236}">
              <a16:creationId xmlns:a16="http://schemas.microsoft.com/office/drawing/2014/main" id="{00000000-0008-0000-0900-00002C000000}"/>
            </a:ext>
          </a:extLst>
        </xdr:cNvPr>
        <xdr:cNvSpPr txBox="1">
          <a:spLocks noChangeArrowheads="1"/>
        </xdr:cNvSpPr>
      </xdr:nvSpPr>
      <xdr:spPr bwMode="auto">
        <a:xfrm>
          <a:off x="3130867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5" name="Text Box 19">
          <a:extLst>
            <a:ext uri="{FF2B5EF4-FFF2-40B4-BE49-F238E27FC236}">
              <a16:creationId xmlns:a16="http://schemas.microsoft.com/office/drawing/2014/main" id="{00000000-0008-0000-0900-00002D000000}"/>
            </a:ext>
          </a:extLst>
        </xdr:cNvPr>
        <xdr:cNvSpPr txBox="1">
          <a:spLocks noChangeArrowheads="1"/>
        </xdr:cNvSpPr>
      </xdr:nvSpPr>
      <xdr:spPr bwMode="auto">
        <a:xfrm>
          <a:off x="3130867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6" name="Text Box 16">
          <a:extLst>
            <a:ext uri="{FF2B5EF4-FFF2-40B4-BE49-F238E27FC236}">
              <a16:creationId xmlns:a16="http://schemas.microsoft.com/office/drawing/2014/main" id="{00000000-0008-0000-0900-00002E000000}"/>
            </a:ext>
          </a:extLst>
        </xdr:cNvPr>
        <xdr:cNvSpPr txBox="1">
          <a:spLocks noChangeArrowheads="1"/>
        </xdr:cNvSpPr>
      </xdr:nvSpPr>
      <xdr:spPr bwMode="auto">
        <a:xfrm>
          <a:off x="3268027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7" name="Text Box 17">
          <a:extLst>
            <a:ext uri="{FF2B5EF4-FFF2-40B4-BE49-F238E27FC236}">
              <a16:creationId xmlns:a16="http://schemas.microsoft.com/office/drawing/2014/main" id="{00000000-0008-0000-0900-00002F000000}"/>
            </a:ext>
          </a:extLst>
        </xdr:cNvPr>
        <xdr:cNvSpPr txBox="1">
          <a:spLocks noChangeArrowheads="1"/>
        </xdr:cNvSpPr>
      </xdr:nvSpPr>
      <xdr:spPr bwMode="auto">
        <a:xfrm>
          <a:off x="3268027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8" name="Text Box 18">
          <a:extLst>
            <a:ext uri="{FF2B5EF4-FFF2-40B4-BE49-F238E27FC236}">
              <a16:creationId xmlns:a16="http://schemas.microsoft.com/office/drawing/2014/main" id="{00000000-0008-0000-0900-000030000000}"/>
            </a:ext>
          </a:extLst>
        </xdr:cNvPr>
        <xdr:cNvSpPr txBox="1">
          <a:spLocks noChangeArrowheads="1"/>
        </xdr:cNvSpPr>
      </xdr:nvSpPr>
      <xdr:spPr bwMode="auto">
        <a:xfrm>
          <a:off x="3268027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9" name="Text Box 19">
          <a:extLst>
            <a:ext uri="{FF2B5EF4-FFF2-40B4-BE49-F238E27FC236}">
              <a16:creationId xmlns:a16="http://schemas.microsoft.com/office/drawing/2014/main" id="{00000000-0008-0000-0900-000031000000}"/>
            </a:ext>
          </a:extLst>
        </xdr:cNvPr>
        <xdr:cNvSpPr txBox="1">
          <a:spLocks noChangeArrowheads="1"/>
        </xdr:cNvSpPr>
      </xdr:nvSpPr>
      <xdr:spPr bwMode="auto">
        <a:xfrm>
          <a:off x="3268027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504825</xdr:rowOff>
    </xdr:from>
    <xdr:ext cx="95250" cy="442269"/>
    <xdr:sp macro="" textlink="">
      <xdr:nvSpPr>
        <xdr:cNvPr id="50" name="Text Box 15">
          <a:extLst>
            <a:ext uri="{FF2B5EF4-FFF2-40B4-BE49-F238E27FC236}">
              <a16:creationId xmlns:a16="http://schemas.microsoft.com/office/drawing/2014/main" id="{00000000-0008-0000-0900-000032000000}"/>
            </a:ext>
          </a:extLst>
        </xdr:cNvPr>
        <xdr:cNvSpPr txBox="1">
          <a:spLocks noChangeArrowheads="1"/>
        </xdr:cNvSpPr>
      </xdr:nvSpPr>
      <xdr:spPr bwMode="auto">
        <a:xfrm>
          <a:off x="32680275" y="7277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1" name="Text Box 16">
          <a:extLst>
            <a:ext uri="{FF2B5EF4-FFF2-40B4-BE49-F238E27FC236}">
              <a16:creationId xmlns:a16="http://schemas.microsoft.com/office/drawing/2014/main" id="{00000000-0008-0000-0900-000033000000}"/>
            </a:ext>
          </a:extLst>
        </xdr:cNvPr>
        <xdr:cNvSpPr txBox="1">
          <a:spLocks noChangeArrowheads="1"/>
        </xdr:cNvSpPr>
      </xdr:nvSpPr>
      <xdr:spPr bwMode="auto">
        <a:xfrm>
          <a:off x="3268027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2" name="Text Box 17">
          <a:extLst>
            <a:ext uri="{FF2B5EF4-FFF2-40B4-BE49-F238E27FC236}">
              <a16:creationId xmlns:a16="http://schemas.microsoft.com/office/drawing/2014/main" id="{00000000-0008-0000-0900-000034000000}"/>
            </a:ext>
          </a:extLst>
        </xdr:cNvPr>
        <xdr:cNvSpPr txBox="1">
          <a:spLocks noChangeArrowheads="1"/>
        </xdr:cNvSpPr>
      </xdr:nvSpPr>
      <xdr:spPr bwMode="auto">
        <a:xfrm>
          <a:off x="3268027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3" name="Text Box 18">
          <a:extLst>
            <a:ext uri="{FF2B5EF4-FFF2-40B4-BE49-F238E27FC236}">
              <a16:creationId xmlns:a16="http://schemas.microsoft.com/office/drawing/2014/main" id="{00000000-0008-0000-0900-000035000000}"/>
            </a:ext>
          </a:extLst>
        </xdr:cNvPr>
        <xdr:cNvSpPr txBox="1">
          <a:spLocks noChangeArrowheads="1"/>
        </xdr:cNvSpPr>
      </xdr:nvSpPr>
      <xdr:spPr bwMode="auto">
        <a:xfrm>
          <a:off x="3268027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4" name="Text Box 19">
          <a:extLst>
            <a:ext uri="{FF2B5EF4-FFF2-40B4-BE49-F238E27FC236}">
              <a16:creationId xmlns:a16="http://schemas.microsoft.com/office/drawing/2014/main" id="{00000000-0008-0000-0900-000036000000}"/>
            </a:ext>
          </a:extLst>
        </xdr:cNvPr>
        <xdr:cNvSpPr txBox="1">
          <a:spLocks noChangeArrowheads="1"/>
        </xdr:cNvSpPr>
      </xdr:nvSpPr>
      <xdr:spPr bwMode="auto">
        <a:xfrm>
          <a:off x="3268027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504825</xdr:rowOff>
    </xdr:from>
    <xdr:ext cx="95250" cy="442269"/>
    <xdr:sp macro="" textlink="">
      <xdr:nvSpPr>
        <xdr:cNvPr id="55" name="Text Box 15">
          <a:extLst>
            <a:ext uri="{FF2B5EF4-FFF2-40B4-BE49-F238E27FC236}">
              <a16:creationId xmlns:a16="http://schemas.microsoft.com/office/drawing/2014/main" id="{00000000-0008-0000-0900-000037000000}"/>
            </a:ext>
          </a:extLst>
        </xdr:cNvPr>
        <xdr:cNvSpPr txBox="1">
          <a:spLocks noChangeArrowheads="1"/>
        </xdr:cNvSpPr>
      </xdr:nvSpPr>
      <xdr:spPr bwMode="auto">
        <a:xfrm>
          <a:off x="32680275" y="7277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6" name="Text Box 16">
          <a:extLst>
            <a:ext uri="{FF2B5EF4-FFF2-40B4-BE49-F238E27FC236}">
              <a16:creationId xmlns:a16="http://schemas.microsoft.com/office/drawing/2014/main" id="{00000000-0008-0000-0900-000038000000}"/>
            </a:ext>
          </a:extLst>
        </xdr:cNvPr>
        <xdr:cNvSpPr txBox="1">
          <a:spLocks noChangeArrowheads="1"/>
        </xdr:cNvSpPr>
      </xdr:nvSpPr>
      <xdr:spPr bwMode="auto">
        <a:xfrm>
          <a:off x="3441382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7" name="Text Box 17">
          <a:extLst>
            <a:ext uri="{FF2B5EF4-FFF2-40B4-BE49-F238E27FC236}">
              <a16:creationId xmlns:a16="http://schemas.microsoft.com/office/drawing/2014/main" id="{00000000-0008-0000-0900-000039000000}"/>
            </a:ext>
          </a:extLst>
        </xdr:cNvPr>
        <xdr:cNvSpPr txBox="1">
          <a:spLocks noChangeArrowheads="1"/>
        </xdr:cNvSpPr>
      </xdr:nvSpPr>
      <xdr:spPr bwMode="auto">
        <a:xfrm>
          <a:off x="3441382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8" name="Text Box 18">
          <a:extLst>
            <a:ext uri="{FF2B5EF4-FFF2-40B4-BE49-F238E27FC236}">
              <a16:creationId xmlns:a16="http://schemas.microsoft.com/office/drawing/2014/main" id="{00000000-0008-0000-0900-00003A000000}"/>
            </a:ext>
          </a:extLst>
        </xdr:cNvPr>
        <xdr:cNvSpPr txBox="1">
          <a:spLocks noChangeArrowheads="1"/>
        </xdr:cNvSpPr>
      </xdr:nvSpPr>
      <xdr:spPr bwMode="auto">
        <a:xfrm>
          <a:off x="3441382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9" name="Text Box 19">
          <a:extLst>
            <a:ext uri="{FF2B5EF4-FFF2-40B4-BE49-F238E27FC236}">
              <a16:creationId xmlns:a16="http://schemas.microsoft.com/office/drawing/2014/main" id="{00000000-0008-0000-0900-00003B000000}"/>
            </a:ext>
          </a:extLst>
        </xdr:cNvPr>
        <xdr:cNvSpPr txBox="1">
          <a:spLocks noChangeArrowheads="1"/>
        </xdr:cNvSpPr>
      </xdr:nvSpPr>
      <xdr:spPr bwMode="auto">
        <a:xfrm>
          <a:off x="3441382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0" name="Text Box 16">
          <a:extLst>
            <a:ext uri="{FF2B5EF4-FFF2-40B4-BE49-F238E27FC236}">
              <a16:creationId xmlns:a16="http://schemas.microsoft.com/office/drawing/2014/main" id="{00000000-0008-0000-0900-00003C000000}"/>
            </a:ext>
          </a:extLst>
        </xdr:cNvPr>
        <xdr:cNvSpPr txBox="1">
          <a:spLocks noChangeArrowheads="1"/>
        </xdr:cNvSpPr>
      </xdr:nvSpPr>
      <xdr:spPr bwMode="auto">
        <a:xfrm>
          <a:off x="3441382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1" name="Text Box 17">
          <a:extLst>
            <a:ext uri="{FF2B5EF4-FFF2-40B4-BE49-F238E27FC236}">
              <a16:creationId xmlns:a16="http://schemas.microsoft.com/office/drawing/2014/main" id="{00000000-0008-0000-0900-00003D000000}"/>
            </a:ext>
          </a:extLst>
        </xdr:cNvPr>
        <xdr:cNvSpPr txBox="1">
          <a:spLocks noChangeArrowheads="1"/>
        </xdr:cNvSpPr>
      </xdr:nvSpPr>
      <xdr:spPr bwMode="auto">
        <a:xfrm>
          <a:off x="3441382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2" name="Text Box 18">
          <a:extLst>
            <a:ext uri="{FF2B5EF4-FFF2-40B4-BE49-F238E27FC236}">
              <a16:creationId xmlns:a16="http://schemas.microsoft.com/office/drawing/2014/main" id="{00000000-0008-0000-0900-00003E000000}"/>
            </a:ext>
          </a:extLst>
        </xdr:cNvPr>
        <xdr:cNvSpPr txBox="1">
          <a:spLocks noChangeArrowheads="1"/>
        </xdr:cNvSpPr>
      </xdr:nvSpPr>
      <xdr:spPr bwMode="auto">
        <a:xfrm>
          <a:off x="3441382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3" name="Text Box 19">
          <a:extLst>
            <a:ext uri="{FF2B5EF4-FFF2-40B4-BE49-F238E27FC236}">
              <a16:creationId xmlns:a16="http://schemas.microsoft.com/office/drawing/2014/main" id="{00000000-0008-0000-0900-00003F000000}"/>
            </a:ext>
          </a:extLst>
        </xdr:cNvPr>
        <xdr:cNvSpPr txBox="1">
          <a:spLocks noChangeArrowheads="1"/>
        </xdr:cNvSpPr>
      </xdr:nvSpPr>
      <xdr:spPr bwMode="auto">
        <a:xfrm>
          <a:off x="3441382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4" name="Text Box 16">
          <a:extLst>
            <a:ext uri="{FF2B5EF4-FFF2-40B4-BE49-F238E27FC236}">
              <a16:creationId xmlns:a16="http://schemas.microsoft.com/office/drawing/2014/main" id="{00000000-0008-0000-0900-000040000000}"/>
            </a:ext>
          </a:extLst>
        </xdr:cNvPr>
        <xdr:cNvSpPr txBox="1">
          <a:spLocks noChangeArrowheads="1"/>
        </xdr:cNvSpPr>
      </xdr:nvSpPr>
      <xdr:spPr bwMode="auto">
        <a:xfrm>
          <a:off x="3441382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5" name="Text Box 17">
          <a:extLst>
            <a:ext uri="{FF2B5EF4-FFF2-40B4-BE49-F238E27FC236}">
              <a16:creationId xmlns:a16="http://schemas.microsoft.com/office/drawing/2014/main" id="{00000000-0008-0000-0900-000041000000}"/>
            </a:ext>
          </a:extLst>
        </xdr:cNvPr>
        <xdr:cNvSpPr txBox="1">
          <a:spLocks noChangeArrowheads="1"/>
        </xdr:cNvSpPr>
      </xdr:nvSpPr>
      <xdr:spPr bwMode="auto">
        <a:xfrm>
          <a:off x="3441382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6" name="Text Box 18">
          <a:extLst>
            <a:ext uri="{FF2B5EF4-FFF2-40B4-BE49-F238E27FC236}">
              <a16:creationId xmlns:a16="http://schemas.microsoft.com/office/drawing/2014/main" id="{00000000-0008-0000-0900-000042000000}"/>
            </a:ext>
          </a:extLst>
        </xdr:cNvPr>
        <xdr:cNvSpPr txBox="1">
          <a:spLocks noChangeArrowheads="1"/>
        </xdr:cNvSpPr>
      </xdr:nvSpPr>
      <xdr:spPr bwMode="auto">
        <a:xfrm>
          <a:off x="3441382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7" name="Text Box 19">
          <a:extLst>
            <a:ext uri="{FF2B5EF4-FFF2-40B4-BE49-F238E27FC236}">
              <a16:creationId xmlns:a16="http://schemas.microsoft.com/office/drawing/2014/main" id="{00000000-0008-0000-0900-000043000000}"/>
            </a:ext>
          </a:extLst>
        </xdr:cNvPr>
        <xdr:cNvSpPr txBox="1">
          <a:spLocks noChangeArrowheads="1"/>
        </xdr:cNvSpPr>
      </xdr:nvSpPr>
      <xdr:spPr bwMode="auto">
        <a:xfrm>
          <a:off x="3441382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8" name="Text Box 16">
          <a:extLst>
            <a:ext uri="{FF2B5EF4-FFF2-40B4-BE49-F238E27FC236}">
              <a16:creationId xmlns:a16="http://schemas.microsoft.com/office/drawing/2014/main" id="{00000000-0008-0000-0900-000044000000}"/>
            </a:ext>
          </a:extLst>
        </xdr:cNvPr>
        <xdr:cNvSpPr txBox="1">
          <a:spLocks noChangeArrowheads="1"/>
        </xdr:cNvSpPr>
      </xdr:nvSpPr>
      <xdr:spPr bwMode="auto">
        <a:xfrm>
          <a:off x="3441382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9" name="Text Box 17">
          <a:extLst>
            <a:ext uri="{FF2B5EF4-FFF2-40B4-BE49-F238E27FC236}">
              <a16:creationId xmlns:a16="http://schemas.microsoft.com/office/drawing/2014/main" id="{00000000-0008-0000-0900-000045000000}"/>
            </a:ext>
          </a:extLst>
        </xdr:cNvPr>
        <xdr:cNvSpPr txBox="1">
          <a:spLocks noChangeArrowheads="1"/>
        </xdr:cNvSpPr>
      </xdr:nvSpPr>
      <xdr:spPr bwMode="auto">
        <a:xfrm>
          <a:off x="3441382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70" name="Text Box 18">
          <a:extLst>
            <a:ext uri="{FF2B5EF4-FFF2-40B4-BE49-F238E27FC236}">
              <a16:creationId xmlns:a16="http://schemas.microsoft.com/office/drawing/2014/main" id="{00000000-0008-0000-0900-000046000000}"/>
            </a:ext>
          </a:extLst>
        </xdr:cNvPr>
        <xdr:cNvSpPr txBox="1">
          <a:spLocks noChangeArrowheads="1"/>
        </xdr:cNvSpPr>
      </xdr:nvSpPr>
      <xdr:spPr bwMode="auto">
        <a:xfrm>
          <a:off x="3441382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71" name="Text Box 19">
          <a:extLst>
            <a:ext uri="{FF2B5EF4-FFF2-40B4-BE49-F238E27FC236}">
              <a16:creationId xmlns:a16="http://schemas.microsoft.com/office/drawing/2014/main" id="{00000000-0008-0000-0900-000047000000}"/>
            </a:ext>
          </a:extLst>
        </xdr:cNvPr>
        <xdr:cNvSpPr txBox="1">
          <a:spLocks noChangeArrowheads="1"/>
        </xdr:cNvSpPr>
      </xdr:nvSpPr>
      <xdr:spPr bwMode="auto">
        <a:xfrm>
          <a:off x="34413825" y="5753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2" name="Text Box 16">
          <a:extLst>
            <a:ext uri="{FF2B5EF4-FFF2-40B4-BE49-F238E27FC236}">
              <a16:creationId xmlns:a16="http://schemas.microsoft.com/office/drawing/2014/main" id="{00000000-0008-0000-0900-000048000000}"/>
            </a:ext>
          </a:extLst>
        </xdr:cNvPr>
        <xdr:cNvSpPr txBox="1">
          <a:spLocks noChangeArrowheads="1"/>
        </xdr:cNvSpPr>
      </xdr:nvSpPr>
      <xdr:spPr bwMode="auto">
        <a:xfrm>
          <a:off x="755332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3" name="Text Box 17">
          <a:extLst>
            <a:ext uri="{FF2B5EF4-FFF2-40B4-BE49-F238E27FC236}">
              <a16:creationId xmlns:a16="http://schemas.microsoft.com/office/drawing/2014/main" id="{00000000-0008-0000-0900-000049000000}"/>
            </a:ext>
          </a:extLst>
        </xdr:cNvPr>
        <xdr:cNvSpPr txBox="1">
          <a:spLocks noChangeArrowheads="1"/>
        </xdr:cNvSpPr>
      </xdr:nvSpPr>
      <xdr:spPr bwMode="auto">
        <a:xfrm>
          <a:off x="755332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4" name="Text Box 18">
          <a:extLst>
            <a:ext uri="{FF2B5EF4-FFF2-40B4-BE49-F238E27FC236}">
              <a16:creationId xmlns:a16="http://schemas.microsoft.com/office/drawing/2014/main" id="{00000000-0008-0000-0900-00004A000000}"/>
            </a:ext>
          </a:extLst>
        </xdr:cNvPr>
        <xdr:cNvSpPr txBox="1">
          <a:spLocks noChangeArrowheads="1"/>
        </xdr:cNvSpPr>
      </xdr:nvSpPr>
      <xdr:spPr bwMode="auto">
        <a:xfrm>
          <a:off x="755332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5" name="Text Box 19">
          <a:extLst>
            <a:ext uri="{FF2B5EF4-FFF2-40B4-BE49-F238E27FC236}">
              <a16:creationId xmlns:a16="http://schemas.microsoft.com/office/drawing/2014/main" id="{00000000-0008-0000-0900-00004B000000}"/>
            </a:ext>
          </a:extLst>
        </xdr:cNvPr>
        <xdr:cNvSpPr txBox="1">
          <a:spLocks noChangeArrowheads="1"/>
        </xdr:cNvSpPr>
      </xdr:nvSpPr>
      <xdr:spPr bwMode="auto">
        <a:xfrm>
          <a:off x="755332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23</xdr:row>
      <xdr:rowOff>504825</xdr:rowOff>
    </xdr:from>
    <xdr:ext cx="95250" cy="442269"/>
    <xdr:sp macro="" textlink="">
      <xdr:nvSpPr>
        <xdr:cNvPr id="76" name="Text Box 15">
          <a:extLst>
            <a:ext uri="{FF2B5EF4-FFF2-40B4-BE49-F238E27FC236}">
              <a16:creationId xmlns:a16="http://schemas.microsoft.com/office/drawing/2014/main" id="{00000000-0008-0000-0900-00004C000000}"/>
            </a:ext>
          </a:extLst>
        </xdr:cNvPr>
        <xdr:cNvSpPr txBox="1">
          <a:spLocks noChangeArrowheads="1"/>
        </xdr:cNvSpPr>
      </xdr:nvSpPr>
      <xdr:spPr bwMode="auto">
        <a:xfrm>
          <a:off x="7553325" y="9686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7" name="Text Box 16">
          <a:extLst>
            <a:ext uri="{FF2B5EF4-FFF2-40B4-BE49-F238E27FC236}">
              <a16:creationId xmlns:a16="http://schemas.microsoft.com/office/drawing/2014/main" id="{00000000-0008-0000-0900-00004D000000}"/>
            </a:ext>
          </a:extLst>
        </xdr:cNvPr>
        <xdr:cNvSpPr txBox="1">
          <a:spLocks noChangeArrowheads="1"/>
        </xdr:cNvSpPr>
      </xdr:nvSpPr>
      <xdr:spPr bwMode="auto">
        <a:xfrm>
          <a:off x="3130867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8" name="Text Box 17">
          <a:extLst>
            <a:ext uri="{FF2B5EF4-FFF2-40B4-BE49-F238E27FC236}">
              <a16:creationId xmlns:a16="http://schemas.microsoft.com/office/drawing/2014/main" id="{00000000-0008-0000-0900-00004E000000}"/>
            </a:ext>
          </a:extLst>
        </xdr:cNvPr>
        <xdr:cNvSpPr txBox="1">
          <a:spLocks noChangeArrowheads="1"/>
        </xdr:cNvSpPr>
      </xdr:nvSpPr>
      <xdr:spPr bwMode="auto">
        <a:xfrm>
          <a:off x="3130867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9" name="Text Box 18">
          <a:extLst>
            <a:ext uri="{FF2B5EF4-FFF2-40B4-BE49-F238E27FC236}">
              <a16:creationId xmlns:a16="http://schemas.microsoft.com/office/drawing/2014/main" id="{00000000-0008-0000-0900-00004F000000}"/>
            </a:ext>
          </a:extLst>
        </xdr:cNvPr>
        <xdr:cNvSpPr txBox="1">
          <a:spLocks noChangeArrowheads="1"/>
        </xdr:cNvSpPr>
      </xdr:nvSpPr>
      <xdr:spPr bwMode="auto">
        <a:xfrm>
          <a:off x="3130867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80" name="Text Box 19">
          <a:extLst>
            <a:ext uri="{FF2B5EF4-FFF2-40B4-BE49-F238E27FC236}">
              <a16:creationId xmlns:a16="http://schemas.microsoft.com/office/drawing/2014/main" id="{00000000-0008-0000-0900-000050000000}"/>
            </a:ext>
          </a:extLst>
        </xdr:cNvPr>
        <xdr:cNvSpPr txBox="1">
          <a:spLocks noChangeArrowheads="1"/>
        </xdr:cNvSpPr>
      </xdr:nvSpPr>
      <xdr:spPr bwMode="auto">
        <a:xfrm>
          <a:off x="3130867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1" name="Text Box 16">
          <a:extLst>
            <a:ext uri="{FF2B5EF4-FFF2-40B4-BE49-F238E27FC236}">
              <a16:creationId xmlns:a16="http://schemas.microsoft.com/office/drawing/2014/main" id="{00000000-0008-0000-0900-000051000000}"/>
            </a:ext>
          </a:extLst>
        </xdr:cNvPr>
        <xdr:cNvSpPr txBox="1">
          <a:spLocks noChangeArrowheads="1"/>
        </xdr:cNvSpPr>
      </xdr:nvSpPr>
      <xdr:spPr bwMode="auto">
        <a:xfrm>
          <a:off x="3268027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2" name="Text Box 17">
          <a:extLst>
            <a:ext uri="{FF2B5EF4-FFF2-40B4-BE49-F238E27FC236}">
              <a16:creationId xmlns:a16="http://schemas.microsoft.com/office/drawing/2014/main" id="{00000000-0008-0000-0900-000052000000}"/>
            </a:ext>
          </a:extLst>
        </xdr:cNvPr>
        <xdr:cNvSpPr txBox="1">
          <a:spLocks noChangeArrowheads="1"/>
        </xdr:cNvSpPr>
      </xdr:nvSpPr>
      <xdr:spPr bwMode="auto">
        <a:xfrm>
          <a:off x="3268027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3" name="Text Box 18">
          <a:extLst>
            <a:ext uri="{FF2B5EF4-FFF2-40B4-BE49-F238E27FC236}">
              <a16:creationId xmlns:a16="http://schemas.microsoft.com/office/drawing/2014/main" id="{00000000-0008-0000-0900-000053000000}"/>
            </a:ext>
          </a:extLst>
        </xdr:cNvPr>
        <xdr:cNvSpPr txBox="1">
          <a:spLocks noChangeArrowheads="1"/>
        </xdr:cNvSpPr>
      </xdr:nvSpPr>
      <xdr:spPr bwMode="auto">
        <a:xfrm>
          <a:off x="3268027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4" name="Text Box 19">
          <a:extLst>
            <a:ext uri="{FF2B5EF4-FFF2-40B4-BE49-F238E27FC236}">
              <a16:creationId xmlns:a16="http://schemas.microsoft.com/office/drawing/2014/main" id="{00000000-0008-0000-0900-000054000000}"/>
            </a:ext>
          </a:extLst>
        </xdr:cNvPr>
        <xdr:cNvSpPr txBox="1">
          <a:spLocks noChangeArrowheads="1"/>
        </xdr:cNvSpPr>
      </xdr:nvSpPr>
      <xdr:spPr bwMode="auto">
        <a:xfrm>
          <a:off x="3268027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23</xdr:row>
      <xdr:rowOff>504825</xdr:rowOff>
    </xdr:from>
    <xdr:ext cx="95250" cy="442269"/>
    <xdr:sp macro="" textlink="">
      <xdr:nvSpPr>
        <xdr:cNvPr id="85" name="Text Box 15">
          <a:extLst>
            <a:ext uri="{FF2B5EF4-FFF2-40B4-BE49-F238E27FC236}">
              <a16:creationId xmlns:a16="http://schemas.microsoft.com/office/drawing/2014/main" id="{00000000-0008-0000-0900-000055000000}"/>
            </a:ext>
          </a:extLst>
        </xdr:cNvPr>
        <xdr:cNvSpPr txBox="1">
          <a:spLocks noChangeArrowheads="1"/>
        </xdr:cNvSpPr>
      </xdr:nvSpPr>
      <xdr:spPr bwMode="auto">
        <a:xfrm>
          <a:off x="32680275" y="9686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6" name="Text Box 16">
          <a:extLst>
            <a:ext uri="{FF2B5EF4-FFF2-40B4-BE49-F238E27FC236}">
              <a16:creationId xmlns:a16="http://schemas.microsoft.com/office/drawing/2014/main" id="{00000000-0008-0000-0900-000056000000}"/>
            </a:ext>
          </a:extLst>
        </xdr:cNvPr>
        <xdr:cNvSpPr txBox="1">
          <a:spLocks noChangeArrowheads="1"/>
        </xdr:cNvSpPr>
      </xdr:nvSpPr>
      <xdr:spPr bwMode="auto">
        <a:xfrm>
          <a:off x="3268027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7" name="Text Box 17">
          <a:extLst>
            <a:ext uri="{FF2B5EF4-FFF2-40B4-BE49-F238E27FC236}">
              <a16:creationId xmlns:a16="http://schemas.microsoft.com/office/drawing/2014/main" id="{00000000-0008-0000-0900-000057000000}"/>
            </a:ext>
          </a:extLst>
        </xdr:cNvPr>
        <xdr:cNvSpPr txBox="1">
          <a:spLocks noChangeArrowheads="1"/>
        </xdr:cNvSpPr>
      </xdr:nvSpPr>
      <xdr:spPr bwMode="auto">
        <a:xfrm>
          <a:off x="3268027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8" name="Text Box 18">
          <a:extLst>
            <a:ext uri="{FF2B5EF4-FFF2-40B4-BE49-F238E27FC236}">
              <a16:creationId xmlns:a16="http://schemas.microsoft.com/office/drawing/2014/main" id="{00000000-0008-0000-0900-000058000000}"/>
            </a:ext>
          </a:extLst>
        </xdr:cNvPr>
        <xdr:cNvSpPr txBox="1">
          <a:spLocks noChangeArrowheads="1"/>
        </xdr:cNvSpPr>
      </xdr:nvSpPr>
      <xdr:spPr bwMode="auto">
        <a:xfrm>
          <a:off x="3268027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9" name="Text Box 19">
          <a:extLst>
            <a:ext uri="{FF2B5EF4-FFF2-40B4-BE49-F238E27FC236}">
              <a16:creationId xmlns:a16="http://schemas.microsoft.com/office/drawing/2014/main" id="{00000000-0008-0000-0900-000059000000}"/>
            </a:ext>
          </a:extLst>
        </xdr:cNvPr>
        <xdr:cNvSpPr txBox="1">
          <a:spLocks noChangeArrowheads="1"/>
        </xdr:cNvSpPr>
      </xdr:nvSpPr>
      <xdr:spPr bwMode="auto">
        <a:xfrm>
          <a:off x="3268027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23</xdr:row>
      <xdr:rowOff>504825</xdr:rowOff>
    </xdr:from>
    <xdr:ext cx="95250" cy="442269"/>
    <xdr:sp macro="" textlink="">
      <xdr:nvSpPr>
        <xdr:cNvPr id="90" name="Text Box 15">
          <a:extLst>
            <a:ext uri="{FF2B5EF4-FFF2-40B4-BE49-F238E27FC236}">
              <a16:creationId xmlns:a16="http://schemas.microsoft.com/office/drawing/2014/main" id="{00000000-0008-0000-0900-00005A000000}"/>
            </a:ext>
          </a:extLst>
        </xdr:cNvPr>
        <xdr:cNvSpPr txBox="1">
          <a:spLocks noChangeArrowheads="1"/>
        </xdr:cNvSpPr>
      </xdr:nvSpPr>
      <xdr:spPr bwMode="auto">
        <a:xfrm>
          <a:off x="32680275" y="9686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1" name="Text Box 16">
          <a:extLst>
            <a:ext uri="{FF2B5EF4-FFF2-40B4-BE49-F238E27FC236}">
              <a16:creationId xmlns:a16="http://schemas.microsoft.com/office/drawing/2014/main" id="{00000000-0008-0000-0900-00005B000000}"/>
            </a:ext>
          </a:extLst>
        </xdr:cNvPr>
        <xdr:cNvSpPr txBox="1">
          <a:spLocks noChangeArrowheads="1"/>
        </xdr:cNvSpPr>
      </xdr:nvSpPr>
      <xdr:spPr bwMode="auto">
        <a:xfrm>
          <a:off x="3441382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2" name="Text Box 17">
          <a:extLst>
            <a:ext uri="{FF2B5EF4-FFF2-40B4-BE49-F238E27FC236}">
              <a16:creationId xmlns:a16="http://schemas.microsoft.com/office/drawing/2014/main" id="{00000000-0008-0000-0900-00005C000000}"/>
            </a:ext>
          </a:extLst>
        </xdr:cNvPr>
        <xdr:cNvSpPr txBox="1">
          <a:spLocks noChangeArrowheads="1"/>
        </xdr:cNvSpPr>
      </xdr:nvSpPr>
      <xdr:spPr bwMode="auto">
        <a:xfrm>
          <a:off x="3441382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3" name="Text Box 18">
          <a:extLst>
            <a:ext uri="{FF2B5EF4-FFF2-40B4-BE49-F238E27FC236}">
              <a16:creationId xmlns:a16="http://schemas.microsoft.com/office/drawing/2014/main" id="{00000000-0008-0000-0900-00005D000000}"/>
            </a:ext>
          </a:extLst>
        </xdr:cNvPr>
        <xdr:cNvSpPr txBox="1">
          <a:spLocks noChangeArrowheads="1"/>
        </xdr:cNvSpPr>
      </xdr:nvSpPr>
      <xdr:spPr bwMode="auto">
        <a:xfrm>
          <a:off x="3441382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4" name="Text Box 19">
          <a:extLst>
            <a:ext uri="{FF2B5EF4-FFF2-40B4-BE49-F238E27FC236}">
              <a16:creationId xmlns:a16="http://schemas.microsoft.com/office/drawing/2014/main" id="{00000000-0008-0000-0900-00005E000000}"/>
            </a:ext>
          </a:extLst>
        </xdr:cNvPr>
        <xdr:cNvSpPr txBox="1">
          <a:spLocks noChangeArrowheads="1"/>
        </xdr:cNvSpPr>
      </xdr:nvSpPr>
      <xdr:spPr bwMode="auto">
        <a:xfrm>
          <a:off x="3441382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5" name="Text Box 16">
          <a:extLst>
            <a:ext uri="{FF2B5EF4-FFF2-40B4-BE49-F238E27FC236}">
              <a16:creationId xmlns:a16="http://schemas.microsoft.com/office/drawing/2014/main" id="{00000000-0008-0000-0900-00005F000000}"/>
            </a:ext>
          </a:extLst>
        </xdr:cNvPr>
        <xdr:cNvSpPr txBox="1">
          <a:spLocks noChangeArrowheads="1"/>
        </xdr:cNvSpPr>
      </xdr:nvSpPr>
      <xdr:spPr bwMode="auto">
        <a:xfrm>
          <a:off x="3441382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6" name="Text Box 17">
          <a:extLst>
            <a:ext uri="{FF2B5EF4-FFF2-40B4-BE49-F238E27FC236}">
              <a16:creationId xmlns:a16="http://schemas.microsoft.com/office/drawing/2014/main" id="{00000000-0008-0000-0900-000060000000}"/>
            </a:ext>
          </a:extLst>
        </xdr:cNvPr>
        <xdr:cNvSpPr txBox="1">
          <a:spLocks noChangeArrowheads="1"/>
        </xdr:cNvSpPr>
      </xdr:nvSpPr>
      <xdr:spPr bwMode="auto">
        <a:xfrm>
          <a:off x="3441382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7" name="Text Box 18">
          <a:extLst>
            <a:ext uri="{FF2B5EF4-FFF2-40B4-BE49-F238E27FC236}">
              <a16:creationId xmlns:a16="http://schemas.microsoft.com/office/drawing/2014/main" id="{00000000-0008-0000-0900-000061000000}"/>
            </a:ext>
          </a:extLst>
        </xdr:cNvPr>
        <xdr:cNvSpPr txBox="1">
          <a:spLocks noChangeArrowheads="1"/>
        </xdr:cNvSpPr>
      </xdr:nvSpPr>
      <xdr:spPr bwMode="auto">
        <a:xfrm>
          <a:off x="3441382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8" name="Text Box 19">
          <a:extLst>
            <a:ext uri="{FF2B5EF4-FFF2-40B4-BE49-F238E27FC236}">
              <a16:creationId xmlns:a16="http://schemas.microsoft.com/office/drawing/2014/main" id="{00000000-0008-0000-0900-000062000000}"/>
            </a:ext>
          </a:extLst>
        </xdr:cNvPr>
        <xdr:cNvSpPr txBox="1">
          <a:spLocks noChangeArrowheads="1"/>
        </xdr:cNvSpPr>
      </xdr:nvSpPr>
      <xdr:spPr bwMode="auto">
        <a:xfrm>
          <a:off x="3441382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9" name="Text Box 16">
          <a:extLst>
            <a:ext uri="{FF2B5EF4-FFF2-40B4-BE49-F238E27FC236}">
              <a16:creationId xmlns:a16="http://schemas.microsoft.com/office/drawing/2014/main" id="{00000000-0008-0000-0900-000063000000}"/>
            </a:ext>
          </a:extLst>
        </xdr:cNvPr>
        <xdr:cNvSpPr txBox="1">
          <a:spLocks noChangeArrowheads="1"/>
        </xdr:cNvSpPr>
      </xdr:nvSpPr>
      <xdr:spPr bwMode="auto">
        <a:xfrm>
          <a:off x="3441382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0" name="Text Box 17">
          <a:extLst>
            <a:ext uri="{FF2B5EF4-FFF2-40B4-BE49-F238E27FC236}">
              <a16:creationId xmlns:a16="http://schemas.microsoft.com/office/drawing/2014/main" id="{00000000-0008-0000-0900-000064000000}"/>
            </a:ext>
          </a:extLst>
        </xdr:cNvPr>
        <xdr:cNvSpPr txBox="1">
          <a:spLocks noChangeArrowheads="1"/>
        </xdr:cNvSpPr>
      </xdr:nvSpPr>
      <xdr:spPr bwMode="auto">
        <a:xfrm>
          <a:off x="3441382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1" name="Text Box 18">
          <a:extLst>
            <a:ext uri="{FF2B5EF4-FFF2-40B4-BE49-F238E27FC236}">
              <a16:creationId xmlns:a16="http://schemas.microsoft.com/office/drawing/2014/main" id="{00000000-0008-0000-0900-000065000000}"/>
            </a:ext>
          </a:extLst>
        </xdr:cNvPr>
        <xdr:cNvSpPr txBox="1">
          <a:spLocks noChangeArrowheads="1"/>
        </xdr:cNvSpPr>
      </xdr:nvSpPr>
      <xdr:spPr bwMode="auto">
        <a:xfrm>
          <a:off x="3441382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2" name="Text Box 19">
          <a:extLst>
            <a:ext uri="{FF2B5EF4-FFF2-40B4-BE49-F238E27FC236}">
              <a16:creationId xmlns:a16="http://schemas.microsoft.com/office/drawing/2014/main" id="{00000000-0008-0000-0900-000066000000}"/>
            </a:ext>
          </a:extLst>
        </xdr:cNvPr>
        <xdr:cNvSpPr txBox="1">
          <a:spLocks noChangeArrowheads="1"/>
        </xdr:cNvSpPr>
      </xdr:nvSpPr>
      <xdr:spPr bwMode="auto">
        <a:xfrm>
          <a:off x="3441382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3" name="Text Box 16">
          <a:extLst>
            <a:ext uri="{FF2B5EF4-FFF2-40B4-BE49-F238E27FC236}">
              <a16:creationId xmlns:a16="http://schemas.microsoft.com/office/drawing/2014/main" id="{00000000-0008-0000-0900-000067000000}"/>
            </a:ext>
          </a:extLst>
        </xdr:cNvPr>
        <xdr:cNvSpPr txBox="1">
          <a:spLocks noChangeArrowheads="1"/>
        </xdr:cNvSpPr>
      </xdr:nvSpPr>
      <xdr:spPr bwMode="auto">
        <a:xfrm>
          <a:off x="3441382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4" name="Text Box 17">
          <a:extLst>
            <a:ext uri="{FF2B5EF4-FFF2-40B4-BE49-F238E27FC236}">
              <a16:creationId xmlns:a16="http://schemas.microsoft.com/office/drawing/2014/main" id="{00000000-0008-0000-0900-000068000000}"/>
            </a:ext>
          </a:extLst>
        </xdr:cNvPr>
        <xdr:cNvSpPr txBox="1">
          <a:spLocks noChangeArrowheads="1"/>
        </xdr:cNvSpPr>
      </xdr:nvSpPr>
      <xdr:spPr bwMode="auto">
        <a:xfrm>
          <a:off x="3441382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5" name="Text Box 18">
          <a:extLst>
            <a:ext uri="{FF2B5EF4-FFF2-40B4-BE49-F238E27FC236}">
              <a16:creationId xmlns:a16="http://schemas.microsoft.com/office/drawing/2014/main" id="{00000000-0008-0000-0900-000069000000}"/>
            </a:ext>
          </a:extLst>
        </xdr:cNvPr>
        <xdr:cNvSpPr txBox="1">
          <a:spLocks noChangeArrowheads="1"/>
        </xdr:cNvSpPr>
      </xdr:nvSpPr>
      <xdr:spPr bwMode="auto">
        <a:xfrm>
          <a:off x="3441382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6" name="Text Box 19">
          <a:extLst>
            <a:ext uri="{FF2B5EF4-FFF2-40B4-BE49-F238E27FC236}">
              <a16:creationId xmlns:a16="http://schemas.microsoft.com/office/drawing/2014/main" id="{00000000-0008-0000-0900-00006A000000}"/>
            </a:ext>
          </a:extLst>
        </xdr:cNvPr>
        <xdr:cNvSpPr txBox="1">
          <a:spLocks noChangeArrowheads="1"/>
        </xdr:cNvSpPr>
      </xdr:nvSpPr>
      <xdr:spPr bwMode="auto">
        <a:xfrm>
          <a:off x="34413825" y="7724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07" name="Text Box 16">
          <a:extLst>
            <a:ext uri="{FF2B5EF4-FFF2-40B4-BE49-F238E27FC236}">
              <a16:creationId xmlns:a16="http://schemas.microsoft.com/office/drawing/2014/main" id="{00000000-0008-0000-0900-00006B000000}"/>
            </a:ext>
          </a:extLst>
        </xdr:cNvPr>
        <xdr:cNvSpPr txBox="1">
          <a:spLocks noChangeArrowheads="1"/>
        </xdr:cNvSpPr>
      </xdr:nvSpPr>
      <xdr:spPr bwMode="auto">
        <a:xfrm>
          <a:off x="755332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08" name="Text Box 17">
          <a:extLst>
            <a:ext uri="{FF2B5EF4-FFF2-40B4-BE49-F238E27FC236}">
              <a16:creationId xmlns:a16="http://schemas.microsoft.com/office/drawing/2014/main" id="{00000000-0008-0000-0900-00006C000000}"/>
            </a:ext>
          </a:extLst>
        </xdr:cNvPr>
        <xdr:cNvSpPr txBox="1">
          <a:spLocks noChangeArrowheads="1"/>
        </xdr:cNvSpPr>
      </xdr:nvSpPr>
      <xdr:spPr bwMode="auto">
        <a:xfrm>
          <a:off x="755332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09" name="Text Box 18">
          <a:extLst>
            <a:ext uri="{FF2B5EF4-FFF2-40B4-BE49-F238E27FC236}">
              <a16:creationId xmlns:a16="http://schemas.microsoft.com/office/drawing/2014/main" id="{00000000-0008-0000-0900-00006D000000}"/>
            </a:ext>
          </a:extLst>
        </xdr:cNvPr>
        <xdr:cNvSpPr txBox="1">
          <a:spLocks noChangeArrowheads="1"/>
        </xdr:cNvSpPr>
      </xdr:nvSpPr>
      <xdr:spPr bwMode="auto">
        <a:xfrm>
          <a:off x="755332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10" name="Text Box 19">
          <a:extLst>
            <a:ext uri="{FF2B5EF4-FFF2-40B4-BE49-F238E27FC236}">
              <a16:creationId xmlns:a16="http://schemas.microsoft.com/office/drawing/2014/main" id="{00000000-0008-0000-0900-00006E000000}"/>
            </a:ext>
          </a:extLst>
        </xdr:cNvPr>
        <xdr:cNvSpPr txBox="1">
          <a:spLocks noChangeArrowheads="1"/>
        </xdr:cNvSpPr>
      </xdr:nvSpPr>
      <xdr:spPr bwMode="auto">
        <a:xfrm>
          <a:off x="755332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1" name="Text Box 16">
          <a:extLst>
            <a:ext uri="{FF2B5EF4-FFF2-40B4-BE49-F238E27FC236}">
              <a16:creationId xmlns:a16="http://schemas.microsoft.com/office/drawing/2014/main" id="{00000000-0008-0000-0900-00006F000000}"/>
            </a:ext>
          </a:extLst>
        </xdr:cNvPr>
        <xdr:cNvSpPr txBox="1">
          <a:spLocks noChangeArrowheads="1"/>
        </xdr:cNvSpPr>
      </xdr:nvSpPr>
      <xdr:spPr bwMode="auto">
        <a:xfrm>
          <a:off x="3130867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2" name="Text Box 17">
          <a:extLst>
            <a:ext uri="{FF2B5EF4-FFF2-40B4-BE49-F238E27FC236}">
              <a16:creationId xmlns:a16="http://schemas.microsoft.com/office/drawing/2014/main" id="{00000000-0008-0000-0900-000070000000}"/>
            </a:ext>
          </a:extLst>
        </xdr:cNvPr>
        <xdr:cNvSpPr txBox="1">
          <a:spLocks noChangeArrowheads="1"/>
        </xdr:cNvSpPr>
      </xdr:nvSpPr>
      <xdr:spPr bwMode="auto">
        <a:xfrm>
          <a:off x="3130867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3" name="Text Box 18">
          <a:extLst>
            <a:ext uri="{FF2B5EF4-FFF2-40B4-BE49-F238E27FC236}">
              <a16:creationId xmlns:a16="http://schemas.microsoft.com/office/drawing/2014/main" id="{00000000-0008-0000-0900-000071000000}"/>
            </a:ext>
          </a:extLst>
        </xdr:cNvPr>
        <xdr:cNvSpPr txBox="1">
          <a:spLocks noChangeArrowheads="1"/>
        </xdr:cNvSpPr>
      </xdr:nvSpPr>
      <xdr:spPr bwMode="auto">
        <a:xfrm>
          <a:off x="3130867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4" name="Text Box 19">
          <a:extLst>
            <a:ext uri="{FF2B5EF4-FFF2-40B4-BE49-F238E27FC236}">
              <a16:creationId xmlns:a16="http://schemas.microsoft.com/office/drawing/2014/main" id="{00000000-0008-0000-0900-000072000000}"/>
            </a:ext>
          </a:extLst>
        </xdr:cNvPr>
        <xdr:cNvSpPr txBox="1">
          <a:spLocks noChangeArrowheads="1"/>
        </xdr:cNvSpPr>
      </xdr:nvSpPr>
      <xdr:spPr bwMode="auto">
        <a:xfrm>
          <a:off x="3130867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5" name="Text Box 16">
          <a:extLst>
            <a:ext uri="{FF2B5EF4-FFF2-40B4-BE49-F238E27FC236}">
              <a16:creationId xmlns:a16="http://schemas.microsoft.com/office/drawing/2014/main" id="{00000000-0008-0000-0900-000073000000}"/>
            </a:ext>
          </a:extLst>
        </xdr:cNvPr>
        <xdr:cNvSpPr txBox="1">
          <a:spLocks noChangeArrowheads="1"/>
        </xdr:cNvSpPr>
      </xdr:nvSpPr>
      <xdr:spPr bwMode="auto">
        <a:xfrm>
          <a:off x="3268027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6" name="Text Box 17">
          <a:extLst>
            <a:ext uri="{FF2B5EF4-FFF2-40B4-BE49-F238E27FC236}">
              <a16:creationId xmlns:a16="http://schemas.microsoft.com/office/drawing/2014/main" id="{00000000-0008-0000-0900-000074000000}"/>
            </a:ext>
          </a:extLst>
        </xdr:cNvPr>
        <xdr:cNvSpPr txBox="1">
          <a:spLocks noChangeArrowheads="1"/>
        </xdr:cNvSpPr>
      </xdr:nvSpPr>
      <xdr:spPr bwMode="auto">
        <a:xfrm>
          <a:off x="3268027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7" name="Text Box 18">
          <a:extLst>
            <a:ext uri="{FF2B5EF4-FFF2-40B4-BE49-F238E27FC236}">
              <a16:creationId xmlns:a16="http://schemas.microsoft.com/office/drawing/2014/main" id="{00000000-0008-0000-0900-000075000000}"/>
            </a:ext>
          </a:extLst>
        </xdr:cNvPr>
        <xdr:cNvSpPr txBox="1">
          <a:spLocks noChangeArrowheads="1"/>
        </xdr:cNvSpPr>
      </xdr:nvSpPr>
      <xdr:spPr bwMode="auto">
        <a:xfrm>
          <a:off x="3268027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8" name="Text Box 19">
          <a:extLst>
            <a:ext uri="{FF2B5EF4-FFF2-40B4-BE49-F238E27FC236}">
              <a16:creationId xmlns:a16="http://schemas.microsoft.com/office/drawing/2014/main" id="{00000000-0008-0000-0900-000076000000}"/>
            </a:ext>
          </a:extLst>
        </xdr:cNvPr>
        <xdr:cNvSpPr txBox="1">
          <a:spLocks noChangeArrowheads="1"/>
        </xdr:cNvSpPr>
      </xdr:nvSpPr>
      <xdr:spPr bwMode="auto">
        <a:xfrm>
          <a:off x="3268027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9" name="Text Box 16">
          <a:extLst>
            <a:ext uri="{FF2B5EF4-FFF2-40B4-BE49-F238E27FC236}">
              <a16:creationId xmlns:a16="http://schemas.microsoft.com/office/drawing/2014/main" id="{00000000-0008-0000-0900-000077000000}"/>
            </a:ext>
          </a:extLst>
        </xdr:cNvPr>
        <xdr:cNvSpPr txBox="1">
          <a:spLocks noChangeArrowheads="1"/>
        </xdr:cNvSpPr>
      </xdr:nvSpPr>
      <xdr:spPr bwMode="auto">
        <a:xfrm>
          <a:off x="3268027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20" name="Text Box 17">
          <a:extLst>
            <a:ext uri="{FF2B5EF4-FFF2-40B4-BE49-F238E27FC236}">
              <a16:creationId xmlns:a16="http://schemas.microsoft.com/office/drawing/2014/main" id="{00000000-0008-0000-0900-000078000000}"/>
            </a:ext>
          </a:extLst>
        </xdr:cNvPr>
        <xdr:cNvSpPr txBox="1">
          <a:spLocks noChangeArrowheads="1"/>
        </xdr:cNvSpPr>
      </xdr:nvSpPr>
      <xdr:spPr bwMode="auto">
        <a:xfrm>
          <a:off x="3268027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21" name="Text Box 18">
          <a:extLst>
            <a:ext uri="{FF2B5EF4-FFF2-40B4-BE49-F238E27FC236}">
              <a16:creationId xmlns:a16="http://schemas.microsoft.com/office/drawing/2014/main" id="{00000000-0008-0000-0900-000079000000}"/>
            </a:ext>
          </a:extLst>
        </xdr:cNvPr>
        <xdr:cNvSpPr txBox="1">
          <a:spLocks noChangeArrowheads="1"/>
        </xdr:cNvSpPr>
      </xdr:nvSpPr>
      <xdr:spPr bwMode="auto">
        <a:xfrm>
          <a:off x="3268027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22" name="Text Box 19">
          <a:extLst>
            <a:ext uri="{FF2B5EF4-FFF2-40B4-BE49-F238E27FC236}">
              <a16:creationId xmlns:a16="http://schemas.microsoft.com/office/drawing/2014/main" id="{00000000-0008-0000-0900-00007A000000}"/>
            </a:ext>
          </a:extLst>
        </xdr:cNvPr>
        <xdr:cNvSpPr txBox="1">
          <a:spLocks noChangeArrowheads="1"/>
        </xdr:cNvSpPr>
      </xdr:nvSpPr>
      <xdr:spPr bwMode="auto">
        <a:xfrm>
          <a:off x="3268027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3" name="Text Box 16">
          <a:extLst>
            <a:ext uri="{FF2B5EF4-FFF2-40B4-BE49-F238E27FC236}">
              <a16:creationId xmlns:a16="http://schemas.microsoft.com/office/drawing/2014/main" id="{00000000-0008-0000-0900-00007B000000}"/>
            </a:ext>
          </a:extLst>
        </xdr:cNvPr>
        <xdr:cNvSpPr txBox="1">
          <a:spLocks noChangeArrowheads="1"/>
        </xdr:cNvSpPr>
      </xdr:nvSpPr>
      <xdr:spPr bwMode="auto">
        <a:xfrm>
          <a:off x="3441382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4" name="Text Box 17">
          <a:extLst>
            <a:ext uri="{FF2B5EF4-FFF2-40B4-BE49-F238E27FC236}">
              <a16:creationId xmlns:a16="http://schemas.microsoft.com/office/drawing/2014/main" id="{00000000-0008-0000-0900-00007C000000}"/>
            </a:ext>
          </a:extLst>
        </xdr:cNvPr>
        <xdr:cNvSpPr txBox="1">
          <a:spLocks noChangeArrowheads="1"/>
        </xdr:cNvSpPr>
      </xdr:nvSpPr>
      <xdr:spPr bwMode="auto">
        <a:xfrm>
          <a:off x="3441382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5" name="Text Box 18">
          <a:extLst>
            <a:ext uri="{FF2B5EF4-FFF2-40B4-BE49-F238E27FC236}">
              <a16:creationId xmlns:a16="http://schemas.microsoft.com/office/drawing/2014/main" id="{00000000-0008-0000-0900-00007D000000}"/>
            </a:ext>
          </a:extLst>
        </xdr:cNvPr>
        <xdr:cNvSpPr txBox="1">
          <a:spLocks noChangeArrowheads="1"/>
        </xdr:cNvSpPr>
      </xdr:nvSpPr>
      <xdr:spPr bwMode="auto">
        <a:xfrm>
          <a:off x="3441382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6" name="Text Box 19">
          <a:extLst>
            <a:ext uri="{FF2B5EF4-FFF2-40B4-BE49-F238E27FC236}">
              <a16:creationId xmlns:a16="http://schemas.microsoft.com/office/drawing/2014/main" id="{00000000-0008-0000-0900-00007E000000}"/>
            </a:ext>
          </a:extLst>
        </xdr:cNvPr>
        <xdr:cNvSpPr txBox="1">
          <a:spLocks noChangeArrowheads="1"/>
        </xdr:cNvSpPr>
      </xdr:nvSpPr>
      <xdr:spPr bwMode="auto">
        <a:xfrm>
          <a:off x="3441382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7" name="Text Box 16">
          <a:extLst>
            <a:ext uri="{FF2B5EF4-FFF2-40B4-BE49-F238E27FC236}">
              <a16:creationId xmlns:a16="http://schemas.microsoft.com/office/drawing/2014/main" id="{00000000-0008-0000-0900-00007F000000}"/>
            </a:ext>
          </a:extLst>
        </xdr:cNvPr>
        <xdr:cNvSpPr txBox="1">
          <a:spLocks noChangeArrowheads="1"/>
        </xdr:cNvSpPr>
      </xdr:nvSpPr>
      <xdr:spPr bwMode="auto">
        <a:xfrm>
          <a:off x="3441382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8" name="Text Box 17">
          <a:extLst>
            <a:ext uri="{FF2B5EF4-FFF2-40B4-BE49-F238E27FC236}">
              <a16:creationId xmlns:a16="http://schemas.microsoft.com/office/drawing/2014/main" id="{00000000-0008-0000-0900-000080000000}"/>
            </a:ext>
          </a:extLst>
        </xdr:cNvPr>
        <xdr:cNvSpPr txBox="1">
          <a:spLocks noChangeArrowheads="1"/>
        </xdr:cNvSpPr>
      </xdr:nvSpPr>
      <xdr:spPr bwMode="auto">
        <a:xfrm>
          <a:off x="3441382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9" name="Text Box 18">
          <a:extLst>
            <a:ext uri="{FF2B5EF4-FFF2-40B4-BE49-F238E27FC236}">
              <a16:creationId xmlns:a16="http://schemas.microsoft.com/office/drawing/2014/main" id="{00000000-0008-0000-0900-000081000000}"/>
            </a:ext>
          </a:extLst>
        </xdr:cNvPr>
        <xdr:cNvSpPr txBox="1">
          <a:spLocks noChangeArrowheads="1"/>
        </xdr:cNvSpPr>
      </xdr:nvSpPr>
      <xdr:spPr bwMode="auto">
        <a:xfrm>
          <a:off x="3441382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0" name="Text Box 19">
          <a:extLst>
            <a:ext uri="{FF2B5EF4-FFF2-40B4-BE49-F238E27FC236}">
              <a16:creationId xmlns:a16="http://schemas.microsoft.com/office/drawing/2014/main" id="{00000000-0008-0000-0900-000082000000}"/>
            </a:ext>
          </a:extLst>
        </xdr:cNvPr>
        <xdr:cNvSpPr txBox="1">
          <a:spLocks noChangeArrowheads="1"/>
        </xdr:cNvSpPr>
      </xdr:nvSpPr>
      <xdr:spPr bwMode="auto">
        <a:xfrm>
          <a:off x="3441382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1" name="Text Box 16">
          <a:extLst>
            <a:ext uri="{FF2B5EF4-FFF2-40B4-BE49-F238E27FC236}">
              <a16:creationId xmlns:a16="http://schemas.microsoft.com/office/drawing/2014/main" id="{00000000-0008-0000-0900-000083000000}"/>
            </a:ext>
          </a:extLst>
        </xdr:cNvPr>
        <xdr:cNvSpPr txBox="1">
          <a:spLocks noChangeArrowheads="1"/>
        </xdr:cNvSpPr>
      </xdr:nvSpPr>
      <xdr:spPr bwMode="auto">
        <a:xfrm>
          <a:off x="3441382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2" name="Text Box 17">
          <a:extLst>
            <a:ext uri="{FF2B5EF4-FFF2-40B4-BE49-F238E27FC236}">
              <a16:creationId xmlns:a16="http://schemas.microsoft.com/office/drawing/2014/main" id="{00000000-0008-0000-0900-000084000000}"/>
            </a:ext>
          </a:extLst>
        </xdr:cNvPr>
        <xdr:cNvSpPr txBox="1">
          <a:spLocks noChangeArrowheads="1"/>
        </xdr:cNvSpPr>
      </xdr:nvSpPr>
      <xdr:spPr bwMode="auto">
        <a:xfrm>
          <a:off x="3441382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3" name="Text Box 18">
          <a:extLst>
            <a:ext uri="{FF2B5EF4-FFF2-40B4-BE49-F238E27FC236}">
              <a16:creationId xmlns:a16="http://schemas.microsoft.com/office/drawing/2014/main" id="{00000000-0008-0000-0900-000085000000}"/>
            </a:ext>
          </a:extLst>
        </xdr:cNvPr>
        <xdr:cNvSpPr txBox="1">
          <a:spLocks noChangeArrowheads="1"/>
        </xdr:cNvSpPr>
      </xdr:nvSpPr>
      <xdr:spPr bwMode="auto">
        <a:xfrm>
          <a:off x="3441382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4" name="Text Box 19">
          <a:extLst>
            <a:ext uri="{FF2B5EF4-FFF2-40B4-BE49-F238E27FC236}">
              <a16:creationId xmlns:a16="http://schemas.microsoft.com/office/drawing/2014/main" id="{00000000-0008-0000-0900-000086000000}"/>
            </a:ext>
          </a:extLst>
        </xdr:cNvPr>
        <xdr:cNvSpPr txBox="1">
          <a:spLocks noChangeArrowheads="1"/>
        </xdr:cNvSpPr>
      </xdr:nvSpPr>
      <xdr:spPr bwMode="auto">
        <a:xfrm>
          <a:off x="3441382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5" name="Text Box 16">
          <a:extLst>
            <a:ext uri="{FF2B5EF4-FFF2-40B4-BE49-F238E27FC236}">
              <a16:creationId xmlns:a16="http://schemas.microsoft.com/office/drawing/2014/main" id="{00000000-0008-0000-0900-000087000000}"/>
            </a:ext>
          </a:extLst>
        </xdr:cNvPr>
        <xdr:cNvSpPr txBox="1">
          <a:spLocks noChangeArrowheads="1"/>
        </xdr:cNvSpPr>
      </xdr:nvSpPr>
      <xdr:spPr bwMode="auto">
        <a:xfrm>
          <a:off x="3441382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6" name="Text Box 17">
          <a:extLst>
            <a:ext uri="{FF2B5EF4-FFF2-40B4-BE49-F238E27FC236}">
              <a16:creationId xmlns:a16="http://schemas.microsoft.com/office/drawing/2014/main" id="{00000000-0008-0000-0900-000088000000}"/>
            </a:ext>
          </a:extLst>
        </xdr:cNvPr>
        <xdr:cNvSpPr txBox="1">
          <a:spLocks noChangeArrowheads="1"/>
        </xdr:cNvSpPr>
      </xdr:nvSpPr>
      <xdr:spPr bwMode="auto">
        <a:xfrm>
          <a:off x="3441382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7" name="Text Box 18">
          <a:extLst>
            <a:ext uri="{FF2B5EF4-FFF2-40B4-BE49-F238E27FC236}">
              <a16:creationId xmlns:a16="http://schemas.microsoft.com/office/drawing/2014/main" id="{00000000-0008-0000-0900-000089000000}"/>
            </a:ext>
          </a:extLst>
        </xdr:cNvPr>
        <xdr:cNvSpPr txBox="1">
          <a:spLocks noChangeArrowheads="1"/>
        </xdr:cNvSpPr>
      </xdr:nvSpPr>
      <xdr:spPr bwMode="auto">
        <a:xfrm>
          <a:off x="3441382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8" name="Text Box 19">
          <a:extLst>
            <a:ext uri="{FF2B5EF4-FFF2-40B4-BE49-F238E27FC236}">
              <a16:creationId xmlns:a16="http://schemas.microsoft.com/office/drawing/2014/main" id="{00000000-0008-0000-0900-00008A000000}"/>
            </a:ext>
          </a:extLst>
        </xdr:cNvPr>
        <xdr:cNvSpPr txBox="1">
          <a:spLocks noChangeArrowheads="1"/>
        </xdr:cNvSpPr>
      </xdr:nvSpPr>
      <xdr:spPr bwMode="auto">
        <a:xfrm>
          <a:off x="34413825" y="9925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178594</xdr:colOff>
      <xdr:row>0</xdr:row>
      <xdr:rowOff>71438</xdr:rowOff>
    </xdr:from>
    <xdr:to>
      <xdr:col>1</xdr:col>
      <xdr:colOff>881063</xdr:colOff>
      <xdr:row>3</xdr:row>
      <xdr:rowOff>54769</xdr:rowOff>
    </xdr:to>
    <xdr:pic>
      <xdr:nvPicPr>
        <xdr:cNvPr id="139" name="Imagen 3">
          <a:extLst>
            <a:ext uri="{FF2B5EF4-FFF2-40B4-BE49-F238E27FC236}">
              <a16:creationId xmlns:a16="http://schemas.microsoft.com/office/drawing/2014/main" id="{00000000-0008-0000-0900-00008B000000}"/>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178594" y="71438"/>
          <a:ext cx="1140619" cy="64055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oneCellAnchor>
    <xdr:from>
      <xdr:col>13</xdr:col>
      <xdr:colOff>0</xdr:colOff>
      <xdr:row>9</xdr:row>
      <xdr:rowOff>0</xdr:rowOff>
    </xdr:from>
    <xdr:ext cx="95250" cy="171450"/>
    <xdr:sp macro="" textlink="">
      <xdr:nvSpPr>
        <xdr:cNvPr id="2" name="Text Box 16">
          <a:extLst>
            <a:ext uri="{FF2B5EF4-FFF2-40B4-BE49-F238E27FC236}">
              <a16:creationId xmlns:a16="http://schemas.microsoft.com/office/drawing/2014/main" id="{00000000-0008-0000-0A00-000002000000}"/>
            </a:ext>
          </a:extLst>
        </xdr:cNvPr>
        <xdr:cNvSpPr txBox="1">
          <a:spLocks noChangeArrowheads="1"/>
        </xdr:cNvSpPr>
      </xdr:nvSpPr>
      <xdr:spPr bwMode="auto">
        <a:xfrm>
          <a:off x="98202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9</xdr:row>
      <xdr:rowOff>0</xdr:rowOff>
    </xdr:from>
    <xdr:ext cx="95250" cy="171450"/>
    <xdr:sp macro="" textlink="">
      <xdr:nvSpPr>
        <xdr:cNvPr id="3" name="Text Box 17">
          <a:extLst>
            <a:ext uri="{FF2B5EF4-FFF2-40B4-BE49-F238E27FC236}">
              <a16:creationId xmlns:a16="http://schemas.microsoft.com/office/drawing/2014/main" id="{00000000-0008-0000-0A00-000003000000}"/>
            </a:ext>
          </a:extLst>
        </xdr:cNvPr>
        <xdr:cNvSpPr txBox="1">
          <a:spLocks noChangeArrowheads="1"/>
        </xdr:cNvSpPr>
      </xdr:nvSpPr>
      <xdr:spPr bwMode="auto">
        <a:xfrm>
          <a:off x="98202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9</xdr:row>
      <xdr:rowOff>0</xdr:rowOff>
    </xdr:from>
    <xdr:ext cx="95250" cy="171450"/>
    <xdr:sp macro="" textlink="">
      <xdr:nvSpPr>
        <xdr:cNvPr id="4" name="Text Box 18">
          <a:extLst>
            <a:ext uri="{FF2B5EF4-FFF2-40B4-BE49-F238E27FC236}">
              <a16:creationId xmlns:a16="http://schemas.microsoft.com/office/drawing/2014/main" id="{00000000-0008-0000-0A00-000004000000}"/>
            </a:ext>
          </a:extLst>
        </xdr:cNvPr>
        <xdr:cNvSpPr txBox="1">
          <a:spLocks noChangeArrowheads="1"/>
        </xdr:cNvSpPr>
      </xdr:nvSpPr>
      <xdr:spPr bwMode="auto">
        <a:xfrm>
          <a:off x="98202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9</xdr:row>
      <xdr:rowOff>0</xdr:rowOff>
    </xdr:from>
    <xdr:ext cx="95250" cy="171450"/>
    <xdr:sp macro="" textlink="">
      <xdr:nvSpPr>
        <xdr:cNvPr id="5" name="Text Box 19">
          <a:extLst>
            <a:ext uri="{FF2B5EF4-FFF2-40B4-BE49-F238E27FC236}">
              <a16:creationId xmlns:a16="http://schemas.microsoft.com/office/drawing/2014/main" id="{00000000-0008-0000-0A00-000005000000}"/>
            </a:ext>
          </a:extLst>
        </xdr:cNvPr>
        <xdr:cNvSpPr txBox="1">
          <a:spLocks noChangeArrowheads="1"/>
        </xdr:cNvSpPr>
      </xdr:nvSpPr>
      <xdr:spPr bwMode="auto">
        <a:xfrm>
          <a:off x="98202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9</xdr:row>
      <xdr:rowOff>0</xdr:rowOff>
    </xdr:from>
    <xdr:ext cx="95250" cy="171450"/>
    <xdr:sp macro="" textlink="">
      <xdr:nvSpPr>
        <xdr:cNvPr id="6" name="Text Box 16">
          <a:extLst>
            <a:ext uri="{FF2B5EF4-FFF2-40B4-BE49-F238E27FC236}">
              <a16:creationId xmlns:a16="http://schemas.microsoft.com/office/drawing/2014/main" id="{00000000-0008-0000-0A00-000006000000}"/>
            </a:ext>
          </a:extLst>
        </xdr:cNvPr>
        <xdr:cNvSpPr txBox="1">
          <a:spLocks noChangeArrowheads="1"/>
        </xdr:cNvSpPr>
      </xdr:nvSpPr>
      <xdr:spPr bwMode="auto">
        <a:xfrm>
          <a:off x="337089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9</xdr:row>
      <xdr:rowOff>0</xdr:rowOff>
    </xdr:from>
    <xdr:ext cx="95250" cy="171450"/>
    <xdr:sp macro="" textlink="">
      <xdr:nvSpPr>
        <xdr:cNvPr id="7" name="Text Box 17">
          <a:extLst>
            <a:ext uri="{FF2B5EF4-FFF2-40B4-BE49-F238E27FC236}">
              <a16:creationId xmlns:a16="http://schemas.microsoft.com/office/drawing/2014/main" id="{00000000-0008-0000-0A00-000007000000}"/>
            </a:ext>
          </a:extLst>
        </xdr:cNvPr>
        <xdr:cNvSpPr txBox="1">
          <a:spLocks noChangeArrowheads="1"/>
        </xdr:cNvSpPr>
      </xdr:nvSpPr>
      <xdr:spPr bwMode="auto">
        <a:xfrm>
          <a:off x="337089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9</xdr:row>
      <xdr:rowOff>0</xdr:rowOff>
    </xdr:from>
    <xdr:ext cx="95250" cy="171450"/>
    <xdr:sp macro="" textlink="">
      <xdr:nvSpPr>
        <xdr:cNvPr id="8" name="Text Box 18">
          <a:extLst>
            <a:ext uri="{FF2B5EF4-FFF2-40B4-BE49-F238E27FC236}">
              <a16:creationId xmlns:a16="http://schemas.microsoft.com/office/drawing/2014/main" id="{00000000-0008-0000-0A00-000008000000}"/>
            </a:ext>
          </a:extLst>
        </xdr:cNvPr>
        <xdr:cNvSpPr txBox="1">
          <a:spLocks noChangeArrowheads="1"/>
        </xdr:cNvSpPr>
      </xdr:nvSpPr>
      <xdr:spPr bwMode="auto">
        <a:xfrm>
          <a:off x="337089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9</xdr:row>
      <xdr:rowOff>0</xdr:rowOff>
    </xdr:from>
    <xdr:ext cx="95250" cy="171450"/>
    <xdr:sp macro="" textlink="">
      <xdr:nvSpPr>
        <xdr:cNvPr id="9" name="Text Box 19">
          <a:extLst>
            <a:ext uri="{FF2B5EF4-FFF2-40B4-BE49-F238E27FC236}">
              <a16:creationId xmlns:a16="http://schemas.microsoft.com/office/drawing/2014/main" id="{00000000-0008-0000-0A00-000009000000}"/>
            </a:ext>
          </a:extLst>
        </xdr:cNvPr>
        <xdr:cNvSpPr txBox="1">
          <a:spLocks noChangeArrowheads="1"/>
        </xdr:cNvSpPr>
      </xdr:nvSpPr>
      <xdr:spPr bwMode="auto">
        <a:xfrm>
          <a:off x="337089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10" name="Text Box 16">
          <a:extLst>
            <a:ext uri="{FF2B5EF4-FFF2-40B4-BE49-F238E27FC236}">
              <a16:creationId xmlns:a16="http://schemas.microsoft.com/office/drawing/2014/main" id="{00000000-0008-0000-0A00-00000A000000}"/>
            </a:ext>
          </a:extLst>
        </xdr:cNvPr>
        <xdr:cNvSpPr txBox="1">
          <a:spLocks noChangeArrowheads="1"/>
        </xdr:cNvSpPr>
      </xdr:nvSpPr>
      <xdr:spPr bwMode="auto">
        <a:xfrm>
          <a:off x="350805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11" name="Text Box 17">
          <a:extLst>
            <a:ext uri="{FF2B5EF4-FFF2-40B4-BE49-F238E27FC236}">
              <a16:creationId xmlns:a16="http://schemas.microsoft.com/office/drawing/2014/main" id="{00000000-0008-0000-0A00-00000B000000}"/>
            </a:ext>
          </a:extLst>
        </xdr:cNvPr>
        <xdr:cNvSpPr txBox="1">
          <a:spLocks noChangeArrowheads="1"/>
        </xdr:cNvSpPr>
      </xdr:nvSpPr>
      <xdr:spPr bwMode="auto">
        <a:xfrm>
          <a:off x="350805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12" name="Text Box 18">
          <a:extLst>
            <a:ext uri="{FF2B5EF4-FFF2-40B4-BE49-F238E27FC236}">
              <a16:creationId xmlns:a16="http://schemas.microsoft.com/office/drawing/2014/main" id="{00000000-0008-0000-0A00-00000C000000}"/>
            </a:ext>
          </a:extLst>
        </xdr:cNvPr>
        <xdr:cNvSpPr txBox="1">
          <a:spLocks noChangeArrowheads="1"/>
        </xdr:cNvSpPr>
      </xdr:nvSpPr>
      <xdr:spPr bwMode="auto">
        <a:xfrm>
          <a:off x="350805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13" name="Text Box 19">
          <a:extLst>
            <a:ext uri="{FF2B5EF4-FFF2-40B4-BE49-F238E27FC236}">
              <a16:creationId xmlns:a16="http://schemas.microsoft.com/office/drawing/2014/main" id="{00000000-0008-0000-0A00-00000D000000}"/>
            </a:ext>
          </a:extLst>
        </xdr:cNvPr>
        <xdr:cNvSpPr txBox="1">
          <a:spLocks noChangeArrowheads="1"/>
        </xdr:cNvSpPr>
      </xdr:nvSpPr>
      <xdr:spPr bwMode="auto">
        <a:xfrm>
          <a:off x="350805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14" name="Text Box 16">
          <a:extLst>
            <a:ext uri="{FF2B5EF4-FFF2-40B4-BE49-F238E27FC236}">
              <a16:creationId xmlns:a16="http://schemas.microsoft.com/office/drawing/2014/main" id="{00000000-0008-0000-0A00-00000E000000}"/>
            </a:ext>
          </a:extLst>
        </xdr:cNvPr>
        <xdr:cNvSpPr txBox="1">
          <a:spLocks noChangeArrowheads="1"/>
        </xdr:cNvSpPr>
      </xdr:nvSpPr>
      <xdr:spPr bwMode="auto">
        <a:xfrm>
          <a:off x="350805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15" name="Text Box 17">
          <a:extLst>
            <a:ext uri="{FF2B5EF4-FFF2-40B4-BE49-F238E27FC236}">
              <a16:creationId xmlns:a16="http://schemas.microsoft.com/office/drawing/2014/main" id="{00000000-0008-0000-0A00-00000F000000}"/>
            </a:ext>
          </a:extLst>
        </xdr:cNvPr>
        <xdr:cNvSpPr txBox="1">
          <a:spLocks noChangeArrowheads="1"/>
        </xdr:cNvSpPr>
      </xdr:nvSpPr>
      <xdr:spPr bwMode="auto">
        <a:xfrm>
          <a:off x="350805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16" name="Text Box 18">
          <a:extLst>
            <a:ext uri="{FF2B5EF4-FFF2-40B4-BE49-F238E27FC236}">
              <a16:creationId xmlns:a16="http://schemas.microsoft.com/office/drawing/2014/main" id="{00000000-0008-0000-0A00-000010000000}"/>
            </a:ext>
          </a:extLst>
        </xdr:cNvPr>
        <xdr:cNvSpPr txBox="1">
          <a:spLocks noChangeArrowheads="1"/>
        </xdr:cNvSpPr>
      </xdr:nvSpPr>
      <xdr:spPr bwMode="auto">
        <a:xfrm>
          <a:off x="350805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17" name="Text Box 19">
          <a:extLst>
            <a:ext uri="{FF2B5EF4-FFF2-40B4-BE49-F238E27FC236}">
              <a16:creationId xmlns:a16="http://schemas.microsoft.com/office/drawing/2014/main" id="{00000000-0008-0000-0A00-000011000000}"/>
            </a:ext>
          </a:extLst>
        </xdr:cNvPr>
        <xdr:cNvSpPr txBox="1">
          <a:spLocks noChangeArrowheads="1"/>
        </xdr:cNvSpPr>
      </xdr:nvSpPr>
      <xdr:spPr bwMode="auto">
        <a:xfrm>
          <a:off x="350805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18" name="Text Box 16">
          <a:extLst>
            <a:ext uri="{FF2B5EF4-FFF2-40B4-BE49-F238E27FC236}">
              <a16:creationId xmlns:a16="http://schemas.microsoft.com/office/drawing/2014/main" id="{00000000-0008-0000-0A00-000012000000}"/>
            </a:ext>
          </a:extLst>
        </xdr:cNvPr>
        <xdr:cNvSpPr txBox="1">
          <a:spLocks noChangeArrowheads="1"/>
        </xdr:cNvSpPr>
      </xdr:nvSpPr>
      <xdr:spPr bwMode="auto">
        <a:xfrm>
          <a:off x="368141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19" name="Text Box 17">
          <a:extLst>
            <a:ext uri="{FF2B5EF4-FFF2-40B4-BE49-F238E27FC236}">
              <a16:creationId xmlns:a16="http://schemas.microsoft.com/office/drawing/2014/main" id="{00000000-0008-0000-0A00-000013000000}"/>
            </a:ext>
          </a:extLst>
        </xdr:cNvPr>
        <xdr:cNvSpPr txBox="1">
          <a:spLocks noChangeArrowheads="1"/>
        </xdr:cNvSpPr>
      </xdr:nvSpPr>
      <xdr:spPr bwMode="auto">
        <a:xfrm>
          <a:off x="368141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0" name="Text Box 18">
          <a:extLst>
            <a:ext uri="{FF2B5EF4-FFF2-40B4-BE49-F238E27FC236}">
              <a16:creationId xmlns:a16="http://schemas.microsoft.com/office/drawing/2014/main" id="{00000000-0008-0000-0A00-000014000000}"/>
            </a:ext>
          </a:extLst>
        </xdr:cNvPr>
        <xdr:cNvSpPr txBox="1">
          <a:spLocks noChangeArrowheads="1"/>
        </xdr:cNvSpPr>
      </xdr:nvSpPr>
      <xdr:spPr bwMode="auto">
        <a:xfrm>
          <a:off x="368141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1" name="Text Box 19">
          <a:extLst>
            <a:ext uri="{FF2B5EF4-FFF2-40B4-BE49-F238E27FC236}">
              <a16:creationId xmlns:a16="http://schemas.microsoft.com/office/drawing/2014/main" id="{00000000-0008-0000-0A00-000015000000}"/>
            </a:ext>
          </a:extLst>
        </xdr:cNvPr>
        <xdr:cNvSpPr txBox="1">
          <a:spLocks noChangeArrowheads="1"/>
        </xdr:cNvSpPr>
      </xdr:nvSpPr>
      <xdr:spPr bwMode="auto">
        <a:xfrm>
          <a:off x="368141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2" name="Text Box 16">
          <a:extLst>
            <a:ext uri="{FF2B5EF4-FFF2-40B4-BE49-F238E27FC236}">
              <a16:creationId xmlns:a16="http://schemas.microsoft.com/office/drawing/2014/main" id="{00000000-0008-0000-0A00-000016000000}"/>
            </a:ext>
          </a:extLst>
        </xdr:cNvPr>
        <xdr:cNvSpPr txBox="1">
          <a:spLocks noChangeArrowheads="1"/>
        </xdr:cNvSpPr>
      </xdr:nvSpPr>
      <xdr:spPr bwMode="auto">
        <a:xfrm>
          <a:off x="368141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3" name="Text Box 17">
          <a:extLst>
            <a:ext uri="{FF2B5EF4-FFF2-40B4-BE49-F238E27FC236}">
              <a16:creationId xmlns:a16="http://schemas.microsoft.com/office/drawing/2014/main" id="{00000000-0008-0000-0A00-000017000000}"/>
            </a:ext>
          </a:extLst>
        </xdr:cNvPr>
        <xdr:cNvSpPr txBox="1">
          <a:spLocks noChangeArrowheads="1"/>
        </xdr:cNvSpPr>
      </xdr:nvSpPr>
      <xdr:spPr bwMode="auto">
        <a:xfrm>
          <a:off x="368141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4" name="Text Box 18">
          <a:extLst>
            <a:ext uri="{FF2B5EF4-FFF2-40B4-BE49-F238E27FC236}">
              <a16:creationId xmlns:a16="http://schemas.microsoft.com/office/drawing/2014/main" id="{00000000-0008-0000-0A00-000018000000}"/>
            </a:ext>
          </a:extLst>
        </xdr:cNvPr>
        <xdr:cNvSpPr txBox="1">
          <a:spLocks noChangeArrowheads="1"/>
        </xdr:cNvSpPr>
      </xdr:nvSpPr>
      <xdr:spPr bwMode="auto">
        <a:xfrm>
          <a:off x="368141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5" name="Text Box 19">
          <a:extLst>
            <a:ext uri="{FF2B5EF4-FFF2-40B4-BE49-F238E27FC236}">
              <a16:creationId xmlns:a16="http://schemas.microsoft.com/office/drawing/2014/main" id="{00000000-0008-0000-0A00-000019000000}"/>
            </a:ext>
          </a:extLst>
        </xdr:cNvPr>
        <xdr:cNvSpPr txBox="1">
          <a:spLocks noChangeArrowheads="1"/>
        </xdr:cNvSpPr>
      </xdr:nvSpPr>
      <xdr:spPr bwMode="auto">
        <a:xfrm>
          <a:off x="368141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6" name="Text Box 16">
          <a:extLst>
            <a:ext uri="{FF2B5EF4-FFF2-40B4-BE49-F238E27FC236}">
              <a16:creationId xmlns:a16="http://schemas.microsoft.com/office/drawing/2014/main" id="{00000000-0008-0000-0A00-00001A000000}"/>
            </a:ext>
          </a:extLst>
        </xdr:cNvPr>
        <xdr:cNvSpPr txBox="1">
          <a:spLocks noChangeArrowheads="1"/>
        </xdr:cNvSpPr>
      </xdr:nvSpPr>
      <xdr:spPr bwMode="auto">
        <a:xfrm>
          <a:off x="368141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7" name="Text Box 17">
          <a:extLst>
            <a:ext uri="{FF2B5EF4-FFF2-40B4-BE49-F238E27FC236}">
              <a16:creationId xmlns:a16="http://schemas.microsoft.com/office/drawing/2014/main" id="{00000000-0008-0000-0A00-00001B000000}"/>
            </a:ext>
          </a:extLst>
        </xdr:cNvPr>
        <xdr:cNvSpPr txBox="1">
          <a:spLocks noChangeArrowheads="1"/>
        </xdr:cNvSpPr>
      </xdr:nvSpPr>
      <xdr:spPr bwMode="auto">
        <a:xfrm>
          <a:off x="368141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8" name="Text Box 18">
          <a:extLst>
            <a:ext uri="{FF2B5EF4-FFF2-40B4-BE49-F238E27FC236}">
              <a16:creationId xmlns:a16="http://schemas.microsoft.com/office/drawing/2014/main" id="{00000000-0008-0000-0A00-00001C000000}"/>
            </a:ext>
          </a:extLst>
        </xdr:cNvPr>
        <xdr:cNvSpPr txBox="1">
          <a:spLocks noChangeArrowheads="1"/>
        </xdr:cNvSpPr>
      </xdr:nvSpPr>
      <xdr:spPr bwMode="auto">
        <a:xfrm>
          <a:off x="368141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9" name="Text Box 19">
          <a:extLst>
            <a:ext uri="{FF2B5EF4-FFF2-40B4-BE49-F238E27FC236}">
              <a16:creationId xmlns:a16="http://schemas.microsoft.com/office/drawing/2014/main" id="{00000000-0008-0000-0A00-00001D000000}"/>
            </a:ext>
          </a:extLst>
        </xdr:cNvPr>
        <xdr:cNvSpPr txBox="1">
          <a:spLocks noChangeArrowheads="1"/>
        </xdr:cNvSpPr>
      </xdr:nvSpPr>
      <xdr:spPr bwMode="auto">
        <a:xfrm>
          <a:off x="368141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0" name="Text Box 16">
          <a:extLst>
            <a:ext uri="{FF2B5EF4-FFF2-40B4-BE49-F238E27FC236}">
              <a16:creationId xmlns:a16="http://schemas.microsoft.com/office/drawing/2014/main" id="{00000000-0008-0000-0A00-00001E000000}"/>
            </a:ext>
          </a:extLst>
        </xdr:cNvPr>
        <xdr:cNvSpPr txBox="1">
          <a:spLocks noChangeArrowheads="1"/>
        </xdr:cNvSpPr>
      </xdr:nvSpPr>
      <xdr:spPr bwMode="auto">
        <a:xfrm>
          <a:off x="368141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1" name="Text Box 17">
          <a:extLst>
            <a:ext uri="{FF2B5EF4-FFF2-40B4-BE49-F238E27FC236}">
              <a16:creationId xmlns:a16="http://schemas.microsoft.com/office/drawing/2014/main" id="{00000000-0008-0000-0A00-00001F000000}"/>
            </a:ext>
          </a:extLst>
        </xdr:cNvPr>
        <xdr:cNvSpPr txBox="1">
          <a:spLocks noChangeArrowheads="1"/>
        </xdr:cNvSpPr>
      </xdr:nvSpPr>
      <xdr:spPr bwMode="auto">
        <a:xfrm>
          <a:off x="368141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2" name="Text Box 18">
          <a:extLst>
            <a:ext uri="{FF2B5EF4-FFF2-40B4-BE49-F238E27FC236}">
              <a16:creationId xmlns:a16="http://schemas.microsoft.com/office/drawing/2014/main" id="{00000000-0008-0000-0A00-000020000000}"/>
            </a:ext>
          </a:extLst>
        </xdr:cNvPr>
        <xdr:cNvSpPr txBox="1">
          <a:spLocks noChangeArrowheads="1"/>
        </xdr:cNvSpPr>
      </xdr:nvSpPr>
      <xdr:spPr bwMode="auto">
        <a:xfrm>
          <a:off x="368141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3" name="Text Box 19">
          <a:extLst>
            <a:ext uri="{FF2B5EF4-FFF2-40B4-BE49-F238E27FC236}">
              <a16:creationId xmlns:a16="http://schemas.microsoft.com/office/drawing/2014/main" id="{00000000-0008-0000-0A00-000021000000}"/>
            </a:ext>
          </a:extLst>
        </xdr:cNvPr>
        <xdr:cNvSpPr txBox="1">
          <a:spLocks noChangeArrowheads="1"/>
        </xdr:cNvSpPr>
      </xdr:nvSpPr>
      <xdr:spPr bwMode="auto">
        <a:xfrm>
          <a:off x="368141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2</xdr:col>
      <xdr:colOff>40821</xdr:colOff>
      <xdr:row>0</xdr:row>
      <xdr:rowOff>57831</xdr:rowOff>
    </xdr:from>
    <xdr:to>
      <xdr:col>2</xdr:col>
      <xdr:colOff>761999</xdr:colOff>
      <xdr:row>3</xdr:row>
      <xdr:rowOff>136072</xdr:rowOff>
    </xdr:to>
    <xdr:pic>
      <xdr:nvPicPr>
        <xdr:cNvPr id="36" name="Imagen 3">
          <a:extLst>
            <a:ext uri="{FF2B5EF4-FFF2-40B4-BE49-F238E27FC236}">
              <a16:creationId xmlns:a16="http://schemas.microsoft.com/office/drawing/2014/main" id="{00000000-0008-0000-0A00-000024000000}"/>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1240971" y="57831"/>
          <a:ext cx="1864178" cy="706891"/>
        </a:xfrm>
        <a:prstGeom prst="rect">
          <a:avLst/>
        </a:prstGeom>
      </xdr:spPr>
    </xdr:pic>
    <xdr:clientData/>
  </xdr:twoCellAnchor>
  <xdr:oneCellAnchor>
    <xdr:from>
      <xdr:col>13</xdr:col>
      <xdr:colOff>0</xdr:colOff>
      <xdr:row>14</xdr:row>
      <xdr:rowOff>0</xdr:rowOff>
    </xdr:from>
    <xdr:ext cx="95250" cy="171450"/>
    <xdr:sp macro="" textlink="">
      <xdr:nvSpPr>
        <xdr:cNvPr id="37" name="Text Box 16">
          <a:extLst>
            <a:ext uri="{FF2B5EF4-FFF2-40B4-BE49-F238E27FC236}">
              <a16:creationId xmlns:a16="http://schemas.microsoft.com/office/drawing/2014/main" id="{00000000-0008-0000-0A00-000025000000}"/>
            </a:ext>
          </a:extLst>
        </xdr:cNvPr>
        <xdr:cNvSpPr txBox="1">
          <a:spLocks noChangeArrowheads="1"/>
        </xdr:cNvSpPr>
      </xdr:nvSpPr>
      <xdr:spPr bwMode="auto">
        <a:xfrm>
          <a:off x="93059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14</xdr:row>
      <xdr:rowOff>0</xdr:rowOff>
    </xdr:from>
    <xdr:ext cx="95250" cy="171450"/>
    <xdr:sp macro="" textlink="">
      <xdr:nvSpPr>
        <xdr:cNvPr id="38" name="Text Box 17">
          <a:extLst>
            <a:ext uri="{FF2B5EF4-FFF2-40B4-BE49-F238E27FC236}">
              <a16:creationId xmlns:a16="http://schemas.microsoft.com/office/drawing/2014/main" id="{00000000-0008-0000-0A00-000026000000}"/>
            </a:ext>
          </a:extLst>
        </xdr:cNvPr>
        <xdr:cNvSpPr txBox="1">
          <a:spLocks noChangeArrowheads="1"/>
        </xdr:cNvSpPr>
      </xdr:nvSpPr>
      <xdr:spPr bwMode="auto">
        <a:xfrm>
          <a:off x="93059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14</xdr:row>
      <xdr:rowOff>0</xdr:rowOff>
    </xdr:from>
    <xdr:ext cx="95250" cy="171450"/>
    <xdr:sp macro="" textlink="">
      <xdr:nvSpPr>
        <xdr:cNvPr id="39" name="Text Box 18">
          <a:extLst>
            <a:ext uri="{FF2B5EF4-FFF2-40B4-BE49-F238E27FC236}">
              <a16:creationId xmlns:a16="http://schemas.microsoft.com/office/drawing/2014/main" id="{00000000-0008-0000-0A00-000027000000}"/>
            </a:ext>
          </a:extLst>
        </xdr:cNvPr>
        <xdr:cNvSpPr txBox="1">
          <a:spLocks noChangeArrowheads="1"/>
        </xdr:cNvSpPr>
      </xdr:nvSpPr>
      <xdr:spPr bwMode="auto">
        <a:xfrm>
          <a:off x="93059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14</xdr:row>
      <xdr:rowOff>0</xdr:rowOff>
    </xdr:from>
    <xdr:ext cx="95250" cy="171450"/>
    <xdr:sp macro="" textlink="">
      <xdr:nvSpPr>
        <xdr:cNvPr id="40" name="Text Box 19">
          <a:extLst>
            <a:ext uri="{FF2B5EF4-FFF2-40B4-BE49-F238E27FC236}">
              <a16:creationId xmlns:a16="http://schemas.microsoft.com/office/drawing/2014/main" id="{00000000-0008-0000-0A00-000028000000}"/>
            </a:ext>
          </a:extLst>
        </xdr:cNvPr>
        <xdr:cNvSpPr txBox="1">
          <a:spLocks noChangeArrowheads="1"/>
        </xdr:cNvSpPr>
      </xdr:nvSpPr>
      <xdr:spPr bwMode="auto">
        <a:xfrm>
          <a:off x="93059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14</xdr:row>
      <xdr:rowOff>0</xdr:rowOff>
    </xdr:from>
    <xdr:ext cx="95250" cy="171450"/>
    <xdr:sp macro="" textlink="">
      <xdr:nvSpPr>
        <xdr:cNvPr id="41" name="Text Box 16">
          <a:extLst>
            <a:ext uri="{FF2B5EF4-FFF2-40B4-BE49-F238E27FC236}">
              <a16:creationId xmlns:a16="http://schemas.microsoft.com/office/drawing/2014/main" id="{00000000-0008-0000-0A00-000029000000}"/>
            </a:ext>
          </a:extLst>
        </xdr:cNvPr>
        <xdr:cNvSpPr txBox="1">
          <a:spLocks noChangeArrowheads="1"/>
        </xdr:cNvSpPr>
      </xdr:nvSpPr>
      <xdr:spPr bwMode="auto">
        <a:xfrm>
          <a:off x="331946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14</xdr:row>
      <xdr:rowOff>0</xdr:rowOff>
    </xdr:from>
    <xdr:ext cx="95250" cy="171450"/>
    <xdr:sp macro="" textlink="">
      <xdr:nvSpPr>
        <xdr:cNvPr id="42" name="Text Box 17">
          <a:extLst>
            <a:ext uri="{FF2B5EF4-FFF2-40B4-BE49-F238E27FC236}">
              <a16:creationId xmlns:a16="http://schemas.microsoft.com/office/drawing/2014/main" id="{00000000-0008-0000-0A00-00002A000000}"/>
            </a:ext>
          </a:extLst>
        </xdr:cNvPr>
        <xdr:cNvSpPr txBox="1">
          <a:spLocks noChangeArrowheads="1"/>
        </xdr:cNvSpPr>
      </xdr:nvSpPr>
      <xdr:spPr bwMode="auto">
        <a:xfrm>
          <a:off x="331946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14</xdr:row>
      <xdr:rowOff>0</xdr:rowOff>
    </xdr:from>
    <xdr:ext cx="95250" cy="171450"/>
    <xdr:sp macro="" textlink="">
      <xdr:nvSpPr>
        <xdr:cNvPr id="43" name="Text Box 18">
          <a:extLst>
            <a:ext uri="{FF2B5EF4-FFF2-40B4-BE49-F238E27FC236}">
              <a16:creationId xmlns:a16="http://schemas.microsoft.com/office/drawing/2014/main" id="{00000000-0008-0000-0A00-00002B000000}"/>
            </a:ext>
          </a:extLst>
        </xdr:cNvPr>
        <xdr:cNvSpPr txBox="1">
          <a:spLocks noChangeArrowheads="1"/>
        </xdr:cNvSpPr>
      </xdr:nvSpPr>
      <xdr:spPr bwMode="auto">
        <a:xfrm>
          <a:off x="331946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14</xdr:row>
      <xdr:rowOff>0</xdr:rowOff>
    </xdr:from>
    <xdr:ext cx="95250" cy="171450"/>
    <xdr:sp macro="" textlink="">
      <xdr:nvSpPr>
        <xdr:cNvPr id="44" name="Text Box 19">
          <a:extLst>
            <a:ext uri="{FF2B5EF4-FFF2-40B4-BE49-F238E27FC236}">
              <a16:creationId xmlns:a16="http://schemas.microsoft.com/office/drawing/2014/main" id="{00000000-0008-0000-0A00-00002C000000}"/>
            </a:ext>
          </a:extLst>
        </xdr:cNvPr>
        <xdr:cNvSpPr txBox="1">
          <a:spLocks noChangeArrowheads="1"/>
        </xdr:cNvSpPr>
      </xdr:nvSpPr>
      <xdr:spPr bwMode="auto">
        <a:xfrm>
          <a:off x="331946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45" name="Text Box 16">
          <a:extLst>
            <a:ext uri="{FF2B5EF4-FFF2-40B4-BE49-F238E27FC236}">
              <a16:creationId xmlns:a16="http://schemas.microsoft.com/office/drawing/2014/main" id="{00000000-0008-0000-0A00-00002D000000}"/>
            </a:ext>
          </a:extLst>
        </xdr:cNvPr>
        <xdr:cNvSpPr txBox="1">
          <a:spLocks noChangeArrowheads="1"/>
        </xdr:cNvSpPr>
      </xdr:nvSpPr>
      <xdr:spPr bwMode="auto">
        <a:xfrm>
          <a:off x="345662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46" name="Text Box 17">
          <a:extLst>
            <a:ext uri="{FF2B5EF4-FFF2-40B4-BE49-F238E27FC236}">
              <a16:creationId xmlns:a16="http://schemas.microsoft.com/office/drawing/2014/main" id="{00000000-0008-0000-0A00-00002E000000}"/>
            </a:ext>
          </a:extLst>
        </xdr:cNvPr>
        <xdr:cNvSpPr txBox="1">
          <a:spLocks noChangeArrowheads="1"/>
        </xdr:cNvSpPr>
      </xdr:nvSpPr>
      <xdr:spPr bwMode="auto">
        <a:xfrm>
          <a:off x="345662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47" name="Text Box 18">
          <a:extLst>
            <a:ext uri="{FF2B5EF4-FFF2-40B4-BE49-F238E27FC236}">
              <a16:creationId xmlns:a16="http://schemas.microsoft.com/office/drawing/2014/main" id="{00000000-0008-0000-0A00-00002F000000}"/>
            </a:ext>
          </a:extLst>
        </xdr:cNvPr>
        <xdr:cNvSpPr txBox="1">
          <a:spLocks noChangeArrowheads="1"/>
        </xdr:cNvSpPr>
      </xdr:nvSpPr>
      <xdr:spPr bwMode="auto">
        <a:xfrm>
          <a:off x="345662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48" name="Text Box 19">
          <a:extLst>
            <a:ext uri="{FF2B5EF4-FFF2-40B4-BE49-F238E27FC236}">
              <a16:creationId xmlns:a16="http://schemas.microsoft.com/office/drawing/2014/main" id="{00000000-0008-0000-0A00-000030000000}"/>
            </a:ext>
          </a:extLst>
        </xdr:cNvPr>
        <xdr:cNvSpPr txBox="1">
          <a:spLocks noChangeArrowheads="1"/>
        </xdr:cNvSpPr>
      </xdr:nvSpPr>
      <xdr:spPr bwMode="auto">
        <a:xfrm>
          <a:off x="345662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49" name="Text Box 16">
          <a:extLst>
            <a:ext uri="{FF2B5EF4-FFF2-40B4-BE49-F238E27FC236}">
              <a16:creationId xmlns:a16="http://schemas.microsoft.com/office/drawing/2014/main" id="{00000000-0008-0000-0A00-000031000000}"/>
            </a:ext>
          </a:extLst>
        </xdr:cNvPr>
        <xdr:cNvSpPr txBox="1">
          <a:spLocks noChangeArrowheads="1"/>
        </xdr:cNvSpPr>
      </xdr:nvSpPr>
      <xdr:spPr bwMode="auto">
        <a:xfrm>
          <a:off x="345662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50" name="Text Box 17">
          <a:extLst>
            <a:ext uri="{FF2B5EF4-FFF2-40B4-BE49-F238E27FC236}">
              <a16:creationId xmlns:a16="http://schemas.microsoft.com/office/drawing/2014/main" id="{00000000-0008-0000-0A00-000032000000}"/>
            </a:ext>
          </a:extLst>
        </xdr:cNvPr>
        <xdr:cNvSpPr txBox="1">
          <a:spLocks noChangeArrowheads="1"/>
        </xdr:cNvSpPr>
      </xdr:nvSpPr>
      <xdr:spPr bwMode="auto">
        <a:xfrm>
          <a:off x="345662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51" name="Text Box 18">
          <a:extLst>
            <a:ext uri="{FF2B5EF4-FFF2-40B4-BE49-F238E27FC236}">
              <a16:creationId xmlns:a16="http://schemas.microsoft.com/office/drawing/2014/main" id="{00000000-0008-0000-0A00-000033000000}"/>
            </a:ext>
          </a:extLst>
        </xdr:cNvPr>
        <xdr:cNvSpPr txBox="1">
          <a:spLocks noChangeArrowheads="1"/>
        </xdr:cNvSpPr>
      </xdr:nvSpPr>
      <xdr:spPr bwMode="auto">
        <a:xfrm>
          <a:off x="345662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52" name="Text Box 19">
          <a:extLst>
            <a:ext uri="{FF2B5EF4-FFF2-40B4-BE49-F238E27FC236}">
              <a16:creationId xmlns:a16="http://schemas.microsoft.com/office/drawing/2014/main" id="{00000000-0008-0000-0A00-000034000000}"/>
            </a:ext>
          </a:extLst>
        </xdr:cNvPr>
        <xdr:cNvSpPr txBox="1">
          <a:spLocks noChangeArrowheads="1"/>
        </xdr:cNvSpPr>
      </xdr:nvSpPr>
      <xdr:spPr bwMode="auto">
        <a:xfrm>
          <a:off x="345662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53" name="Text Box 16">
          <a:extLst>
            <a:ext uri="{FF2B5EF4-FFF2-40B4-BE49-F238E27FC236}">
              <a16:creationId xmlns:a16="http://schemas.microsoft.com/office/drawing/2014/main" id="{00000000-0008-0000-0A00-000035000000}"/>
            </a:ext>
          </a:extLst>
        </xdr:cNvPr>
        <xdr:cNvSpPr txBox="1">
          <a:spLocks noChangeArrowheads="1"/>
        </xdr:cNvSpPr>
      </xdr:nvSpPr>
      <xdr:spPr bwMode="auto">
        <a:xfrm>
          <a:off x="362997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54" name="Text Box 17">
          <a:extLst>
            <a:ext uri="{FF2B5EF4-FFF2-40B4-BE49-F238E27FC236}">
              <a16:creationId xmlns:a16="http://schemas.microsoft.com/office/drawing/2014/main" id="{00000000-0008-0000-0A00-000036000000}"/>
            </a:ext>
          </a:extLst>
        </xdr:cNvPr>
        <xdr:cNvSpPr txBox="1">
          <a:spLocks noChangeArrowheads="1"/>
        </xdr:cNvSpPr>
      </xdr:nvSpPr>
      <xdr:spPr bwMode="auto">
        <a:xfrm>
          <a:off x="362997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55" name="Text Box 18">
          <a:extLst>
            <a:ext uri="{FF2B5EF4-FFF2-40B4-BE49-F238E27FC236}">
              <a16:creationId xmlns:a16="http://schemas.microsoft.com/office/drawing/2014/main" id="{00000000-0008-0000-0A00-000037000000}"/>
            </a:ext>
          </a:extLst>
        </xdr:cNvPr>
        <xdr:cNvSpPr txBox="1">
          <a:spLocks noChangeArrowheads="1"/>
        </xdr:cNvSpPr>
      </xdr:nvSpPr>
      <xdr:spPr bwMode="auto">
        <a:xfrm>
          <a:off x="362997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56" name="Text Box 19">
          <a:extLst>
            <a:ext uri="{FF2B5EF4-FFF2-40B4-BE49-F238E27FC236}">
              <a16:creationId xmlns:a16="http://schemas.microsoft.com/office/drawing/2014/main" id="{00000000-0008-0000-0A00-000038000000}"/>
            </a:ext>
          </a:extLst>
        </xdr:cNvPr>
        <xdr:cNvSpPr txBox="1">
          <a:spLocks noChangeArrowheads="1"/>
        </xdr:cNvSpPr>
      </xdr:nvSpPr>
      <xdr:spPr bwMode="auto">
        <a:xfrm>
          <a:off x="362997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57" name="Text Box 16">
          <a:extLst>
            <a:ext uri="{FF2B5EF4-FFF2-40B4-BE49-F238E27FC236}">
              <a16:creationId xmlns:a16="http://schemas.microsoft.com/office/drawing/2014/main" id="{00000000-0008-0000-0A00-000039000000}"/>
            </a:ext>
          </a:extLst>
        </xdr:cNvPr>
        <xdr:cNvSpPr txBox="1">
          <a:spLocks noChangeArrowheads="1"/>
        </xdr:cNvSpPr>
      </xdr:nvSpPr>
      <xdr:spPr bwMode="auto">
        <a:xfrm>
          <a:off x="362997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58" name="Text Box 17">
          <a:extLst>
            <a:ext uri="{FF2B5EF4-FFF2-40B4-BE49-F238E27FC236}">
              <a16:creationId xmlns:a16="http://schemas.microsoft.com/office/drawing/2014/main" id="{00000000-0008-0000-0A00-00003A000000}"/>
            </a:ext>
          </a:extLst>
        </xdr:cNvPr>
        <xdr:cNvSpPr txBox="1">
          <a:spLocks noChangeArrowheads="1"/>
        </xdr:cNvSpPr>
      </xdr:nvSpPr>
      <xdr:spPr bwMode="auto">
        <a:xfrm>
          <a:off x="362997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59" name="Text Box 18">
          <a:extLst>
            <a:ext uri="{FF2B5EF4-FFF2-40B4-BE49-F238E27FC236}">
              <a16:creationId xmlns:a16="http://schemas.microsoft.com/office/drawing/2014/main" id="{00000000-0008-0000-0A00-00003B000000}"/>
            </a:ext>
          </a:extLst>
        </xdr:cNvPr>
        <xdr:cNvSpPr txBox="1">
          <a:spLocks noChangeArrowheads="1"/>
        </xdr:cNvSpPr>
      </xdr:nvSpPr>
      <xdr:spPr bwMode="auto">
        <a:xfrm>
          <a:off x="362997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60" name="Text Box 19">
          <a:extLst>
            <a:ext uri="{FF2B5EF4-FFF2-40B4-BE49-F238E27FC236}">
              <a16:creationId xmlns:a16="http://schemas.microsoft.com/office/drawing/2014/main" id="{00000000-0008-0000-0A00-00003C000000}"/>
            </a:ext>
          </a:extLst>
        </xdr:cNvPr>
        <xdr:cNvSpPr txBox="1">
          <a:spLocks noChangeArrowheads="1"/>
        </xdr:cNvSpPr>
      </xdr:nvSpPr>
      <xdr:spPr bwMode="auto">
        <a:xfrm>
          <a:off x="362997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61" name="Text Box 16">
          <a:extLst>
            <a:ext uri="{FF2B5EF4-FFF2-40B4-BE49-F238E27FC236}">
              <a16:creationId xmlns:a16="http://schemas.microsoft.com/office/drawing/2014/main" id="{00000000-0008-0000-0A00-00003D000000}"/>
            </a:ext>
          </a:extLst>
        </xdr:cNvPr>
        <xdr:cNvSpPr txBox="1">
          <a:spLocks noChangeArrowheads="1"/>
        </xdr:cNvSpPr>
      </xdr:nvSpPr>
      <xdr:spPr bwMode="auto">
        <a:xfrm>
          <a:off x="362997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62" name="Text Box 17">
          <a:extLst>
            <a:ext uri="{FF2B5EF4-FFF2-40B4-BE49-F238E27FC236}">
              <a16:creationId xmlns:a16="http://schemas.microsoft.com/office/drawing/2014/main" id="{00000000-0008-0000-0A00-00003E000000}"/>
            </a:ext>
          </a:extLst>
        </xdr:cNvPr>
        <xdr:cNvSpPr txBox="1">
          <a:spLocks noChangeArrowheads="1"/>
        </xdr:cNvSpPr>
      </xdr:nvSpPr>
      <xdr:spPr bwMode="auto">
        <a:xfrm>
          <a:off x="362997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63" name="Text Box 18">
          <a:extLst>
            <a:ext uri="{FF2B5EF4-FFF2-40B4-BE49-F238E27FC236}">
              <a16:creationId xmlns:a16="http://schemas.microsoft.com/office/drawing/2014/main" id="{00000000-0008-0000-0A00-00003F000000}"/>
            </a:ext>
          </a:extLst>
        </xdr:cNvPr>
        <xdr:cNvSpPr txBox="1">
          <a:spLocks noChangeArrowheads="1"/>
        </xdr:cNvSpPr>
      </xdr:nvSpPr>
      <xdr:spPr bwMode="auto">
        <a:xfrm>
          <a:off x="362997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64" name="Text Box 19">
          <a:extLst>
            <a:ext uri="{FF2B5EF4-FFF2-40B4-BE49-F238E27FC236}">
              <a16:creationId xmlns:a16="http://schemas.microsoft.com/office/drawing/2014/main" id="{00000000-0008-0000-0A00-000040000000}"/>
            </a:ext>
          </a:extLst>
        </xdr:cNvPr>
        <xdr:cNvSpPr txBox="1">
          <a:spLocks noChangeArrowheads="1"/>
        </xdr:cNvSpPr>
      </xdr:nvSpPr>
      <xdr:spPr bwMode="auto">
        <a:xfrm>
          <a:off x="362997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65" name="Text Box 16">
          <a:extLst>
            <a:ext uri="{FF2B5EF4-FFF2-40B4-BE49-F238E27FC236}">
              <a16:creationId xmlns:a16="http://schemas.microsoft.com/office/drawing/2014/main" id="{00000000-0008-0000-0A00-000041000000}"/>
            </a:ext>
          </a:extLst>
        </xdr:cNvPr>
        <xdr:cNvSpPr txBox="1">
          <a:spLocks noChangeArrowheads="1"/>
        </xdr:cNvSpPr>
      </xdr:nvSpPr>
      <xdr:spPr bwMode="auto">
        <a:xfrm>
          <a:off x="362997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66" name="Text Box 17">
          <a:extLst>
            <a:ext uri="{FF2B5EF4-FFF2-40B4-BE49-F238E27FC236}">
              <a16:creationId xmlns:a16="http://schemas.microsoft.com/office/drawing/2014/main" id="{00000000-0008-0000-0A00-000042000000}"/>
            </a:ext>
          </a:extLst>
        </xdr:cNvPr>
        <xdr:cNvSpPr txBox="1">
          <a:spLocks noChangeArrowheads="1"/>
        </xdr:cNvSpPr>
      </xdr:nvSpPr>
      <xdr:spPr bwMode="auto">
        <a:xfrm>
          <a:off x="362997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67" name="Text Box 18">
          <a:extLst>
            <a:ext uri="{FF2B5EF4-FFF2-40B4-BE49-F238E27FC236}">
              <a16:creationId xmlns:a16="http://schemas.microsoft.com/office/drawing/2014/main" id="{00000000-0008-0000-0A00-000043000000}"/>
            </a:ext>
          </a:extLst>
        </xdr:cNvPr>
        <xdr:cNvSpPr txBox="1">
          <a:spLocks noChangeArrowheads="1"/>
        </xdr:cNvSpPr>
      </xdr:nvSpPr>
      <xdr:spPr bwMode="auto">
        <a:xfrm>
          <a:off x="362997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68" name="Text Box 19">
          <a:extLst>
            <a:ext uri="{FF2B5EF4-FFF2-40B4-BE49-F238E27FC236}">
              <a16:creationId xmlns:a16="http://schemas.microsoft.com/office/drawing/2014/main" id="{00000000-0008-0000-0A00-000044000000}"/>
            </a:ext>
          </a:extLst>
        </xdr:cNvPr>
        <xdr:cNvSpPr txBox="1">
          <a:spLocks noChangeArrowheads="1"/>
        </xdr:cNvSpPr>
      </xdr:nvSpPr>
      <xdr:spPr bwMode="auto">
        <a:xfrm>
          <a:off x="362997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19</xdr:row>
      <xdr:rowOff>0</xdr:rowOff>
    </xdr:from>
    <xdr:ext cx="95250" cy="171450"/>
    <xdr:sp macro="" textlink="">
      <xdr:nvSpPr>
        <xdr:cNvPr id="69" name="Text Box 16">
          <a:extLst>
            <a:ext uri="{FF2B5EF4-FFF2-40B4-BE49-F238E27FC236}">
              <a16:creationId xmlns:a16="http://schemas.microsoft.com/office/drawing/2014/main" id="{00000000-0008-0000-0A00-000045000000}"/>
            </a:ext>
          </a:extLst>
        </xdr:cNvPr>
        <xdr:cNvSpPr txBox="1">
          <a:spLocks noChangeArrowheads="1"/>
        </xdr:cNvSpPr>
      </xdr:nvSpPr>
      <xdr:spPr bwMode="auto">
        <a:xfrm>
          <a:off x="105251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19</xdr:row>
      <xdr:rowOff>0</xdr:rowOff>
    </xdr:from>
    <xdr:ext cx="95250" cy="171450"/>
    <xdr:sp macro="" textlink="">
      <xdr:nvSpPr>
        <xdr:cNvPr id="70" name="Text Box 17">
          <a:extLst>
            <a:ext uri="{FF2B5EF4-FFF2-40B4-BE49-F238E27FC236}">
              <a16:creationId xmlns:a16="http://schemas.microsoft.com/office/drawing/2014/main" id="{00000000-0008-0000-0A00-000046000000}"/>
            </a:ext>
          </a:extLst>
        </xdr:cNvPr>
        <xdr:cNvSpPr txBox="1">
          <a:spLocks noChangeArrowheads="1"/>
        </xdr:cNvSpPr>
      </xdr:nvSpPr>
      <xdr:spPr bwMode="auto">
        <a:xfrm>
          <a:off x="105251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19</xdr:row>
      <xdr:rowOff>0</xdr:rowOff>
    </xdr:from>
    <xdr:ext cx="95250" cy="171450"/>
    <xdr:sp macro="" textlink="">
      <xdr:nvSpPr>
        <xdr:cNvPr id="71" name="Text Box 18">
          <a:extLst>
            <a:ext uri="{FF2B5EF4-FFF2-40B4-BE49-F238E27FC236}">
              <a16:creationId xmlns:a16="http://schemas.microsoft.com/office/drawing/2014/main" id="{00000000-0008-0000-0A00-000047000000}"/>
            </a:ext>
          </a:extLst>
        </xdr:cNvPr>
        <xdr:cNvSpPr txBox="1">
          <a:spLocks noChangeArrowheads="1"/>
        </xdr:cNvSpPr>
      </xdr:nvSpPr>
      <xdr:spPr bwMode="auto">
        <a:xfrm>
          <a:off x="105251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19</xdr:row>
      <xdr:rowOff>0</xdr:rowOff>
    </xdr:from>
    <xdr:ext cx="95250" cy="171450"/>
    <xdr:sp macro="" textlink="">
      <xdr:nvSpPr>
        <xdr:cNvPr id="72" name="Text Box 19">
          <a:extLst>
            <a:ext uri="{FF2B5EF4-FFF2-40B4-BE49-F238E27FC236}">
              <a16:creationId xmlns:a16="http://schemas.microsoft.com/office/drawing/2014/main" id="{00000000-0008-0000-0A00-000048000000}"/>
            </a:ext>
          </a:extLst>
        </xdr:cNvPr>
        <xdr:cNvSpPr txBox="1">
          <a:spLocks noChangeArrowheads="1"/>
        </xdr:cNvSpPr>
      </xdr:nvSpPr>
      <xdr:spPr bwMode="auto">
        <a:xfrm>
          <a:off x="105251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19</xdr:row>
      <xdr:rowOff>0</xdr:rowOff>
    </xdr:from>
    <xdr:ext cx="95250" cy="171450"/>
    <xdr:sp macro="" textlink="">
      <xdr:nvSpPr>
        <xdr:cNvPr id="73" name="Text Box 16">
          <a:extLst>
            <a:ext uri="{FF2B5EF4-FFF2-40B4-BE49-F238E27FC236}">
              <a16:creationId xmlns:a16="http://schemas.microsoft.com/office/drawing/2014/main" id="{00000000-0008-0000-0A00-000049000000}"/>
            </a:ext>
          </a:extLst>
        </xdr:cNvPr>
        <xdr:cNvSpPr txBox="1">
          <a:spLocks noChangeArrowheads="1"/>
        </xdr:cNvSpPr>
      </xdr:nvSpPr>
      <xdr:spPr bwMode="auto">
        <a:xfrm>
          <a:off x="344138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19</xdr:row>
      <xdr:rowOff>0</xdr:rowOff>
    </xdr:from>
    <xdr:ext cx="95250" cy="171450"/>
    <xdr:sp macro="" textlink="">
      <xdr:nvSpPr>
        <xdr:cNvPr id="74" name="Text Box 17">
          <a:extLst>
            <a:ext uri="{FF2B5EF4-FFF2-40B4-BE49-F238E27FC236}">
              <a16:creationId xmlns:a16="http://schemas.microsoft.com/office/drawing/2014/main" id="{00000000-0008-0000-0A00-00004A000000}"/>
            </a:ext>
          </a:extLst>
        </xdr:cNvPr>
        <xdr:cNvSpPr txBox="1">
          <a:spLocks noChangeArrowheads="1"/>
        </xdr:cNvSpPr>
      </xdr:nvSpPr>
      <xdr:spPr bwMode="auto">
        <a:xfrm>
          <a:off x="344138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19</xdr:row>
      <xdr:rowOff>0</xdr:rowOff>
    </xdr:from>
    <xdr:ext cx="95250" cy="171450"/>
    <xdr:sp macro="" textlink="">
      <xdr:nvSpPr>
        <xdr:cNvPr id="75" name="Text Box 18">
          <a:extLst>
            <a:ext uri="{FF2B5EF4-FFF2-40B4-BE49-F238E27FC236}">
              <a16:creationId xmlns:a16="http://schemas.microsoft.com/office/drawing/2014/main" id="{00000000-0008-0000-0A00-00004B000000}"/>
            </a:ext>
          </a:extLst>
        </xdr:cNvPr>
        <xdr:cNvSpPr txBox="1">
          <a:spLocks noChangeArrowheads="1"/>
        </xdr:cNvSpPr>
      </xdr:nvSpPr>
      <xdr:spPr bwMode="auto">
        <a:xfrm>
          <a:off x="344138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19</xdr:row>
      <xdr:rowOff>0</xdr:rowOff>
    </xdr:from>
    <xdr:ext cx="95250" cy="171450"/>
    <xdr:sp macro="" textlink="">
      <xdr:nvSpPr>
        <xdr:cNvPr id="76" name="Text Box 19">
          <a:extLst>
            <a:ext uri="{FF2B5EF4-FFF2-40B4-BE49-F238E27FC236}">
              <a16:creationId xmlns:a16="http://schemas.microsoft.com/office/drawing/2014/main" id="{00000000-0008-0000-0A00-00004C000000}"/>
            </a:ext>
          </a:extLst>
        </xdr:cNvPr>
        <xdr:cNvSpPr txBox="1">
          <a:spLocks noChangeArrowheads="1"/>
        </xdr:cNvSpPr>
      </xdr:nvSpPr>
      <xdr:spPr bwMode="auto">
        <a:xfrm>
          <a:off x="344138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77" name="Text Box 16">
          <a:extLst>
            <a:ext uri="{FF2B5EF4-FFF2-40B4-BE49-F238E27FC236}">
              <a16:creationId xmlns:a16="http://schemas.microsoft.com/office/drawing/2014/main" id="{00000000-0008-0000-0A00-00004D000000}"/>
            </a:ext>
          </a:extLst>
        </xdr:cNvPr>
        <xdr:cNvSpPr txBox="1">
          <a:spLocks noChangeArrowheads="1"/>
        </xdr:cNvSpPr>
      </xdr:nvSpPr>
      <xdr:spPr bwMode="auto">
        <a:xfrm>
          <a:off x="357854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78" name="Text Box 17">
          <a:extLst>
            <a:ext uri="{FF2B5EF4-FFF2-40B4-BE49-F238E27FC236}">
              <a16:creationId xmlns:a16="http://schemas.microsoft.com/office/drawing/2014/main" id="{00000000-0008-0000-0A00-00004E000000}"/>
            </a:ext>
          </a:extLst>
        </xdr:cNvPr>
        <xdr:cNvSpPr txBox="1">
          <a:spLocks noChangeArrowheads="1"/>
        </xdr:cNvSpPr>
      </xdr:nvSpPr>
      <xdr:spPr bwMode="auto">
        <a:xfrm>
          <a:off x="357854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79" name="Text Box 18">
          <a:extLst>
            <a:ext uri="{FF2B5EF4-FFF2-40B4-BE49-F238E27FC236}">
              <a16:creationId xmlns:a16="http://schemas.microsoft.com/office/drawing/2014/main" id="{00000000-0008-0000-0A00-00004F000000}"/>
            </a:ext>
          </a:extLst>
        </xdr:cNvPr>
        <xdr:cNvSpPr txBox="1">
          <a:spLocks noChangeArrowheads="1"/>
        </xdr:cNvSpPr>
      </xdr:nvSpPr>
      <xdr:spPr bwMode="auto">
        <a:xfrm>
          <a:off x="357854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80" name="Text Box 19">
          <a:extLst>
            <a:ext uri="{FF2B5EF4-FFF2-40B4-BE49-F238E27FC236}">
              <a16:creationId xmlns:a16="http://schemas.microsoft.com/office/drawing/2014/main" id="{00000000-0008-0000-0A00-000050000000}"/>
            </a:ext>
          </a:extLst>
        </xdr:cNvPr>
        <xdr:cNvSpPr txBox="1">
          <a:spLocks noChangeArrowheads="1"/>
        </xdr:cNvSpPr>
      </xdr:nvSpPr>
      <xdr:spPr bwMode="auto">
        <a:xfrm>
          <a:off x="357854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81" name="Text Box 16">
          <a:extLst>
            <a:ext uri="{FF2B5EF4-FFF2-40B4-BE49-F238E27FC236}">
              <a16:creationId xmlns:a16="http://schemas.microsoft.com/office/drawing/2014/main" id="{00000000-0008-0000-0A00-000051000000}"/>
            </a:ext>
          </a:extLst>
        </xdr:cNvPr>
        <xdr:cNvSpPr txBox="1">
          <a:spLocks noChangeArrowheads="1"/>
        </xdr:cNvSpPr>
      </xdr:nvSpPr>
      <xdr:spPr bwMode="auto">
        <a:xfrm>
          <a:off x="357854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82" name="Text Box 17">
          <a:extLst>
            <a:ext uri="{FF2B5EF4-FFF2-40B4-BE49-F238E27FC236}">
              <a16:creationId xmlns:a16="http://schemas.microsoft.com/office/drawing/2014/main" id="{00000000-0008-0000-0A00-000052000000}"/>
            </a:ext>
          </a:extLst>
        </xdr:cNvPr>
        <xdr:cNvSpPr txBox="1">
          <a:spLocks noChangeArrowheads="1"/>
        </xdr:cNvSpPr>
      </xdr:nvSpPr>
      <xdr:spPr bwMode="auto">
        <a:xfrm>
          <a:off x="357854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83" name="Text Box 18">
          <a:extLst>
            <a:ext uri="{FF2B5EF4-FFF2-40B4-BE49-F238E27FC236}">
              <a16:creationId xmlns:a16="http://schemas.microsoft.com/office/drawing/2014/main" id="{00000000-0008-0000-0A00-000053000000}"/>
            </a:ext>
          </a:extLst>
        </xdr:cNvPr>
        <xdr:cNvSpPr txBox="1">
          <a:spLocks noChangeArrowheads="1"/>
        </xdr:cNvSpPr>
      </xdr:nvSpPr>
      <xdr:spPr bwMode="auto">
        <a:xfrm>
          <a:off x="357854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84" name="Text Box 19">
          <a:extLst>
            <a:ext uri="{FF2B5EF4-FFF2-40B4-BE49-F238E27FC236}">
              <a16:creationId xmlns:a16="http://schemas.microsoft.com/office/drawing/2014/main" id="{00000000-0008-0000-0A00-000054000000}"/>
            </a:ext>
          </a:extLst>
        </xdr:cNvPr>
        <xdr:cNvSpPr txBox="1">
          <a:spLocks noChangeArrowheads="1"/>
        </xdr:cNvSpPr>
      </xdr:nvSpPr>
      <xdr:spPr bwMode="auto">
        <a:xfrm>
          <a:off x="357854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85" name="Text Box 16">
          <a:extLst>
            <a:ext uri="{FF2B5EF4-FFF2-40B4-BE49-F238E27FC236}">
              <a16:creationId xmlns:a16="http://schemas.microsoft.com/office/drawing/2014/main" id="{00000000-0008-0000-0A00-000055000000}"/>
            </a:ext>
          </a:extLst>
        </xdr:cNvPr>
        <xdr:cNvSpPr txBox="1">
          <a:spLocks noChangeArrowheads="1"/>
        </xdr:cNvSpPr>
      </xdr:nvSpPr>
      <xdr:spPr bwMode="auto">
        <a:xfrm>
          <a:off x="375189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86" name="Text Box 17">
          <a:extLst>
            <a:ext uri="{FF2B5EF4-FFF2-40B4-BE49-F238E27FC236}">
              <a16:creationId xmlns:a16="http://schemas.microsoft.com/office/drawing/2014/main" id="{00000000-0008-0000-0A00-000056000000}"/>
            </a:ext>
          </a:extLst>
        </xdr:cNvPr>
        <xdr:cNvSpPr txBox="1">
          <a:spLocks noChangeArrowheads="1"/>
        </xdr:cNvSpPr>
      </xdr:nvSpPr>
      <xdr:spPr bwMode="auto">
        <a:xfrm>
          <a:off x="375189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87" name="Text Box 18">
          <a:extLst>
            <a:ext uri="{FF2B5EF4-FFF2-40B4-BE49-F238E27FC236}">
              <a16:creationId xmlns:a16="http://schemas.microsoft.com/office/drawing/2014/main" id="{00000000-0008-0000-0A00-000057000000}"/>
            </a:ext>
          </a:extLst>
        </xdr:cNvPr>
        <xdr:cNvSpPr txBox="1">
          <a:spLocks noChangeArrowheads="1"/>
        </xdr:cNvSpPr>
      </xdr:nvSpPr>
      <xdr:spPr bwMode="auto">
        <a:xfrm>
          <a:off x="375189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88" name="Text Box 19">
          <a:extLst>
            <a:ext uri="{FF2B5EF4-FFF2-40B4-BE49-F238E27FC236}">
              <a16:creationId xmlns:a16="http://schemas.microsoft.com/office/drawing/2014/main" id="{00000000-0008-0000-0A00-000058000000}"/>
            </a:ext>
          </a:extLst>
        </xdr:cNvPr>
        <xdr:cNvSpPr txBox="1">
          <a:spLocks noChangeArrowheads="1"/>
        </xdr:cNvSpPr>
      </xdr:nvSpPr>
      <xdr:spPr bwMode="auto">
        <a:xfrm>
          <a:off x="375189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89" name="Text Box 16">
          <a:extLst>
            <a:ext uri="{FF2B5EF4-FFF2-40B4-BE49-F238E27FC236}">
              <a16:creationId xmlns:a16="http://schemas.microsoft.com/office/drawing/2014/main" id="{00000000-0008-0000-0A00-000059000000}"/>
            </a:ext>
          </a:extLst>
        </xdr:cNvPr>
        <xdr:cNvSpPr txBox="1">
          <a:spLocks noChangeArrowheads="1"/>
        </xdr:cNvSpPr>
      </xdr:nvSpPr>
      <xdr:spPr bwMode="auto">
        <a:xfrm>
          <a:off x="375189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90" name="Text Box 17">
          <a:extLst>
            <a:ext uri="{FF2B5EF4-FFF2-40B4-BE49-F238E27FC236}">
              <a16:creationId xmlns:a16="http://schemas.microsoft.com/office/drawing/2014/main" id="{00000000-0008-0000-0A00-00005A000000}"/>
            </a:ext>
          </a:extLst>
        </xdr:cNvPr>
        <xdr:cNvSpPr txBox="1">
          <a:spLocks noChangeArrowheads="1"/>
        </xdr:cNvSpPr>
      </xdr:nvSpPr>
      <xdr:spPr bwMode="auto">
        <a:xfrm>
          <a:off x="375189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91" name="Text Box 18">
          <a:extLst>
            <a:ext uri="{FF2B5EF4-FFF2-40B4-BE49-F238E27FC236}">
              <a16:creationId xmlns:a16="http://schemas.microsoft.com/office/drawing/2014/main" id="{00000000-0008-0000-0A00-00005B000000}"/>
            </a:ext>
          </a:extLst>
        </xdr:cNvPr>
        <xdr:cNvSpPr txBox="1">
          <a:spLocks noChangeArrowheads="1"/>
        </xdr:cNvSpPr>
      </xdr:nvSpPr>
      <xdr:spPr bwMode="auto">
        <a:xfrm>
          <a:off x="375189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92" name="Text Box 19">
          <a:extLst>
            <a:ext uri="{FF2B5EF4-FFF2-40B4-BE49-F238E27FC236}">
              <a16:creationId xmlns:a16="http://schemas.microsoft.com/office/drawing/2014/main" id="{00000000-0008-0000-0A00-00005C000000}"/>
            </a:ext>
          </a:extLst>
        </xdr:cNvPr>
        <xdr:cNvSpPr txBox="1">
          <a:spLocks noChangeArrowheads="1"/>
        </xdr:cNvSpPr>
      </xdr:nvSpPr>
      <xdr:spPr bwMode="auto">
        <a:xfrm>
          <a:off x="375189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93" name="Text Box 16">
          <a:extLst>
            <a:ext uri="{FF2B5EF4-FFF2-40B4-BE49-F238E27FC236}">
              <a16:creationId xmlns:a16="http://schemas.microsoft.com/office/drawing/2014/main" id="{00000000-0008-0000-0A00-00005D000000}"/>
            </a:ext>
          </a:extLst>
        </xdr:cNvPr>
        <xdr:cNvSpPr txBox="1">
          <a:spLocks noChangeArrowheads="1"/>
        </xdr:cNvSpPr>
      </xdr:nvSpPr>
      <xdr:spPr bwMode="auto">
        <a:xfrm>
          <a:off x="375189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94" name="Text Box 17">
          <a:extLst>
            <a:ext uri="{FF2B5EF4-FFF2-40B4-BE49-F238E27FC236}">
              <a16:creationId xmlns:a16="http://schemas.microsoft.com/office/drawing/2014/main" id="{00000000-0008-0000-0A00-00005E000000}"/>
            </a:ext>
          </a:extLst>
        </xdr:cNvPr>
        <xdr:cNvSpPr txBox="1">
          <a:spLocks noChangeArrowheads="1"/>
        </xdr:cNvSpPr>
      </xdr:nvSpPr>
      <xdr:spPr bwMode="auto">
        <a:xfrm>
          <a:off x="375189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95" name="Text Box 18">
          <a:extLst>
            <a:ext uri="{FF2B5EF4-FFF2-40B4-BE49-F238E27FC236}">
              <a16:creationId xmlns:a16="http://schemas.microsoft.com/office/drawing/2014/main" id="{00000000-0008-0000-0A00-00005F000000}"/>
            </a:ext>
          </a:extLst>
        </xdr:cNvPr>
        <xdr:cNvSpPr txBox="1">
          <a:spLocks noChangeArrowheads="1"/>
        </xdr:cNvSpPr>
      </xdr:nvSpPr>
      <xdr:spPr bwMode="auto">
        <a:xfrm>
          <a:off x="375189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96" name="Text Box 19">
          <a:extLst>
            <a:ext uri="{FF2B5EF4-FFF2-40B4-BE49-F238E27FC236}">
              <a16:creationId xmlns:a16="http://schemas.microsoft.com/office/drawing/2014/main" id="{00000000-0008-0000-0A00-000060000000}"/>
            </a:ext>
          </a:extLst>
        </xdr:cNvPr>
        <xdr:cNvSpPr txBox="1">
          <a:spLocks noChangeArrowheads="1"/>
        </xdr:cNvSpPr>
      </xdr:nvSpPr>
      <xdr:spPr bwMode="auto">
        <a:xfrm>
          <a:off x="375189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97" name="Text Box 16">
          <a:extLst>
            <a:ext uri="{FF2B5EF4-FFF2-40B4-BE49-F238E27FC236}">
              <a16:creationId xmlns:a16="http://schemas.microsoft.com/office/drawing/2014/main" id="{00000000-0008-0000-0A00-000061000000}"/>
            </a:ext>
          </a:extLst>
        </xdr:cNvPr>
        <xdr:cNvSpPr txBox="1">
          <a:spLocks noChangeArrowheads="1"/>
        </xdr:cNvSpPr>
      </xdr:nvSpPr>
      <xdr:spPr bwMode="auto">
        <a:xfrm>
          <a:off x="375189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98" name="Text Box 17">
          <a:extLst>
            <a:ext uri="{FF2B5EF4-FFF2-40B4-BE49-F238E27FC236}">
              <a16:creationId xmlns:a16="http://schemas.microsoft.com/office/drawing/2014/main" id="{00000000-0008-0000-0A00-000062000000}"/>
            </a:ext>
          </a:extLst>
        </xdr:cNvPr>
        <xdr:cNvSpPr txBox="1">
          <a:spLocks noChangeArrowheads="1"/>
        </xdr:cNvSpPr>
      </xdr:nvSpPr>
      <xdr:spPr bwMode="auto">
        <a:xfrm>
          <a:off x="375189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99" name="Text Box 18">
          <a:extLst>
            <a:ext uri="{FF2B5EF4-FFF2-40B4-BE49-F238E27FC236}">
              <a16:creationId xmlns:a16="http://schemas.microsoft.com/office/drawing/2014/main" id="{00000000-0008-0000-0A00-000063000000}"/>
            </a:ext>
          </a:extLst>
        </xdr:cNvPr>
        <xdr:cNvSpPr txBox="1">
          <a:spLocks noChangeArrowheads="1"/>
        </xdr:cNvSpPr>
      </xdr:nvSpPr>
      <xdr:spPr bwMode="auto">
        <a:xfrm>
          <a:off x="375189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100" name="Text Box 19">
          <a:extLst>
            <a:ext uri="{FF2B5EF4-FFF2-40B4-BE49-F238E27FC236}">
              <a16:creationId xmlns:a16="http://schemas.microsoft.com/office/drawing/2014/main" id="{00000000-0008-0000-0A00-000064000000}"/>
            </a:ext>
          </a:extLst>
        </xdr:cNvPr>
        <xdr:cNvSpPr txBox="1">
          <a:spLocks noChangeArrowheads="1"/>
        </xdr:cNvSpPr>
      </xdr:nvSpPr>
      <xdr:spPr bwMode="auto">
        <a:xfrm>
          <a:off x="375189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24</xdr:row>
      <xdr:rowOff>0</xdr:rowOff>
    </xdr:from>
    <xdr:ext cx="95250" cy="171450"/>
    <xdr:sp macro="" textlink="">
      <xdr:nvSpPr>
        <xdr:cNvPr id="101" name="Text Box 16">
          <a:extLst>
            <a:ext uri="{FF2B5EF4-FFF2-40B4-BE49-F238E27FC236}">
              <a16:creationId xmlns:a16="http://schemas.microsoft.com/office/drawing/2014/main" id="{00000000-0008-0000-0A00-000065000000}"/>
            </a:ext>
          </a:extLst>
        </xdr:cNvPr>
        <xdr:cNvSpPr txBox="1">
          <a:spLocks noChangeArrowheads="1"/>
        </xdr:cNvSpPr>
      </xdr:nvSpPr>
      <xdr:spPr bwMode="auto">
        <a:xfrm>
          <a:off x="91535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24</xdr:row>
      <xdr:rowOff>0</xdr:rowOff>
    </xdr:from>
    <xdr:ext cx="95250" cy="171450"/>
    <xdr:sp macro="" textlink="">
      <xdr:nvSpPr>
        <xdr:cNvPr id="102" name="Text Box 17">
          <a:extLst>
            <a:ext uri="{FF2B5EF4-FFF2-40B4-BE49-F238E27FC236}">
              <a16:creationId xmlns:a16="http://schemas.microsoft.com/office/drawing/2014/main" id="{00000000-0008-0000-0A00-000066000000}"/>
            </a:ext>
          </a:extLst>
        </xdr:cNvPr>
        <xdr:cNvSpPr txBox="1">
          <a:spLocks noChangeArrowheads="1"/>
        </xdr:cNvSpPr>
      </xdr:nvSpPr>
      <xdr:spPr bwMode="auto">
        <a:xfrm>
          <a:off x="91535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24</xdr:row>
      <xdr:rowOff>0</xdr:rowOff>
    </xdr:from>
    <xdr:ext cx="95250" cy="171450"/>
    <xdr:sp macro="" textlink="">
      <xdr:nvSpPr>
        <xdr:cNvPr id="103" name="Text Box 18">
          <a:extLst>
            <a:ext uri="{FF2B5EF4-FFF2-40B4-BE49-F238E27FC236}">
              <a16:creationId xmlns:a16="http://schemas.microsoft.com/office/drawing/2014/main" id="{00000000-0008-0000-0A00-000067000000}"/>
            </a:ext>
          </a:extLst>
        </xdr:cNvPr>
        <xdr:cNvSpPr txBox="1">
          <a:spLocks noChangeArrowheads="1"/>
        </xdr:cNvSpPr>
      </xdr:nvSpPr>
      <xdr:spPr bwMode="auto">
        <a:xfrm>
          <a:off x="91535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24</xdr:row>
      <xdr:rowOff>0</xdr:rowOff>
    </xdr:from>
    <xdr:ext cx="95250" cy="171450"/>
    <xdr:sp macro="" textlink="">
      <xdr:nvSpPr>
        <xdr:cNvPr id="104" name="Text Box 19">
          <a:extLst>
            <a:ext uri="{FF2B5EF4-FFF2-40B4-BE49-F238E27FC236}">
              <a16:creationId xmlns:a16="http://schemas.microsoft.com/office/drawing/2014/main" id="{00000000-0008-0000-0A00-000068000000}"/>
            </a:ext>
          </a:extLst>
        </xdr:cNvPr>
        <xdr:cNvSpPr txBox="1">
          <a:spLocks noChangeArrowheads="1"/>
        </xdr:cNvSpPr>
      </xdr:nvSpPr>
      <xdr:spPr bwMode="auto">
        <a:xfrm>
          <a:off x="91535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24</xdr:row>
      <xdr:rowOff>0</xdr:rowOff>
    </xdr:from>
    <xdr:ext cx="95250" cy="171450"/>
    <xdr:sp macro="" textlink="">
      <xdr:nvSpPr>
        <xdr:cNvPr id="105" name="Text Box 16">
          <a:extLst>
            <a:ext uri="{FF2B5EF4-FFF2-40B4-BE49-F238E27FC236}">
              <a16:creationId xmlns:a16="http://schemas.microsoft.com/office/drawing/2014/main" id="{00000000-0008-0000-0A00-000069000000}"/>
            </a:ext>
          </a:extLst>
        </xdr:cNvPr>
        <xdr:cNvSpPr txBox="1">
          <a:spLocks noChangeArrowheads="1"/>
        </xdr:cNvSpPr>
      </xdr:nvSpPr>
      <xdr:spPr bwMode="auto">
        <a:xfrm>
          <a:off x="330422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24</xdr:row>
      <xdr:rowOff>0</xdr:rowOff>
    </xdr:from>
    <xdr:ext cx="95250" cy="171450"/>
    <xdr:sp macro="" textlink="">
      <xdr:nvSpPr>
        <xdr:cNvPr id="106" name="Text Box 17">
          <a:extLst>
            <a:ext uri="{FF2B5EF4-FFF2-40B4-BE49-F238E27FC236}">
              <a16:creationId xmlns:a16="http://schemas.microsoft.com/office/drawing/2014/main" id="{00000000-0008-0000-0A00-00006A000000}"/>
            </a:ext>
          </a:extLst>
        </xdr:cNvPr>
        <xdr:cNvSpPr txBox="1">
          <a:spLocks noChangeArrowheads="1"/>
        </xdr:cNvSpPr>
      </xdr:nvSpPr>
      <xdr:spPr bwMode="auto">
        <a:xfrm>
          <a:off x="330422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24</xdr:row>
      <xdr:rowOff>0</xdr:rowOff>
    </xdr:from>
    <xdr:ext cx="95250" cy="171450"/>
    <xdr:sp macro="" textlink="">
      <xdr:nvSpPr>
        <xdr:cNvPr id="107" name="Text Box 18">
          <a:extLst>
            <a:ext uri="{FF2B5EF4-FFF2-40B4-BE49-F238E27FC236}">
              <a16:creationId xmlns:a16="http://schemas.microsoft.com/office/drawing/2014/main" id="{00000000-0008-0000-0A00-00006B000000}"/>
            </a:ext>
          </a:extLst>
        </xdr:cNvPr>
        <xdr:cNvSpPr txBox="1">
          <a:spLocks noChangeArrowheads="1"/>
        </xdr:cNvSpPr>
      </xdr:nvSpPr>
      <xdr:spPr bwMode="auto">
        <a:xfrm>
          <a:off x="330422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24</xdr:row>
      <xdr:rowOff>0</xdr:rowOff>
    </xdr:from>
    <xdr:ext cx="95250" cy="171450"/>
    <xdr:sp macro="" textlink="">
      <xdr:nvSpPr>
        <xdr:cNvPr id="108" name="Text Box 19">
          <a:extLst>
            <a:ext uri="{FF2B5EF4-FFF2-40B4-BE49-F238E27FC236}">
              <a16:creationId xmlns:a16="http://schemas.microsoft.com/office/drawing/2014/main" id="{00000000-0008-0000-0A00-00006C000000}"/>
            </a:ext>
          </a:extLst>
        </xdr:cNvPr>
        <xdr:cNvSpPr txBox="1">
          <a:spLocks noChangeArrowheads="1"/>
        </xdr:cNvSpPr>
      </xdr:nvSpPr>
      <xdr:spPr bwMode="auto">
        <a:xfrm>
          <a:off x="330422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24</xdr:row>
      <xdr:rowOff>0</xdr:rowOff>
    </xdr:from>
    <xdr:ext cx="95250" cy="171450"/>
    <xdr:sp macro="" textlink="">
      <xdr:nvSpPr>
        <xdr:cNvPr id="109" name="Text Box 16">
          <a:extLst>
            <a:ext uri="{FF2B5EF4-FFF2-40B4-BE49-F238E27FC236}">
              <a16:creationId xmlns:a16="http://schemas.microsoft.com/office/drawing/2014/main" id="{00000000-0008-0000-0A00-00006D000000}"/>
            </a:ext>
          </a:extLst>
        </xdr:cNvPr>
        <xdr:cNvSpPr txBox="1">
          <a:spLocks noChangeArrowheads="1"/>
        </xdr:cNvSpPr>
      </xdr:nvSpPr>
      <xdr:spPr bwMode="auto">
        <a:xfrm>
          <a:off x="344138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24</xdr:row>
      <xdr:rowOff>0</xdr:rowOff>
    </xdr:from>
    <xdr:ext cx="95250" cy="171450"/>
    <xdr:sp macro="" textlink="">
      <xdr:nvSpPr>
        <xdr:cNvPr id="110" name="Text Box 17">
          <a:extLst>
            <a:ext uri="{FF2B5EF4-FFF2-40B4-BE49-F238E27FC236}">
              <a16:creationId xmlns:a16="http://schemas.microsoft.com/office/drawing/2014/main" id="{00000000-0008-0000-0A00-00006E000000}"/>
            </a:ext>
          </a:extLst>
        </xdr:cNvPr>
        <xdr:cNvSpPr txBox="1">
          <a:spLocks noChangeArrowheads="1"/>
        </xdr:cNvSpPr>
      </xdr:nvSpPr>
      <xdr:spPr bwMode="auto">
        <a:xfrm>
          <a:off x="344138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24</xdr:row>
      <xdr:rowOff>0</xdr:rowOff>
    </xdr:from>
    <xdr:ext cx="95250" cy="171450"/>
    <xdr:sp macro="" textlink="">
      <xdr:nvSpPr>
        <xdr:cNvPr id="111" name="Text Box 18">
          <a:extLst>
            <a:ext uri="{FF2B5EF4-FFF2-40B4-BE49-F238E27FC236}">
              <a16:creationId xmlns:a16="http://schemas.microsoft.com/office/drawing/2014/main" id="{00000000-0008-0000-0A00-00006F000000}"/>
            </a:ext>
          </a:extLst>
        </xdr:cNvPr>
        <xdr:cNvSpPr txBox="1">
          <a:spLocks noChangeArrowheads="1"/>
        </xdr:cNvSpPr>
      </xdr:nvSpPr>
      <xdr:spPr bwMode="auto">
        <a:xfrm>
          <a:off x="344138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24</xdr:row>
      <xdr:rowOff>0</xdr:rowOff>
    </xdr:from>
    <xdr:ext cx="95250" cy="171450"/>
    <xdr:sp macro="" textlink="">
      <xdr:nvSpPr>
        <xdr:cNvPr id="112" name="Text Box 19">
          <a:extLst>
            <a:ext uri="{FF2B5EF4-FFF2-40B4-BE49-F238E27FC236}">
              <a16:creationId xmlns:a16="http://schemas.microsoft.com/office/drawing/2014/main" id="{00000000-0008-0000-0A00-000070000000}"/>
            </a:ext>
          </a:extLst>
        </xdr:cNvPr>
        <xdr:cNvSpPr txBox="1">
          <a:spLocks noChangeArrowheads="1"/>
        </xdr:cNvSpPr>
      </xdr:nvSpPr>
      <xdr:spPr bwMode="auto">
        <a:xfrm>
          <a:off x="344138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24</xdr:row>
      <xdr:rowOff>0</xdr:rowOff>
    </xdr:from>
    <xdr:ext cx="95250" cy="171450"/>
    <xdr:sp macro="" textlink="">
      <xdr:nvSpPr>
        <xdr:cNvPr id="113" name="Text Box 16">
          <a:extLst>
            <a:ext uri="{FF2B5EF4-FFF2-40B4-BE49-F238E27FC236}">
              <a16:creationId xmlns:a16="http://schemas.microsoft.com/office/drawing/2014/main" id="{00000000-0008-0000-0A00-000071000000}"/>
            </a:ext>
          </a:extLst>
        </xdr:cNvPr>
        <xdr:cNvSpPr txBox="1">
          <a:spLocks noChangeArrowheads="1"/>
        </xdr:cNvSpPr>
      </xdr:nvSpPr>
      <xdr:spPr bwMode="auto">
        <a:xfrm>
          <a:off x="344138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24</xdr:row>
      <xdr:rowOff>0</xdr:rowOff>
    </xdr:from>
    <xdr:ext cx="95250" cy="171450"/>
    <xdr:sp macro="" textlink="">
      <xdr:nvSpPr>
        <xdr:cNvPr id="114" name="Text Box 17">
          <a:extLst>
            <a:ext uri="{FF2B5EF4-FFF2-40B4-BE49-F238E27FC236}">
              <a16:creationId xmlns:a16="http://schemas.microsoft.com/office/drawing/2014/main" id="{00000000-0008-0000-0A00-000072000000}"/>
            </a:ext>
          </a:extLst>
        </xdr:cNvPr>
        <xdr:cNvSpPr txBox="1">
          <a:spLocks noChangeArrowheads="1"/>
        </xdr:cNvSpPr>
      </xdr:nvSpPr>
      <xdr:spPr bwMode="auto">
        <a:xfrm>
          <a:off x="344138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24</xdr:row>
      <xdr:rowOff>0</xdr:rowOff>
    </xdr:from>
    <xdr:ext cx="95250" cy="171450"/>
    <xdr:sp macro="" textlink="">
      <xdr:nvSpPr>
        <xdr:cNvPr id="115" name="Text Box 18">
          <a:extLst>
            <a:ext uri="{FF2B5EF4-FFF2-40B4-BE49-F238E27FC236}">
              <a16:creationId xmlns:a16="http://schemas.microsoft.com/office/drawing/2014/main" id="{00000000-0008-0000-0A00-000073000000}"/>
            </a:ext>
          </a:extLst>
        </xdr:cNvPr>
        <xdr:cNvSpPr txBox="1">
          <a:spLocks noChangeArrowheads="1"/>
        </xdr:cNvSpPr>
      </xdr:nvSpPr>
      <xdr:spPr bwMode="auto">
        <a:xfrm>
          <a:off x="344138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24</xdr:row>
      <xdr:rowOff>0</xdr:rowOff>
    </xdr:from>
    <xdr:ext cx="95250" cy="171450"/>
    <xdr:sp macro="" textlink="">
      <xdr:nvSpPr>
        <xdr:cNvPr id="116" name="Text Box 19">
          <a:extLst>
            <a:ext uri="{FF2B5EF4-FFF2-40B4-BE49-F238E27FC236}">
              <a16:creationId xmlns:a16="http://schemas.microsoft.com/office/drawing/2014/main" id="{00000000-0008-0000-0A00-000074000000}"/>
            </a:ext>
          </a:extLst>
        </xdr:cNvPr>
        <xdr:cNvSpPr txBox="1">
          <a:spLocks noChangeArrowheads="1"/>
        </xdr:cNvSpPr>
      </xdr:nvSpPr>
      <xdr:spPr bwMode="auto">
        <a:xfrm>
          <a:off x="3441382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17" name="Text Box 16">
          <a:extLst>
            <a:ext uri="{FF2B5EF4-FFF2-40B4-BE49-F238E27FC236}">
              <a16:creationId xmlns:a16="http://schemas.microsoft.com/office/drawing/2014/main" id="{00000000-0008-0000-0A00-000075000000}"/>
            </a:ext>
          </a:extLst>
        </xdr:cNvPr>
        <xdr:cNvSpPr txBox="1">
          <a:spLocks noChangeArrowheads="1"/>
        </xdr:cNvSpPr>
      </xdr:nvSpPr>
      <xdr:spPr bwMode="auto">
        <a:xfrm>
          <a:off x="361473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18" name="Text Box 17">
          <a:extLst>
            <a:ext uri="{FF2B5EF4-FFF2-40B4-BE49-F238E27FC236}">
              <a16:creationId xmlns:a16="http://schemas.microsoft.com/office/drawing/2014/main" id="{00000000-0008-0000-0A00-000076000000}"/>
            </a:ext>
          </a:extLst>
        </xdr:cNvPr>
        <xdr:cNvSpPr txBox="1">
          <a:spLocks noChangeArrowheads="1"/>
        </xdr:cNvSpPr>
      </xdr:nvSpPr>
      <xdr:spPr bwMode="auto">
        <a:xfrm>
          <a:off x="361473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19" name="Text Box 18">
          <a:extLst>
            <a:ext uri="{FF2B5EF4-FFF2-40B4-BE49-F238E27FC236}">
              <a16:creationId xmlns:a16="http://schemas.microsoft.com/office/drawing/2014/main" id="{00000000-0008-0000-0A00-000077000000}"/>
            </a:ext>
          </a:extLst>
        </xdr:cNvPr>
        <xdr:cNvSpPr txBox="1">
          <a:spLocks noChangeArrowheads="1"/>
        </xdr:cNvSpPr>
      </xdr:nvSpPr>
      <xdr:spPr bwMode="auto">
        <a:xfrm>
          <a:off x="361473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20" name="Text Box 19">
          <a:extLst>
            <a:ext uri="{FF2B5EF4-FFF2-40B4-BE49-F238E27FC236}">
              <a16:creationId xmlns:a16="http://schemas.microsoft.com/office/drawing/2014/main" id="{00000000-0008-0000-0A00-000078000000}"/>
            </a:ext>
          </a:extLst>
        </xdr:cNvPr>
        <xdr:cNvSpPr txBox="1">
          <a:spLocks noChangeArrowheads="1"/>
        </xdr:cNvSpPr>
      </xdr:nvSpPr>
      <xdr:spPr bwMode="auto">
        <a:xfrm>
          <a:off x="361473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21" name="Text Box 16">
          <a:extLst>
            <a:ext uri="{FF2B5EF4-FFF2-40B4-BE49-F238E27FC236}">
              <a16:creationId xmlns:a16="http://schemas.microsoft.com/office/drawing/2014/main" id="{00000000-0008-0000-0A00-000079000000}"/>
            </a:ext>
          </a:extLst>
        </xdr:cNvPr>
        <xdr:cNvSpPr txBox="1">
          <a:spLocks noChangeArrowheads="1"/>
        </xdr:cNvSpPr>
      </xdr:nvSpPr>
      <xdr:spPr bwMode="auto">
        <a:xfrm>
          <a:off x="361473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22" name="Text Box 17">
          <a:extLst>
            <a:ext uri="{FF2B5EF4-FFF2-40B4-BE49-F238E27FC236}">
              <a16:creationId xmlns:a16="http://schemas.microsoft.com/office/drawing/2014/main" id="{00000000-0008-0000-0A00-00007A000000}"/>
            </a:ext>
          </a:extLst>
        </xdr:cNvPr>
        <xdr:cNvSpPr txBox="1">
          <a:spLocks noChangeArrowheads="1"/>
        </xdr:cNvSpPr>
      </xdr:nvSpPr>
      <xdr:spPr bwMode="auto">
        <a:xfrm>
          <a:off x="361473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23" name="Text Box 18">
          <a:extLst>
            <a:ext uri="{FF2B5EF4-FFF2-40B4-BE49-F238E27FC236}">
              <a16:creationId xmlns:a16="http://schemas.microsoft.com/office/drawing/2014/main" id="{00000000-0008-0000-0A00-00007B000000}"/>
            </a:ext>
          </a:extLst>
        </xdr:cNvPr>
        <xdr:cNvSpPr txBox="1">
          <a:spLocks noChangeArrowheads="1"/>
        </xdr:cNvSpPr>
      </xdr:nvSpPr>
      <xdr:spPr bwMode="auto">
        <a:xfrm>
          <a:off x="361473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24" name="Text Box 19">
          <a:extLst>
            <a:ext uri="{FF2B5EF4-FFF2-40B4-BE49-F238E27FC236}">
              <a16:creationId xmlns:a16="http://schemas.microsoft.com/office/drawing/2014/main" id="{00000000-0008-0000-0A00-00007C000000}"/>
            </a:ext>
          </a:extLst>
        </xdr:cNvPr>
        <xdr:cNvSpPr txBox="1">
          <a:spLocks noChangeArrowheads="1"/>
        </xdr:cNvSpPr>
      </xdr:nvSpPr>
      <xdr:spPr bwMode="auto">
        <a:xfrm>
          <a:off x="361473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25" name="Text Box 16">
          <a:extLst>
            <a:ext uri="{FF2B5EF4-FFF2-40B4-BE49-F238E27FC236}">
              <a16:creationId xmlns:a16="http://schemas.microsoft.com/office/drawing/2014/main" id="{00000000-0008-0000-0A00-00007D000000}"/>
            </a:ext>
          </a:extLst>
        </xdr:cNvPr>
        <xdr:cNvSpPr txBox="1">
          <a:spLocks noChangeArrowheads="1"/>
        </xdr:cNvSpPr>
      </xdr:nvSpPr>
      <xdr:spPr bwMode="auto">
        <a:xfrm>
          <a:off x="361473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26" name="Text Box 17">
          <a:extLst>
            <a:ext uri="{FF2B5EF4-FFF2-40B4-BE49-F238E27FC236}">
              <a16:creationId xmlns:a16="http://schemas.microsoft.com/office/drawing/2014/main" id="{00000000-0008-0000-0A00-00007E000000}"/>
            </a:ext>
          </a:extLst>
        </xdr:cNvPr>
        <xdr:cNvSpPr txBox="1">
          <a:spLocks noChangeArrowheads="1"/>
        </xdr:cNvSpPr>
      </xdr:nvSpPr>
      <xdr:spPr bwMode="auto">
        <a:xfrm>
          <a:off x="361473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27" name="Text Box 18">
          <a:extLst>
            <a:ext uri="{FF2B5EF4-FFF2-40B4-BE49-F238E27FC236}">
              <a16:creationId xmlns:a16="http://schemas.microsoft.com/office/drawing/2014/main" id="{00000000-0008-0000-0A00-00007F000000}"/>
            </a:ext>
          </a:extLst>
        </xdr:cNvPr>
        <xdr:cNvSpPr txBox="1">
          <a:spLocks noChangeArrowheads="1"/>
        </xdr:cNvSpPr>
      </xdr:nvSpPr>
      <xdr:spPr bwMode="auto">
        <a:xfrm>
          <a:off x="361473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28" name="Text Box 19">
          <a:extLst>
            <a:ext uri="{FF2B5EF4-FFF2-40B4-BE49-F238E27FC236}">
              <a16:creationId xmlns:a16="http://schemas.microsoft.com/office/drawing/2014/main" id="{00000000-0008-0000-0A00-000080000000}"/>
            </a:ext>
          </a:extLst>
        </xdr:cNvPr>
        <xdr:cNvSpPr txBox="1">
          <a:spLocks noChangeArrowheads="1"/>
        </xdr:cNvSpPr>
      </xdr:nvSpPr>
      <xdr:spPr bwMode="auto">
        <a:xfrm>
          <a:off x="361473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29" name="Text Box 16">
          <a:extLst>
            <a:ext uri="{FF2B5EF4-FFF2-40B4-BE49-F238E27FC236}">
              <a16:creationId xmlns:a16="http://schemas.microsoft.com/office/drawing/2014/main" id="{00000000-0008-0000-0A00-000081000000}"/>
            </a:ext>
          </a:extLst>
        </xdr:cNvPr>
        <xdr:cNvSpPr txBox="1">
          <a:spLocks noChangeArrowheads="1"/>
        </xdr:cNvSpPr>
      </xdr:nvSpPr>
      <xdr:spPr bwMode="auto">
        <a:xfrm>
          <a:off x="361473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30" name="Text Box 17">
          <a:extLst>
            <a:ext uri="{FF2B5EF4-FFF2-40B4-BE49-F238E27FC236}">
              <a16:creationId xmlns:a16="http://schemas.microsoft.com/office/drawing/2014/main" id="{00000000-0008-0000-0A00-000082000000}"/>
            </a:ext>
          </a:extLst>
        </xdr:cNvPr>
        <xdr:cNvSpPr txBox="1">
          <a:spLocks noChangeArrowheads="1"/>
        </xdr:cNvSpPr>
      </xdr:nvSpPr>
      <xdr:spPr bwMode="auto">
        <a:xfrm>
          <a:off x="361473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31" name="Text Box 18">
          <a:extLst>
            <a:ext uri="{FF2B5EF4-FFF2-40B4-BE49-F238E27FC236}">
              <a16:creationId xmlns:a16="http://schemas.microsoft.com/office/drawing/2014/main" id="{00000000-0008-0000-0A00-000083000000}"/>
            </a:ext>
          </a:extLst>
        </xdr:cNvPr>
        <xdr:cNvSpPr txBox="1">
          <a:spLocks noChangeArrowheads="1"/>
        </xdr:cNvSpPr>
      </xdr:nvSpPr>
      <xdr:spPr bwMode="auto">
        <a:xfrm>
          <a:off x="361473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32" name="Text Box 19">
          <a:extLst>
            <a:ext uri="{FF2B5EF4-FFF2-40B4-BE49-F238E27FC236}">
              <a16:creationId xmlns:a16="http://schemas.microsoft.com/office/drawing/2014/main" id="{00000000-0008-0000-0A00-000084000000}"/>
            </a:ext>
          </a:extLst>
        </xdr:cNvPr>
        <xdr:cNvSpPr txBox="1">
          <a:spLocks noChangeArrowheads="1"/>
        </xdr:cNvSpPr>
      </xdr:nvSpPr>
      <xdr:spPr bwMode="auto">
        <a:xfrm>
          <a:off x="36147375"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29</xdr:row>
      <xdr:rowOff>0</xdr:rowOff>
    </xdr:from>
    <xdr:ext cx="95250" cy="171450"/>
    <xdr:sp macro="" textlink="">
      <xdr:nvSpPr>
        <xdr:cNvPr id="133" name="Text Box 16">
          <a:extLst>
            <a:ext uri="{FF2B5EF4-FFF2-40B4-BE49-F238E27FC236}">
              <a16:creationId xmlns:a16="http://schemas.microsoft.com/office/drawing/2014/main" id="{00000000-0008-0000-0A00-000085000000}"/>
            </a:ext>
          </a:extLst>
        </xdr:cNvPr>
        <xdr:cNvSpPr txBox="1">
          <a:spLocks noChangeArrowheads="1"/>
        </xdr:cNvSpPr>
      </xdr:nvSpPr>
      <xdr:spPr bwMode="auto">
        <a:xfrm>
          <a:off x="920115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29</xdr:row>
      <xdr:rowOff>0</xdr:rowOff>
    </xdr:from>
    <xdr:ext cx="95250" cy="171450"/>
    <xdr:sp macro="" textlink="">
      <xdr:nvSpPr>
        <xdr:cNvPr id="134" name="Text Box 17">
          <a:extLst>
            <a:ext uri="{FF2B5EF4-FFF2-40B4-BE49-F238E27FC236}">
              <a16:creationId xmlns:a16="http://schemas.microsoft.com/office/drawing/2014/main" id="{00000000-0008-0000-0A00-000086000000}"/>
            </a:ext>
          </a:extLst>
        </xdr:cNvPr>
        <xdr:cNvSpPr txBox="1">
          <a:spLocks noChangeArrowheads="1"/>
        </xdr:cNvSpPr>
      </xdr:nvSpPr>
      <xdr:spPr bwMode="auto">
        <a:xfrm>
          <a:off x="920115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29</xdr:row>
      <xdr:rowOff>0</xdr:rowOff>
    </xdr:from>
    <xdr:ext cx="95250" cy="171450"/>
    <xdr:sp macro="" textlink="">
      <xdr:nvSpPr>
        <xdr:cNvPr id="135" name="Text Box 18">
          <a:extLst>
            <a:ext uri="{FF2B5EF4-FFF2-40B4-BE49-F238E27FC236}">
              <a16:creationId xmlns:a16="http://schemas.microsoft.com/office/drawing/2014/main" id="{00000000-0008-0000-0A00-000087000000}"/>
            </a:ext>
          </a:extLst>
        </xdr:cNvPr>
        <xdr:cNvSpPr txBox="1">
          <a:spLocks noChangeArrowheads="1"/>
        </xdr:cNvSpPr>
      </xdr:nvSpPr>
      <xdr:spPr bwMode="auto">
        <a:xfrm>
          <a:off x="920115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29</xdr:row>
      <xdr:rowOff>0</xdr:rowOff>
    </xdr:from>
    <xdr:ext cx="95250" cy="171450"/>
    <xdr:sp macro="" textlink="">
      <xdr:nvSpPr>
        <xdr:cNvPr id="136" name="Text Box 19">
          <a:extLst>
            <a:ext uri="{FF2B5EF4-FFF2-40B4-BE49-F238E27FC236}">
              <a16:creationId xmlns:a16="http://schemas.microsoft.com/office/drawing/2014/main" id="{00000000-0008-0000-0A00-000088000000}"/>
            </a:ext>
          </a:extLst>
        </xdr:cNvPr>
        <xdr:cNvSpPr txBox="1">
          <a:spLocks noChangeArrowheads="1"/>
        </xdr:cNvSpPr>
      </xdr:nvSpPr>
      <xdr:spPr bwMode="auto">
        <a:xfrm>
          <a:off x="920115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32</xdr:row>
      <xdr:rowOff>504825</xdr:rowOff>
    </xdr:from>
    <xdr:ext cx="95250" cy="442269"/>
    <xdr:sp macro="" textlink="">
      <xdr:nvSpPr>
        <xdr:cNvPr id="137" name="Text Box 15">
          <a:extLst>
            <a:ext uri="{FF2B5EF4-FFF2-40B4-BE49-F238E27FC236}">
              <a16:creationId xmlns:a16="http://schemas.microsoft.com/office/drawing/2014/main" id="{00000000-0008-0000-0A00-000089000000}"/>
            </a:ext>
          </a:extLst>
        </xdr:cNvPr>
        <xdr:cNvSpPr txBox="1">
          <a:spLocks noChangeArrowheads="1"/>
        </xdr:cNvSpPr>
      </xdr:nvSpPr>
      <xdr:spPr bwMode="auto">
        <a:xfrm>
          <a:off x="9201150" y="7648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29</xdr:row>
      <xdr:rowOff>0</xdr:rowOff>
    </xdr:from>
    <xdr:ext cx="95250" cy="171450"/>
    <xdr:sp macro="" textlink="">
      <xdr:nvSpPr>
        <xdr:cNvPr id="138" name="Text Box 16">
          <a:extLst>
            <a:ext uri="{FF2B5EF4-FFF2-40B4-BE49-F238E27FC236}">
              <a16:creationId xmlns:a16="http://schemas.microsoft.com/office/drawing/2014/main" id="{00000000-0008-0000-0A00-00008A000000}"/>
            </a:ext>
          </a:extLst>
        </xdr:cNvPr>
        <xdr:cNvSpPr txBox="1">
          <a:spLocks noChangeArrowheads="1"/>
        </xdr:cNvSpPr>
      </xdr:nvSpPr>
      <xdr:spPr bwMode="auto">
        <a:xfrm>
          <a:off x="3308985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29</xdr:row>
      <xdr:rowOff>0</xdr:rowOff>
    </xdr:from>
    <xdr:ext cx="95250" cy="171450"/>
    <xdr:sp macro="" textlink="">
      <xdr:nvSpPr>
        <xdr:cNvPr id="139" name="Text Box 17">
          <a:extLst>
            <a:ext uri="{FF2B5EF4-FFF2-40B4-BE49-F238E27FC236}">
              <a16:creationId xmlns:a16="http://schemas.microsoft.com/office/drawing/2014/main" id="{00000000-0008-0000-0A00-00008B000000}"/>
            </a:ext>
          </a:extLst>
        </xdr:cNvPr>
        <xdr:cNvSpPr txBox="1">
          <a:spLocks noChangeArrowheads="1"/>
        </xdr:cNvSpPr>
      </xdr:nvSpPr>
      <xdr:spPr bwMode="auto">
        <a:xfrm>
          <a:off x="3308985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29</xdr:row>
      <xdr:rowOff>0</xdr:rowOff>
    </xdr:from>
    <xdr:ext cx="95250" cy="171450"/>
    <xdr:sp macro="" textlink="">
      <xdr:nvSpPr>
        <xdr:cNvPr id="140" name="Text Box 18">
          <a:extLst>
            <a:ext uri="{FF2B5EF4-FFF2-40B4-BE49-F238E27FC236}">
              <a16:creationId xmlns:a16="http://schemas.microsoft.com/office/drawing/2014/main" id="{00000000-0008-0000-0A00-00008C000000}"/>
            </a:ext>
          </a:extLst>
        </xdr:cNvPr>
        <xdr:cNvSpPr txBox="1">
          <a:spLocks noChangeArrowheads="1"/>
        </xdr:cNvSpPr>
      </xdr:nvSpPr>
      <xdr:spPr bwMode="auto">
        <a:xfrm>
          <a:off x="3308985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29</xdr:row>
      <xdr:rowOff>0</xdr:rowOff>
    </xdr:from>
    <xdr:ext cx="95250" cy="171450"/>
    <xdr:sp macro="" textlink="">
      <xdr:nvSpPr>
        <xdr:cNvPr id="141" name="Text Box 19">
          <a:extLst>
            <a:ext uri="{FF2B5EF4-FFF2-40B4-BE49-F238E27FC236}">
              <a16:creationId xmlns:a16="http://schemas.microsoft.com/office/drawing/2014/main" id="{00000000-0008-0000-0A00-00008D000000}"/>
            </a:ext>
          </a:extLst>
        </xdr:cNvPr>
        <xdr:cNvSpPr txBox="1">
          <a:spLocks noChangeArrowheads="1"/>
        </xdr:cNvSpPr>
      </xdr:nvSpPr>
      <xdr:spPr bwMode="auto">
        <a:xfrm>
          <a:off x="3308985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29</xdr:row>
      <xdr:rowOff>0</xdr:rowOff>
    </xdr:from>
    <xdr:ext cx="95250" cy="171450"/>
    <xdr:sp macro="" textlink="">
      <xdr:nvSpPr>
        <xdr:cNvPr id="142" name="Text Box 16">
          <a:extLst>
            <a:ext uri="{FF2B5EF4-FFF2-40B4-BE49-F238E27FC236}">
              <a16:creationId xmlns:a16="http://schemas.microsoft.com/office/drawing/2014/main" id="{00000000-0008-0000-0A00-00008E000000}"/>
            </a:ext>
          </a:extLst>
        </xdr:cNvPr>
        <xdr:cNvSpPr txBox="1">
          <a:spLocks noChangeArrowheads="1"/>
        </xdr:cNvSpPr>
      </xdr:nvSpPr>
      <xdr:spPr bwMode="auto">
        <a:xfrm>
          <a:off x="3446145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29</xdr:row>
      <xdr:rowOff>0</xdr:rowOff>
    </xdr:from>
    <xdr:ext cx="95250" cy="171450"/>
    <xdr:sp macro="" textlink="">
      <xdr:nvSpPr>
        <xdr:cNvPr id="143" name="Text Box 17">
          <a:extLst>
            <a:ext uri="{FF2B5EF4-FFF2-40B4-BE49-F238E27FC236}">
              <a16:creationId xmlns:a16="http://schemas.microsoft.com/office/drawing/2014/main" id="{00000000-0008-0000-0A00-00008F000000}"/>
            </a:ext>
          </a:extLst>
        </xdr:cNvPr>
        <xdr:cNvSpPr txBox="1">
          <a:spLocks noChangeArrowheads="1"/>
        </xdr:cNvSpPr>
      </xdr:nvSpPr>
      <xdr:spPr bwMode="auto">
        <a:xfrm>
          <a:off x="3446145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29</xdr:row>
      <xdr:rowOff>0</xdr:rowOff>
    </xdr:from>
    <xdr:ext cx="95250" cy="171450"/>
    <xdr:sp macro="" textlink="">
      <xdr:nvSpPr>
        <xdr:cNvPr id="144" name="Text Box 18">
          <a:extLst>
            <a:ext uri="{FF2B5EF4-FFF2-40B4-BE49-F238E27FC236}">
              <a16:creationId xmlns:a16="http://schemas.microsoft.com/office/drawing/2014/main" id="{00000000-0008-0000-0A00-000090000000}"/>
            </a:ext>
          </a:extLst>
        </xdr:cNvPr>
        <xdr:cNvSpPr txBox="1">
          <a:spLocks noChangeArrowheads="1"/>
        </xdr:cNvSpPr>
      </xdr:nvSpPr>
      <xdr:spPr bwMode="auto">
        <a:xfrm>
          <a:off x="3446145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29</xdr:row>
      <xdr:rowOff>0</xdr:rowOff>
    </xdr:from>
    <xdr:ext cx="95250" cy="171450"/>
    <xdr:sp macro="" textlink="">
      <xdr:nvSpPr>
        <xdr:cNvPr id="145" name="Text Box 19">
          <a:extLst>
            <a:ext uri="{FF2B5EF4-FFF2-40B4-BE49-F238E27FC236}">
              <a16:creationId xmlns:a16="http://schemas.microsoft.com/office/drawing/2014/main" id="{00000000-0008-0000-0A00-000091000000}"/>
            </a:ext>
          </a:extLst>
        </xdr:cNvPr>
        <xdr:cNvSpPr txBox="1">
          <a:spLocks noChangeArrowheads="1"/>
        </xdr:cNvSpPr>
      </xdr:nvSpPr>
      <xdr:spPr bwMode="auto">
        <a:xfrm>
          <a:off x="3446145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32</xdr:row>
      <xdr:rowOff>504825</xdr:rowOff>
    </xdr:from>
    <xdr:ext cx="95250" cy="442269"/>
    <xdr:sp macro="" textlink="">
      <xdr:nvSpPr>
        <xdr:cNvPr id="146" name="Text Box 15">
          <a:extLst>
            <a:ext uri="{FF2B5EF4-FFF2-40B4-BE49-F238E27FC236}">
              <a16:creationId xmlns:a16="http://schemas.microsoft.com/office/drawing/2014/main" id="{00000000-0008-0000-0A00-000092000000}"/>
            </a:ext>
          </a:extLst>
        </xdr:cNvPr>
        <xdr:cNvSpPr txBox="1">
          <a:spLocks noChangeArrowheads="1"/>
        </xdr:cNvSpPr>
      </xdr:nvSpPr>
      <xdr:spPr bwMode="auto">
        <a:xfrm>
          <a:off x="34461450" y="7648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29</xdr:row>
      <xdr:rowOff>0</xdr:rowOff>
    </xdr:from>
    <xdr:ext cx="95250" cy="171450"/>
    <xdr:sp macro="" textlink="">
      <xdr:nvSpPr>
        <xdr:cNvPr id="147" name="Text Box 16">
          <a:extLst>
            <a:ext uri="{FF2B5EF4-FFF2-40B4-BE49-F238E27FC236}">
              <a16:creationId xmlns:a16="http://schemas.microsoft.com/office/drawing/2014/main" id="{00000000-0008-0000-0A00-000093000000}"/>
            </a:ext>
          </a:extLst>
        </xdr:cNvPr>
        <xdr:cNvSpPr txBox="1">
          <a:spLocks noChangeArrowheads="1"/>
        </xdr:cNvSpPr>
      </xdr:nvSpPr>
      <xdr:spPr bwMode="auto">
        <a:xfrm>
          <a:off x="3446145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29</xdr:row>
      <xdr:rowOff>0</xdr:rowOff>
    </xdr:from>
    <xdr:ext cx="95250" cy="171450"/>
    <xdr:sp macro="" textlink="">
      <xdr:nvSpPr>
        <xdr:cNvPr id="148" name="Text Box 17">
          <a:extLst>
            <a:ext uri="{FF2B5EF4-FFF2-40B4-BE49-F238E27FC236}">
              <a16:creationId xmlns:a16="http://schemas.microsoft.com/office/drawing/2014/main" id="{00000000-0008-0000-0A00-000094000000}"/>
            </a:ext>
          </a:extLst>
        </xdr:cNvPr>
        <xdr:cNvSpPr txBox="1">
          <a:spLocks noChangeArrowheads="1"/>
        </xdr:cNvSpPr>
      </xdr:nvSpPr>
      <xdr:spPr bwMode="auto">
        <a:xfrm>
          <a:off x="3446145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29</xdr:row>
      <xdr:rowOff>0</xdr:rowOff>
    </xdr:from>
    <xdr:ext cx="95250" cy="171450"/>
    <xdr:sp macro="" textlink="">
      <xdr:nvSpPr>
        <xdr:cNvPr id="149" name="Text Box 18">
          <a:extLst>
            <a:ext uri="{FF2B5EF4-FFF2-40B4-BE49-F238E27FC236}">
              <a16:creationId xmlns:a16="http://schemas.microsoft.com/office/drawing/2014/main" id="{00000000-0008-0000-0A00-000095000000}"/>
            </a:ext>
          </a:extLst>
        </xdr:cNvPr>
        <xdr:cNvSpPr txBox="1">
          <a:spLocks noChangeArrowheads="1"/>
        </xdr:cNvSpPr>
      </xdr:nvSpPr>
      <xdr:spPr bwMode="auto">
        <a:xfrm>
          <a:off x="3446145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29</xdr:row>
      <xdr:rowOff>0</xdr:rowOff>
    </xdr:from>
    <xdr:ext cx="95250" cy="171450"/>
    <xdr:sp macro="" textlink="">
      <xdr:nvSpPr>
        <xdr:cNvPr id="150" name="Text Box 19">
          <a:extLst>
            <a:ext uri="{FF2B5EF4-FFF2-40B4-BE49-F238E27FC236}">
              <a16:creationId xmlns:a16="http://schemas.microsoft.com/office/drawing/2014/main" id="{00000000-0008-0000-0A00-000096000000}"/>
            </a:ext>
          </a:extLst>
        </xdr:cNvPr>
        <xdr:cNvSpPr txBox="1">
          <a:spLocks noChangeArrowheads="1"/>
        </xdr:cNvSpPr>
      </xdr:nvSpPr>
      <xdr:spPr bwMode="auto">
        <a:xfrm>
          <a:off x="3446145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32</xdr:row>
      <xdr:rowOff>504825</xdr:rowOff>
    </xdr:from>
    <xdr:ext cx="95250" cy="442269"/>
    <xdr:sp macro="" textlink="">
      <xdr:nvSpPr>
        <xdr:cNvPr id="151" name="Text Box 15">
          <a:extLst>
            <a:ext uri="{FF2B5EF4-FFF2-40B4-BE49-F238E27FC236}">
              <a16:creationId xmlns:a16="http://schemas.microsoft.com/office/drawing/2014/main" id="{00000000-0008-0000-0A00-000097000000}"/>
            </a:ext>
          </a:extLst>
        </xdr:cNvPr>
        <xdr:cNvSpPr txBox="1">
          <a:spLocks noChangeArrowheads="1"/>
        </xdr:cNvSpPr>
      </xdr:nvSpPr>
      <xdr:spPr bwMode="auto">
        <a:xfrm>
          <a:off x="34461450" y="7648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52" name="Text Box 16">
          <a:extLst>
            <a:ext uri="{FF2B5EF4-FFF2-40B4-BE49-F238E27FC236}">
              <a16:creationId xmlns:a16="http://schemas.microsoft.com/office/drawing/2014/main" id="{00000000-0008-0000-0A00-000098000000}"/>
            </a:ext>
          </a:extLst>
        </xdr:cNvPr>
        <xdr:cNvSpPr txBox="1">
          <a:spLocks noChangeArrowheads="1"/>
        </xdr:cNvSpPr>
      </xdr:nvSpPr>
      <xdr:spPr bwMode="auto">
        <a:xfrm>
          <a:off x="3619500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53" name="Text Box 17">
          <a:extLst>
            <a:ext uri="{FF2B5EF4-FFF2-40B4-BE49-F238E27FC236}">
              <a16:creationId xmlns:a16="http://schemas.microsoft.com/office/drawing/2014/main" id="{00000000-0008-0000-0A00-000099000000}"/>
            </a:ext>
          </a:extLst>
        </xdr:cNvPr>
        <xdr:cNvSpPr txBox="1">
          <a:spLocks noChangeArrowheads="1"/>
        </xdr:cNvSpPr>
      </xdr:nvSpPr>
      <xdr:spPr bwMode="auto">
        <a:xfrm>
          <a:off x="3619500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54" name="Text Box 18">
          <a:extLst>
            <a:ext uri="{FF2B5EF4-FFF2-40B4-BE49-F238E27FC236}">
              <a16:creationId xmlns:a16="http://schemas.microsoft.com/office/drawing/2014/main" id="{00000000-0008-0000-0A00-00009A000000}"/>
            </a:ext>
          </a:extLst>
        </xdr:cNvPr>
        <xdr:cNvSpPr txBox="1">
          <a:spLocks noChangeArrowheads="1"/>
        </xdr:cNvSpPr>
      </xdr:nvSpPr>
      <xdr:spPr bwMode="auto">
        <a:xfrm>
          <a:off x="3619500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55" name="Text Box 19">
          <a:extLst>
            <a:ext uri="{FF2B5EF4-FFF2-40B4-BE49-F238E27FC236}">
              <a16:creationId xmlns:a16="http://schemas.microsoft.com/office/drawing/2014/main" id="{00000000-0008-0000-0A00-00009B000000}"/>
            </a:ext>
          </a:extLst>
        </xdr:cNvPr>
        <xdr:cNvSpPr txBox="1">
          <a:spLocks noChangeArrowheads="1"/>
        </xdr:cNvSpPr>
      </xdr:nvSpPr>
      <xdr:spPr bwMode="auto">
        <a:xfrm>
          <a:off x="3619500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56" name="Text Box 16">
          <a:extLst>
            <a:ext uri="{FF2B5EF4-FFF2-40B4-BE49-F238E27FC236}">
              <a16:creationId xmlns:a16="http://schemas.microsoft.com/office/drawing/2014/main" id="{00000000-0008-0000-0A00-00009C000000}"/>
            </a:ext>
          </a:extLst>
        </xdr:cNvPr>
        <xdr:cNvSpPr txBox="1">
          <a:spLocks noChangeArrowheads="1"/>
        </xdr:cNvSpPr>
      </xdr:nvSpPr>
      <xdr:spPr bwMode="auto">
        <a:xfrm>
          <a:off x="3619500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57" name="Text Box 17">
          <a:extLst>
            <a:ext uri="{FF2B5EF4-FFF2-40B4-BE49-F238E27FC236}">
              <a16:creationId xmlns:a16="http://schemas.microsoft.com/office/drawing/2014/main" id="{00000000-0008-0000-0A00-00009D000000}"/>
            </a:ext>
          </a:extLst>
        </xdr:cNvPr>
        <xdr:cNvSpPr txBox="1">
          <a:spLocks noChangeArrowheads="1"/>
        </xdr:cNvSpPr>
      </xdr:nvSpPr>
      <xdr:spPr bwMode="auto">
        <a:xfrm>
          <a:off x="3619500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58" name="Text Box 18">
          <a:extLst>
            <a:ext uri="{FF2B5EF4-FFF2-40B4-BE49-F238E27FC236}">
              <a16:creationId xmlns:a16="http://schemas.microsoft.com/office/drawing/2014/main" id="{00000000-0008-0000-0A00-00009E000000}"/>
            </a:ext>
          </a:extLst>
        </xdr:cNvPr>
        <xdr:cNvSpPr txBox="1">
          <a:spLocks noChangeArrowheads="1"/>
        </xdr:cNvSpPr>
      </xdr:nvSpPr>
      <xdr:spPr bwMode="auto">
        <a:xfrm>
          <a:off x="3619500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59" name="Text Box 19">
          <a:extLst>
            <a:ext uri="{FF2B5EF4-FFF2-40B4-BE49-F238E27FC236}">
              <a16:creationId xmlns:a16="http://schemas.microsoft.com/office/drawing/2014/main" id="{00000000-0008-0000-0A00-00009F000000}"/>
            </a:ext>
          </a:extLst>
        </xdr:cNvPr>
        <xdr:cNvSpPr txBox="1">
          <a:spLocks noChangeArrowheads="1"/>
        </xdr:cNvSpPr>
      </xdr:nvSpPr>
      <xdr:spPr bwMode="auto">
        <a:xfrm>
          <a:off x="3619500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60" name="Text Box 16">
          <a:extLst>
            <a:ext uri="{FF2B5EF4-FFF2-40B4-BE49-F238E27FC236}">
              <a16:creationId xmlns:a16="http://schemas.microsoft.com/office/drawing/2014/main" id="{00000000-0008-0000-0A00-0000A0000000}"/>
            </a:ext>
          </a:extLst>
        </xdr:cNvPr>
        <xdr:cNvSpPr txBox="1">
          <a:spLocks noChangeArrowheads="1"/>
        </xdr:cNvSpPr>
      </xdr:nvSpPr>
      <xdr:spPr bwMode="auto">
        <a:xfrm>
          <a:off x="3619500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61" name="Text Box 17">
          <a:extLst>
            <a:ext uri="{FF2B5EF4-FFF2-40B4-BE49-F238E27FC236}">
              <a16:creationId xmlns:a16="http://schemas.microsoft.com/office/drawing/2014/main" id="{00000000-0008-0000-0A00-0000A1000000}"/>
            </a:ext>
          </a:extLst>
        </xdr:cNvPr>
        <xdr:cNvSpPr txBox="1">
          <a:spLocks noChangeArrowheads="1"/>
        </xdr:cNvSpPr>
      </xdr:nvSpPr>
      <xdr:spPr bwMode="auto">
        <a:xfrm>
          <a:off x="3619500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62" name="Text Box 18">
          <a:extLst>
            <a:ext uri="{FF2B5EF4-FFF2-40B4-BE49-F238E27FC236}">
              <a16:creationId xmlns:a16="http://schemas.microsoft.com/office/drawing/2014/main" id="{00000000-0008-0000-0A00-0000A2000000}"/>
            </a:ext>
          </a:extLst>
        </xdr:cNvPr>
        <xdr:cNvSpPr txBox="1">
          <a:spLocks noChangeArrowheads="1"/>
        </xdr:cNvSpPr>
      </xdr:nvSpPr>
      <xdr:spPr bwMode="auto">
        <a:xfrm>
          <a:off x="3619500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63" name="Text Box 19">
          <a:extLst>
            <a:ext uri="{FF2B5EF4-FFF2-40B4-BE49-F238E27FC236}">
              <a16:creationId xmlns:a16="http://schemas.microsoft.com/office/drawing/2014/main" id="{00000000-0008-0000-0A00-0000A3000000}"/>
            </a:ext>
          </a:extLst>
        </xdr:cNvPr>
        <xdr:cNvSpPr txBox="1">
          <a:spLocks noChangeArrowheads="1"/>
        </xdr:cNvSpPr>
      </xdr:nvSpPr>
      <xdr:spPr bwMode="auto">
        <a:xfrm>
          <a:off x="3619500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64" name="Text Box 16">
          <a:extLst>
            <a:ext uri="{FF2B5EF4-FFF2-40B4-BE49-F238E27FC236}">
              <a16:creationId xmlns:a16="http://schemas.microsoft.com/office/drawing/2014/main" id="{00000000-0008-0000-0A00-0000A4000000}"/>
            </a:ext>
          </a:extLst>
        </xdr:cNvPr>
        <xdr:cNvSpPr txBox="1">
          <a:spLocks noChangeArrowheads="1"/>
        </xdr:cNvSpPr>
      </xdr:nvSpPr>
      <xdr:spPr bwMode="auto">
        <a:xfrm>
          <a:off x="3619500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65" name="Text Box 17">
          <a:extLst>
            <a:ext uri="{FF2B5EF4-FFF2-40B4-BE49-F238E27FC236}">
              <a16:creationId xmlns:a16="http://schemas.microsoft.com/office/drawing/2014/main" id="{00000000-0008-0000-0A00-0000A5000000}"/>
            </a:ext>
          </a:extLst>
        </xdr:cNvPr>
        <xdr:cNvSpPr txBox="1">
          <a:spLocks noChangeArrowheads="1"/>
        </xdr:cNvSpPr>
      </xdr:nvSpPr>
      <xdr:spPr bwMode="auto">
        <a:xfrm>
          <a:off x="3619500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66" name="Text Box 18">
          <a:extLst>
            <a:ext uri="{FF2B5EF4-FFF2-40B4-BE49-F238E27FC236}">
              <a16:creationId xmlns:a16="http://schemas.microsoft.com/office/drawing/2014/main" id="{00000000-0008-0000-0A00-0000A6000000}"/>
            </a:ext>
          </a:extLst>
        </xdr:cNvPr>
        <xdr:cNvSpPr txBox="1">
          <a:spLocks noChangeArrowheads="1"/>
        </xdr:cNvSpPr>
      </xdr:nvSpPr>
      <xdr:spPr bwMode="auto">
        <a:xfrm>
          <a:off x="3619500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67" name="Text Box 19">
          <a:extLst>
            <a:ext uri="{FF2B5EF4-FFF2-40B4-BE49-F238E27FC236}">
              <a16:creationId xmlns:a16="http://schemas.microsoft.com/office/drawing/2014/main" id="{00000000-0008-0000-0A00-0000A7000000}"/>
            </a:ext>
          </a:extLst>
        </xdr:cNvPr>
        <xdr:cNvSpPr txBox="1">
          <a:spLocks noChangeArrowheads="1"/>
        </xdr:cNvSpPr>
      </xdr:nvSpPr>
      <xdr:spPr bwMode="auto">
        <a:xfrm>
          <a:off x="36195000" y="392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34</xdr:row>
      <xdr:rowOff>0</xdr:rowOff>
    </xdr:from>
    <xdr:ext cx="95250" cy="171450"/>
    <xdr:sp macro="" textlink="">
      <xdr:nvSpPr>
        <xdr:cNvPr id="168" name="Text Box 16">
          <a:extLst>
            <a:ext uri="{FF2B5EF4-FFF2-40B4-BE49-F238E27FC236}">
              <a16:creationId xmlns:a16="http://schemas.microsoft.com/office/drawing/2014/main" id="{00000000-0008-0000-0A00-0000A8000000}"/>
            </a:ext>
          </a:extLst>
        </xdr:cNvPr>
        <xdr:cNvSpPr txBox="1">
          <a:spLocks noChangeArrowheads="1"/>
        </xdr:cNvSpPr>
      </xdr:nvSpPr>
      <xdr:spPr bwMode="auto">
        <a:xfrm>
          <a:off x="920115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34</xdr:row>
      <xdr:rowOff>0</xdr:rowOff>
    </xdr:from>
    <xdr:ext cx="95250" cy="171450"/>
    <xdr:sp macro="" textlink="">
      <xdr:nvSpPr>
        <xdr:cNvPr id="169" name="Text Box 17">
          <a:extLst>
            <a:ext uri="{FF2B5EF4-FFF2-40B4-BE49-F238E27FC236}">
              <a16:creationId xmlns:a16="http://schemas.microsoft.com/office/drawing/2014/main" id="{00000000-0008-0000-0A00-0000A9000000}"/>
            </a:ext>
          </a:extLst>
        </xdr:cNvPr>
        <xdr:cNvSpPr txBox="1">
          <a:spLocks noChangeArrowheads="1"/>
        </xdr:cNvSpPr>
      </xdr:nvSpPr>
      <xdr:spPr bwMode="auto">
        <a:xfrm>
          <a:off x="920115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34</xdr:row>
      <xdr:rowOff>0</xdr:rowOff>
    </xdr:from>
    <xdr:ext cx="95250" cy="171450"/>
    <xdr:sp macro="" textlink="">
      <xdr:nvSpPr>
        <xdr:cNvPr id="170" name="Text Box 18">
          <a:extLst>
            <a:ext uri="{FF2B5EF4-FFF2-40B4-BE49-F238E27FC236}">
              <a16:creationId xmlns:a16="http://schemas.microsoft.com/office/drawing/2014/main" id="{00000000-0008-0000-0A00-0000AA000000}"/>
            </a:ext>
          </a:extLst>
        </xdr:cNvPr>
        <xdr:cNvSpPr txBox="1">
          <a:spLocks noChangeArrowheads="1"/>
        </xdr:cNvSpPr>
      </xdr:nvSpPr>
      <xdr:spPr bwMode="auto">
        <a:xfrm>
          <a:off x="920115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34</xdr:row>
      <xdr:rowOff>0</xdr:rowOff>
    </xdr:from>
    <xdr:ext cx="95250" cy="171450"/>
    <xdr:sp macro="" textlink="">
      <xdr:nvSpPr>
        <xdr:cNvPr id="171" name="Text Box 19">
          <a:extLst>
            <a:ext uri="{FF2B5EF4-FFF2-40B4-BE49-F238E27FC236}">
              <a16:creationId xmlns:a16="http://schemas.microsoft.com/office/drawing/2014/main" id="{00000000-0008-0000-0A00-0000AB000000}"/>
            </a:ext>
          </a:extLst>
        </xdr:cNvPr>
        <xdr:cNvSpPr txBox="1">
          <a:spLocks noChangeArrowheads="1"/>
        </xdr:cNvSpPr>
      </xdr:nvSpPr>
      <xdr:spPr bwMode="auto">
        <a:xfrm>
          <a:off x="920115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34</xdr:row>
      <xdr:rowOff>0</xdr:rowOff>
    </xdr:from>
    <xdr:ext cx="95250" cy="171450"/>
    <xdr:sp macro="" textlink="">
      <xdr:nvSpPr>
        <xdr:cNvPr id="172" name="Text Box 16">
          <a:extLst>
            <a:ext uri="{FF2B5EF4-FFF2-40B4-BE49-F238E27FC236}">
              <a16:creationId xmlns:a16="http://schemas.microsoft.com/office/drawing/2014/main" id="{00000000-0008-0000-0A00-0000AC000000}"/>
            </a:ext>
          </a:extLst>
        </xdr:cNvPr>
        <xdr:cNvSpPr txBox="1">
          <a:spLocks noChangeArrowheads="1"/>
        </xdr:cNvSpPr>
      </xdr:nvSpPr>
      <xdr:spPr bwMode="auto">
        <a:xfrm>
          <a:off x="3308985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34</xdr:row>
      <xdr:rowOff>0</xdr:rowOff>
    </xdr:from>
    <xdr:ext cx="95250" cy="171450"/>
    <xdr:sp macro="" textlink="">
      <xdr:nvSpPr>
        <xdr:cNvPr id="173" name="Text Box 17">
          <a:extLst>
            <a:ext uri="{FF2B5EF4-FFF2-40B4-BE49-F238E27FC236}">
              <a16:creationId xmlns:a16="http://schemas.microsoft.com/office/drawing/2014/main" id="{00000000-0008-0000-0A00-0000AD000000}"/>
            </a:ext>
          </a:extLst>
        </xdr:cNvPr>
        <xdr:cNvSpPr txBox="1">
          <a:spLocks noChangeArrowheads="1"/>
        </xdr:cNvSpPr>
      </xdr:nvSpPr>
      <xdr:spPr bwMode="auto">
        <a:xfrm>
          <a:off x="3308985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34</xdr:row>
      <xdr:rowOff>0</xdr:rowOff>
    </xdr:from>
    <xdr:ext cx="95250" cy="171450"/>
    <xdr:sp macro="" textlink="">
      <xdr:nvSpPr>
        <xdr:cNvPr id="174" name="Text Box 18">
          <a:extLst>
            <a:ext uri="{FF2B5EF4-FFF2-40B4-BE49-F238E27FC236}">
              <a16:creationId xmlns:a16="http://schemas.microsoft.com/office/drawing/2014/main" id="{00000000-0008-0000-0A00-0000AE000000}"/>
            </a:ext>
          </a:extLst>
        </xdr:cNvPr>
        <xdr:cNvSpPr txBox="1">
          <a:spLocks noChangeArrowheads="1"/>
        </xdr:cNvSpPr>
      </xdr:nvSpPr>
      <xdr:spPr bwMode="auto">
        <a:xfrm>
          <a:off x="3308985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34</xdr:row>
      <xdr:rowOff>0</xdr:rowOff>
    </xdr:from>
    <xdr:ext cx="95250" cy="171450"/>
    <xdr:sp macro="" textlink="">
      <xdr:nvSpPr>
        <xdr:cNvPr id="175" name="Text Box 19">
          <a:extLst>
            <a:ext uri="{FF2B5EF4-FFF2-40B4-BE49-F238E27FC236}">
              <a16:creationId xmlns:a16="http://schemas.microsoft.com/office/drawing/2014/main" id="{00000000-0008-0000-0A00-0000AF000000}"/>
            </a:ext>
          </a:extLst>
        </xdr:cNvPr>
        <xdr:cNvSpPr txBox="1">
          <a:spLocks noChangeArrowheads="1"/>
        </xdr:cNvSpPr>
      </xdr:nvSpPr>
      <xdr:spPr bwMode="auto">
        <a:xfrm>
          <a:off x="3308985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34</xdr:row>
      <xdr:rowOff>0</xdr:rowOff>
    </xdr:from>
    <xdr:ext cx="95250" cy="171450"/>
    <xdr:sp macro="" textlink="">
      <xdr:nvSpPr>
        <xdr:cNvPr id="176" name="Text Box 16">
          <a:extLst>
            <a:ext uri="{FF2B5EF4-FFF2-40B4-BE49-F238E27FC236}">
              <a16:creationId xmlns:a16="http://schemas.microsoft.com/office/drawing/2014/main" id="{00000000-0008-0000-0A00-0000B0000000}"/>
            </a:ext>
          </a:extLst>
        </xdr:cNvPr>
        <xdr:cNvSpPr txBox="1">
          <a:spLocks noChangeArrowheads="1"/>
        </xdr:cNvSpPr>
      </xdr:nvSpPr>
      <xdr:spPr bwMode="auto">
        <a:xfrm>
          <a:off x="3446145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34</xdr:row>
      <xdr:rowOff>0</xdr:rowOff>
    </xdr:from>
    <xdr:ext cx="95250" cy="171450"/>
    <xdr:sp macro="" textlink="">
      <xdr:nvSpPr>
        <xdr:cNvPr id="177" name="Text Box 17">
          <a:extLst>
            <a:ext uri="{FF2B5EF4-FFF2-40B4-BE49-F238E27FC236}">
              <a16:creationId xmlns:a16="http://schemas.microsoft.com/office/drawing/2014/main" id="{00000000-0008-0000-0A00-0000B1000000}"/>
            </a:ext>
          </a:extLst>
        </xdr:cNvPr>
        <xdr:cNvSpPr txBox="1">
          <a:spLocks noChangeArrowheads="1"/>
        </xdr:cNvSpPr>
      </xdr:nvSpPr>
      <xdr:spPr bwMode="auto">
        <a:xfrm>
          <a:off x="3446145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34</xdr:row>
      <xdr:rowOff>0</xdr:rowOff>
    </xdr:from>
    <xdr:ext cx="95250" cy="171450"/>
    <xdr:sp macro="" textlink="">
      <xdr:nvSpPr>
        <xdr:cNvPr id="178" name="Text Box 18">
          <a:extLst>
            <a:ext uri="{FF2B5EF4-FFF2-40B4-BE49-F238E27FC236}">
              <a16:creationId xmlns:a16="http://schemas.microsoft.com/office/drawing/2014/main" id="{00000000-0008-0000-0A00-0000B2000000}"/>
            </a:ext>
          </a:extLst>
        </xdr:cNvPr>
        <xdr:cNvSpPr txBox="1">
          <a:spLocks noChangeArrowheads="1"/>
        </xdr:cNvSpPr>
      </xdr:nvSpPr>
      <xdr:spPr bwMode="auto">
        <a:xfrm>
          <a:off x="3446145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34</xdr:row>
      <xdr:rowOff>0</xdr:rowOff>
    </xdr:from>
    <xdr:ext cx="95250" cy="171450"/>
    <xdr:sp macro="" textlink="">
      <xdr:nvSpPr>
        <xdr:cNvPr id="179" name="Text Box 19">
          <a:extLst>
            <a:ext uri="{FF2B5EF4-FFF2-40B4-BE49-F238E27FC236}">
              <a16:creationId xmlns:a16="http://schemas.microsoft.com/office/drawing/2014/main" id="{00000000-0008-0000-0A00-0000B3000000}"/>
            </a:ext>
          </a:extLst>
        </xdr:cNvPr>
        <xdr:cNvSpPr txBox="1">
          <a:spLocks noChangeArrowheads="1"/>
        </xdr:cNvSpPr>
      </xdr:nvSpPr>
      <xdr:spPr bwMode="auto">
        <a:xfrm>
          <a:off x="3446145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34</xdr:row>
      <xdr:rowOff>0</xdr:rowOff>
    </xdr:from>
    <xdr:ext cx="95250" cy="171450"/>
    <xdr:sp macro="" textlink="">
      <xdr:nvSpPr>
        <xdr:cNvPr id="180" name="Text Box 16">
          <a:extLst>
            <a:ext uri="{FF2B5EF4-FFF2-40B4-BE49-F238E27FC236}">
              <a16:creationId xmlns:a16="http://schemas.microsoft.com/office/drawing/2014/main" id="{00000000-0008-0000-0A00-0000B4000000}"/>
            </a:ext>
          </a:extLst>
        </xdr:cNvPr>
        <xdr:cNvSpPr txBox="1">
          <a:spLocks noChangeArrowheads="1"/>
        </xdr:cNvSpPr>
      </xdr:nvSpPr>
      <xdr:spPr bwMode="auto">
        <a:xfrm>
          <a:off x="3446145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34</xdr:row>
      <xdr:rowOff>0</xdr:rowOff>
    </xdr:from>
    <xdr:ext cx="95250" cy="171450"/>
    <xdr:sp macro="" textlink="">
      <xdr:nvSpPr>
        <xdr:cNvPr id="181" name="Text Box 17">
          <a:extLst>
            <a:ext uri="{FF2B5EF4-FFF2-40B4-BE49-F238E27FC236}">
              <a16:creationId xmlns:a16="http://schemas.microsoft.com/office/drawing/2014/main" id="{00000000-0008-0000-0A00-0000B5000000}"/>
            </a:ext>
          </a:extLst>
        </xdr:cNvPr>
        <xdr:cNvSpPr txBox="1">
          <a:spLocks noChangeArrowheads="1"/>
        </xdr:cNvSpPr>
      </xdr:nvSpPr>
      <xdr:spPr bwMode="auto">
        <a:xfrm>
          <a:off x="3446145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34</xdr:row>
      <xdr:rowOff>0</xdr:rowOff>
    </xdr:from>
    <xdr:ext cx="95250" cy="171450"/>
    <xdr:sp macro="" textlink="">
      <xdr:nvSpPr>
        <xdr:cNvPr id="182" name="Text Box 18">
          <a:extLst>
            <a:ext uri="{FF2B5EF4-FFF2-40B4-BE49-F238E27FC236}">
              <a16:creationId xmlns:a16="http://schemas.microsoft.com/office/drawing/2014/main" id="{00000000-0008-0000-0A00-0000B6000000}"/>
            </a:ext>
          </a:extLst>
        </xdr:cNvPr>
        <xdr:cNvSpPr txBox="1">
          <a:spLocks noChangeArrowheads="1"/>
        </xdr:cNvSpPr>
      </xdr:nvSpPr>
      <xdr:spPr bwMode="auto">
        <a:xfrm>
          <a:off x="3446145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34</xdr:row>
      <xdr:rowOff>0</xdr:rowOff>
    </xdr:from>
    <xdr:ext cx="95250" cy="171450"/>
    <xdr:sp macro="" textlink="">
      <xdr:nvSpPr>
        <xdr:cNvPr id="183" name="Text Box 19">
          <a:extLst>
            <a:ext uri="{FF2B5EF4-FFF2-40B4-BE49-F238E27FC236}">
              <a16:creationId xmlns:a16="http://schemas.microsoft.com/office/drawing/2014/main" id="{00000000-0008-0000-0A00-0000B7000000}"/>
            </a:ext>
          </a:extLst>
        </xdr:cNvPr>
        <xdr:cNvSpPr txBox="1">
          <a:spLocks noChangeArrowheads="1"/>
        </xdr:cNvSpPr>
      </xdr:nvSpPr>
      <xdr:spPr bwMode="auto">
        <a:xfrm>
          <a:off x="3446145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184" name="Text Box 16">
          <a:extLst>
            <a:ext uri="{FF2B5EF4-FFF2-40B4-BE49-F238E27FC236}">
              <a16:creationId xmlns:a16="http://schemas.microsoft.com/office/drawing/2014/main" id="{00000000-0008-0000-0A00-0000B8000000}"/>
            </a:ext>
          </a:extLst>
        </xdr:cNvPr>
        <xdr:cNvSpPr txBox="1">
          <a:spLocks noChangeArrowheads="1"/>
        </xdr:cNvSpPr>
      </xdr:nvSpPr>
      <xdr:spPr bwMode="auto">
        <a:xfrm>
          <a:off x="3619500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185" name="Text Box 17">
          <a:extLst>
            <a:ext uri="{FF2B5EF4-FFF2-40B4-BE49-F238E27FC236}">
              <a16:creationId xmlns:a16="http://schemas.microsoft.com/office/drawing/2014/main" id="{00000000-0008-0000-0A00-0000B9000000}"/>
            </a:ext>
          </a:extLst>
        </xdr:cNvPr>
        <xdr:cNvSpPr txBox="1">
          <a:spLocks noChangeArrowheads="1"/>
        </xdr:cNvSpPr>
      </xdr:nvSpPr>
      <xdr:spPr bwMode="auto">
        <a:xfrm>
          <a:off x="3619500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186" name="Text Box 18">
          <a:extLst>
            <a:ext uri="{FF2B5EF4-FFF2-40B4-BE49-F238E27FC236}">
              <a16:creationId xmlns:a16="http://schemas.microsoft.com/office/drawing/2014/main" id="{00000000-0008-0000-0A00-0000BA000000}"/>
            </a:ext>
          </a:extLst>
        </xdr:cNvPr>
        <xdr:cNvSpPr txBox="1">
          <a:spLocks noChangeArrowheads="1"/>
        </xdr:cNvSpPr>
      </xdr:nvSpPr>
      <xdr:spPr bwMode="auto">
        <a:xfrm>
          <a:off x="3619500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187" name="Text Box 19">
          <a:extLst>
            <a:ext uri="{FF2B5EF4-FFF2-40B4-BE49-F238E27FC236}">
              <a16:creationId xmlns:a16="http://schemas.microsoft.com/office/drawing/2014/main" id="{00000000-0008-0000-0A00-0000BB000000}"/>
            </a:ext>
          </a:extLst>
        </xdr:cNvPr>
        <xdr:cNvSpPr txBox="1">
          <a:spLocks noChangeArrowheads="1"/>
        </xdr:cNvSpPr>
      </xdr:nvSpPr>
      <xdr:spPr bwMode="auto">
        <a:xfrm>
          <a:off x="3619500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188" name="Text Box 16">
          <a:extLst>
            <a:ext uri="{FF2B5EF4-FFF2-40B4-BE49-F238E27FC236}">
              <a16:creationId xmlns:a16="http://schemas.microsoft.com/office/drawing/2014/main" id="{00000000-0008-0000-0A00-0000BC000000}"/>
            </a:ext>
          </a:extLst>
        </xdr:cNvPr>
        <xdr:cNvSpPr txBox="1">
          <a:spLocks noChangeArrowheads="1"/>
        </xdr:cNvSpPr>
      </xdr:nvSpPr>
      <xdr:spPr bwMode="auto">
        <a:xfrm>
          <a:off x="3619500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189" name="Text Box 17">
          <a:extLst>
            <a:ext uri="{FF2B5EF4-FFF2-40B4-BE49-F238E27FC236}">
              <a16:creationId xmlns:a16="http://schemas.microsoft.com/office/drawing/2014/main" id="{00000000-0008-0000-0A00-0000BD000000}"/>
            </a:ext>
          </a:extLst>
        </xdr:cNvPr>
        <xdr:cNvSpPr txBox="1">
          <a:spLocks noChangeArrowheads="1"/>
        </xdr:cNvSpPr>
      </xdr:nvSpPr>
      <xdr:spPr bwMode="auto">
        <a:xfrm>
          <a:off x="3619500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190" name="Text Box 18">
          <a:extLst>
            <a:ext uri="{FF2B5EF4-FFF2-40B4-BE49-F238E27FC236}">
              <a16:creationId xmlns:a16="http://schemas.microsoft.com/office/drawing/2014/main" id="{00000000-0008-0000-0A00-0000BE000000}"/>
            </a:ext>
          </a:extLst>
        </xdr:cNvPr>
        <xdr:cNvSpPr txBox="1">
          <a:spLocks noChangeArrowheads="1"/>
        </xdr:cNvSpPr>
      </xdr:nvSpPr>
      <xdr:spPr bwMode="auto">
        <a:xfrm>
          <a:off x="3619500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191" name="Text Box 19">
          <a:extLst>
            <a:ext uri="{FF2B5EF4-FFF2-40B4-BE49-F238E27FC236}">
              <a16:creationId xmlns:a16="http://schemas.microsoft.com/office/drawing/2014/main" id="{00000000-0008-0000-0A00-0000BF000000}"/>
            </a:ext>
          </a:extLst>
        </xdr:cNvPr>
        <xdr:cNvSpPr txBox="1">
          <a:spLocks noChangeArrowheads="1"/>
        </xdr:cNvSpPr>
      </xdr:nvSpPr>
      <xdr:spPr bwMode="auto">
        <a:xfrm>
          <a:off x="3619500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192" name="Text Box 16">
          <a:extLst>
            <a:ext uri="{FF2B5EF4-FFF2-40B4-BE49-F238E27FC236}">
              <a16:creationId xmlns:a16="http://schemas.microsoft.com/office/drawing/2014/main" id="{00000000-0008-0000-0A00-0000C0000000}"/>
            </a:ext>
          </a:extLst>
        </xdr:cNvPr>
        <xdr:cNvSpPr txBox="1">
          <a:spLocks noChangeArrowheads="1"/>
        </xdr:cNvSpPr>
      </xdr:nvSpPr>
      <xdr:spPr bwMode="auto">
        <a:xfrm>
          <a:off x="3619500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193" name="Text Box 17">
          <a:extLst>
            <a:ext uri="{FF2B5EF4-FFF2-40B4-BE49-F238E27FC236}">
              <a16:creationId xmlns:a16="http://schemas.microsoft.com/office/drawing/2014/main" id="{00000000-0008-0000-0A00-0000C1000000}"/>
            </a:ext>
          </a:extLst>
        </xdr:cNvPr>
        <xdr:cNvSpPr txBox="1">
          <a:spLocks noChangeArrowheads="1"/>
        </xdr:cNvSpPr>
      </xdr:nvSpPr>
      <xdr:spPr bwMode="auto">
        <a:xfrm>
          <a:off x="3619500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194" name="Text Box 18">
          <a:extLst>
            <a:ext uri="{FF2B5EF4-FFF2-40B4-BE49-F238E27FC236}">
              <a16:creationId xmlns:a16="http://schemas.microsoft.com/office/drawing/2014/main" id="{00000000-0008-0000-0A00-0000C2000000}"/>
            </a:ext>
          </a:extLst>
        </xdr:cNvPr>
        <xdr:cNvSpPr txBox="1">
          <a:spLocks noChangeArrowheads="1"/>
        </xdr:cNvSpPr>
      </xdr:nvSpPr>
      <xdr:spPr bwMode="auto">
        <a:xfrm>
          <a:off x="3619500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195" name="Text Box 19">
          <a:extLst>
            <a:ext uri="{FF2B5EF4-FFF2-40B4-BE49-F238E27FC236}">
              <a16:creationId xmlns:a16="http://schemas.microsoft.com/office/drawing/2014/main" id="{00000000-0008-0000-0A00-0000C3000000}"/>
            </a:ext>
          </a:extLst>
        </xdr:cNvPr>
        <xdr:cNvSpPr txBox="1">
          <a:spLocks noChangeArrowheads="1"/>
        </xdr:cNvSpPr>
      </xdr:nvSpPr>
      <xdr:spPr bwMode="auto">
        <a:xfrm>
          <a:off x="3619500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196" name="Text Box 16">
          <a:extLst>
            <a:ext uri="{FF2B5EF4-FFF2-40B4-BE49-F238E27FC236}">
              <a16:creationId xmlns:a16="http://schemas.microsoft.com/office/drawing/2014/main" id="{00000000-0008-0000-0A00-0000C4000000}"/>
            </a:ext>
          </a:extLst>
        </xdr:cNvPr>
        <xdr:cNvSpPr txBox="1">
          <a:spLocks noChangeArrowheads="1"/>
        </xdr:cNvSpPr>
      </xdr:nvSpPr>
      <xdr:spPr bwMode="auto">
        <a:xfrm>
          <a:off x="3619500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197" name="Text Box 17">
          <a:extLst>
            <a:ext uri="{FF2B5EF4-FFF2-40B4-BE49-F238E27FC236}">
              <a16:creationId xmlns:a16="http://schemas.microsoft.com/office/drawing/2014/main" id="{00000000-0008-0000-0A00-0000C5000000}"/>
            </a:ext>
          </a:extLst>
        </xdr:cNvPr>
        <xdr:cNvSpPr txBox="1">
          <a:spLocks noChangeArrowheads="1"/>
        </xdr:cNvSpPr>
      </xdr:nvSpPr>
      <xdr:spPr bwMode="auto">
        <a:xfrm>
          <a:off x="3619500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198" name="Text Box 18">
          <a:extLst>
            <a:ext uri="{FF2B5EF4-FFF2-40B4-BE49-F238E27FC236}">
              <a16:creationId xmlns:a16="http://schemas.microsoft.com/office/drawing/2014/main" id="{00000000-0008-0000-0A00-0000C6000000}"/>
            </a:ext>
          </a:extLst>
        </xdr:cNvPr>
        <xdr:cNvSpPr txBox="1">
          <a:spLocks noChangeArrowheads="1"/>
        </xdr:cNvSpPr>
      </xdr:nvSpPr>
      <xdr:spPr bwMode="auto">
        <a:xfrm>
          <a:off x="3619500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199" name="Text Box 19">
          <a:extLst>
            <a:ext uri="{FF2B5EF4-FFF2-40B4-BE49-F238E27FC236}">
              <a16:creationId xmlns:a16="http://schemas.microsoft.com/office/drawing/2014/main" id="{00000000-0008-0000-0A00-0000C7000000}"/>
            </a:ext>
          </a:extLst>
        </xdr:cNvPr>
        <xdr:cNvSpPr txBox="1">
          <a:spLocks noChangeArrowheads="1"/>
        </xdr:cNvSpPr>
      </xdr:nvSpPr>
      <xdr:spPr bwMode="auto">
        <a:xfrm>
          <a:off x="36195000" y="7839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12.xml><?xml version="1.0" encoding="utf-8"?>
<xdr:wsDr xmlns:xdr="http://schemas.openxmlformats.org/drawingml/2006/spreadsheetDrawing" xmlns:a="http://schemas.openxmlformats.org/drawingml/2006/main">
  <xdr:oneCellAnchor>
    <xdr:from>
      <xdr:col>12</xdr:col>
      <xdr:colOff>0</xdr:colOff>
      <xdr:row>10</xdr:row>
      <xdr:rowOff>0</xdr:rowOff>
    </xdr:from>
    <xdr:ext cx="95250" cy="171450"/>
    <xdr:sp macro="" textlink="">
      <xdr:nvSpPr>
        <xdr:cNvPr id="2" name="Text Box 16">
          <a:extLst>
            <a:ext uri="{FF2B5EF4-FFF2-40B4-BE49-F238E27FC236}">
              <a16:creationId xmlns:a16="http://schemas.microsoft.com/office/drawing/2014/main" id="{00000000-0008-0000-0B00-000002000000}"/>
            </a:ext>
          </a:extLst>
        </xdr:cNvPr>
        <xdr:cNvSpPr txBox="1">
          <a:spLocks noChangeArrowheads="1"/>
        </xdr:cNvSpPr>
      </xdr:nvSpPr>
      <xdr:spPr bwMode="auto">
        <a:xfrm>
          <a:off x="82772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3" name="Text Box 17">
          <a:extLst>
            <a:ext uri="{FF2B5EF4-FFF2-40B4-BE49-F238E27FC236}">
              <a16:creationId xmlns:a16="http://schemas.microsoft.com/office/drawing/2014/main" id="{00000000-0008-0000-0B00-000003000000}"/>
            </a:ext>
          </a:extLst>
        </xdr:cNvPr>
        <xdr:cNvSpPr txBox="1">
          <a:spLocks noChangeArrowheads="1"/>
        </xdr:cNvSpPr>
      </xdr:nvSpPr>
      <xdr:spPr bwMode="auto">
        <a:xfrm>
          <a:off x="82772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4" name="Text Box 18">
          <a:extLst>
            <a:ext uri="{FF2B5EF4-FFF2-40B4-BE49-F238E27FC236}">
              <a16:creationId xmlns:a16="http://schemas.microsoft.com/office/drawing/2014/main" id="{00000000-0008-0000-0B00-000004000000}"/>
            </a:ext>
          </a:extLst>
        </xdr:cNvPr>
        <xdr:cNvSpPr txBox="1">
          <a:spLocks noChangeArrowheads="1"/>
        </xdr:cNvSpPr>
      </xdr:nvSpPr>
      <xdr:spPr bwMode="auto">
        <a:xfrm>
          <a:off x="82772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5" name="Text Box 19">
          <a:extLst>
            <a:ext uri="{FF2B5EF4-FFF2-40B4-BE49-F238E27FC236}">
              <a16:creationId xmlns:a16="http://schemas.microsoft.com/office/drawing/2014/main" id="{00000000-0008-0000-0B00-000005000000}"/>
            </a:ext>
          </a:extLst>
        </xdr:cNvPr>
        <xdr:cNvSpPr txBox="1">
          <a:spLocks noChangeArrowheads="1"/>
        </xdr:cNvSpPr>
      </xdr:nvSpPr>
      <xdr:spPr bwMode="auto">
        <a:xfrm>
          <a:off x="82772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13</xdr:row>
      <xdr:rowOff>504825</xdr:rowOff>
    </xdr:from>
    <xdr:ext cx="95250" cy="442269"/>
    <xdr:sp macro="" textlink="">
      <xdr:nvSpPr>
        <xdr:cNvPr id="6" name="Text Box 15">
          <a:extLst>
            <a:ext uri="{FF2B5EF4-FFF2-40B4-BE49-F238E27FC236}">
              <a16:creationId xmlns:a16="http://schemas.microsoft.com/office/drawing/2014/main" id="{00000000-0008-0000-0B00-000006000000}"/>
            </a:ext>
          </a:extLst>
        </xdr:cNvPr>
        <xdr:cNvSpPr txBox="1">
          <a:spLocks noChangeArrowheads="1"/>
        </xdr:cNvSpPr>
      </xdr:nvSpPr>
      <xdr:spPr bwMode="auto">
        <a:xfrm>
          <a:off x="8277225" y="8496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7" name="Text Box 16">
          <a:extLst>
            <a:ext uri="{FF2B5EF4-FFF2-40B4-BE49-F238E27FC236}">
              <a16:creationId xmlns:a16="http://schemas.microsoft.com/office/drawing/2014/main" id="{00000000-0008-0000-0B00-000007000000}"/>
            </a:ext>
          </a:extLst>
        </xdr:cNvPr>
        <xdr:cNvSpPr txBox="1">
          <a:spLocks noChangeArrowheads="1"/>
        </xdr:cNvSpPr>
      </xdr:nvSpPr>
      <xdr:spPr bwMode="auto">
        <a:xfrm>
          <a:off x="32165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8" name="Text Box 17">
          <a:extLst>
            <a:ext uri="{FF2B5EF4-FFF2-40B4-BE49-F238E27FC236}">
              <a16:creationId xmlns:a16="http://schemas.microsoft.com/office/drawing/2014/main" id="{00000000-0008-0000-0B00-000008000000}"/>
            </a:ext>
          </a:extLst>
        </xdr:cNvPr>
        <xdr:cNvSpPr txBox="1">
          <a:spLocks noChangeArrowheads="1"/>
        </xdr:cNvSpPr>
      </xdr:nvSpPr>
      <xdr:spPr bwMode="auto">
        <a:xfrm>
          <a:off x="32165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9" name="Text Box 18">
          <a:extLst>
            <a:ext uri="{FF2B5EF4-FFF2-40B4-BE49-F238E27FC236}">
              <a16:creationId xmlns:a16="http://schemas.microsoft.com/office/drawing/2014/main" id="{00000000-0008-0000-0B00-000009000000}"/>
            </a:ext>
          </a:extLst>
        </xdr:cNvPr>
        <xdr:cNvSpPr txBox="1">
          <a:spLocks noChangeArrowheads="1"/>
        </xdr:cNvSpPr>
      </xdr:nvSpPr>
      <xdr:spPr bwMode="auto">
        <a:xfrm>
          <a:off x="32165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10" name="Text Box 19">
          <a:extLst>
            <a:ext uri="{FF2B5EF4-FFF2-40B4-BE49-F238E27FC236}">
              <a16:creationId xmlns:a16="http://schemas.microsoft.com/office/drawing/2014/main" id="{00000000-0008-0000-0B00-00000A000000}"/>
            </a:ext>
          </a:extLst>
        </xdr:cNvPr>
        <xdr:cNvSpPr txBox="1">
          <a:spLocks noChangeArrowheads="1"/>
        </xdr:cNvSpPr>
      </xdr:nvSpPr>
      <xdr:spPr bwMode="auto">
        <a:xfrm>
          <a:off x="32165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1" name="Text Box 16">
          <a:extLst>
            <a:ext uri="{FF2B5EF4-FFF2-40B4-BE49-F238E27FC236}">
              <a16:creationId xmlns:a16="http://schemas.microsoft.com/office/drawing/2014/main" id="{00000000-0008-0000-0B00-00000B000000}"/>
            </a:ext>
          </a:extLst>
        </xdr:cNvPr>
        <xdr:cNvSpPr txBox="1">
          <a:spLocks noChangeArrowheads="1"/>
        </xdr:cNvSpPr>
      </xdr:nvSpPr>
      <xdr:spPr bwMode="auto">
        <a:xfrm>
          <a:off x="335375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2" name="Text Box 17">
          <a:extLst>
            <a:ext uri="{FF2B5EF4-FFF2-40B4-BE49-F238E27FC236}">
              <a16:creationId xmlns:a16="http://schemas.microsoft.com/office/drawing/2014/main" id="{00000000-0008-0000-0B00-00000C000000}"/>
            </a:ext>
          </a:extLst>
        </xdr:cNvPr>
        <xdr:cNvSpPr txBox="1">
          <a:spLocks noChangeArrowheads="1"/>
        </xdr:cNvSpPr>
      </xdr:nvSpPr>
      <xdr:spPr bwMode="auto">
        <a:xfrm>
          <a:off x="335375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3" name="Text Box 18">
          <a:extLst>
            <a:ext uri="{FF2B5EF4-FFF2-40B4-BE49-F238E27FC236}">
              <a16:creationId xmlns:a16="http://schemas.microsoft.com/office/drawing/2014/main" id="{00000000-0008-0000-0B00-00000D000000}"/>
            </a:ext>
          </a:extLst>
        </xdr:cNvPr>
        <xdr:cNvSpPr txBox="1">
          <a:spLocks noChangeArrowheads="1"/>
        </xdr:cNvSpPr>
      </xdr:nvSpPr>
      <xdr:spPr bwMode="auto">
        <a:xfrm>
          <a:off x="335375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4" name="Text Box 19">
          <a:extLst>
            <a:ext uri="{FF2B5EF4-FFF2-40B4-BE49-F238E27FC236}">
              <a16:creationId xmlns:a16="http://schemas.microsoft.com/office/drawing/2014/main" id="{00000000-0008-0000-0B00-00000E000000}"/>
            </a:ext>
          </a:extLst>
        </xdr:cNvPr>
        <xdr:cNvSpPr txBox="1">
          <a:spLocks noChangeArrowheads="1"/>
        </xdr:cNvSpPr>
      </xdr:nvSpPr>
      <xdr:spPr bwMode="auto">
        <a:xfrm>
          <a:off x="335375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15" name="Text Box 15">
          <a:extLst>
            <a:ext uri="{FF2B5EF4-FFF2-40B4-BE49-F238E27FC236}">
              <a16:creationId xmlns:a16="http://schemas.microsoft.com/office/drawing/2014/main" id="{00000000-0008-0000-0B00-00000F000000}"/>
            </a:ext>
          </a:extLst>
        </xdr:cNvPr>
        <xdr:cNvSpPr txBox="1">
          <a:spLocks noChangeArrowheads="1"/>
        </xdr:cNvSpPr>
      </xdr:nvSpPr>
      <xdr:spPr bwMode="auto">
        <a:xfrm>
          <a:off x="33537525" y="8496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6" name="Text Box 16">
          <a:extLst>
            <a:ext uri="{FF2B5EF4-FFF2-40B4-BE49-F238E27FC236}">
              <a16:creationId xmlns:a16="http://schemas.microsoft.com/office/drawing/2014/main" id="{00000000-0008-0000-0B00-000010000000}"/>
            </a:ext>
          </a:extLst>
        </xdr:cNvPr>
        <xdr:cNvSpPr txBox="1">
          <a:spLocks noChangeArrowheads="1"/>
        </xdr:cNvSpPr>
      </xdr:nvSpPr>
      <xdr:spPr bwMode="auto">
        <a:xfrm>
          <a:off x="335375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7" name="Text Box 17">
          <a:extLst>
            <a:ext uri="{FF2B5EF4-FFF2-40B4-BE49-F238E27FC236}">
              <a16:creationId xmlns:a16="http://schemas.microsoft.com/office/drawing/2014/main" id="{00000000-0008-0000-0B00-000011000000}"/>
            </a:ext>
          </a:extLst>
        </xdr:cNvPr>
        <xdr:cNvSpPr txBox="1">
          <a:spLocks noChangeArrowheads="1"/>
        </xdr:cNvSpPr>
      </xdr:nvSpPr>
      <xdr:spPr bwMode="auto">
        <a:xfrm>
          <a:off x="335375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8" name="Text Box 18">
          <a:extLst>
            <a:ext uri="{FF2B5EF4-FFF2-40B4-BE49-F238E27FC236}">
              <a16:creationId xmlns:a16="http://schemas.microsoft.com/office/drawing/2014/main" id="{00000000-0008-0000-0B00-000012000000}"/>
            </a:ext>
          </a:extLst>
        </xdr:cNvPr>
        <xdr:cNvSpPr txBox="1">
          <a:spLocks noChangeArrowheads="1"/>
        </xdr:cNvSpPr>
      </xdr:nvSpPr>
      <xdr:spPr bwMode="auto">
        <a:xfrm>
          <a:off x="335375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9" name="Text Box 19">
          <a:extLst>
            <a:ext uri="{FF2B5EF4-FFF2-40B4-BE49-F238E27FC236}">
              <a16:creationId xmlns:a16="http://schemas.microsoft.com/office/drawing/2014/main" id="{00000000-0008-0000-0B00-000013000000}"/>
            </a:ext>
          </a:extLst>
        </xdr:cNvPr>
        <xdr:cNvSpPr txBox="1">
          <a:spLocks noChangeArrowheads="1"/>
        </xdr:cNvSpPr>
      </xdr:nvSpPr>
      <xdr:spPr bwMode="auto">
        <a:xfrm>
          <a:off x="335375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20" name="Text Box 15">
          <a:extLst>
            <a:ext uri="{FF2B5EF4-FFF2-40B4-BE49-F238E27FC236}">
              <a16:creationId xmlns:a16="http://schemas.microsoft.com/office/drawing/2014/main" id="{00000000-0008-0000-0B00-000014000000}"/>
            </a:ext>
          </a:extLst>
        </xdr:cNvPr>
        <xdr:cNvSpPr txBox="1">
          <a:spLocks noChangeArrowheads="1"/>
        </xdr:cNvSpPr>
      </xdr:nvSpPr>
      <xdr:spPr bwMode="auto">
        <a:xfrm>
          <a:off x="33537525" y="8496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1" name="Text Box 16">
          <a:extLst>
            <a:ext uri="{FF2B5EF4-FFF2-40B4-BE49-F238E27FC236}">
              <a16:creationId xmlns:a16="http://schemas.microsoft.com/office/drawing/2014/main" id="{00000000-0008-0000-0B00-000015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2" name="Text Box 17">
          <a:extLst>
            <a:ext uri="{FF2B5EF4-FFF2-40B4-BE49-F238E27FC236}">
              <a16:creationId xmlns:a16="http://schemas.microsoft.com/office/drawing/2014/main" id="{00000000-0008-0000-0B00-000016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3" name="Text Box 18">
          <a:extLst>
            <a:ext uri="{FF2B5EF4-FFF2-40B4-BE49-F238E27FC236}">
              <a16:creationId xmlns:a16="http://schemas.microsoft.com/office/drawing/2014/main" id="{00000000-0008-0000-0B00-000017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4" name="Text Box 19">
          <a:extLst>
            <a:ext uri="{FF2B5EF4-FFF2-40B4-BE49-F238E27FC236}">
              <a16:creationId xmlns:a16="http://schemas.microsoft.com/office/drawing/2014/main" id="{00000000-0008-0000-0B00-000018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5" name="Text Box 16">
          <a:extLst>
            <a:ext uri="{FF2B5EF4-FFF2-40B4-BE49-F238E27FC236}">
              <a16:creationId xmlns:a16="http://schemas.microsoft.com/office/drawing/2014/main" id="{00000000-0008-0000-0B00-000019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6" name="Text Box 17">
          <a:extLst>
            <a:ext uri="{FF2B5EF4-FFF2-40B4-BE49-F238E27FC236}">
              <a16:creationId xmlns:a16="http://schemas.microsoft.com/office/drawing/2014/main" id="{00000000-0008-0000-0B00-00001A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7" name="Text Box 18">
          <a:extLst>
            <a:ext uri="{FF2B5EF4-FFF2-40B4-BE49-F238E27FC236}">
              <a16:creationId xmlns:a16="http://schemas.microsoft.com/office/drawing/2014/main" id="{00000000-0008-0000-0B00-00001B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8" name="Text Box 19">
          <a:extLst>
            <a:ext uri="{FF2B5EF4-FFF2-40B4-BE49-F238E27FC236}">
              <a16:creationId xmlns:a16="http://schemas.microsoft.com/office/drawing/2014/main" id="{00000000-0008-0000-0B00-00001C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9" name="Text Box 16">
          <a:extLst>
            <a:ext uri="{FF2B5EF4-FFF2-40B4-BE49-F238E27FC236}">
              <a16:creationId xmlns:a16="http://schemas.microsoft.com/office/drawing/2014/main" id="{00000000-0008-0000-0B00-00001D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0" name="Text Box 17">
          <a:extLst>
            <a:ext uri="{FF2B5EF4-FFF2-40B4-BE49-F238E27FC236}">
              <a16:creationId xmlns:a16="http://schemas.microsoft.com/office/drawing/2014/main" id="{00000000-0008-0000-0B00-00001E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1" name="Text Box 18">
          <a:extLst>
            <a:ext uri="{FF2B5EF4-FFF2-40B4-BE49-F238E27FC236}">
              <a16:creationId xmlns:a16="http://schemas.microsoft.com/office/drawing/2014/main" id="{00000000-0008-0000-0B00-00001F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2" name="Text Box 19">
          <a:extLst>
            <a:ext uri="{FF2B5EF4-FFF2-40B4-BE49-F238E27FC236}">
              <a16:creationId xmlns:a16="http://schemas.microsoft.com/office/drawing/2014/main" id="{00000000-0008-0000-0B00-000020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3" name="Text Box 16">
          <a:extLst>
            <a:ext uri="{FF2B5EF4-FFF2-40B4-BE49-F238E27FC236}">
              <a16:creationId xmlns:a16="http://schemas.microsoft.com/office/drawing/2014/main" id="{00000000-0008-0000-0B00-000021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4" name="Text Box 17">
          <a:extLst>
            <a:ext uri="{FF2B5EF4-FFF2-40B4-BE49-F238E27FC236}">
              <a16:creationId xmlns:a16="http://schemas.microsoft.com/office/drawing/2014/main" id="{00000000-0008-0000-0B00-000022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5" name="Text Box 18">
          <a:extLst>
            <a:ext uri="{FF2B5EF4-FFF2-40B4-BE49-F238E27FC236}">
              <a16:creationId xmlns:a16="http://schemas.microsoft.com/office/drawing/2014/main" id="{00000000-0008-0000-0B00-000023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6" name="Text Box 19">
          <a:extLst>
            <a:ext uri="{FF2B5EF4-FFF2-40B4-BE49-F238E27FC236}">
              <a16:creationId xmlns:a16="http://schemas.microsoft.com/office/drawing/2014/main" id="{00000000-0008-0000-0B00-000024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7" name="Text Box 16">
          <a:extLst>
            <a:ext uri="{FF2B5EF4-FFF2-40B4-BE49-F238E27FC236}">
              <a16:creationId xmlns:a16="http://schemas.microsoft.com/office/drawing/2014/main" id="{00000000-0008-0000-0B00-000025000000}"/>
            </a:ext>
          </a:extLst>
        </xdr:cNvPr>
        <xdr:cNvSpPr txBox="1">
          <a:spLocks noChangeArrowheads="1"/>
        </xdr:cNvSpPr>
      </xdr:nvSpPr>
      <xdr:spPr bwMode="auto">
        <a:xfrm>
          <a:off x="827722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8" name="Text Box 17">
          <a:extLst>
            <a:ext uri="{FF2B5EF4-FFF2-40B4-BE49-F238E27FC236}">
              <a16:creationId xmlns:a16="http://schemas.microsoft.com/office/drawing/2014/main" id="{00000000-0008-0000-0B00-000026000000}"/>
            </a:ext>
          </a:extLst>
        </xdr:cNvPr>
        <xdr:cNvSpPr txBox="1">
          <a:spLocks noChangeArrowheads="1"/>
        </xdr:cNvSpPr>
      </xdr:nvSpPr>
      <xdr:spPr bwMode="auto">
        <a:xfrm>
          <a:off x="827722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9" name="Text Box 18">
          <a:extLst>
            <a:ext uri="{FF2B5EF4-FFF2-40B4-BE49-F238E27FC236}">
              <a16:creationId xmlns:a16="http://schemas.microsoft.com/office/drawing/2014/main" id="{00000000-0008-0000-0B00-000027000000}"/>
            </a:ext>
          </a:extLst>
        </xdr:cNvPr>
        <xdr:cNvSpPr txBox="1">
          <a:spLocks noChangeArrowheads="1"/>
        </xdr:cNvSpPr>
      </xdr:nvSpPr>
      <xdr:spPr bwMode="auto">
        <a:xfrm>
          <a:off x="827722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40" name="Text Box 19">
          <a:extLst>
            <a:ext uri="{FF2B5EF4-FFF2-40B4-BE49-F238E27FC236}">
              <a16:creationId xmlns:a16="http://schemas.microsoft.com/office/drawing/2014/main" id="{00000000-0008-0000-0B00-000028000000}"/>
            </a:ext>
          </a:extLst>
        </xdr:cNvPr>
        <xdr:cNvSpPr txBox="1">
          <a:spLocks noChangeArrowheads="1"/>
        </xdr:cNvSpPr>
      </xdr:nvSpPr>
      <xdr:spPr bwMode="auto">
        <a:xfrm>
          <a:off x="827722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18</xdr:row>
      <xdr:rowOff>504825</xdr:rowOff>
    </xdr:from>
    <xdr:ext cx="95250" cy="442269"/>
    <xdr:sp macro="" textlink="">
      <xdr:nvSpPr>
        <xdr:cNvPr id="41" name="Text Box 15">
          <a:extLst>
            <a:ext uri="{FF2B5EF4-FFF2-40B4-BE49-F238E27FC236}">
              <a16:creationId xmlns:a16="http://schemas.microsoft.com/office/drawing/2014/main" id="{00000000-0008-0000-0B00-000029000000}"/>
            </a:ext>
          </a:extLst>
        </xdr:cNvPr>
        <xdr:cNvSpPr txBox="1">
          <a:spLocks noChangeArrowheads="1"/>
        </xdr:cNvSpPr>
      </xdr:nvSpPr>
      <xdr:spPr bwMode="auto">
        <a:xfrm>
          <a:off x="8277225" y="126587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2" name="Text Box 16">
          <a:extLst>
            <a:ext uri="{FF2B5EF4-FFF2-40B4-BE49-F238E27FC236}">
              <a16:creationId xmlns:a16="http://schemas.microsoft.com/office/drawing/2014/main" id="{00000000-0008-0000-0B00-00002A000000}"/>
            </a:ext>
          </a:extLst>
        </xdr:cNvPr>
        <xdr:cNvSpPr txBox="1">
          <a:spLocks noChangeArrowheads="1"/>
        </xdr:cNvSpPr>
      </xdr:nvSpPr>
      <xdr:spPr bwMode="auto">
        <a:xfrm>
          <a:off x="3216592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3" name="Text Box 17">
          <a:extLst>
            <a:ext uri="{FF2B5EF4-FFF2-40B4-BE49-F238E27FC236}">
              <a16:creationId xmlns:a16="http://schemas.microsoft.com/office/drawing/2014/main" id="{00000000-0008-0000-0B00-00002B000000}"/>
            </a:ext>
          </a:extLst>
        </xdr:cNvPr>
        <xdr:cNvSpPr txBox="1">
          <a:spLocks noChangeArrowheads="1"/>
        </xdr:cNvSpPr>
      </xdr:nvSpPr>
      <xdr:spPr bwMode="auto">
        <a:xfrm>
          <a:off x="3216592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4" name="Text Box 18">
          <a:extLst>
            <a:ext uri="{FF2B5EF4-FFF2-40B4-BE49-F238E27FC236}">
              <a16:creationId xmlns:a16="http://schemas.microsoft.com/office/drawing/2014/main" id="{00000000-0008-0000-0B00-00002C000000}"/>
            </a:ext>
          </a:extLst>
        </xdr:cNvPr>
        <xdr:cNvSpPr txBox="1">
          <a:spLocks noChangeArrowheads="1"/>
        </xdr:cNvSpPr>
      </xdr:nvSpPr>
      <xdr:spPr bwMode="auto">
        <a:xfrm>
          <a:off x="3216592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5" name="Text Box 19">
          <a:extLst>
            <a:ext uri="{FF2B5EF4-FFF2-40B4-BE49-F238E27FC236}">
              <a16:creationId xmlns:a16="http://schemas.microsoft.com/office/drawing/2014/main" id="{00000000-0008-0000-0B00-00002D000000}"/>
            </a:ext>
          </a:extLst>
        </xdr:cNvPr>
        <xdr:cNvSpPr txBox="1">
          <a:spLocks noChangeArrowheads="1"/>
        </xdr:cNvSpPr>
      </xdr:nvSpPr>
      <xdr:spPr bwMode="auto">
        <a:xfrm>
          <a:off x="3216592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6" name="Text Box 16">
          <a:extLst>
            <a:ext uri="{FF2B5EF4-FFF2-40B4-BE49-F238E27FC236}">
              <a16:creationId xmlns:a16="http://schemas.microsoft.com/office/drawing/2014/main" id="{00000000-0008-0000-0B00-00002E000000}"/>
            </a:ext>
          </a:extLst>
        </xdr:cNvPr>
        <xdr:cNvSpPr txBox="1">
          <a:spLocks noChangeArrowheads="1"/>
        </xdr:cNvSpPr>
      </xdr:nvSpPr>
      <xdr:spPr bwMode="auto">
        <a:xfrm>
          <a:off x="3353752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7" name="Text Box 17">
          <a:extLst>
            <a:ext uri="{FF2B5EF4-FFF2-40B4-BE49-F238E27FC236}">
              <a16:creationId xmlns:a16="http://schemas.microsoft.com/office/drawing/2014/main" id="{00000000-0008-0000-0B00-00002F000000}"/>
            </a:ext>
          </a:extLst>
        </xdr:cNvPr>
        <xdr:cNvSpPr txBox="1">
          <a:spLocks noChangeArrowheads="1"/>
        </xdr:cNvSpPr>
      </xdr:nvSpPr>
      <xdr:spPr bwMode="auto">
        <a:xfrm>
          <a:off x="3353752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8" name="Text Box 18">
          <a:extLst>
            <a:ext uri="{FF2B5EF4-FFF2-40B4-BE49-F238E27FC236}">
              <a16:creationId xmlns:a16="http://schemas.microsoft.com/office/drawing/2014/main" id="{00000000-0008-0000-0B00-000030000000}"/>
            </a:ext>
          </a:extLst>
        </xdr:cNvPr>
        <xdr:cNvSpPr txBox="1">
          <a:spLocks noChangeArrowheads="1"/>
        </xdr:cNvSpPr>
      </xdr:nvSpPr>
      <xdr:spPr bwMode="auto">
        <a:xfrm>
          <a:off x="3353752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9" name="Text Box 19">
          <a:extLst>
            <a:ext uri="{FF2B5EF4-FFF2-40B4-BE49-F238E27FC236}">
              <a16:creationId xmlns:a16="http://schemas.microsoft.com/office/drawing/2014/main" id="{00000000-0008-0000-0B00-000031000000}"/>
            </a:ext>
          </a:extLst>
        </xdr:cNvPr>
        <xdr:cNvSpPr txBox="1">
          <a:spLocks noChangeArrowheads="1"/>
        </xdr:cNvSpPr>
      </xdr:nvSpPr>
      <xdr:spPr bwMode="auto">
        <a:xfrm>
          <a:off x="3353752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504825</xdr:rowOff>
    </xdr:from>
    <xdr:ext cx="95250" cy="442269"/>
    <xdr:sp macro="" textlink="">
      <xdr:nvSpPr>
        <xdr:cNvPr id="50" name="Text Box 15">
          <a:extLst>
            <a:ext uri="{FF2B5EF4-FFF2-40B4-BE49-F238E27FC236}">
              <a16:creationId xmlns:a16="http://schemas.microsoft.com/office/drawing/2014/main" id="{00000000-0008-0000-0B00-000032000000}"/>
            </a:ext>
          </a:extLst>
        </xdr:cNvPr>
        <xdr:cNvSpPr txBox="1">
          <a:spLocks noChangeArrowheads="1"/>
        </xdr:cNvSpPr>
      </xdr:nvSpPr>
      <xdr:spPr bwMode="auto">
        <a:xfrm>
          <a:off x="33537525" y="126587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1" name="Text Box 16">
          <a:extLst>
            <a:ext uri="{FF2B5EF4-FFF2-40B4-BE49-F238E27FC236}">
              <a16:creationId xmlns:a16="http://schemas.microsoft.com/office/drawing/2014/main" id="{00000000-0008-0000-0B00-000033000000}"/>
            </a:ext>
          </a:extLst>
        </xdr:cNvPr>
        <xdr:cNvSpPr txBox="1">
          <a:spLocks noChangeArrowheads="1"/>
        </xdr:cNvSpPr>
      </xdr:nvSpPr>
      <xdr:spPr bwMode="auto">
        <a:xfrm>
          <a:off x="3353752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2" name="Text Box 17">
          <a:extLst>
            <a:ext uri="{FF2B5EF4-FFF2-40B4-BE49-F238E27FC236}">
              <a16:creationId xmlns:a16="http://schemas.microsoft.com/office/drawing/2014/main" id="{00000000-0008-0000-0B00-000034000000}"/>
            </a:ext>
          </a:extLst>
        </xdr:cNvPr>
        <xdr:cNvSpPr txBox="1">
          <a:spLocks noChangeArrowheads="1"/>
        </xdr:cNvSpPr>
      </xdr:nvSpPr>
      <xdr:spPr bwMode="auto">
        <a:xfrm>
          <a:off x="3353752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3" name="Text Box 18">
          <a:extLst>
            <a:ext uri="{FF2B5EF4-FFF2-40B4-BE49-F238E27FC236}">
              <a16:creationId xmlns:a16="http://schemas.microsoft.com/office/drawing/2014/main" id="{00000000-0008-0000-0B00-000035000000}"/>
            </a:ext>
          </a:extLst>
        </xdr:cNvPr>
        <xdr:cNvSpPr txBox="1">
          <a:spLocks noChangeArrowheads="1"/>
        </xdr:cNvSpPr>
      </xdr:nvSpPr>
      <xdr:spPr bwMode="auto">
        <a:xfrm>
          <a:off x="3353752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4" name="Text Box 19">
          <a:extLst>
            <a:ext uri="{FF2B5EF4-FFF2-40B4-BE49-F238E27FC236}">
              <a16:creationId xmlns:a16="http://schemas.microsoft.com/office/drawing/2014/main" id="{00000000-0008-0000-0B00-000036000000}"/>
            </a:ext>
          </a:extLst>
        </xdr:cNvPr>
        <xdr:cNvSpPr txBox="1">
          <a:spLocks noChangeArrowheads="1"/>
        </xdr:cNvSpPr>
      </xdr:nvSpPr>
      <xdr:spPr bwMode="auto">
        <a:xfrm>
          <a:off x="3353752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504825</xdr:rowOff>
    </xdr:from>
    <xdr:ext cx="95250" cy="442269"/>
    <xdr:sp macro="" textlink="">
      <xdr:nvSpPr>
        <xdr:cNvPr id="55" name="Text Box 15">
          <a:extLst>
            <a:ext uri="{FF2B5EF4-FFF2-40B4-BE49-F238E27FC236}">
              <a16:creationId xmlns:a16="http://schemas.microsoft.com/office/drawing/2014/main" id="{00000000-0008-0000-0B00-000037000000}"/>
            </a:ext>
          </a:extLst>
        </xdr:cNvPr>
        <xdr:cNvSpPr txBox="1">
          <a:spLocks noChangeArrowheads="1"/>
        </xdr:cNvSpPr>
      </xdr:nvSpPr>
      <xdr:spPr bwMode="auto">
        <a:xfrm>
          <a:off x="33537525" y="126587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6" name="Text Box 16">
          <a:extLst>
            <a:ext uri="{FF2B5EF4-FFF2-40B4-BE49-F238E27FC236}">
              <a16:creationId xmlns:a16="http://schemas.microsoft.com/office/drawing/2014/main" id="{00000000-0008-0000-0B00-000038000000}"/>
            </a:ext>
          </a:extLst>
        </xdr:cNvPr>
        <xdr:cNvSpPr txBox="1">
          <a:spLocks noChangeArrowheads="1"/>
        </xdr:cNvSpPr>
      </xdr:nvSpPr>
      <xdr:spPr bwMode="auto">
        <a:xfrm>
          <a:off x="3527107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7" name="Text Box 17">
          <a:extLst>
            <a:ext uri="{FF2B5EF4-FFF2-40B4-BE49-F238E27FC236}">
              <a16:creationId xmlns:a16="http://schemas.microsoft.com/office/drawing/2014/main" id="{00000000-0008-0000-0B00-000039000000}"/>
            </a:ext>
          </a:extLst>
        </xdr:cNvPr>
        <xdr:cNvSpPr txBox="1">
          <a:spLocks noChangeArrowheads="1"/>
        </xdr:cNvSpPr>
      </xdr:nvSpPr>
      <xdr:spPr bwMode="auto">
        <a:xfrm>
          <a:off x="3527107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8" name="Text Box 18">
          <a:extLst>
            <a:ext uri="{FF2B5EF4-FFF2-40B4-BE49-F238E27FC236}">
              <a16:creationId xmlns:a16="http://schemas.microsoft.com/office/drawing/2014/main" id="{00000000-0008-0000-0B00-00003A000000}"/>
            </a:ext>
          </a:extLst>
        </xdr:cNvPr>
        <xdr:cNvSpPr txBox="1">
          <a:spLocks noChangeArrowheads="1"/>
        </xdr:cNvSpPr>
      </xdr:nvSpPr>
      <xdr:spPr bwMode="auto">
        <a:xfrm>
          <a:off x="3527107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9" name="Text Box 19">
          <a:extLst>
            <a:ext uri="{FF2B5EF4-FFF2-40B4-BE49-F238E27FC236}">
              <a16:creationId xmlns:a16="http://schemas.microsoft.com/office/drawing/2014/main" id="{00000000-0008-0000-0B00-00003B000000}"/>
            </a:ext>
          </a:extLst>
        </xdr:cNvPr>
        <xdr:cNvSpPr txBox="1">
          <a:spLocks noChangeArrowheads="1"/>
        </xdr:cNvSpPr>
      </xdr:nvSpPr>
      <xdr:spPr bwMode="auto">
        <a:xfrm>
          <a:off x="3527107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0" name="Text Box 16">
          <a:extLst>
            <a:ext uri="{FF2B5EF4-FFF2-40B4-BE49-F238E27FC236}">
              <a16:creationId xmlns:a16="http://schemas.microsoft.com/office/drawing/2014/main" id="{00000000-0008-0000-0B00-00003C000000}"/>
            </a:ext>
          </a:extLst>
        </xdr:cNvPr>
        <xdr:cNvSpPr txBox="1">
          <a:spLocks noChangeArrowheads="1"/>
        </xdr:cNvSpPr>
      </xdr:nvSpPr>
      <xdr:spPr bwMode="auto">
        <a:xfrm>
          <a:off x="3527107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1" name="Text Box 17">
          <a:extLst>
            <a:ext uri="{FF2B5EF4-FFF2-40B4-BE49-F238E27FC236}">
              <a16:creationId xmlns:a16="http://schemas.microsoft.com/office/drawing/2014/main" id="{00000000-0008-0000-0B00-00003D000000}"/>
            </a:ext>
          </a:extLst>
        </xdr:cNvPr>
        <xdr:cNvSpPr txBox="1">
          <a:spLocks noChangeArrowheads="1"/>
        </xdr:cNvSpPr>
      </xdr:nvSpPr>
      <xdr:spPr bwMode="auto">
        <a:xfrm>
          <a:off x="3527107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2" name="Text Box 18">
          <a:extLst>
            <a:ext uri="{FF2B5EF4-FFF2-40B4-BE49-F238E27FC236}">
              <a16:creationId xmlns:a16="http://schemas.microsoft.com/office/drawing/2014/main" id="{00000000-0008-0000-0B00-00003E000000}"/>
            </a:ext>
          </a:extLst>
        </xdr:cNvPr>
        <xdr:cNvSpPr txBox="1">
          <a:spLocks noChangeArrowheads="1"/>
        </xdr:cNvSpPr>
      </xdr:nvSpPr>
      <xdr:spPr bwMode="auto">
        <a:xfrm>
          <a:off x="3527107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3" name="Text Box 19">
          <a:extLst>
            <a:ext uri="{FF2B5EF4-FFF2-40B4-BE49-F238E27FC236}">
              <a16:creationId xmlns:a16="http://schemas.microsoft.com/office/drawing/2014/main" id="{00000000-0008-0000-0B00-00003F000000}"/>
            </a:ext>
          </a:extLst>
        </xdr:cNvPr>
        <xdr:cNvSpPr txBox="1">
          <a:spLocks noChangeArrowheads="1"/>
        </xdr:cNvSpPr>
      </xdr:nvSpPr>
      <xdr:spPr bwMode="auto">
        <a:xfrm>
          <a:off x="3527107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4" name="Text Box 16">
          <a:extLst>
            <a:ext uri="{FF2B5EF4-FFF2-40B4-BE49-F238E27FC236}">
              <a16:creationId xmlns:a16="http://schemas.microsoft.com/office/drawing/2014/main" id="{00000000-0008-0000-0B00-000040000000}"/>
            </a:ext>
          </a:extLst>
        </xdr:cNvPr>
        <xdr:cNvSpPr txBox="1">
          <a:spLocks noChangeArrowheads="1"/>
        </xdr:cNvSpPr>
      </xdr:nvSpPr>
      <xdr:spPr bwMode="auto">
        <a:xfrm>
          <a:off x="3527107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5" name="Text Box 17">
          <a:extLst>
            <a:ext uri="{FF2B5EF4-FFF2-40B4-BE49-F238E27FC236}">
              <a16:creationId xmlns:a16="http://schemas.microsoft.com/office/drawing/2014/main" id="{00000000-0008-0000-0B00-000041000000}"/>
            </a:ext>
          </a:extLst>
        </xdr:cNvPr>
        <xdr:cNvSpPr txBox="1">
          <a:spLocks noChangeArrowheads="1"/>
        </xdr:cNvSpPr>
      </xdr:nvSpPr>
      <xdr:spPr bwMode="auto">
        <a:xfrm>
          <a:off x="3527107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6" name="Text Box 18">
          <a:extLst>
            <a:ext uri="{FF2B5EF4-FFF2-40B4-BE49-F238E27FC236}">
              <a16:creationId xmlns:a16="http://schemas.microsoft.com/office/drawing/2014/main" id="{00000000-0008-0000-0B00-000042000000}"/>
            </a:ext>
          </a:extLst>
        </xdr:cNvPr>
        <xdr:cNvSpPr txBox="1">
          <a:spLocks noChangeArrowheads="1"/>
        </xdr:cNvSpPr>
      </xdr:nvSpPr>
      <xdr:spPr bwMode="auto">
        <a:xfrm>
          <a:off x="3527107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7" name="Text Box 19">
          <a:extLst>
            <a:ext uri="{FF2B5EF4-FFF2-40B4-BE49-F238E27FC236}">
              <a16:creationId xmlns:a16="http://schemas.microsoft.com/office/drawing/2014/main" id="{00000000-0008-0000-0B00-000043000000}"/>
            </a:ext>
          </a:extLst>
        </xdr:cNvPr>
        <xdr:cNvSpPr txBox="1">
          <a:spLocks noChangeArrowheads="1"/>
        </xdr:cNvSpPr>
      </xdr:nvSpPr>
      <xdr:spPr bwMode="auto">
        <a:xfrm>
          <a:off x="3527107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8" name="Text Box 16">
          <a:extLst>
            <a:ext uri="{FF2B5EF4-FFF2-40B4-BE49-F238E27FC236}">
              <a16:creationId xmlns:a16="http://schemas.microsoft.com/office/drawing/2014/main" id="{00000000-0008-0000-0B00-000044000000}"/>
            </a:ext>
          </a:extLst>
        </xdr:cNvPr>
        <xdr:cNvSpPr txBox="1">
          <a:spLocks noChangeArrowheads="1"/>
        </xdr:cNvSpPr>
      </xdr:nvSpPr>
      <xdr:spPr bwMode="auto">
        <a:xfrm>
          <a:off x="3527107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9" name="Text Box 17">
          <a:extLst>
            <a:ext uri="{FF2B5EF4-FFF2-40B4-BE49-F238E27FC236}">
              <a16:creationId xmlns:a16="http://schemas.microsoft.com/office/drawing/2014/main" id="{00000000-0008-0000-0B00-000045000000}"/>
            </a:ext>
          </a:extLst>
        </xdr:cNvPr>
        <xdr:cNvSpPr txBox="1">
          <a:spLocks noChangeArrowheads="1"/>
        </xdr:cNvSpPr>
      </xdr:nvSpPr>
      <xdr:spPr bwMode="auto">
        <a:xfrm>
          <a:off x="3527107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70" name="Text Box 18">
          <a:extLst>
            <a:ext uri="{FF2B5EF4-FFF2-40B4-BE49-F238E27FC236}">
              <a16:creationId xmlns:a16="http://schemas.microsoft.com/office/drawing/2014/main" id="{00000000-0008-0000-0B00-000046000000}"/>
            </a:ext>
          </a:extLst>
        </xdr:cNvPr>
        <xdr:cNvSpPr txBox="1">
          <a:spLocks noChangeArrowheads="1"/>
        </xdr:cNvSpPr>
      </xdr:nvSpPr>
      <xdr:spPr bwMode="auto">
        <a:xfrm>
          <a:off x="3527107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71" name="Text Box 19">
          <a:extLst>
            <a:ext uri="{FF2B5EF4-FFF2-40B4-BE49-F238E27FC236}">
              <a16:creationId xmlns:a16="http://schemas.microsoft.com/office/drawing/2014/main" id="{00000000-0008-0000-0B00-000047000000}"/>
            </a:ext>
          </a:extLst>
        </xdr:cNvPr>
        <xdr:cNvSpPr txBox="1">
          <a:spLocks noChangeArrowheads="1"/>
        </xdr:cNvSpPr>
      </xdr:nvSpPr>
      <xdr:spPr bwMode="auto">
        <a:xfrm>
          <a:off x="35271075" y="929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178594</xdr:colOff>
      <xdr:row>0</xdr:row>
      <xdr:rowOff>71438</xdr:rowOff>
    </xdr:from>
    <xdr:to>
      <xdr:col>1</xdr:col>
      <xdr:colOff>881063</xdr:colOff>
      <xdr:row>3</xdr:row>
      <xdr:rowOff>54769</xdr:rowOff>
    </xdr:to>
    <xdr:pic>
      <xdr:nvPicPr>
        <xdr:cNvPr id="72" name="Imagen 3">
          <a:extLst>
            <a:ext uri="{FF2B5EF4-FFF2-40B4-BE49-F238E27FC236}">
              <a16:creationId xmlns:a16="http://schemas.microsoft.com/office/drawing/2014/main" id="{00000000-0008-0000-0B00-000048000000}"/>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178594" y="71438"/>
          <a:ext cx="1140619" cy="640556"/>
        </a:xfrm>
        <a:prstGeom prst="rect">
          <a:avLst/>
        </a:prstGeom>
      </xdr:spPr>
    </xdr:pic>
    <xdr:clientData/>
  </xdr:twoCellAnchor>
  <xdr:oneCellAnchor>
    <xdr:from>
      <xdr:col>12</xdr:col>
      <xdr:colOff>0</xdr:colOff>
      <xdr:row>10</xdr:row>
      <xdr:rowOff>0</xdr:rowOff>
    </xdr:from>
    <xdr:ext cx="95250" cy="171450"/>
    <xdr:sp macro="" textlink="">
      <xdr:nvSpPr>
        <xdr:cNvPr id="73" name="Text Box 16">
          <a:extLst>
            <a:ext uri="{FF2B5EF4-FFF2-40B4-BE49-F238E27FC236}">
              <a16:creationId xmlns:a16="http://schemas.microsoft.com/office/drawing/2014/main" id="{00000000-0008-0000-0B00-000049000000}"/>
            </a:ext>
          </a:extLst>
        </xdr:cNvPr>
        <xdr:cNvSpPr txBox="1">
          <a:spLocks noChangeArrowheads="1"/>
        </xdr:cNvSpPr>
      </xdr:nvSpPr>
      <xdr:spPr bwMode="auto">
        <a:xfrm>
          <a:off x="82772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74" name="Text Box 17">
          <a:extLst>
            <a:ext uri="{FF2B5EF4-FFF2-40B4-BE49-F238E27FC236}">
              <a16:creationId xmlns:a16="http://schemas.microsoft.com/office/drawing/2014/main" id="{00000000-0008-0000-0B00-00004A000000}"/>
            </a:ext>
          </a:extLst>
        </xdr:cNvPr>
        <xdr:cNvSpPr txBox="1">
          <a:spLocks noChangeArrowheads="1"/>
        </xdr:cNvSpPr>
      </xdr:nvSpPr>
      <xdr:spPr bwMode="auto">
        <a:xfrm>
          <a:off x="82772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75" name="Text Box 18">
          <a:extLst>
            <a:ext uri="{FF2B5EF4-FFF2-40B4-BE49-F238E27FC236}">
              <a16:creationId xmlns:a16="http://schemas.microsoft.com/office/drawing/2014/main" id="{00000000-0008-0000-0B00-00004B000000}"/>
            </a:ext>
          </a:extLst>
        </xdr:cNvPr>
        <xdr:cNvSpPr txBox="1">
          <a:spLocks noChangeArrowheads="1"/>
        </xdr:cNvSpPr>
      </xdr:nvSpPr>
      <xdr:spPr bwMode="auto">
        <a:xfrm>
          <a:off x="82772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76" name="Text Box 19">
          <a:extLst>
            <a:ext uri="{FF2B5EF4-FFF2-40B4-BE49-F238E27FC236}">
              <a16:creationId xmlns:a16="http://schemas.microsoft.com/office/drawing/2014/main" id="{00000000-0008-0000-0B00-00004C000000}"/>
            </a:ext>
          </a:extLst>
        </xdr:cNvPr>
        <xdr:cNvSpPr txBox="1">
          <a:spLocks noChangeArrowheads="1"/>
        </xdr:cNvSpPr>
      </xdr:nvSpPr>
      <xdr:spPr bwMode="auto">
        <a:xfrm>
          <a:off x="82772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13</xdr:row>
      <xdr:rowOff>504825</xdr:rowOff>
    </xdr:from>
    <xdr:ext cx="95250" cy="442269"/>
    <xdr:sp macro="" textlink="">
      <xdr:nvSpPr>
        <xdr:cNvPr id="77" name="Text Box 15">
          <a:extLst>
            <a:ext uri="{FF2B5EF4-FFF2-40B4-BE49-F238E27FC236}">
              <a16:creationId xmlns:a16="http://schemas.microsoft.com/office/drawing/2014/main" id="{00000000-0008-0000-0B00-00004D000000}"/>
            </a:ext>
          </a:extLst>
        </xdr:cNvPr>
        <xdr:cNvSpPr txBox="1">
          <a:spLocks noChangeArrowheads="1"/>
        </xdr:cNvSpPr>
      </xdr:nvSpPr>
      <xdr:spPr bwMode="auto">
        <a:xfrm>
          <a:off x="8277225" y="95916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78" name="Text Box 16">
          <a:extLst>
            <a:ext uri="{FF2B5EF4-FFF2-40B4-BE49-F238E27FC236}">
              <a16:creationId xmlns:a16="http://schemas.microsoft.com/office/drawing/2014/main" id="{00000000-0008-0000-0B00-00004E000000}"/>
            </a:ext>
          </a:extLst>
        </xdr:cNvPr>
        <xdr:cNvSpPr txBox="1">
          <a:spLocks noChangeArrowheads="1"/>
        </xdr:cNvSpPr>
      </xdr:nvSpPr>
      <xdr:spPr bwMode="auto">
        <a:xfrm>
          <a:off x="32165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79" name="Text Box 17">
          <a:extLst>
            <a:ext uri="{FF2B5EF4-FFF2-40B4-BE49-F238E27FC236}">
              <a16:creationId xmlns:a16="http://schemas.microsoft.com/office/drawing/2014/main" id="{00000000-0008-0000-0B00-00004F000000}"/>
            </a:ext>
          </a:extLst>
        </xdr:cNvPr>
        <xdr:cNvSpPr txBox="1">
          <a:spLocks noChangeArrowheads="1"/>
        </xdr:cNvSpPr>
      </xdr:nvSpPr>
      <xdr:spPr bwMode="auto">
        <a:xfrm>
          <a:off x="32165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80" name="Text Box 18">
          <a:extLst>
            <a:ext uri="{FF2B5EF4-FFF2-40B4-BE49-F238E27FC236}">
              <a16:creationId xmlns:a16="http://schemas.microsoft.com/office/drawing/2014/main" id="{00000000-0008-0000-0B00-000050000000}"/>
            </a:ext>
          </a:extLst>
        </xdr:cNvPr>
        <xdr:cNvSpPr txBox="1">
          <a:spLocks noChangeArrowheads="1"/>
        </xdr:cNvSpPr>
      </xdr:nvSpPr>
      <xdr:spPr bwMode="auto">
        <a:xfrm>
          <a:off x="32165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81" name="Text Box 19">
          <a:extLst>
            <a:ext uri="{FF2B5EF4-FFF2-40B4-BE49-F238E27FC236}">
              <a16:creationId xmlns:a16="http://schemas.microsoft.com/office/drawing/2014/main" id="{00000000-0008-0000-0B00-000051000000}"/>
            </a:ext>
          </a:extLst>
        </xdr:cNvPr>
        <xdr:cNvSpPr txBox="1">
          <a:spLocks noChangeArrowheads="1"/>
        </xdr:cNvSpPr>
      </xdr:nvSpPr>
      <xdr:spPr bwMode="auto">
        <a:xfrm>
          <a:off x="32165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82" name="Text Box 16">
          <a:extLst>
            <a:ext uri="{FF2B5EF4-FFF2-40B4-BE49-F238E27FC236}">
              <a16:creationId xmlns:a16="http://schemas.microsoft.com/office/drawing/2014/main" id="{00000000-0008-0000-0B00-000052000000}"/>
            </a:ext>
          </a:extLst>
        </xdr:cNvPr>
        <xdr:cNvSpPr txBox="1">
          <a:spLocks noChangeArrowheads="1"/>
        </xdr:cNvSpPr>
      </xdr:nvSpPr>
      <xdr:spPr bwMode="auto">
        <a:xfrm>
          <a:off x="335375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83" name="Text Box 17">
          <a:extLst>
            <a:ext uri="{FF2B5EF4-FFF2-40B4-BE49-F238E27FC236}">
              <a16:creationId xmlns:a16="http://schemas.microsoft.com/office/drawing/2014/main" id="{00000000-0008-0000-0B00-000053000000}"/>
            </a:ext>
          </a:extLst>
        </xdr:cNvPr>
        <xdr:cNvSpPr txBox="1">
          <a:spLocks noChangeArrowheads="1"/>
        </xdr:cNvSpPr>
      </xdr:nvSpPr>
      <xdr:spPr bwMode="auto">
        <a:xfrm>
          <a:off x="335375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84" name="Text Box 18">
          <a:extLst>
            <a:ext uri="{FF2B5EF4-FFF2-40B4-BE49-F238E27FC236}">
              <a16:creationId xmlns:a16="http://schemas.microsoft.com/office/drawing/2014/main" id="{00000000-0008-0000-0B00-000054000000}"/>
            </a:ext>
          </a:extLst>
        </xdr:cNvPr>
        <xdr:cNvSpPr txBox="1">
          <a:spLocks noChangeArrowheads="1"/>
        </xdr:cNvSpPr>
      </xdr:nvSpPr>
      <xdr:spPr bwMode="auto">
        <a:xfrm>
          <a:off x="335375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85" name="Text Box 19">
          <a:extLst>
            <a:ext uri="{FF2B5EF4-FFF2-40B4-BE49-F238E27FC236}">
              <a16:creationId xmlns:a16="http://schemas.microsoft.com/office/drawing/2014/main" id="{00000000-0008-0000-0B00-000055000000}"/>
            </a:ext>
          </a:extLst>
        </xdr:cNvPr>
        <xdr:cNvSpPr txBox="1">
          <a:spLocks noChangeArrowheads="1"/>
        </xdr:cNvSpPr>
      </xdr:nvSpPr>
      <xdr:spPr bwMode="auto">
        <a:xfrm>
          <a:off x="335375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86" name="Text Box 15">
          <a:extLst>
            <a:ext uri="{FF2B5EF4-FFF2-40B4-BE49-F238E27FC236}">
              <a16:creationId xmlns:a16="http://schemas.microsoft.com/office/drawing/2014/main" id="{00000000-0008-0000-0B00-000056000000}"/>
            </a:ext>
          </a:extLst>
        </xdr:cNvPr>
        <xdr:cNvSpPr txBox="1">
          <a:spLocks noChangeArrowheads="1"/>
        </xdr:cNvSpPr>
      </xdr:nvSpPr>
      <xdr:spPr bwMode="auto">
        <a:xfrm>
          <a:off x="33537525" y="95916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87" name="Text Box 16">
          <a:extLst>
            <a:ext uri="{FF2B5EF4-FFF2-40B4-BE49-F238E27FC236}">
              <a16:creationId xmlns:a16="http://schemas.microsoft.com/office/drawing/2014/main" id="{00000000-0008-0000-0B00-000057000000}"/>
            </a:ext>
          </a:extLst>
        </xdr:cNvPr>
        <xdr:cNvSpPr txBox="1">
          <a:spLocks noChangeArrowheads="1"/>
        </xdr:cNvSpPr>
      </xdr:nvSpPr>
      <xdr:spPr bwMode="auto">
        <a:xfrm>
          <a:off x="335375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88" name="Text Box 17">
          <a:extLst>
            <a:ext uri="{FF2B5EF4-FFF2-40B4-BE49-F238E27FC236}">
              <a16:creationId xmlns:a16="http://schemas.microsoft.com/office/drawing/2014/main" id="{00000000-0008-0000-0B00-000058000000}"/>
            </a:ext>
          </a:extLst>
        </xdr:cNvPr>
        <xdr:cNvSpPr txBox="1">
          <a:spLocks noChangeArrowheads="1"/>
        </xdr:cNvSpPr>
      </xdr:nvSpPr>
      <xdr:spPr bwMode="auto">
        <a:xfrm>
          <a:off x="335375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89" name="Text Box 18">
          <a:extLst>
            <a:ext uri="{FF2B5EF4-FFF2-40B4-BE49-F238E27FC236}">
              <a16:creationId xmlns:a16="http://schemas.microsoft.com/office/drawing/2014/main" id="{00000000-0008-0000-0B00-000059000000}"/>
            </a:ext>
          </a:extLst>
        </xdr:cNvPr>
        <xdr:cNvSpPr txBox="1">
          <a:spLocks noChangeArrowheads="1"/>
        </xdr:cNvSpPr>
      </xdr:nvSpPr>
      <xdr:spPr bwMode="auto">
        <a:xfrm>
          <a:off x="335375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90" name="Text Box 19">
          <a:extLst>
            <a:ext uri="{FF2B5EF4-FFF2-40B4-BE49-F238E27FC236}">
              <a16:creationId xmlns:a16="http://schemas.microsoft.com/office/drawing/2014/main" id="{00000000-0008-0000-0B00-00005A000000}"/>
            </a:ext>
          </a:extLst>
        </xdr:cNvPr>
        <xdr:cNvSpPr txBox="1">
          <a:spLocks noChangeArrowheads="1"/>
        </xdr:cNvSpPr>
      </xdr:nvSpPr>
      <xdr:spPr bwMode="auto">
        <a:xfrm>
          <a:off x="335375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91" name="Text Box 15">
          <a:extLst>
            <a:ext uri="{FF2B5EF4-FFF2-40B4-BE49-F238E27FC236}">
              <a16:creationId xmlns:a16="http://schemas.microsoft.com/office/drawing/2014/main" id="{00000000-0008-0000-0B00-00005B000000}"/>
            </a:ext>
          </a:extLst>
        </xdr:cNvPr>
        <xdr:cNvSpPr txBox="1">
          <a:spLocks noChangeArrowheads="1"/>
        </xdr:cNvSpPr>
      </xdr:nvSpPr>
      <xdr:spPr bwMode="auto">
        <a:xfrm>
          <a:off x="33537525" y="95916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92" name="Text Box 16">
          <a:extLst>
            <a:ext uri="{FF2B5EF4-FFF2-40B4-BE49-F238E27FC236}">
              <a16:creationId xmlns:a16="http://schemas.microsoft.com/office/drawing/2014/main" id="{00000000-0008-0000-0B00-00005C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93" name="Text Box 17">
          <a:extLst>
            <a:ext uri="{FF2B5EF4-FFF2-40B4-BE49-F238E27FC236}">
              <a16:creationId xmlns:a16="http://schemas.microsoft.com/office/drawing/2014/main" id="{00000000-0008-0000-0B00-00005D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94" name="Text Box 18">
          <a:extLst>
            <a:ext uri="{FF2B5EF4-FFF2-40B4-BE49-F238E27FC236}">
              <a16:creationId xmlns:a16="http://schemas.microsoft.com/office/drawing/2014/main" id="{00000000-0008-0000-0B00-00005E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95" name="Text Box 19">
          <a:extLst>
            <a:ext uri="{FF2B5EF4-FFF2-40B4-BE49-F238E27FC236}">
              <a16:creationId xmlns:a16="http://schemas.microsoft.com/office/drawing/2014/main" id="{00000000-0008-0000-0B00-00005F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96" name="Text Box 16">
          <a:extLst>
            <a:ext uri="{FF2B5EF4-FFF2-40B4-BE49-F238E27FC236}">
              <a16:creationId xmlns:a16="http://schemas.microsoft.com/office/drawing/2014/main" id="{00000000-0008-0000-0B00-000060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97" name="Text Box 17">
          <a:extLst>
            <a:ext uri="{FF2B5EF4-FFF2-40B4-BE49-F238E27FC236}">
              <a16:creationId xmlns:a16="http://schemas.microsoft.com/office/drawing/2014/main" id="{00000000-0008-0000-0B00-000061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98" name="Text Box 18">
          <a:extLst>
            <a:ext uri="{FF2B5EF4-FFF2-40B4-BE49-F238E27FC236}">
              <a16:creationId xmlns:a16="http://schemas.microsoft.com/office/drawing/2014/main" id="{00000000-0008-0000-0B00-000062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99" name="Text Box 19">
          <a:extLst>
            <a:ext uri="{FF2B5EF4-FFF2-40B4-BE49-F238E27FC236}">
              <a16:creationId xmlns:a16="http://schemas.microsoft.com/office/drawing/2014/main" id="{00000000-0008-0000-0B00-000063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100" name="Text Box 16">
          <a:extLst>
            <a:ext uri="{FF2B5EF4-FFF2-40B4-BE49-F238E27FC236}">
              <a16:creationId xmlns:a16="http://schemas.microsoft.com/office/drawing/2014/main" id="{00000000-0008-0000-0B00-000064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101" name="Text Box 17">
          <a:extLst>
            <a:ext uri="{FF2B5EF4-FFF2-40B4-BE49-F238E27FC236}">
              <a16:creationId xmlns:a16="http://schemas.microsoft.com/office/drawing/2014/main" id="{00000000-0008-0000-0B00-000065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102" name="Text Box 18">
          <a:extLst>
            <a:ext uri="{FF2B5EF4-FFF2-40B4-BE49-F238E27FC236}">
              <a16:creationId xmlns:a16="http://schemas.microsoft.com/office/drawing/2014/main" id="{00000000-0008-0000-0B00-000066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103" name="Text Box 19">
          <a:extLst>
            <a:ext uri="{FF2B5EF4-FFF2-40B4-BE49-F238E27FC236}">
              <a16:creationId xmlns:a16="http://schemas.microsoft.com/office/drawing/2014/main" id="{00000000-0008-0000-0B00-000067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104" name="Text Box 16">
          <a:extLst>
            <a:ext uri="{FF2B5EF4-FFF2-40B4-BE49-F238E27FC236}">
              <a16:creationId xmlns:a16="http://schemas.microsoft.com/office/drawing/2014/main" id="{00000000-0008-0000-0B00-000068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105" name="Text Box 17">
          <a:extLst>
            <a:ext uri="{FF2B5EF4-FFF2-40B4-BE49-F238E27FC236}">
              <a16:creationId xmlns:a16="http://schemas.microsoft.com/office/drawing/2014/main" id="{00000000-0008-0000-0B00-000069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106" name="Text Box 18">
          <a:extLst>
            <a:ext uri="{FF2B5EF4-FFF2-40B4-BE49-F238E27FC236}">
              <a16:creationId xmlns:a16="http://schemas.microsoft.com/office/drawing/2014/main" id="{00000000-0008-0000-0B00-00006A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107" name="Text Box 19">
          <a:extLst>
            <a:ext uri="{FF2B5EF4-FFF2-40B4-BE49-F238E27FC236}">
              <a16:creationId xmlns:a16="http://schemas.microsoft.com/office/drawing/2014/main" id="{00000000-0008-0000-0B00-00006B000000}"/>
            </a:ext>
          </a:extLst>
        </xdr:cNvPr>
        <xdr:cNvSpPr txBox="1">
          <a:spLocks noChangeArrowheads="1"/>
        </xdr:cNvSpPr>
      </xdr:nvSpPr>
      <xdr:spPr bwMode="auto">
        <a:xfrm>
          <a:off x="35271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08" name="Text Box 16">
          <a:extLst>
            <a:ext uri="{FF2B5EF4-FFF2-40B4-BE49-F238E27FC236}">
              <a16:creationId xmlns:a16="http://schemas.microsoft.com/office/drawing/2014/main" id="{00000000-0008-0000-0B00-00006C000000}"/>
            </a:ext>
          </a:extLst>
        </xdr:cNvPr>
        <xdr:cNvSpPr txBox="1">
          <a:spLocks noChangeArrowheads="1"/>
        </xdr:cNvSpPr>
      </xdr:nvSpPr>
      <xdr:spPr bwMode="auto">
        <a:xfrm>
          <a:off x="827722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09" name="Text Box 17">
          <a:extLst>
            <a:ext uri="{FF2B5EF4-FFF2-40B4-BE49-F238E27FC236}">
              <a16:creationId xmlns:a16="http://schemas.microsoft.com/office/drawing/2014/main" id="{00000000-0008-0000-0B00-00006D000000}"/>
            </a:ext>
          </a:extLst>
        </xdr:cNvPr>
        <xdr:cNvSpPr txBox="1">
          <a:spLocks noChangeArrowheads="1"/>
        </xdr:cNvSpPr>
      </xdr:nvSpPr>
      <xdr:spPr bwMode="auto">
        <a:xfrm>
          <a:off x="827722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10" name="Text Box 18">
          <a:extLst>
            <a:ext uri="{FF2B5EF4-FFF2-40B4-BE49-F238E27FC236}">
              <a16:creationId xmlns:a16="http://schemas.microsoft.com/office/drawing/2014/main" id="{00000000-0008-0000-0B00-00006E000000}"/>
            </a:ext>
          </a:extLst>
        </xdr:cNvPr>
        <xdr:cNvSpPr txBox="1">
          <a:spLocks noChangeArrowheads="1"/>
        </xdr:cNvSpPr>
      </xdr:nvSpPr>
      <xdr:spPr bwMode="auto">
        <a:xfrm>
          <a:off x="827722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11" name="Text Box 19">
          <a:extLst>
            <a:ext uri="{FF2B5EF4-FFF2-40B4-BE49-F238E27FC236}">
              <a16:creationId xmlns:a16="http://schemas.microsoft.com/office/drawing/2014/main" id="{00000000-0008-0000-0B00-00006F000000}"/>
            </a:ext>
          </a:extLst>
        </xdr:cNvPr>
        <xdr:cNvSpPr txBox="1">
          <a:spLocks noChangeArrowheads="1"/>
        </xdr:cNvSpPr>
      </xdr:nvSpPr>
      <xdr:spPr bwMode="auto">
        <a:xfrm>
          <a:off x="827722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18</xdr:row>
      <xdr:rowOff>504825</xdr:rowOff>
    </xdr:from>
    <xdr:ext cx="95250" cy="442269"/>
    <xdr:sp macro="" textlink="">
      <xdr:nvSpPr>
        <xdr:cNvPr id="112" name="Text Box 15">
          <a:extLst>
            <a:ext uri="{FF2B5EF4-FFF2-40B4-BE49-F238E27FC236}">
              <a16:creationId xmlns:a16="http://schemas.microsoft.com/office/drawing/2014/main" id="{00000000-0008-0000-0B00-000070000000}"/>
            </a:ext>
          </a:extLst>
        </xdr:cNvPr>
        <xdr:cNvSpPr txBox="1">
          <a:spLocks noChangeArrowheads="1"/>
        </xdr:cNvSpPr>
      </xdr:nvSpPr>
      <xdr:spPr bwMode="auto">
        <a:xfrm>
          <a:off x="8277225" y="13925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113" name="Text Box 16">
          <a:extLst>
            <a:ext uri="{FF2B5EF4-FFF2-40B4-BE49-F238E27FC236}">
              <a16:creationId xmlns:a16="http://schemas.microsoft.com/office/drawing/2014/main" id="{00000000-0008-0000-0B00-000071000000}"/>
            </a:ext>
          </a:extLst>
        </xdr:cNvPr>
        <xdr:cNvSpPr txBox="1">
          <a:spLocks noChangeArrowheads="1"/>
        </xdr:cNvSpPr>
      </xdr:nvSpPr>
      <xdr:spPr bwMode="auto">
        <a:xfrm>
          <a:off x="3216592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114" name="Text Box 17">
          <a:extLst>
            <a:ext uri="{FF2B5EF4-FFF2-40B4-BE49-F238E27FC236}">
              <a16:creationId xmlns:a16="http://schemas.microsoft.com/office/drawing/2014/main" id="{00000000-0008-0000-0B00-000072000000}"/>
            </a:ext>
          </a:extLst>
        </xdr:cNvPr>
        <xdr:cNvSpPr txBox="1">
          <a:spLocks noChangeArrowheads="1"/>
        </xdr:cNvSpPr>
      </xdr:nvSpPr>
      <xdr:spPr bwMode="auto">
        <a:xfrm>
          <a:off x="3216592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115" name="Text Box 18">
          <a:extLst>
            <a:ext uri="{FF2B5EF4-FFF2-40B4-BE49-F238E27FC236}">
              <a16:creationId xmlns:a16="http://schemas.microsoft.com/office/drawing/2014/main" id="{00000000-0008-0000-0B00-000073000000}"/>
            </a:ext>
          </a:extLst>
        </xdr:cNvPr>
        <xdr:cNvSpPr txBox="1">
          <a:spLocks noChangeArrowheads="1"/>
        </xdr:cNvSpPr>
      </xdr:nvSpPr>
      <xdr:spPr bwMode="auto">
        <a:xfrm>
          <a:off x="3216592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116" name="Text Box 19">
          <a:extLst>
            <a:ext uri="{FF2B5EF4-FFF2-40B4-BE49-F238E27FC236}">
              <a16:creationId xmlns:a16="http://schemas.microsoft.com/office/drawing/2014/main" id="{00000000-0008-0000-0B00-000074000000}"/>
            </a:ext>
          </a:extLst>
        </xdr:cNvPr>
        <xdr:cNvSpPr txBox="1">
          <a:spLocks noChangeArrowheads="1"/>
        </xdr:cNvSpPr>
      </xdr:nvSpPr>
      <xdr:spPr bwMode="auto">
        <a:xfrm>
          <a:off x="3216592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17" name="Text Box 16">
          <a:extLst>
            <a:ext uri="{FF2B5EF4-FFF2-40B4-BE49-F238E27FC236}">
              <a16:creationId xmlns:a16="http://schemas.microsoft.com/office/drawing/2014/main" id="{00000000-0008-0000-0B00-000075000000}"/>
            </a:ext>
          </a:extLst>
        </xdr:cNvPr>
        <xdr:cNvSpPr txBox="1">
          <a:spLocks noChangeArrowheads="1"/>
        </xdr:cNvSpPr>
      </xdr:nvSpPr>
      <xdr:spPr bwMode="auto">
        <a:xfrm>
          <a:off x="3353752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18" name="Text Box 17">
          <a:extLst>
            <a:ext uri="{FF2B5EF4-FFF2-40B4-BE49-F238E27FC236}">
              <a16:creationId xmlns:a16="http://schemas.microsoft.com/office/drawing/2014/main" id="{00000000-0008-0000-0B00-000076000000}"/>
            </a:ext>
          </a:extLst>
        </xdr:cNvPr>
        <xdr:cNvSpPr txBox="1">
          <a:spLocks noChangeArrowheads="1"/>
        </xdr:cNvSpPr>
      </xdr:nvSpPr>
      <xdr:spPr bwMode="auto">
        <a:xfrm>
          <a:off x="3353752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19" name="Text Box 18">
          <a:extLst>
            <a:ext uri="{FF2B5EF4-FFF2-40B4-BE49-F238E27FC236}">
              <a16:creationId xmlns:a16="http://schemas.microsoft.com/office/drawing/2014/main" id="{00000000-0008-0000-0B00-000077000000}"/>
            </a:ext>
          </a:extLst>
        </xdr:cNvPr>
        <xdr:cNvSpPr txBox="1">
          <a:spLocks noChangeArrowheads="1"/>
        </xdr:cNvSpPr>
      </xdr:nvSpPr>
      <xdr:spPr bwMode="auto">
        <a:xfrm>
          <a:off x="3353752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20" name="Text Box 19">
          <a:extLst>
            <a:ext uri="{FF2B5EF4-FFF2-40B4-BE49-F238E27FC236}">
              <a16:creationId xmlns:a16="http://schemas.microsoft.com/office/drawing/2014/main" id="{00000000-0008-0000-0B00-000078000000}"/>
            </a:ext>
          </a:extLst>
        </xdr:cNvPr>
        <xdr:cNvSpPr txBox="1">
          <a:spLocks noChangeArrowheads="1"/>
        </xdr:cNvSpPr>
      </xdr:nvSpPr>
      <xdr:spPr bwMode="auto">
        <a:xfrm>
          <a:off x="3353752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504825</xdr:rowOff>
    </xdr:from>
    <xdr:ext cx="95250" cy="442269"/>
    <xdr:sp macro="" textlink="">
      <xdr:nvSpPr>
        <xdr:cNvPr id="121" name="Text Box 15">
          <a:extLst>
            <a:ext uri="{FF2B5EF4-FFF2-40B4-BE49-F238E27FC236}">
              <a16:creationId xmlns:a16="http://schemas.microsoft.com/office/drawing/2014/main" id="{00000000-0008-0000-0B00-000079000000}"/>
            </a:ext>
          </a:extLst>
        </xdr:cNvPr>
        <xdr:cNvSpPr txBox="1">
          <a:spLocks noChangeArrowheads="1"/>
        </xdr:cNvSpPr>
      </xdr:nvSpPr>
      <xdr:spPr bwMode="auto">
        <a:xfrm>
          <a:off x="33537525" y="13925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22" name="Text Box 16">
          <a:extLst>
            <a:ext uri="{FF2B5EF4-FFF2-40B4-BE49-F238E27FC236}">
              <a16:creationId xmlns:a16="http://schemas.microsoft.com/office/drawing/2014/main" id="{00000000-0008-0000-0B00-00007A000000}"/>
            </a:ext>
          </a:extLst>
        </xdr:cNvPr>
        <xdr:cNvSpPr txBox="1">
          <a:spLocks noChangeArrowheads="1"/>
        </xdr:cNvSpPr>
      </xdr:nvSpPr>
      <xdr:spPr bwMode="auto">
        <a:xfrm>
          <a:off x="3353752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23" name="Text Box 17">
          <a:extLst>
            <a:ext uri="{FF2B5EF4-FFF2-40B4-BE49-F238E27FC236}">
              <a16:creationId xmlns:a16="http://schemas.microsoft.com/office/drawing/2014/main" id="{00000000-0008-0000-0B00-00007B000000}"/>
            </a:ext>
          </a:extLst>
        </xdr:cNvPr>
        <xdr:cNvSpPr txBox="1">
          <a:spLocks noChangeArrowheads="1"/>
        </xdr:cNvSpPr>
      </xdr:nvSpPr>
      <xdr:spPr bwMode="auto">
        <a:xfrm>
          <a:off x="3353752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24" name="Text Box 18">
          <a:extLst>
            <a:ext uri="{FF2B5EF4-FFF2-40B4-BE49-F238E27FC236}">
              <a16:creationId xmlns:a16="http://schemas.microsoft.com/office/drawing/2014/main" id="{00000000-0008-0000-0B00-00007C000000}"/>
            </a:ext>
          </a:extLst>
        </xdr:cNvPr>
        <xdr:cNvSpPr txBox="1">
          <a:spLocks noChangeArrowheads="1"/>
        </xdr:cNvSpPr>
      </xdr:nvSpPr>
      <xdr:spPr bwMode="auto">
        <a:xfrm>
          <a:off x="3353752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25" name="Text Box 19">
          <a:extLst>
            <a:ext uri="{FF2B5EF4-FFF2-40B4-BE49-F238E27FC236}">
              <a16:creationId xmlns:a16="http://schemas.microsoft.com/office/drawing/2014/main" id="{00000000-0008-0000-0B00-00007D000000}"/>
            </a:ext>
          </a:extLst>
        </xdr:cNvPr>
        <xdr:cNvSpPr txBox="1">
          <a:spLocks noChangeArrowheads="1"/>
        </xdr:cNvSpPr>
      </xdr:nvSpPr>
      <xdr:spPr bwMode="auto">
        <a:xfrm>
          <a:off x="3353752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504825</xdr:rowOff>
    </xdr:from>
    <xdr:ext cx="95250" cy="442269"/>
    <xdr:sp macro="" textlink="">
      <xdr:nvSpPr>
        <xdr:cNvPr id="126" name="Text Box 15">
          <a:extLst>
            <a:ext uri="{FF2B5EF4-FFF2-40B4-BE49-F238E27FC236}">
              <a16:creationId xmlns:a16="http://schemas.microsoft.com/office/drawing/2014/main" id="{00000000-0008-0000-0B00-00007E000000}"/>
            </a:ext>
          </a:extLst>
        </xdr:cNvPr>
        <xdr:cNvSpPr txBox="1">
          <a:spLocks noChangeArrowheads="1"/>
        </xdr:cNvSpPr>
      </xdr:nvSpPr>
      <xdr:spPr bwMode="auto">
        <a:xfrm>
          <a:off x="33537525" y="13925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27" name="Text Box 16">
          <a:extLst>
            <a:ext uri="{FF2B5EF4-FFF2-40B4-BE49-F238E27FC236}">
              <a16:creationId xmlns:a16="http://schemas.microsoft.com/office/drawing/2014/main" id="{00000000-0008-0000-0B00-00007F000000}"/>
            </a:ext>
          </a:extLst>
        </xdr:cNvPr>
        <xdr:cNvSpPr txBox="1">
          <a:spLocks noChangeArrowheads="1"/>
        </xdr:cNvSpPr>
      </xdr:nvSpPr>
      <xdr:spPr bwMode="auto">
        <a:xfrm>
          <a:off x="3527107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28" name="Text Box 17">
          <a:extLst>
            <a:ext uri="{FF2B5EF4-FFF2-40B4-BE49-F238E27FC236}">
              <a16:creationId xmlns:a16="http://schemas.microsoft.com/office/drawing/2014/main" id="{00000000-0008-0000-0B00-000080000000}"/>
            </a:ext>
          </a:extLst>
        </xdr:cNvPr>
        <xdr:cNvSpPr txBox="1">
          <a:spLocks noChangeArrowheads="1"/>
        </xdr:cNvSpPr>
      </xdr:nvSpPr>
      <xdr:spPr bwMode="auto">
        <a:xfrm>
          <a:off x="3527107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29" name="Text Box 18">
          <a:extLst>
            <a:ext uri="{FF2B5EF4-FFF2-40B4-BE49-F238E27FC236}">
              <a16:creationId xmlns:a16="http://schemas.microsoft.com/office/drawing/2014/main" id="{00000000-0008-0000-0B00-000081000000}"/>
            </a:ext>
          </a:extLst>
        </xdr:cNvPr>
        <xdr:cNvSpPr txBox="1">
          <a:spLocks noChangeArrowheads="1"/>
        </xdr:cNvSpPr>
      </xdr:nvSpPr>
      <xdr:spPr bwMode="auto">
        <a:xfrm>
          <a:off x="3527107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30" name="Text Box 19">
          <a:extLst>
            <a:ext uri="{FF2B5EF4-FFF2-40B4-BE49-F238E27FC236}">
              <a16:creationId xmlns:a16="http://schemas.microsoft.com/office/drawing/2014/main" id="{00000000-0008-0000-0B00-000082000000}"/>
            </a:ext>
          </a:extLst>
        </xdr:cNvPr>
        <xdr:cNvSpPr txBox="1">
          <a:spLocks noChangeArrowheads="1"/>
        </xdr:cNvSpPr>
      </xdr:nvSpPr>
      <xdr:spPr bwMode="auto">
        <a:xfrm>
          <a:off x="3527107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31" name="Text Box 16">
          <a:extLst>
            <a:ext uri="{FF2B5EF4-FFF2-40B4-BE49-F238E27FC236}">
              <a16:creationId xmlns:a16="http://schemas.microsoft.com/office/drawing/2014/main" id="{00000000-0008-0000-0B00-000083000000}"/>
            </a:ext>
          </a:extLst>
        </xdr:cNvPr>
        <xdr:cNvSpPr txBox="1">
          <a:spLocks noChangeArrowheads="1"/>
        </xdr:cNvSpPr>
      </xdr:nvSpPr>
      <xdr:spPr bwMode="auto">
        <a:xfrm>
          <a:off x="3527107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32" name="Text Box 17">
          <a:extLst>
            <a:ext uri="{FF2B5EF4-FFF2-40B4-BE49-F238E27FC236}">
              <a16:creationId xmlns:a16="http://schemas.microsoft.com/office/drawing/2014/main" id="{00000000-0008-0000-0B00-000084000000}"/>
            </a:ext>
          </a:extLst>
        </xdr:cNvPr>
        <xdr:cNvSpPr txBox="1">
          <a:spLocks noChangeArrowheads="1"/>
        </xdr:cNvSpPr>
      </xdr:nvSpPr>
      <xdr:spPr bwMode="auto">
        <a:xfrm>
          <a:off x="3527107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33" name="Text Box 18">
          <a:extLst>
            <a:ext uri="{FF2B5EF4-FFF2-40B4-BE49-F238E27FC236}">
              <a16:creationId xmlns:a16="http://schemas.microsoft.com/office/drawing/2014/main" id="{00000000-0008-0000-0B00-000085000000}"/>
            </a:ext>
          </a:extLst>
        </xdr:cNvPr>
        <xdr:cNvSpPr txBox="1">
          <a:spLocks noChangeArrowheads="1"/>
        </xdr:cNvSpPr>
      </xdr:nvSpPr>
      <xdr:spPr bwMode="auto">
        <a:xfrm>
          <a:off x="3527107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34" name="Text Box 19">
          <a:extLst>
            <a:ext uri="{FF2B5EF4-FFF2-40B4-BE49-F238E27FC236}">
              <a16:creationId xmlns:a16="http://schemas.microsoft.com/office/drawing/2014/main" id="{00000000-0008-0000-0B00-000086000000}"/>
            </a:ext>
          </a:extLst>
        </xdr:cNvPr>
        <xdr:cNvSpPr txBox="1">
          <a:spLocks noChangeArrowheads="1"/>
        </xdr:cNvSpPr>
      </xdr:nvSpPr>
      <xdr:spPr bwMode="auto">
        <a:xfrm>
          <a:off x="3527107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35" name="Text Box 16">
          <a:extLst>
            <a:ext uri="{FF2B5EF4-FFF2-40B4-BE49-F238E27FC236}">
              <a16:creationId xmlns:a16="http://schemas.microsoft.com/office/drawing/2014/main" id="{00000000-0008-0000-0B00-000087000000}"/>
            </a:ext>
          </a:extLst>
        </xdr:cNvPr>
        <xdr:cNvSpPr txBox="1">
          <a:spLocks noChangeArrowheads="1"/>
        </xdr:cNvSpPr>
      </xdr:nvSpPr>
      <xdr:spPr bwMode="auto">
        <a:xfrm>
          <a:off x="3527107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36" name="Text Box 17">
          <a:extLst>
            <a:ext uri="{FF2B5EF4-FFF2-40B4-BE49-F238E27FC236}">
              <a16:creationId xmlns:a16="http://schemas.microsoft.com/office/drawing/2014/main" id="{00000000-0008-0000-0B00-000088000000}"/>
            </a:ext>
          </a:extLst>
        </xdr:cNvPr>
        <xdr:cNvSpPr txBox="1">
          <a:spLocks noChangeArrowheads="1"/>
        </xdr:cNvSpPr>
      </xdr:nvSpPr>
      <xdr:spPr bwMode="auto">
        <a:xfrm>
          <a:off x="3527107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37" name="Text Box 18">
          <a:extLst>
            <a:ext uri="{FF2B5EF4-FFF2-40B4-BE49-F238E27FC236}">
              <a16:creationId xmlns:a16="http://schemas.microsoft.com/office/drawing/2014/main" id="{00000000-0008-0000-0B00-000089000000}"/>
            </a:ext>
          </a:extLst>
        </xdr:cNvPr>
        <xdr:cNvSpPr txBox="1">
          <a:spLocks noChangeArrowheads="1"/>
        </xdr:cNvSpPr>
      </xdr:nvSpPr>
      <xdr:spPr bwMode="auto">
        <a:xfrm>
          <a:off x="3527107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38" name="Text Box 19">
          <a:extLst>
            <a:ext uri="{FF2B5EF4-FFF2-40B4-BE49-F238E27FC236}">
              <a16:creationId xmlns:a16="http://schemas.microsoft.com/office/drawing/2014/main" id="{00000000-0008-0000-0B00-00008A000000}"/>
            </a:ext>
          </a:extLst>
        </xdr:cNvPr>
        <xdr:cNvSpPr txBox="1">
          <a:spLocks noChangeArrowheads="1"/>
        </xdr:cNvSpPr>
      </xdr:nvSpPr>
      <xdr:spPr bwMode="auto">
        <a:xfrm>
          <a:off x="3527107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39" name="Text Box 16">
          <a:extLst>
            <a:ext uri="{FF2B5EF4-FFF2-40B4-BE49-F238E27FC236}">
              <a16:creationId xmlns:a16="http://schemas.microsoft.com/office/drawing/2014/main" id="{00000000-0008-0000-0B00-00008B000000}"/>
            </a:ext>
          </a:extLst>
        </xdr:cNvPr>
        <xdr:cNvSpPr txBox="1">
          <a:spLocks noChangeArrowheads="1"/>
        </xdr:cNvSpPr>
      </xdr:nvSpPr>
      <xdr:spPr bwMode="auto">
        <a:xfrm>
          <a:off x="3527107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40" name="Text Box 17">
          <a:extLst>
            <a:ext uri="{FF2B5EF4-FFF2-40B4-BE49-F238E27FC236}">
              <a16:creationId xmlns:a16="http://schemas.microsoft.com/office/drawing/2014/main" id="{00000000-0008-0000-0B00-00008C000000}"/>
            </a:ext>
          </a:extLst>
        </xdr:cNvPr>
        <xdr:cNvSpPr txBox="1">
          <a:spLocks noChangeArrowheads="1"/>
        </xdr:cNvSpPr>
      </xdr:nvSpPr>
      <xdr:spPr bwMode="auto">
        <a:xfrm>
          <a:off x="3527107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41" name="Text Box 18">
          <a:extLst>
            <a:ext uri="{FF2B5EF4-FFF2-40B4-BE49-F238E27FC236}">
              <a16:creationId xmlns:a16="http://schemas.microsoft.com/office/drawing/2014/main" id="{00000000-0008-0000-0B00-00008D000000}"/>
            </a:ext>
          </a:extLst>
        </xdr:cNvPr>
        <xdr:cNvSpPr txBox="1">
          <a:spLocks noChangeArrowheads="1"/>
        </xdr:cNvSpPr>
      </xdr:nvSpPr>
      <xdr:spPr bwMode="auto">
        <a:xfrm>
          <a:off x="3527107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42" name="Text Box 19">
          <a:extLst>
            <a:ext uri="{FF2B5EF4-FFF2-40B4-BE49-F238E27FC236}">
              <a16:creationId xmlns:a16="http://schemas.microsoft.com/office/drawing/2014/main" id="{00000000-0008-0000-0B00-00008E000000}"/>
            </a:ext>
          </a:extLst>
        </xdr:cNvPr>
        <xdr:cNvSpPr txBox="1">
          <a:spLocks noChangeArrowheads="1"/>
        </xdr:cNvSpPr>
      </xdr:nvSpPr>
      <xdr:spPr bwMode="auto">
        <a:xfrm>
          <a:off x="35271075" y="10391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178594</xdr:colOff>
      <xdr:row>0</xdr:row>
      <xdr:rowOff>71438</xdr:rowOff>
    </xdr:from>
    <xdr:to>
      <xdr:col>1</xdr:col>
      <xdr:colOff>881063</xdr:colOff>
      <xdr:row>3</xdr:row>
      <xdr:rowOff>83344</xdr:rowOff>
    </xdr:to>
    <xdr:pic>
      <xdr:nvPicPr>
        <xdr:cNvPr id="143" name="Imagen 3">
          <a:extLst>
            <a:ext uri="{FF2B5EF4-FFF2-40B4-BE49-F238E27FC236}">
              <a16:creationId xmlns:a16="http://schemas.microsoft.com/office/drawing/2014/main" id="{00000000-0008-0000-0B00-00008F000000}"/>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178594" y="71438"/>
          <a:ext cx="1140619" cy="64055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oneCellAnchor>
    <xdr:from>
      <xdr:col>12</xdr:col>
      <xdr:colOff>0</xdr:colOff>
      <xdr:row>10</xdr:row>
      <xdr:rowOff>0</xdr:rowOff>
    </xdr:from>
    <xdr:ext cx="95250" cy="171450"/>
    <xdr:sp macro="" textlink="">
      <xdr:nvSpPr>
        <xdr:cNvPr id="2" name="Text Box 16">
          <a:extLst>
            <a:ext uri="{FF2B5EF4-FFF2-40B4-BE49-F238E27FC236}">
              <a16:creationId xmlns:a16="http://schemas.microsoft.com/office/drawing/2014/main" id="{00000000-0008-0000-0C00-000002000000}"/>
            </a:ext>
          </a:extLst>
        </xdr:cNvPr>
        <xdr:cNvSpPr txBox="1">
          <a:spLocks noChangeArrowheads="1"/>
        </xdr:cNvSpPr>
      </xdr:nvSpPr>
      <xdr:spPr bwMode="auto">
        <a:xfrm>
          <a:off x="100965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3" name="Text Box 17">
          <a:extLst>
            <a:ext uri="{FF2B5EF4-FFF2-40B4-BE49-F238E27FC236}">
              <a16:creationId xmlns:a16="http://schemas.microsoft.com/office/drawing/2014/main" id="{00000000-0008-0000-0C00-000003000000}"/>
            </a:ext>
          </a:extLst>
        </xdr:cNvPr>
        <xdr:cNvSpPr txBox="1">
          <a:spLocks noChangeArrowheads="1"/>
        </xdr:cNvSpPr>
      </xdr:nvSpPr>
      <xdr:spPr bwMode="auto">
        <a:xfrm>
          <a:off x="100965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4" name="Text Box 18">
          <a:extLst>
            <a:ext uri="{FF2B5EF4-FFF2-40B4-BE49-F238E27FC236}">
              <a16:creationId xmlns:a16="http://schemas.microsoft.com/office/drawing/2014/main" id="{00000000-0008-0000-0C00-000004000000}"/>
            </a:ext>
          </a:extLst>
        </xdr:cNvPr>
        <xdr:cNvSpPr txBox="1">
          <a:spLocks noChangeArrowheads="1"/>
        </xdr:cNvSpPr>
      </xdr:nvSpPr>
      <xdr:spPr bwMode="auto">
        <a:xfrm>
          <a:off x="100965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5" name="Text Box 19">
          <a:extLst>
            <a:ext uri="{FF2B5EF4-FFF2-40B4-BE49-F238E27FC236}">
              <a16:creationId xmlns:a16="http://schemas.microsoft.com/office/drawing/2014/main" id="{00000000-0008-0000-0C00-000005000000}"/>
            </a:ext>
          </a:extLst>
        </xdr:cNvPr>
        <xdr:cNvSpPr txBox="1">
          <a:spLocks noChangeArrowheads="1"/>
        </xdr:cNvSpPr>
      </xdr:nvSpPr>
      <xdr:spPr bwMode="auto">
        <a:xfrm>
          <a:off x="100965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13</xdr:row>
      <xdr:rowOff>504825</xdr:rowOff>
    </xdr:from>
    <xdr:ext cx="95250" cy="442269"/>
    <xdr:sp macro="" textlink="">
      <xdr:nvSpPr>
        <xdr:cNvPr id="6" name="Text Box 15">
          <a:extLst>
            <a:ext uri="{FF2B5EF4-FFF2-40B4-BE49-F238E27FC236}">
              <a16:creationId xmlns:a16="http://schemas.microsoft.com/office/drawing/2014/main" id="{00000000-0008-0000-0C00-000006000000}"/>
            </a:ext>
          </a:extLst>
        </xdr:cNvPr>
        <xdr:cNvSpPr txBox="1">
          <a:spLocks noChangeArrowheads="1"/>
        </xdr:cNvSpPr>
      </xdr:nvSpPr>
      <xdr:spPr bwMode="auto">
        <a:xfrm>
          <a:off x="10096500" y="9944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7" name="Text Box 16">
          <a:extLst>
            <a:ext uri="{FF2B5EF4-FFF2-40B4-BE49-F238E27FC236}">
              <a16:creationId xmlns:a16="http://schemas.microsoft.com/office/drawing/2014/main" id="{00000000-0008-0000-0C00-000007000000}"/>
            </a:ext>
          </a:extLst>
        </xdr:cNvPr>
        <xdr:cNvSpPr txBox="1">
          <a:spLocks noChangeArrowheads="1"/>
        </xdr:cNvSpPr>
      </xdr:nvSpPr>
      <xdr:spPr bwMode="auto">
        <a:xfrm>
          <a:off x="351282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8" name="Text Box 17">
          <a:extLst>
            <a:ext uri="{FF2B5EF4-FFF2-40B4-BE49-F238E27FC236}">
              <a16:creationId xmlns:a16="http://schemas.microsoft.com/office/drawing/2014/main" id="{00000000-0008-0000-0C00-000008000000}"/>
            </a:ext>
          </a:extLst>
        </xdr:cNvPr>
        <xdr:cNvSpPr txBox="1">
          <a:spLocks noChangeArrowheads="1"/>
        </xdr:cNvSpPr>
      </xdr:nvSpPr>
      <xdr:spPr bwMode="auto">
        <a:xfrm>
          <a:off x="351282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9" name="Text Box 18">
          <a:extLst>
            <a:ext uri="{FF2B5EF4-FFF2-40B4-BE49-F238E27FC236}">
              <a16:creationId xmlns:a16="http://schemas.microsoft.com/office/drawing/2014/main" id="{00000000-0008-0000-0C00-000009000000}"/>
            </a:ext>
          </a:extLst>
        </xdr:cNvPr>
        <xdr:cNvSpPr txBox="1">
          <a:spLocks noChangeArrowheads="1"/>
        </xdr:cNvSpPr>
      </xdr:nvSpPr>
      <xdr:spPr bwMode="auto">
        <a:xfrm>
          <a:off x="351282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10" name="Text Box 19">
          <a:extLst>
            <a:ext uri="{FF2B5EF4-FFF2-40B4-BE49-F238E27FC236}">
              <a16:creationId xmlns:a16="http://schemas.microsoft.com/office/drawing/2014/main" id="{00000000-0008-0000-0C00-00000A000000}"/>
            </a:ext>
          </a:extLst>
        </xdr:cNvPr>
        <xdr:cNvSpPr txBox="1">
          <a:spLocks noChangeArrowheads="1"/>
        </xdr:cNvSpPr>
      </xdr:nvSpPr>
      <xdr:spPr bwMode="auto">
        <a:xfrm>
          <a:off x="351282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1" name="Text Box 16">
          <a:extLst>
            <a:ext uri="{FF2B5EF4-FFF2-40B4-BE49-F238E27FC236}">
              <a16:creationId xmlns:a16="http://schemas.microsoft.com/office/drawing/2014/main" id="{00000000-0008-0000-0C00-00000B000000}"/>
            </a:ext>
          </a:extLst>
        </xdr:cNvPr>
        <xdr:cNvSpPr txBox="1">
          <a:spLocks noChangeArrowheads="1"/>
        </xdr:cNvSpPr>
      </xdr:nvSpPr>
      <xdr:spPr bwMode="auto">
        <a:xfrm>
          <a:off x="364998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2" name="Text Box 17">
          <a:extLst>
            <a:ext uri="{FF2B5EF4-FFF2-40B4-BE49-F238E27FC236}">
              <a16:creationId xmlns:a16="http://schemas.microsoft.com/office/drawing/2014/main" id="{00000000-0008-0000-0C00-00000C000000}"/>
            </a:ext>
          </a:extLst>
        </xdr:cNvPr>
        <xdr:cNvSpPr txBox="1">
          <a:spLocks noChangeArrowheads="1"/>
        </xdr:cNvSpPr>
      </xdr:nvSpPr>
      <xdr:spPr bwMode="auto">
        <a:xfrm>
          <a:off x="364998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3" name="Text Box 18">
          <a:extLst>
            <a:ext uri="{FF2B5EF4-FFF2-40B4-BE49-F238E27FC236}">
              <a16:creationId xmlns:a16="http://schemas.microsoft.com/office/drawing/2014/main" id="{00000000-0008-0000-0C00-00000D000000}"/>
            </a:ext>
          </a:extLst>
        </xdr:cNvPr>
        <xdr:cNvSpPr txBox="1">
          <a:spLocks noChangeArrowheads="1"/>
        </xdr:cNvSpPr>
      </xdr:nvSpPr>
      <xdr:spPr bwMode="auto">
        <a:xfrm>
          <a:off x="364998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4" name="Text Box 19">
          <a:extLst>
            <a:ext uri="{FF2B5EF4-FFF2-40B4-BE49-F238E27FC236}">
              <a16:creationId xmlns:a16="http://schemas.microsoft.com/office/drawing/2014/main" id="{00000000-0008-0000-0C00-00000E000000}"/>
            </a:ext>
          </a:extLst>
        </xdr:cNvPr>
        <xdr:cNvSpPr txBox="1">
          <a:spLocks noChangeArrowheads="1"/>
        </xdr:cNvSpPr>
      </xdr:nvSpPr>
      <xdr:spPr bwMode="auto">
        <a:xfrm>
          <a:off x="364998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15" name="Text Box 15">
          <a:extLst>
            <a:ext uri="{FF2B5EF4-FFF2-40B4-BE49-F238E27FC236}">
              <a16:creationId xmlns:a16="http://schemas.microsoft.com/office/drawing/2014/main" id="{00000000-0008-0000-0C00-00000F000000}"/>
            </a:ext>
          </a:extLst>
        </xdr:cNvPr>
        <xdr:cNvSpPr txBox="1">
          <a:spLocks noChangeArrowheads="1"/>
        </xdr:cNvSpPr>
      </xdr:nvSpPr>
      <xdr:spPr bwMode="auto">
        <a:xfrm>
          <a:off x="36499800" y="9944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6" name="Text Box 16">
          <a:extLst>
            <a:ext uri="{FF2B5EF4-FFF2-40B4-BE49-F238E27FC236}">
              <a16:creationId xmlns:a16="http://schemas.microsoft.com/office/drawing/2014/main" id="{00000000-0008-0000-0C00-000010000000}"/>
            </a:ext>
          </a:extLst>
        </xdr:cNvPr>
        <xdr:cNvSpPr txBox="1">
          <a:spLocks noChangeArrowheads="1"/>
        </xdr:cNvSpPr>
      </xdr:nvSpPr>
      <xdr:spPr bwMode="auto">
        <a:xfrm>
          <a:off x="364998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7" name="Text Box 17">
          <a:extLst>
            <a:ext uri="{FF2B5EF4-FFF2-40B4-BE49-F238E27FC236}">
              <a16:creationId xmlns:a16="http://schemas.microsoft.com/office/drawing/2014/main" id="{00000000-0008-0000-0C00-000011000000}"/>
            </a:ext>
          </a:extLst>
        </xdr:cNvPr>
        <xdr:cNvSpPr txBox="1">
          <a:spLocks noChangeArrowheads="1"/>
        </xdr:cNvSpPr>
      </xdr:nvSpPr>
      <xdr:spPr bwMode="auto">
        <a:xfrm>
          <a:off x="364998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8" name="Text Box 18">
          <a:extLst>
            <a:ext uri="{FF2B5EF4-FFF2-40B4-BE49-F238E27FC236}">
              <a16:creationId xmlns:a16="http://schemas.microsoft.com/office/drawing/2014/main" id="{00000000-0008-0000-0C00-000012000000}"/>
            </a:ext>
          </a:extLst>
        </xdr:cNvPr>
        <xdr:cNvSpPr txBox="1">
          <a:spLocks noChangeArrowheads="1"/>
        </xdr:cNvSpPr>
      </xdr:nvSpPr>
      <xdr:spPr bwMode="auto">
        <a:xfrm>
          <a:off x="364998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9" name="Text Box 19">
          <a:extLst>
            <a:ext uri="{FF2B5EF4-FFF2-40B4-BE49-F238E27FC236}">
              <a16:creationId xmlns:a16="http://schemas.microsoft.com/office/drawing/2014/main" id="{00000000-0008-0000-0C00-000013000000}"/>
            </a:ext>
          </a:extLst>
        </xdr:cNvPr>
        <xdr:cNvSpPr txBox="1">
          <a:spLocks noChangeArrowheads="1"/>
        </xdr:cNvSpPr>
      </xdr:nvSpPr>
      <xdr:spPr bwMode="auto">
        <a:xfrm>
          <a:off x="364998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20" name="Text Box 15">
          <a:extLst>
            <a:ext uri="{FF2B5EF4-FFF2-40B4-BE49-F238E27FC236}">
              <a16:creationId xmlns:a16="http://schemas.microsoft.com/office/drawing/2014/main" id="{00000000-0008-0000-0C00-000014000000}"/>
            </a:ext>
          </a:extLst>
        </xdr:cNvPr>
        <xdr:cNvSpPr txBox="1">
          <a:spLocks noChangeArrowheads="1"/>
        </xdr:cNvSpPr>
      </xdr:nvSpPr>
      <xdr:spPr bwMode="auto">
        <a:xfrm>
          <a:off x="36499800" y="9944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1" name="Text Box 16">
          <a:extLst>
            <a:ext uri="{FF2B5EF4-FFF2-40B4-BE49-F238E27FC236}">
              <a16:creationId xmlns:a16="http://schemas.microsoft.com/office/drawing/2014/main" id="{00000000-0008-0000-0C00-000015000000}"/>
            </a:ext>
          </a:extLst>
        </xdr:cNvPr>
        <xdr:cNvSpPr txBox="1">
          <a:spLocks noChangeArrowheads="1"/>
        </xdr:cNvSpPr>
      </xdr:nvSpPr>
      <xdr:spPr bwMode="auto">
        <a:xfrm>
          <a:off x="382333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2" name="Text Box 17">
          <a:extLst>
            <a:ext uri="{FF2B5EF4-FFF2-40B4-BE49-F238E27FC236}">
              <a16:creationId xmlns:a16="http://schemas.microsoft.com/office/drawing/2014/main" id="{00000000-0008-0000-0C00-000016000000}"/>
            </a:ext>
          </a:extLst>
        </xdr:cNvPr>
        <xdr:cNvSpPr txBox="1">
          <a:spLocks noChangeArrowheads="1"/>
        </xdr:cNvSpPr>
      </xdr:nvSpPr>
      <xdr:spPr bwMode="auto">
        <a:xfrm>
          <a:off x="382333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3" name="Text Box 18">
          <a:extLst>
            <a:ext uri="{FF2B5EF4-FFF2-40B4-BE49-F238E27FC236}">
              <a16:creationId xmlns:a16="http://schemas.microsoft.com/office/drawing/2014/main" id="{00000000-0008-0000-0C00-000017000000}"/>
            </a:ext>
          </a:extLst>
        </xdr:cNvPr>
        <xdr:cNvSpPr txBox="1">
          <a:spLocks noChangeArrowheads="1"/>
        </xdr:cNvSpPr>
      </xdr:nvSpPr>
      <xdr:spPr bwMode="auto">
        <a:xfrm>
          <a:off x="382333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4" name="Text Box 19">
          <a:extLst>
            <a:ext uri="{FF2B5EF4-FFF2-40B4-BE49-F238E27FC236}">
              <a16:creationId xmlns:a16="http://schemas.microsoft.com/office/drawing/2014/main" id="{00000000-0008-0000-0C00-000018000000}"/>
            </a:ext>
          </a:extLst>
        </xdr:cNvPr>
        <xdr:cNvSpPr txBox="1">
          <a:spLocks noChangeArrowheads="1"/>
        </xdr:cNvSpPr>
      </xdr:nvSpPr>
      <xdr:spPr bwMode="auto">
        <a:xfrm>
          <a:off x="382333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5" name="Text Box 16">
          <a:extLst>
            <a:ext uri="{FF2B5EF4-FFF2-40B4-BE49-F238E27FC236}">
              <a16:creationId xmlns:a16="http://schemas.microsoft.com/office/drawing/2014/main" id="{00000000-0008-0000-0C00-000019000000}"/>
            </a:ext>
          </a:extLst>
        </xdr:cNvPr>
        <xdr:cNvSpPr txBox="1">
          <a:spLocks noChangeArrowheads="1"/>
        </xdr:cNvSpPr>
      </xdr:nvSpPr>
      <xdr:spPr bwMode="auto">
        <a:xfrm>
          <a:off x="382333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6" name="Text Box 17">
          <a:extLst>
            <a:ext uri="{FF2B5EF4-FFF2-40B4-BE49-F238E27FC236}">
              <a16:creationId xmlns:a16="http://schemas.microsoft.com/office/drawing/2014/main" id="{00000000-0008-0000-0C00-00001A000000}"/>
            </a:ext>
          </a:extLst>
        </xdr:cNvPr>
        <xdr:cNvSpPr txBox="1">
          <a:spLocks noChangeArrowheads="1"/>
        </xdr:cNvSpPr>
      </xdr:nvSpPr>
      <xdr:spPr bwMode="auto">
        <a:xfrm>
          <a:off x="382333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7" name="Text Box 18">
          <a:extLst>
            <a:ext uri="{FF2B5EF4-FFF2-40B4-BE49-F238E27FC236}">
              <a16:creationId xmlns:a16="http://schemas.microsoft.com/office/drawing/2014/main" id="{00000000-0008-0000-0C00-00001B000000}"/>
            </a:ext>
          </a:extLst>
        </xdr:cNvPr>
        <xdr:cNvSpPr txBox="1">
          <a:spLocks noChangeArrowheads="1"/>
        </xdr:cNvSpPr>
      </xdr:nvSpPr>
      <xdr:spPr bwMode="auto">
        <a:xfrm>
          <a:off x="382333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8" name="Text Box 19">
          <a:extLst>
            <a:ext uri="{FF2B5EF4-FFF2-40B4-BE49-F238E27FC236}">
              <a16:creationId xmlns:a16="http://schemas.microsoft.com/office/drawing/2014/main" id="{00000000-0008-0000-0C00-00001C000000}"/>
            </a:ext>
          </a:extLst>
        </xdr:cNvPr>
        <xdr:cNvSpPr txBox="1">
          <a:spLocks noChangeArrowheads="1"/>
        </xdr:cNvSpPr>
      </xdr:nvSpPr>
      <xdr:spPr bwMode="auto">
        <a:xfrm>
          <a:off x="382333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9" name="Text Box 16">
          <a:extLst>
            <a:ext uri="{FF2B5EF4-FFF2-40B4-BE49-F238E27FC236}">
              <a16:creationId xmlns:a16="http://schemas.microsoft.com/office/drawing/2014/main" id="{00000000-0008-0000-0C00-00001D000000}"/>
            </a:ext>
          </a:extLst>
        </xdr:cNvPr>
        <xdr:cNvSpPr txBox="1">
          <a:spLocks noChangeArrowheads="1"/>
        </xdr:cNvSpPr>
      </xdr:nvSpPr>
      <xdr:spPr bwMode="auto">
        <a:xfrm>
          <a:off x="382333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0" name="Text Box 17">
          <a:extLst>
            <a:ext uri="{FF2B5EF4-FFF2-40B4-BE49-F238E27FC236}">
              <a16:creationId xmlns:a16="http://schemas.microsoft.com/office/drawing/2014/main" id="{00000000-0008-0000-0C00-00001E000000}"/>
            </a:ext>
          </a:extLst>
        </xdr:cNvPr>
        <xdr:cNvSpPr txBox="1">
          <a:spLocks noChangeArrowheads="1"/>
        </xdr:cNvSpPr>
      </xdr:nvSpPr>
      <xdr:spPr bwMode="auto">
        <a:xfrm>
          <a:off x="382333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1" name="Text Box 18">
          <a:extLst>
            <a:ext uri="{FF2B5EF4-FFF2-40B4-BE49-F238E27FC236}">
              <a16:creationId xmlns:a16="http://schemas.microsoft.com/office/drawing/2014/main" id="{00000000-0008-0000-0C00-00001F000000}"/>
            </a:ext>
          </a:extLst>
        </xdr:cNvPr>
        <xdr:cNvSpPr txBox="1">
          <a:spLocks noChangeArrowheads="1"/>
        </xdr:cNvSpPr>
      </xdr:nvSpPr>
      <xdr:spPr bwMode="auto">
        <a:xfrm>
          <a:off x="382333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2" name="Text Box 19">
          <a:extLst>
            <a:ext uri="{FF2B5EF4-FFF2-40B4-BE49-F238E27FC236}">
              <a16:creationId xmlns:a16="http://schemas.microsoft.com/office/drawing/2014/main" id="{00000000-0008-0000-0C00-000020000000}"/>
            </a:ext>
          </a:extLst>
        </xdr:cNvPr>
        <xdr:cNvSpPr txBox="1">
          <a:spLocks noChangeArrowheads="1"/>
        </xdr:cNvSpPr>
      </xdr:nvSpPr>
      <xdr:spPr bwMode="auto">
        <a:xfrm>
          <a:off x="382333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3" name="Text Box 16">
          <a:extLst>
            <a:ext uri="{FF2B5EF4-FFF2-40B4-BE49-F238E27FC236}">
              <a16:creationId xmlns:a16="http://schemas.microsoft.com/office/drawing/2014/main" id="{00000000-0008-0000-0C00-000021000000}"/>
            </a:ext>
          </a:extLst>
        </xdr:cNvPr>
        <xdr:cNvSpPr txBox="1">
          <a:spLocks noChangeArrowheads="1"/>
        </xdr:cNvSpPr>
      </xdr:nvSpPr>
      <xdr:spPr bwMode="auto">
        <a:xfrm>
          <a:off x="382333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4" name="Text Box 17">
          <a:extLst>
            <a:ext uri="{FF2B5EF4-FFF2-40B4-BE49-F238E27FC236}">
              <a16:creationId xmlns:a16="http://schemas.microsoft.com/office/drawing/2014/main" id="{00000000-0008-0000-0C00-000022000000}"/>
            </a:ext>
          </a:extLst>
        </xdr:cNvPr>
        <xdr:cNvSpPr txBox="1">
          <a:spLocks noChangeArrowheads="1"/>
        </xdr:cNvSpPr>
      </xdr:nvSpPr>
      <xdr:spPr bwMode="auto">
        <a:xfrm>
          <a:off x="382333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5" name="Text Box 18">
          <a:extLst>
            <a:ext uri="{FF2B5EF4-FFF2-40B4-BE49-F238E27FC236}">
              <a16:creationId xmlns:a16="http://schemas.microsoft.com/office/drawing/2014/main" id="{00000000-0008-0000-0C00-000023000000}"/>
            </a:ext>
          </a:extLst>
        </xdr:cNvPr>
        <xdr:cNvSpPr txBox="1">
          <a:spLocks noChangeArrowheads="1"/>
        </xdr:cNvSpPr>
      </xdr:nvSpPr>
      <xdr:spPr bwMode="auto">
        <a:xfrm>
          <a:off x="382333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6" name="Text Box 19">
          <a:extLst>
            <a:ext uri="{FF2B5EF4-FFF2-40B4-BE49-F238E27FC236}">
              <a16:creationId xmlns:a16="http://schemas.microsoft.com/office/drawing/2014/main" id="{00000000-0008-0000-0C00-000024000000}"/>
            </a:ext>
          </a:extLst>
        </xdr:cNvPr>
        <xdr:cNvSpPr txBox="1">
          <a:spLocks noChangeArrowheads="1"/>
        </xdr:cNvSpPr>
      </xdr:nvSpPr>
      <xdr:spPr bwMode="auto">
        <a:xfrm>
          <a:off x="382333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7" name="Text Box 16">
          <a:extLst>
            <a:ext uri="{FF2B5EF4-FFF2-40B4-BE49-F238E27FC236}">
              <a16:creationId xmlns:a16="http://schemas.microsoft.com/office/drawing/2014/main" id="{00000000-0008-0000-0C00-000025000000}"/>
            </a:ext>
          </a:extLst>
        </xdr:cNvPr>
        <xdr:cNvSpPr txBox="1">
          <a:spLocks noChangeArrowheads="1"/>
        </xdr:cNvSpPr>
      </xdr:nvSpPr>
      <xdr:spPr bwMode="auto">
        <a:xfrm>
          <a:off x="100965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8" name="Text Box 17">
          <a:extLst>
            <a:ext uri="{FF2B5EF4-FFF2-40B4-BE49-F238E27FC236}">
              <a16:creationId xmlns:a16="http://schemas.microsoft.com/office/drawing/2014/main" id="{00000000-0008-0000-0C00-000026000000}"/>
            </a:ext>
          </a:extLst>
        </xdr:cNvPr>
        <xdr:cNvSpPr txBox="1">
          <a:spLocks noChangeArrowheads="1"/>
        </xdr:cNvSpPr>
      </xdr:nvSpPr>
      <xdr:spPr bwMode="auto">
        <a:xfrm>
          <a:off x="100965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9" name="Text Box 18">
          <a:extLst>
            <a:ext uri="{FF2B5EF4-FFF2-40B4-BE49-F238E27FC236}">
              <a16:creationId xmlns:a16="http://schemas.microsoft.com/office/drawing/2014/main" id="{00000000-0008-0000-0C00-000027000000}"/>
            </a:ext>
          </a:extLst>
        </xdr:cNvPr>
        <xdr:cNvSpPr txBox="1">
          <a:spLocks noChangeArrowheads="1"/>
        </xdr:cNvSpPr>
      </xdr:nvSpPr>
      <xdr:spPr bwMode="auto">
        <a:xfrm>
          <a:off x="100965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40" name="Text Box 19">
          <a:extLst>
            <a:ext uri="{FF2B5EF4-FFF2-40B4-BE49-F238E27FC236}">
              <a16:creationId xmlns:a16="http://schemas.microsoft.com/office/drawing/2014/main" id="{00000000-0008-0000-0C00-000028000000}"/>
            </a:ext>
          </a:extLst>
        </xdr:cNvPr>
        <xdr:cNvSpPr txBox="1">
          <a:spLocks noChangeArrowheads="1"/>
        </xdr:cNvSpPr>
      </xdr:nvSpPr>
      <xdr:spPr bwMode="auto">
        <a:xfrm>
          <a:off x="100965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442269"/>
    <xdr:sp macro="" textlink="">
      <xdr:nvSpPr>
        <xdr:cNvPr id="41" name="Text Box 15">
          <a:extLst>
            <a:ext uri="{FF2B5EF4-FFF2-40B4-BE49-F238E27FC236}">
              <a16:creationId xmlns:a16="http://schemas.microsoft.com/office/drawing/2014/main" id="{00000000-0008-0000-0C00-000029000000}"/>
            </a:ext>
          </a:extLst>
        </xdr:cNvPr>
        <xdr:cNvSpPr txBox="1">
          <a:spLocks noChangeArrowheads="1"/>
        </xdr:cNvSpPr>
      </xdr:nvSpPr>
      <xdr:spPr bwMode="auto">
        <a:xfrm>
          <a:off x="10096500" y="10134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2" name="Text Box 16">
          <a:extLst>
            <a:ext uri="{FF2B5EF4-FFF2-40B4-BE49-F238E27FC236}">
              <a16:creationId xmlns:a16="http://schemas.microsoft.com/office/drawing/2014/main" id="{00000000-0008-0000-0C00-00002A000000}"/>
            </a:ext>
          </a:extLst>
        </xdr:cNvPr>
        <xdr:cNvSpPr txBox="1">
          <a:spLocks noChangeArrowheads="1"/>
        </xdr:cNvSpPr>
      </xdr:nvSpPr>
      <xdr:spPr bwMode="auto">
        <a:xfrm>
          <a:off x="351282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3" name="Text Box 17">
          <a:extLst>
            <a:ext uri="{FF2B5EF4-FFF2-40B4-BE49-F238E27FC236}">
              <a16:creationId xmlns:a16="http://schemas.microsoft.com/office/drawing/2014/main" id="{00000000-0008-0000-0C00-00002B000000}"/>
            </a:ext>
          </a:extLst>
        </xdr:cNvPr>
        <xdr:cNvSpPr txBox="1">
          <a:spLocks noChangeArrowheads="1"/>
        </xdr:cNvSpPr>
      </xdr:nvSpPr>
      <xdr:spPr bwMode="auto">
        <a:xfrm>
          <a:off x="351282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4" name="Text Box 18">
          <a:extLst>
            <a:ext uri="{FF2B5EF4-FFF2-40B4-BE49-F238E27FC236}">
              <a16:creationId xmlns:a16="http://schemas.microsoft.com/office/drawing/2014/main" id="{00000000-0008-0000-0C00-00002C000000}"/>
            </a:ext>
          </a:extLst>
        </xdr:cNvPr>
        <xdr:cNvSpPr txBox="1">
          <a:spLocks noChangeArrowheads="1"/>
        </xdr:cNvSpPr>
      </xdr:nvSpPr>
      <xdr:spPr bwMode="auto">
        <a:xfrm>
          <a:off x="351282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5" name="Text Box 19">
          <a:extLst>
            <a:ext uri="{FF2B5EF4-FFF2-40B4-BE49-F238E27FC236}">
              <a16:creationId xmlns:a16="http://schemas.microsoft.com/office/drawing/2014/main" id="{00000000-0008-0000-0C00-00002D000000}"/>
            </a:ext>
          </a:extLst>
        </xdr:cNvPr>
        <xdr:cNvSpPr txBox="1">
          <a:spLocks noChangeArrowheads="1"/>
        </xdr:cNvSpPr>
      </xdr:nvSpPr>
      <xdr:spPr bwMode="auto">
        <a:xfrm>
          <a:off x="351282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6" name="Text Box 16">
          <a:extLst>
            <a:ext uri="{FF2B5EF4-FFF2-40B4-BE49-F238E27FC236}">
              <a16:creationId xmlns:a16="http://schemas.microsoft.com/office/drawing/2014/main" id="{00000000-0008-0000-0C00-00002E000000}"/>
            </a:ext>
          </a:extLst>
        </xdr:cNvPr>
        <xdr:cNvSpPr txBox="1">
          <a:spLocks noChangeArrowheads="1"/>
        </xdr:cNvSpPr>
      </xdr:nvSpPr>
      <xdr:spPr bwMode="auto">
        <a:xfrm>
          <a:off x="364998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7" name="Text Box 17">
          <a:extLst>
            <a:ext uri="{FF2B5EF4-FFF2-40B4-BE49-F238E27FC236}">
              <a16:creationId xmlns:a16="http://schemas.microsoft.com/office/drawing/2014/main" id="{00000000-0008-0000-0C00-00002F000000}"/>
            </a:ext>
          </a:extLst>
        </xdr:cNvPr>
        <xdr:cNvSpPr txBox="1">
          <a:spLocks noChangeArrowheads="1"/>
        </xdr:cNvSpPr>
      </xdr:nvSpPr>
      <xdr:spPr bwMode="auto">
        <a:xfrm>
          <a:off x="364998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8" name="Text Box 18">
          <a:extLst>
            <a:ext uri="{FF2B5EF4-FFF2-40B4-BE49-F238E27FC236}">
              <a16:creationId xmlns:a16="http://schemas.microsoft.com/office/drawing/2014/main" id="{00000000-0008-0000-0C00-000030000000}"/>
            </a:ext>
          </a:extLst>
        </xdr:cNvPr>
        <xdr:cNvSpPr txBox="1">
          <a:spLocks noChangeArrowheads="1"/>
        </xdr:cNvSpPr>
      </xdr:nvSpPr>
      <xdr:spPr bwMode="auto">
        <a:xfrm>
          <a:off x="364998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9" name="Text Box 19">
          <a:extLst>
            <a:ext uri="{FF2B5EF4-FFF2-40B4-BE49-F238E27FC236}">
              <a16:creationId xmlns:a16="http://schemas.microsoft.com/office/drawing/2014/main" id="{00000000-0008-0000-0C00-000031000000}"/>
            </a:ext>
          </a:extLst>
        </xdr:cNvPr>
        <xdr:cNvSpPr txBox="1">
          <a:spLocks noChangeArrowheads="1"/>
        </xdr:cNvSpPr>
      </xdr:nvSpPr>
      <xdr:spPr bwMode="auto">
        <a:xfrm>
          <a:off x="364998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442269"/>
    <xdr:sp macro="" textlink="">
      <xdr:nvSpPr>
        <xdr:cNvPr id="50" name="Text Box 15">
          <a:extLst>
            <a:ext uri="{FF2B5EF4-FFF2-40B4-BE49-F238E27FC236}">
              <a16:creationId xmlns:a16="http://schemas.microsoft.com/office/drawing/2014/main" id="{00000000-0008-0000-0C00-000032000000}"/>
            </a:ext>
          </a:extLst>
        </xdr:cNvPr>
        <xdr:cNvSpPr txBox="1">
          <a:spLocks noChangeArrowheads="1"/>
        </xdr:cNvSpPr>
      </xdr:nvSpPr>
      <xdr:spPr bwMode="auto">
        <a:xfrm>
          <a:off x="36499800" y="10134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1" name="Text Box 16">
          <a:extLst>
            <a:ext uri="{FF2B5EF4-FFF2-40B4-BE49-F238E27FC236}">
              <a16:creationId xmlns:a16="http://schemas.microsoft.com/office/drawing/2014/main" id="{00000000-0008-0000-0C00-000033000000}"/>
            </a:ext>
          </a:extLst>
        </xdr:cNvPr>
        <xdr:cNvSpPr txBox="1">
          <a:spLocks noChangeArrowheads="1"/>
        </xdr:cNvSpPr>
      </xdr:nvSpPr>
      <xdr:spPr bwMode="auto">
        <a:xfrm>
          <a:off x="364998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2" name="Text Box 17">
          <a:extLst>
            <a:ext uri="{FF2B5EF4-FFF2-40B4-BE49-F238E27FC236}">
              <a16:creationId xmlns:a16="http://schemas.microsoft.com/office/drawing/2014/main" id="{00000000-0008-0000-0C00-000034000000}"/>
            </a:ext>
          </a:extLst>
        </xdr:cNvPr>
        <xdr:cNvSpPr txBox="1">
          <a:spLocks noChangeArrowheads="1"/>
        </xdr:cNvSpPr>
      </xdr:nvSpPr>
      <xdr:spPr bwMode="auto">
        <a:xfrm>
          <a:off x="364998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3" name="Text Box 18">
          <a:extLst>
            <a:ext uri="{FF2B5EF4-FFF2-40B4-BE49-F238E27FC236}">
              <a16:creationId xmlns:a16="http://schemas.microsoft.com/office/drawing/2014/main" id="{00000000-0008-0000-0C00-000035000000}"/>
            </a:ext>
          </a:extLst>
        </xdr:cNvPr>
        <xdr:cNvSpPr txBox="1">
          <a:spLocks noChangeArrowheads="1"/>
        </xdr:cNvSpPr>
      </xdr:nvSpPr>
      <xdr:spPr bwMode="auto">
        <a:xfrm>
          <a:off x="364998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4" name="Text Box 19">
          <a:extLst>
            <a:ext uri="{FF2B5EF4-FFF2-40B4-BE49-F238E27FC236}">
              <a16:creationId xmlns:a16="http://schemas.microsoft.com/office/drawing/2014/main" id="{00000000-0008-0000-0C00-000036000000}"/>
            </a:ext>
          </a:extLst>
        </xdr:cNvPr>
        <xdr:cNvSpPr txBox="1">
          <a:spLocks noChangeArrowheads="1"/>
        </xdr:cNvSpPr>
      </xdr:nvSpPr>
      <xdr:spPr bwMode="auto">
        <a:xfrm>
          <a:off x="364998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442269"/>
    <xdr:sp macro="" textlink="">
      <xdr:nvSpPr>
        <xdr:cNvPr id="55" name="Text Box 15">
          <a:extLst>
            <a:ext uri="{FF2B5EF4-FFF2-40B4-BE49-F238E27FC236}">
              <a16:creationId xmlns:a16="http://schemas.microsoft.com/office/drawing/2014/main" id="{00000000-0008-0000-0C00-000037000000}"/>
            </a:ext>
          </a:extLst>
        </xdr:cNvPr>
        <xdr:cNvSpPr txBox="1">
          <a:spLocks noChangeArrowheads="1"/>
        </xdr:cNvSpPr>
      </xdr:nvSpPr>
      <xdr:spPr bwMode="auto">
        <a:xfrm>
          <a:off x="36499800" y="10134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6" name="Text Box 16">
          <a:extLst>
            <a:ext uri="{FF2B5EF4-FFF2-40B4-BE49-F238E27FC236}">
              <a16:creationId xmlns:a16="http://schemas.microsoft.com/office/drawing/2014/main" id="{00000000-0008-0000-0C00-000038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7" name="Text Box 17">
          <a:extLst>
            <a:ext uri="{FF2B5EF4-FFF2-40B4-BE49-F238E27FC236}">
              <a16:creationId xmlns:a16="http://schemas.microsoft.com/office/drawing/2014/main" id="{00000000-0008-0000-0C00-000039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8" name="Text Box 18">
          <a:extLst>
            <a:ext uri="{FF2B5EF4-FFF2-40B4-BE49-F238E27FC236}">
              <a16:creationId xmlns:a16="http://schemas.microsoft.com/office/drawing/2014/main" id="{00000000-0008-0000-0C00-00003A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9" name="Text Box 19">
          <a:extLst>
            <a:ext uri="{FF2B5EF4-FFF2-40B4-BE49-F238E27FC236}">
              <a16:creationId xmlns:a16="http://schemas.microsoft.com/office/drawing/2014/main" id="{00000000-0008-0000-0C00-00003B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0" name="Text Box 16">
          <a:extLst>
            <a:ext uri="{FF2B5EF4-FFF2-40B4-BE49-F238E27FC236}">
              <a16:creationId xmlns:a16="http://schemas.microsoft.com/office/drawing/2014/main" id="{00000000-0008-0000-0C00-00003C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1" name="Text Box 17">
          <a:extLst>
            <a:ext uri="{FF2B5EF4-FFF2-40B4-BE49-F238E27FC236}">
              <a16:creationId xmlns:a16="http://schemas.microsoft.com/office/drawing/2014/main" id="{00000000-0008-0000-0C00-00003D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2" name="Text Box 18">
          <a:extLst>
            <a:ext uri="{FF2B5EF4-FFF2-40B4-BE49-F238E27FC236}">
              <a16:creationId xmlns:a16="http://schemas.microsoft.com/office/drawing/2014/main" id="{00000000-0008-0000-0C00-00003E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3" name="Text Box 19">
          <a:extLst>
            <a:ext uri="{FF2B5EF4-FFF2-40B4-BE49-F238E27FC236}">
              <a16:creationId xmlns:a16="http://schemas.microsoft.com/office/drawing/2014/main" id="{00000000-0008-0000-0C00-00003F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4" name="Text Box 16">
          <a:extLst>
            <a:ext uri="{FF2B5EF4-FFF2-40B4-BE49-F238E27FC236}">
              <a16:creationId xmlns:a16="http://schemas.microsoft.com/office/drawing/2014/main" id="{00000000-0008-0000-0C00-000040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5" name="Text Box 17">
          <a:extLst>
            <a:ext uri="{FF2B5EF4-FFF2-40B4-BE49-F238E27FC236}">
              <a16:creationId xmlns:a16="http://schemas.microsoft.com/office/drawing/2014/main" id="{00000000-0008-0000-0C00-000041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6" name="Text Box 18">
          <a:extLst>
            <a:ext uri="{FF2B5EF4-FFF2-40B4-BE49-F238E27FC236}">
              <a16:creationId xmlns:a16="http://schemas.microsoft.com/office/drawing/2014/main" id="{00000000-0008-0000-0C00-000042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7" name="Text Box 19">
          <a:extLst>
            <a:ext uri="{FF2B5EF4-FFF2-40B4-BE49-F238E27FC236}">
              <a16:creationId xmlns:a16="http://schemas.microsoft.com/office/drawing/2014/main" id="{00000000-0008-0000-0C00-000043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8" name="Text Box 16">
          <a:extLst>
            <a:ext uri="{FF2B5EF4-FFF2-40B4-BE49-F238E27FC236}">
              <a16:creationId xmlns:a16="http://schemas.microsoft.com/office/drawing/2014/main" id="{00000000-0008-0000-0C00-000044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9" name="Text Box 17">
          <a:extLst>
            <a:ext uri="{FF2B5EF4-FFF2-40B4-BE49-F238E27FC236}">
              <a16:creationId xmlns:a16="http://schemas.microsoft.com/office/drawing/2014/main" id="{00000000-0008-0000-0C00-000045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70" name="Text Box 18">
          <a:extLst>
            <a:ext uri="{FF2B5EF4-FFF2-40B4-BE49-F238E27FC236}">
              <a16:creationId xmlns:a16="http://schemas.microsoft.com/office/drawing/2014/main" id="{00000000-0008-0000-0C00-000046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71" name="Text Box 19">
          <a:extLst>
            <a:ext uri="{FF2B5EF4-FFF2-40B4-BE49-F238E27FC236}">
              <a16:creationId xmlns:a16="http://schemas.microsoft.com/office/drawing/2014/main" id="{00000000-0008-0000-0C00-000047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72" name="Text Box 16">
          <a:extLst>
            <a:ext uri="{FF2B5EF4-FFF2-40B4-BE49-F238E27FC236}">
              <a16:creationId xmlns:a16="http://schemas.microsoft.com/office/drawing/2014/main" id="{00000000-0008-0000-0C00-000048000000}"/>
            </a:ext>
          </a:extLst>
        </xdr:cNvPr>
        <xdr:cNvSpPr txBox="1">
          <a:spLocks noChangeArrowheads="1"/>
        </xdr:cNvSpPr>
      </xdr:nvSpPr>
      <xdr:spPr bwMode="auto">
        <a:xfrm>
          <a:off x="100965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73" name="Text Box 17">
          <a:extLst>
            <a:ext uri="{FF2B5EF4-FFF2-40B4-BE49-F238E27FC236}">
              <a16:creationId xmlns:a16="http://schemas.microsoft.com/office/drawing/2014/main" id="{00000000-0008-0000-0C00-000049000000}"/>
            </a:ext>
          </a:extLst>
        </xdr:cNvPr>
        <xdr:cNvSpPr txBox="1">
          <a:spLocks noChangeArrowheads="1"/>
        </xdr:cNvSpPr>
      </xdr:nvSpPr>
      <xdr:spPr bwMode="auto">
        <a:xfrm>
          <a:off x="100965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74" name="Text Box 18">
          <a:extLst>
            <a:ext uri="{FF2B5EF4-FFF2-40B4-BE49-F238E27FC236}">
              <a16:creationId xmlns:a16="http://schemas.microsoft.com/office/drawing/2014/main" id="{00000000-0008-0000-0C00-00004A000000}"/>
            </a:ext>
          </a:extLst>
        </xdr:cNvPr>
        <xdr:cNvSpPr txBox="1">
          <a:spLocks noChangeArrowheads="1"/>
        </xdr:cNvSpPr>
      </xdr:nvSpPr>
      <xdr:spPr bwMode="auto">
        <a:xfrm>
          <a:off x="100965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75" name="Text Box 19">
          <a:extLst>
            <a:ext uri="{FF2B5EF4-FFF2-40B4-BE49-F238E27FC236}">
              <a16:creationId xmlns:a16="http://schemas.microsoft.com/office/drawing/2014/main" id="{00000000-0008-0000-0C00-00004B000000}"/>
            </a:ext>
          </a:extLst>
        </xdr:cNvPr>
        <xdr:cNvSpPr txBox="1">
          <a:spLocks noChangeArrowheads="1"/>
        </xdr:cNvSpPr>
      </xdr:nvSpPr>
      <xdr:spPr bwMode="auto">
        <a:xfrm>
          <a:off x="100965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442269"/>
    <xdr:sp macro="" textlink="">
      <xdr:nvSpPr>
        <xdr:cNvPr id="76" name="Text Box 15">
          <a:extLst>
            <a:ext uri="{FF2B5EF4-FFF2-40B4-BE49-F238E27FC236}">
              <a16:creationId xmlns:a16="http://schemas.microsoft.com/office/drawing/2014/main" id="{00000000-0008-0000-0C00-00004C000000}"/>
            </a:ext>
          </a:extLst>
        </xdr:cNvPr>
        <xdr:cNvSpPr txBox="1">
          <a:spLocks noChangeArrowheads="1"/>
        </xdr:cNvSpPr>
      </xdr:nvSpPr>
      <xdr:spPr bwMode="auto">
        <a:xfrm>
          <a:off x="10096500" y="10134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77" name="Text Box 16">
          <a:extLst>
            <a:ext uri="{FF2B5EF4-FFF2-40B4-BE49-F238E27FC236}">
              <a16:creationId xmlns:a16="http://schemas.microsoft.com/office/drawing/2014/main" id="{00000000-0008-0000-0C00-00004D000000}"/>
            </a:ext>
          </a:extLst>
        </xdr:cNvPr>
        <xdr:cNvSpPr txBox="1">
          <a:spLocks noChangeArrowheads="1"/>
        </xdr:cNvSpPr>
      </xdr:nvSpPr>
      <xdr:spPr bwMode="auto">
        <a:xfrm>
          <a:off x="351282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78" name="Text Box 17">
          <a:extLst>
            <a:ext uri="{FF2B5EF4-FFF2-40B4-BE49-F238E27FC236}">
              <a16:creationId xmlns:a16="http://schemas.microsoft.com/office/drawing/2014/main" id="{00000000-0008-0000-0C00-00004E000000}"/>
            </a:ext>
          </a:extLst>
        </xdr:cNvPr>
        <xdr:cNvSpPr txBox="1">
          <a:spLocks noChangeArrowheads="1"/>
        </xdr:cNvSpPr>
      </xdr:nvSpPr>
      <xdr:spPr bwMode="auto">
        <a:xfrm>
          <a:off x="351282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79" name="Text Box 18">
          <a:extLst>
            <a:ext uri="{FF2B5EF4-FFF2-40B4-BE49-F238E27FC236}">
              <a16:creationId xmlns:a16="http://schemas.microsoft.com/office/drawing/2014/main" id="{00000000-0008-0000-0C00-00004F000000}"/>
            </a:ext>
          </a:extLst>
        </xdr:cNvPr>
        <xdr:cNvSpPr txBox="1">
          <a:spLocks noChangeArrowheads="1"/>
        </xdr:cNvSpPr>
      </xdr:nvSpPr>
      <xdr:spPr bwMode="auto">
        <a:xfrm>
          <a:off x="351282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80" name="Text Box 19">
          <a:extLst>
            <a:ext uri="{FF2B5EF4-FFF2-40B4-BE49-F238E27FC236}">
              <a16:creationId xmlns:a16="http://schemas.microsoft.com/office/drawing/2014/main" id="{00000000-0008-0000-0C00-000050000000}"/>
            </a:ext>
          </a:extLst>
        </xdr:cNvPr>
        <xdr:cNvSpPr txBox="1">
          <a:spLocks noChangeArrowheads="1"/>
        </xdr:cNvSpPr>
      </xdr:nvSpPr>
      <xdr:spPr bwMode="auto">
        <a:xfrm>
          <a:off x="351282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81" name="Text Box 16">
          <a:extLst>
            <a:ext uri="{FF2B5EF4-FFF2-40B4-BE49-F238E27FC236}">
              <a16:creationId xmlns:a16="http://schemas.microsoft.com/office/drawing/2014/main" id="{00000000-0008-0000-0C00-000051000000}"/>
            </a:ext>
          </a:extLst>
        </xdr:cNvPr>
        <xdr:cNvSpPr txBox="1">
          <a:spLocks noChangeArrowheads="1"/>
        </xdr:cNvSpPr>
      </xdr:nvSpPr>
      <xdr:spPr bwMode="auto">
        <a:xfrm>
          <a:off x="364998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82" name="Text Box 17">
          <a:extLst>
            <a:ext uri="{FF2B5EF4-FFF2-40B4-BE49-F238E27FC236}">
              <a16:creationId xmlns:a16="http://schemas.microsoft.com/office/drawing/2014/main" id="{00000000-0008-0000-0C00-000052000000}"/>
            </a:ext>
          </a:extLst>
        </xdr:cNvPr>
        <xdr:cNvSpPr txBox="1">
          <a:spLocks noChangeArrowheads="1"/>
        </xdr:cNvSpPr>
      </xdr:nvSpPr>
      <xdr:spPr bwMode="auto">
        <a:xfrm>
          <a:off x="364998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83" name="Text Box 18">
          <a:extLst>
            <a:ext uri="{FF2B5EF4-FFF2-40B4-BE49-F238E27FC236}">
              <a16:creationId xmlns:a16="http://schemas.microsoft.com/office/drawing/2014/main" id="{00000000-0008-0000-0C00-000053000000}"/>
            </a:ext>
          </a:extLst>
        </xdr:cNvPr>
        <xdr:cNvSpPr txBox="1">
          <a:spLocks noChangeArrowheads="1"/>
        </xdr:cNvSpPr>
      </xdr:nvSpPr>
      <xdr:spPr bwMode="auto">
        <a:xfrm>
          <a:off x="364998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84" name="Text Box 19">
          <a:extLst>
            <a:ext uri="{FF2B5EF4-FFF2-40B4-BE49-F238E27FC236}">
              <a16:creationId xmlns:a16="http://schemas.microsoft.com/office/drawing/2014/main" id="{00000000-0008-0000-0C00-000054000000}"/>
            </a:ext>
          </a:extLst>
        </xdr:cNvPr>
        <xdr:cNvSpPr txBox="1">
          <a:spLocks noChangeArrowheads="1"/>
        </xdr:cNvSpPr>
      </xdr:nvSpPr>
      <xdr:spPr bwMode="auto">
        <a:xfrm>
          <a:off x="364998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442269"/>
    <xdr:sp macro="" textlink="">
      <xdr:nvSpPr>
        <xdr:cNvPr id="85" name="Text Box 15">
          <a:extLst>
            <a:ext uri="{FF2B5EF4-FFF2-40B4-BE49-F238E27FC236}">
              <a16:creationId xmlns:a16="http://schemas.microsoft.com/office/drawing/2014/main" id="{00000000-0008-0000-0C00-000055000000}"/>
            </a:ext>
          </a:extLst>
        </xdr:cNvPr>
        <xdr:cNvSpPr txBox="1">
          <a:spLocks noChangeArrowheads="1"/>
        </xdr:cNvSpPr>
      </xdr:nvSpPr>
      <xdr:spPr bwMode="auto">
        <a:xfrm>
          <a:off x="36499800" y="10134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86" name="Text Box 16">
          <a:extLst>
            <a:ext uri="{FF2B5EF4-FFF2-40B4-BE49-F238E27FC236}">
              <a16:creationId xmlns:a16="http://schemas.microsoft.com/office/drawing/2014/main" id="{00000000-0008-0000-0C00-000056000000}"/>
            </a:ext>
          </a:extLst>
        </xdr:cNvPr>
        <xdr:cNvSpPr txBox="1">
          <a:spLocks noChangeArrowheads="1"/>
        </xdr:cNvSpPr>
      </xdr:nvSpPr>
      <xdr:spPr bwMode="auto">
        <a:xfrm>
          <a:off x="364998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87" name="Text Box 17">
          <a:extLst>
            <a:ext uri="{FF2B5EF4-FFF2-40B4-BE49-F238E27FC236}">
              <a16:creationId xmlns:a16="http://schemas.microsoft.com/office/drawing/2014/main" id="{00000000-0008-0000-0C00-000057000000}"/>
            </a:ext>
          </a:extLst>
        </xdr:cNvPr>
        <xdr:cNvSpPr txBox="1">
          <a:spLocks noChangeArrowheads="1"/>
        </xdr:cNvSpPr>
      </xdr:nvSpPr>
      <xdr:spPr bwMode="auto">
        <a:xfrm>
          <a:off x="364998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88" name="Text Box 18">
          <a:extLst>
            <a:ext uri="{FF2B5EF4-FFF2-40B4-BE49-F238E27FC236}">
              <a16:creationId xmlns:a16="http://schemas.microsoft.com/office/drawing/2014/main" id="{00000000-0008-0000-0C00-000058000000}"/>
            </a:ext>
          </a:extLst>
        </xdr:cNvPr>
        <xdr:cNvSpPr txBox="1">
          <a:spLocks noChangeArrowheads="1"/>
        </xdr:cNvSpPr>
      </xdr:nvSpPr>
      <xdr:spPr bwMode="auto">
        <a:xfrm>
          <a:off x="364998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89" name="Text Box 19">
          <a:extLst>
            <a:ext uri="{FF2B5EF4-FFF2-40B4-BE49-F238E27FC236}">
              <a16:creationId xmlns:a16="http://schemas.microsoft.com/office/drawing/2014/main" id="{00000000-0008-0000-0C00-000059000000}"/>
            </a:ext>
          </a:extLst>
        </xdr:cNvPr>
        <xdr:cNvSpPr txBox="1">
          <a:spLocks noChangeArrowheads="1"/>
        </xdr:cNvSpPr>
      </xdr:nvSpPr>
      <xdr:spPr bwMode="auto">
        <a:xfrm>
          <a:off x="364998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442269"/>
    <xdr:sp macro="" textlink="">
      <xdr:nvSpPr>
        <xdr:cNvPr id="90" name="Text Box 15">
          <a:extLst>
            <a:ext uri="{FF2B5EF4-FFF2-40B4-BE49-F238E27FC236}">
              <a16:creationId xmlns:a16="http://schemas.microsoft.com/office/drawing/2014/main" id="{00000000-0008-0000-0C00-00005A000000}"/>
            </a:ext>
          </a:extLst>
        </xdr:cNvPr>
        <xdr:cNvSpPr txBox="1">
          <a:spLocks noChangeArrowheads="1"/>
        </xdr:cNvSpPr>
      </xdr:nvSpPr>
      <xdr:spPr bwMode="auto">
        <a:xfrm>
          <a:off x="36499800" y="10134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91" name="Text Box 16">
          <a:extLst>
            <a:ext uri="{FF2B5EF4-FFF2-40B4-BE49-F238E27FC236}">
              <a16:creationId xmlns:a16="http://schemas.microsoft.com/office/drawing/2014/main" id="{00000000-0008-0000-0C00-00005B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92" name="Text Box 17">
          <a:extLst>
            <a:ext uri="{FF2B5EF4-FFF2-40B4-BE49-F238E27FC236}">
              <a16:creationId xmlns:a16="http://schemas.microsoft.com/office/drawing/2014/main" id="{00000000-0008-0000-0C00-00005C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93" name="Text Box 18">
          <a:extLst>
            <a:ext uri="{FF2B5EF4-FFF2-40B4-BE49-F238E27FC236}">
              <a16:creationId xmlns:a16="http://schemas.microsoft.com/office/drawing/2014/main" id="{00000000-0008-0000-0C00-00005D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94" name="Text Box 19">
          <a:extLst>
            <a:ext uri="{FF2B5EF4-FFF2-40B4-BE49-F238E27FC236}">
              <a16:creationId xmlns:a16="http://schemas.microsoft.com/office/drawing/2014/main" id="{00000000-0008-0000-0C00-00005E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95" name="Text Box 16">
          <a:extLst>
            <a:ext uri="{FF2B5EF4-FFF2-40B4-BE49-F238E27FC236}">
              <a16:creationId xmlns:a16="http://schemas.microsoft.com/office/drawing/2014/main" id="{00000000-0008-0000-0C00-00005F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96" name="Text Box 17">
          <a:extLst>
            <a:ext uri="{FF2B5EF4-FFF2-40B4-BE49-F238E27FC236}">
              <a16:creationId xmlns:a16="http://schemas.microsoft.com/office/drawing/2014/main" id="{00000000-0008-0000-0C00-000060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97" name="Text Box 18">
          <a:extLst>
            <a:ext uri="{FF2B5EF4-FFF2-40B4-BE49-F238E27FC236}">
              <a16:creationId xmlns:a16="http://schemas.microsoft.com/office/drawing/2014/main" id="{00000000-0008-0000-0C00-000061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98" name="Text Box 19">
          <a:extLst>
            <a:ext uri="{FF2B5EF4-FFF2-40B4-BE49-F238E27FC236}">
              <a16:creationId xmlns:a16="http://schemas.microsoft.com/office/drawing/2014/main" id="{00000000-0008-0000-0C00-000062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99" name="Text Box 16">
          <a:extLst>
            <a:ext uri="{FF2B5EF4-FFF2-40B4-BE49-F238E27FC236}">
              <a16:creationId xmlns:a16="http://schemas.microsoft.com/office/drawing/2014/main" id="{00000000-0008-0000-0C00-000063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00" name="Text Box 17">
          <a:extLst>
            <a:ext uri="{FF2B5EF4-FFF2-40B4-BE49-F238E27FC236}">
              <a16:creationId xmlns:a16="http://schemas.microsoft.com/office/drawing/2014/main" id="{00000000-0008-0000-0C00-000064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01" name="Text Box 18">
          <a:extLst>
            <a:ext uri="{FF2B5EF4-FFF2-40B4-BE49-F238E27FC236}">
              <a16:creationId xmlns:a16="http://schemas.microsoft.com/office/drawing/2014/main" id="{00000000-0008-0000-0C00-000065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02" name="Text Box 19">
          <a:extLst>
            <a:ext uri="{FF2B5EF4-FFF2-40B4-BE49-F238E27FC236}">
              <a16:creationId xmlns:a16="http://schemas.microsoft.com/office/drawing/2014/main" id="{00000000-0008-0000-0C00-000066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03" name="Text Box 16">
          <a:extLst>
            <a:ext uri="{FF2B5EF4-FFF2-40B4-BE49-F238E27FC236}">
              <a16:creationId xmlns:a16="http://schemas.microsoft.com/office/drawing/2014/main" id="{00000000-0008-0000-0C00-000067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04" name="Text Box 17">
          <a:extLst>
            <a:ext uri="{FF2B5EF4-FFF2-40B4-BE49-F238E27FC236}">
              <a16:creationId xmlns:a16="http://schemas.microsoft.com/office/drawing/2014/main" id="{00000000-0008-0000-0C00-000068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05" name="Text Box 18">
          <a:extLst>
            <a:ext uri="{FF2B5EF4-FFF2-40B4-BE49-F238E27FC236}">
              <a16:creationId xmlns:a16="http://schemas.microsoft.com/office/drawing/2014/main" id="{00000000-0008-0000-0C00-000069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06" name="Text Box 19">
          <a:extLst>
            <a:ext uri="{FF2B5EF4-FFF2-40B4-BE49-F238E27FC236}">
              <a16:creationId xmlns:a16="http://schemas.microsoft.com/office/drawing/2014/main" id="{00000000-0008-0000-0C00-00006A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07" name="Text Box 16">
          <a:extLst>
            <a:ext uri="{FF2B5EF4-FFF2-40B4-BE49-F238E27FC236}">
              <a16:creationId xmlns:a16="http://schemas.microsoft.com/office/drawing/2014/main" id="{00000000-0008-0000-0C00-00006B000000}"/>
            </a:ext>
          </a:extLst>
        </xdr:cNvPr>
        <xdr:cNvSpPr txBox="1">
          <a:spLocks noChangeArrowheads="1"/>
        </xdr:cNvSpPr>
      </xdr:nvSpPr>
      <xdr:spPr bwMode="auto">
        <a:xfrm>
          <a:off x="100965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08" name="Text Box 17">
          <a:extLst>
            <a:ext uri="{FF2B5EF4-FFF2-40B4-BE49-F238E27FC236}">
              <a16:creationId xmlns:a16="http://schemas.microsoft.com/office/drawing/2014/main" id="{00000000-0008-0000-0C00-00006C000000}"/>
            </a:ext>
          </a:extLst>
        </xdr:cNvPr>
        <xdr:cNvSpPr txBox="1">
          <a:spLocks noChangeArrowheads="1"/>
        </xdr:cNvSpPr>
      </xdr:nvSpPr>
      <xdr:spPr bwMode="auto">
        <a:xfrm>
          <a:off x="100965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09" name="Text Box 18">
          <a:extLst>
            <a:ext uri="{FF2B5EF4-FFF2-40B4-BE49-F238E27FC236}">
              <a16:creationId xmlns:a16="http://schemas.microsoft.com/office/drawing/2014/main" id="{00000000-0008-0000-0C00-00006D000000}"/>
            </a:ext>
          </a:extLst>
        </xdr:cNvPr>
        <xdr:cNvSpPr txBox="1">
          <a:spLocks noChangeArrowheads="1"/>
        </xdr:cNvSpPr>
      </xdr:nvSpPr>
      <xdr:spPr bwMode="auto">
        <a:xfrm>
          <a:off x="100965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10" name="Text Box 19">
          <a:extLst>
            <a:ext uri="{FF2B5EF4-FFF2-40B4-BE49-F238E27FC236}">
              <a16:creationId xmlns:a16="http://schemas.microsoft.com/office/drawing/2014/main" id="{00000000-0008-0000-0C00-00006E000000}"/>
            </a:ext>
          </a:extLst>
        </xdr:cNvPr>
        <xdr:cNvSpPr txBox="1">
          <a:spLocks noChangeArrowheads="1"/>
        </xdr:cNvSpPr>
      </xdr:nvSpPr>
      <xdr:spPr bwMode="auto">
        <a:xfrm>
          <a:off x="100965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18</xdr:row>
      <xdr:rowOff>504825</xdr:rowOff>
    </xdr:from>
    <xdr:ext cx="95250" cy="442269"/>
    <xdr:sp macro="" textlink="">
      <xdr:nvSpPr>
        <xdr:cNvPr id="111" name="Text Box 15">
          <a:extLst>
            <a:ext uri="{FF2B5EF4-FFF2-40B4-BE49-F238E27FC236}">
              <a16:creationId xmlns:a16="http://schemas.microsoft.com/office/drawing/2014/main" id="{00000000-0008-0000-0C00-00006F000000}"/>
            </a:ext>
          </a:extLst>
        </xdr:cNvPr>
        <xdr:cNvSpPr txBox="1">
          <a:spLocks noChangeArrowheads="1"/>
        </xdr:cNvSpPr>
      </xdr:nvSpPr>
      <xdr:spPr bwMode="auto">
        <a:xfrm>
          <a:off x="10096500" y="13258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112" name="Text Box 16">
          <a:extLst>
            <a:ext uri="{FF2B5EF4-FFF2-40B4-BE49-F238E27FC236}">
              <a16:creationId xmlns:a16="http://schemas.microsoft.com/office/drawing/2014/main" id="{00000000-0008-0000-0C00-000070000000}"/>
            </a:ext>
          </a:extLst>
        </xdr:cNvPr>
        <xdr:cNvSpPr txBox="1">
          <a:spLocks noChangeArrowheads="1"/>
        </xdr:cNvSpPr>
      </xdr:nvSpPr>
      <xdr:spPr bwMode="auto">
        <a:xfrm>
          <a:off x="351282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113" name="Text Box 17">
          <a:extLst>
            <a:ext uri="{FF2B5EF4-FFF2-40B4-BE49-F238E27FC236}">
              <a16:creationId xmlns:a16="http://schemas.microsoft.com/office/drawing/2014/main" id="{00000000-0008-0000-0C00-000071000000}"/>
            </a:ext>
          </a:extLst>
        </xdr:cNvPr>
        <xdr:cNvSpPr txBox="1">
          <a:spLocks noChangeArrowheads="1"/>
        </xdr:cNvSpPr>
      </xdr:nvSpPr>
      <xdr:spPr bwMode="auto">
        <a:xfrm>
          <a:off x="351282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114" name="Text Box 18">
          <a:extLst>
            <a:ext uri="{FF2B5EF4-FFF2-40B4-BE49-F238E27FC236}">
              <a16:creationId xmlns:a16="http://schemas.microsoft.com/office/drawing/2014/main" id="{00000000-0008-0000-0C00-000072000000}"/>
            </a:ext>
          </a:extLst>
        </xdr:cNvPr>
        <xdr:cNvSpPr txBox="1">
          <a:spLocks noChangeArrowheads="1"/>
        </xdr:cNvSpPr>
      </xdr:nvSpPr>
      <xdr:spPr bwMode="auto">
        <a:xfrm>
          <a:off x="351282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115" name="Text Box 19">
          <a:extLst>
            <a:ext uri="{FF2B5EF4-FFF2-40B4-BE49-F238E27FC236}">
              <a16:creationId xmlns:a16="http://schemas.microsoft.com/office/drawing/2014/main" id="{00000000-0008-0000-0C00-000073000000}"/>
            </a:ext>
          </a:extLst>
        </xdr:cNvPr>
        <xdr:cNvSpPr txBox="1">
          <a:spLocks noChangeArrowheads="1"/>
        </xdr:cNvSpPr>
      </xdr:nvSpPr>
      <xdr:spPr bwMode="auto">
        <a:xfrm>
          <a:off x="351282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16" name="Text Box 16">
          <a:extLst>
            <a:ext uri="{FF2B5EF4-FFF2-40B4-BE49-F238E27FC236}">
              <a16:creationId xmlns:a16="http://schemas.microsoft.com/office/drawing/2014/main" id="{00000000-0008-0000-0C00-000074000000}"/>
            </a:ext>
          </a:extLst>
        </xdr:cNvPr>
        <xdr:cNvSpPr txBox="1">
          <a:spLocks noChangeArrowheads="1"/>
        </xdr:cNvSpPr>
      </xdr:nvSpPr>
      <xdr:spPr bwMode="auto">
        <a:xfrm>
          <a:off x="364998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17" name="Text Box 17">
          <a:extLst>
            <a:ext uri="{FF2B5EF4-FFF2-40B4-BE49-F238E27FC236}">
              <a16:creationId xmlns:a16="http://schemas.microsoft.com/office/drawing/2014/main" id="{00000000-0008-0000-0C00-000075000000}"/>
            </a:ext>
          </a:extLst>
        </xdr:cNvPr>
        <xdr:cNvSpPr txBox="1">
          <a:spLocks noChangeArrowheads="1"/>
        </xdr:cNvSpPr>
      </xdr:nvSpPr>
      <xdr:spPr bwMode="auto">
        <a:xfrm>
          <a:off x="364998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18" name="Text Box 18">
          <a:extLst>
            <a:ext uri="{FF2B5EF4-FFF2-40B4-BE49-F238E27FC236}">
              <a16:creationId xmlns:a16="http://schemas.microsoft.com/office/drawing/2014/main" id="{00000000-0008-0000-0C00-000076000000}"/>
            </a:ext>
          </a:extLst>
        </xdr:cNvPr>
        <xdr:cNvSpPr txBox="1">
          <a:spLocks noChangeArrowheads="1"/>
        </xdr:cNvSpPr>
      </xdr:nvSpPr>
      <xdr:spPr bwMode="auto">
        <a:xfrm>
          <a:off x="364998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19" name="Text Box 19">
          <a:extLst>
            <a:ext uri="{FF2B5EF4-FFF2-40B4-BE49-F238E27FC236}">
              <a16:creationId xmlns:a16="http://schemas.microsoft.com/office/drawing/2014/main" id="{00000000-0008-0000-0C00-000077000000}"/>
            </a:ext>
          </a:extLst>
        </xdr:cNvPr>
        <xdr:cNvSpPr txBox="1">
          <a:spLocks noChangeArrowheads="1"/>
        </xdr:cNvSpPr>
      </xdr:nvSpPr>
      <xdr:spPr bwMode="auto">
        <a:xfrm>
          <a:off x="364998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504825</xdr:rowOff>
    </xdr:from>
    <xdr:ext cx="95250" cy="442269"/>
    <xdr:sp macro="" textlink="">
      <xdr:nvSpPr>
        <xdr:cNvPr id="120" name="Text Box 15">
          <a:extLst>
            <a:ext uri="{FF2B5EF4-FFF2-40B4-BE49-F238E27FC236}">
              <a16:creationId xmlns:a16="http://schemas.microsoft.com/office/drawing/2014/main" id="{00000000-0008-0000-0C00-000078000000}"/>
            </a:ext>
          </a:extLst>
        </xdr:cNvPr>
        <xdr:cNvSpPr txBox="1">
          <a:spLocks noChangeArrowheads="1"/>
        </xdr:cNvSpPr>
      </xdr:nvSpPr>
      <xdr:spPr bwMode="auto">
        <a:xfrm>
          <a:off x="36499800" y="13258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21" name="Text Box 16">
          <a:extLst>
            <a:ext uri="{FF2B5EF4-FFF2-40B4-BE49-F238E27FC236}">
              <a16:creationId xmlns:a16="http://schemas.microsoft.com/office/drawing/2014/main" id="{00000000-0008-0000-0C00-000079000000}"/>
            </a:ext>
          </a:extLst>
        </xdr:cNvPr>
        <xdr:cNvSpPr txBox="1">
          <a:spLocks noChangeArrowheads="1"/>
        </xdr:cNvSpPr>
      </xdr:nvSpPr>
      <xdr:spPr bwMode="auto">
        <a:xfrm>
          <a:off x="364998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22" name="Text Box 17">
          <a:extLst>
            <a:ext uri="{FF2B5EF4-FFF2-40B4-BE49-F238E27FC236}">
              <a16:creationId xmlns:a16="http://schemas.microsoft.com/office/drawing/2014/main" id="{00000000-0008-0000-0C00-00007A000000}"/>
            </a:ext>
          </a:extLst>
        </xdr:cNvPr>
        <xdr:cNvSpPr txBox="1">
          <a:spLocks noChangeArrowheads="1"/>
        </xdr:cNvSpPr>
      </xdr:nvSpPr>
      <xdr:spPr bwMode="auto">
        <a:xfrm>
          <a:off x="364998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23" name="Text Box 18">
          <a:extLst>
            <a:ext uri="{FF2B5EF4-FFF2-40B4-BE49-F238E27FC236}">
              <a16:creationId xmlns:a16="http://schemas.microsoft.com/office/drawing/2014/main" id="{00000000-0008-0000-0C00-00007B000000}"/>
            </a:ext>
          </a:extLst>
        </xdr:cNvPr>
        <xdr:cNvSpPr txBox="1">
          <a:spLocks noChangeArrowheads="1"/>
        </xdr:cNvSpPr>
      </xdr:nvSpPr>
      <xdr:spPr bwMode="auto">
        <a:xfrm>
          <a:off x="364998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24" name="Text Box 19">
          <a:extLst>
            <a:ext uri="{FF2B5EF4-FFF2-40B4-BE49-F238E27FC236}">
              <a16:creationId xmlns:a16="http://schemas.microsoft.com/office/drawing/2014/main" id="{00000000-0008-0000-0C00-00007C000000}"/>
            </a:ext>
          </a:extLst>
        </xdr:cNvPr>
        <xdr:cNvSpPr txBox="1">
          <a:spLocks noChangeArrowheads="1"/>
        </xdr:cNvSpPr>
      </xdr:nvSpPr>
      <xdr:spPr bwMode="auto">
        <a:xfrm>
          <a:off x="364998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504825</xdr:rowOff>
    </xdr:from>
    <xdr:ext cx="95250" cy="442269"/>
    <xdr:sp macro="" textlink="">
      <xdr:nvSpPr>
        <xdr:cNvPr id="125" name="Text Box 15">
          <a:extLst>
            <a:ext uri="{FF2B5EF4-FFF2-40B4-BE49-F238E27FC236}">
              <a16:creationId xmlns:a16="http://schemas.microsoft.com/office/drawing/2014/main" id="{00000000-0008-0000-0C00-00007D000000}"/>
            </a:ext>
          </a:extLst>
        </xdr:cNvPr>
        <xdr:cNvSpPr txBox="1">
          <a:spLocks noChangeArrowheads="1"/>
        </xdr:cNvSpPr>
      </xdr:nvSpPr>
      <xdr:spPr bwMode="auto">
        <a:xfrm>
          <a:off x="36499800" y="13258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26" name="Text Box 16">
          <a:extLst>
            <a:ext uri="{FF2B5EF4-FFF2-40B4-BE49-F238E27FC236}">
              <a16:creationId xmlns:a16="http://schemas.microsoft.com/office/drawing/2014/main" id="{00000000-0008-0000-0C00-00007E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27" name="Text Box 17">
          <a:extLst>
            <a:ext uri="{FF2B5EF4-FFF2-40B4-BE49-F238E27FC236}">
              <a16:creationId xmlns:a16="http://schemas.microsoft.com/office/drawing/2014/main" id="{00000000-0008-0000-0C00-00007F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28" name="Text Box 18">
          <a:extLst>
            <a:ext uri="{FF2B5EF4-FFF2-40B4-BE49-F238E27FC236}">
              <a16:creationId xmlns:a16="http://schemas.microsoft.com/office/drawing/2014/main" id="{00000000-0008-0000-0C00-000080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29" name="Text Box 19">
          <a:extLst>
            <a:ext uri="{FF2B5EF4-FFF2-40B4-BE49-F238E27FC236}">
              <a16:creationId xmlns:a16="http://schemas.microsoft.com/office/drawing/2014/main" id="{00000000-0008-0000-0C00-000081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30" name="Text Box 16">
          <a:extLst>
            <a:ext uri="{FF2B5EF4-FFF2-40B4-BE49-F238E27FC236}">
              <a16:creationId xmlns:a16="http://schemas.microsoft.com/office/drawing/2014/main" id="{00000000-0008-0000-0C00-000082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31" name="Text Box 17">
          <a:extLst>
            <a:ext uri="{FF2B5EF4-FFF2-40B4-BE49-F238E27FC236}">
              <a16:creationId xmlns:a16="http://schemas.microsoft.com/office/drawing/2014/main" id="{00000000-0008-0000-0C00-000083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32" name="Text Box 18">
          <a:extLst>
            <a:ext uri="{FF2B5EF4-FFF2-40B4-BE49-F238E27FC236}">
              <a16:creationId xmlns:a16="http://schemas.microsoft.com/office/drawing/2014/main" id="{00000000-0008-0000-0C00-000084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33" name="Text Box 19">
          <a:extLst>
            <a:ext uri="{FF2B5EF4-FFF2-40B4-BE49-F238E27FC236}">
              <a16:creationId xmlns:a16="http://schemas.microsoft.com/office/drawing/2014/main" id="{00000000-0008-0000-0C00-000085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34" name="Text Box 16">
          <a:extLst>
            <a:ext uri="{FF2B5EF4-FFF2-40B4-BE49-F238E27FC236}">
              <a16:creationId xmlns:a16="http://schemas.microsoft.com/office/drawing/2014/main" id="{00000000-0008-0000-0C00-000086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35" name="Text Box 17">
          <a:extLst>
            <a:ext uri="{FF2B5EF4-FFF2-40B4-BE49-F238E27FC236}">
              <a16:creationId xmlns:a16="http://schemas.microsoft.com/office/drawing/2014/main" id="{00000000-0008-0000-0C00-000087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36" name="Text Box 18">
          <a:extLst>
            <a:ext uri="{FF2B5EF4-FFF2-40B4-BE49-F238E27FC236}">
              <a16:creationId xmlns:a16="http://schemas.microsoft.com/office/drawing/2014/main" id="{00000000-0008-0000-0C00-000088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37" name="Text Box 19">
          <a:extLst>
            <a:ext uri="{FF2B5EF4-FFF2-40B4-BE49-F238E27FC236}">
              <a16:creationId xmlns:a16="http://schemas.microsoft.com/office/drawing/2014/main" id="{00000000-0008-0000-0C00-000089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38" name="Text Box 16">
          <a:extLst>
            <a:ext uri="{FF2B5EF4-FFF2-40B4-BE49-F238E27FC236}">
              <a16:creationId xmlns:a16="http://schemas.microsoft.com/office/drawing/2014/main" id="{00000000-0008-0000-0C00-00008A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39" name="Text Box 17">
          <a:extLst>
            <a:ext uri="{FF2B5EF4-FFF2-40B4-BE49-F238E27FC236}">
              <a16:creationId xmlns:a16="http://schemas.microsoft.com/office/drawing/2014/main" id="{00000000-0008-0000-0C00-00008B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40" name="Text Box 18">
          <a:extLst>
            <a:ext uri="{FF2B5EF4-FFF2-40B4-BE49-F238E27FC236}">
              <a16:creationId xmlns:a16="http://schemas.microsoft.com/office/drawing/2014/main" id="{00000000-0008-0000-0C00-00008C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41" name="Text Box 19">
          <a:extLst>
            <a:ext uri="{FF2B5EF4-FFF2-40B4-BE49-F238E27FC236}">
              <a16:creationId xmlns:a16="http://schemas.microsoft.com/office/drawing/2014/main" id="{00000000-0008-0000-0C00-00008D000000}"/>
            </a:ext>
          </a:extLst>
        </xdr:cNvPr>
        <xdr:cNvSpPr txBox="1">
          <a:spLocks noChangeArrowheads="1"/>
        </xdr:cNvSpPr>
      </xdr:nvSpPr>
      <xdr:spPr bwMode="auto">
        <a:xfrm>
          <a:off x="3823335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178594</xdr:colOff>
      <xdr:row>0</xdr:row>
      <xdr:rowOff>71438</xdr:rowOff>
    </xdr:from>
    <xdr:to>
      <xdr:col>1</xdr:col>
      <xdr:colOff>881063</xdr:colOff>
      <xdr:row>3</xdr:row>
      <xdr:rowOff>54769</xdr:rowOff>
    </xdr:to>
    <xdr:pic>
      <xdr:nvPicPr>
        <xdr:cNvPr id="142" name="Imagen 3">
          <a:extLst>
            <a:ext uri="{FF2B5EF4-FFF2-40B4-BE49-F238E27FC236}">
              <a16:creationId xmlns:a16="http://schemas.microsoft.com/office/drawing/2014/main" id="{00000000-0008-0000-0C00-00008E000000}"/>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178594" y="71438"/>
          <a:ext cx="1140619" cy="640556"/>
        </a:xfrm>
        <a:prstGeom prst="rect">
          <a:avLst/>
        </a:prstGeom>
      </xdr:spPr>
    </xdr:pic>
    <xdr:clientData/>
  </xdr:twoCellAnchor>
  <xdr:oneCellAnchor>
    <xdr:from>
      <xdr:col>12</xdr:col>
      <xdr:colOff>0</xdr:colOff>
      <xdr:row>18</xdr:row>
      <xdr:rowOff>504825</xdr:rowOff>
    </xdr:from>
    <xdr:ext cx="95250" cy="442269"/>
    <xdr:sp macro="" textlink="">
      <xdr:nvSpPr>
        <xdr:cNvPr id="143" name="Text Box 15">
          <a:extLst>
            <a:ext uri="{FF2B5EF4-FFF2-40B4-BE49-F238E27FC236}">
              <a16:creationId xmlns:a16="http://schemas.microsoft.com/office/drawing/2014/main" id="{00000000-0008-0000-0C00-00008F000000}"/>
            </a:ext>
          </a:extLst>
        </xdr:cNvPr>
        <xdr:cNvSpPr txBox="1">
          <a:spLocks noChangeArrowheads="1"/>
        </xdr:cNvSpPr>
      </xdr:nvSpPr>
      <xdr:spPr bwMode="auto">
        <a:xfrm>
          <a:off x="10096500" y="13258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504825</xdr:rowOff>
    </xdr:from>
    <xdr:ext cx="95250" cy="442269"/>
    <xdr:sp macro="" textlink="">
      <xdr:nvSpPr>
        <xdr:cNvPr id="144" name="Text Box 15">
          <a:extLst>
            <a:ext uri="{FF2B5EF4-FFF2-40B4-BE49-F238E27FC236}">
              <a16:creationId xmlns:a16="http://schemas.microsoft.com/office/drawing/2014/main" id="{00000000-0008-0000-0C00-000090000000}"/>
            </a:ext>
          </a:extLst>
        </xdr:cNvPr>
        <xdr:cNvSpPr txBox="1">
          <a:spLocks noChangeArrowheads="1"/>
        </xdr:cNvSpPr>
      </xdr:nvSpPr>
      <xdr:spPr bwMode="auto">
        <a:xfrm>
          <a:off x="36499800" y="13258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504825</xdr:rowOff>
    </xdr:from>
    <xdr:ext cx="95250" cy="442269"/>
    <xdr:sp macro="" textlink="">
      <xdr:nvSpPr>
        <xdr:cNvPr id="145" name="Text Box 15">
          <a:extLst>
            <a:ext uri="{FF2B5EF4-FFF2-40B4-BE49-F238E27FC236}">
              <a16:creationId xmlns:a16="http://schemas.microsoft.com/office/drawing/2014/main" id="{00000000-0008-0000-0C00-000091000000}"/>
            </a:ext>
          </a:extLst>
        </xdr:cNvPr>
        <xdr:cNvSpPr txBox="1">
          <a:spLocks noChangeArrowheads="1"/>
        </xdr:cNvSpPr>
      </xdr:nvSpPr>
      <xdr:spPr bwMode="auto">
        <a:xfrm>
          <a:off x="36499800" y="13258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146" name="Text Box 16">
          <a:extLst>
            <a:ext uri="{FF2B5EF4-FFF2-40B4-BE49-F238E27FC236}">
              <a16:creationId xmlns:a16="http://schemas.microsoft.com/office/drawing/2014/main" id="{00000000-0008-0000-0C00-000092000000}"/>
            </a:ext>
          </a:extLst>
        </xdr:cNvPr>
        <xdr:cNvSpPr txBox="1">
          <a:spLocks noChangeArrowheads="1"/>
        </xdr:cNvSpPr>
      </xdr:nvSpPr>
      <xdr:spPr bwMode="auto">
        <a:xfrm>
          <a:off x="1009650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147" name="Text Box 17">
          <a:extLst>
            <a:ext uri="{FF2B5EF4-FFF2-40B4-BE49-F238E27FC236}">
              <a16:creationId xmlns:a16="http://schemas.microsoft.com/office/drawing/2014/main" id="{00000000-0008-0000-0C00-000093000000}"/>
            </a:ext>
          </a:extLst>
        </xdr:cNvPr>
        <xdr:cNvSpPr txBox="1">
          <a:spLocks noChangeArrowheads="1"/>
        </xdr:cNvSpPr>
      </xdr:nvSpPr>
      <xdr:spPr bwMode="auto">
        <a:xfrm>
          <a:off x="1009650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148" name="Text Box 18">
          <a:extLst>
            <a:ext uri="{FF2B5EF4-FFF2-40B4-BE49-F238E27FC236}">
              <a16:creationId xmlns:a16="http://schemas.microsoft.com/office/drawing/2014/main" id="{00000000-0008-0000-0C00-000094000000}"/>
            </a:ext>
          </a:extLst>
        </xdr:cNvPr>
        <xdr:cNvSpPr txBox="1">
          <a:spLocks noChangeArrowheads="1"/>
        </xdr:cNvSpPr>
      </xdr:nvSpPr>
      <xdr:spPr bwMode="auto">
        <a:xfrm>
          <a:off x="1009650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149" name="Text Box 19">
          <a:extLst>
            <a:ext uri="{FF2B5EF4-FFF2-40B4-BE49-F238E27FC236}">
              <a16:creationId xmlns:a16="http://schemas.microsoft.com/office/drawing/2014/main" id="{00000000-0008-0000-0C00-000095000000}"/>
            </a:ext>
          </a:extLst>
        </xdr:cNvPr>
        <xdr:cNvSpPr txBox="1">
          <a:spLocks noChangeArrowheads="1"/>
        </xdr:cNvSpPr>
      </xdr:nvSpPr>
      <xdr:spPr bwMode="auto">
        <a:xfrm>
          <a:off x="1009650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150" name="Text Box 16">
          <a:extLst>
            <a:ext uri="{FF2B5EF4-FFF2-40B4-BE49-F238E27FC236}">
              <a16:creationId xmlns:a16="http://schemas.microsoft.com/office/drawing/2014/main" id="{00000000-0008-0000-0C00-000096000000}"/>
            </a:ext>
          </a:extLst>
        </xdr:cNvPr>
        <xdr:cNvSpPr txBox="1">
          <a:spLocks noChangeArrowheads="1"/>
        </xdr:cNvSpPr>
      </xdr:nvSpPr>
      <xdr:spPr bwMode="auto">
        <a:xfrm>
          <a:off x="3512820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151" name="Text Box 17">
          <a:extLst>
            <a:ext uri="{FF2B5EF4-FFF2-40B4-BE49-F238E27FC236}">
              <a16:creationId xmlns:a16="http://schemas.microsoft.com/office/drawing/2014/main" id="{00000000-0008-0000-0C00-000097000000}"/>
            </a:ext>
          </a:extLst>
        </xdr:cNvPr>
        <xdr:cNvSpPr txBox="1">
          <a:spLocks noChangeArrowheads="1"/>
        </xdr:cNvSpPr>
      </xdr:nvSpPr>
      <xdr:spPr bwMode="auto">
        <a:xfrm>
          <a:off x="3512820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152" name="Text Box 18">
          <a:extLst>
            <a:ext uri="{FF2B5EF4-FFF2-40B4-BE49-F238E27FC236}">
              <a16:creationId xmlns:a16="http://schemas.microsoft.com/office/drawing/2014/main" id="{00000000-0008-0000-0C00-000098000000}"/>
            </a:ext>
          </a:extLst>
        </xdr:cNvPr>
        <xdr:cNvSpPr txBox="1">
          <a:spLocks noChangeArrowheads="1"/>
        </xdr:cNvSpPr>
      </xdr:nvSpPr>
      <xdr:spPr bwMode="auto">
        <a:xfrm>
          <a:off x="3512820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153" name="Text Box 19">
          <a:extLst>
            <a:ext uri="{FF2B5EF4-FFF2-40B4-BE49-F238E27FC236}">
              <a16:creationId xmlns:a16="http://schemas.microsoft.com/office/drawing/2014/main" id="{00000000-0008-0000-0C00-000099000000}"/>
            </a:ext>
          </a:extLst>
        </xdr:cNvPr>
        <xdr:cNvSpPr txBox="1">
          <a:spLocks noChangeArrowheads="1"/>
        </xdr:cNvSpPr>
      </xdr:nvSpPr>
      <xdr:spPr bwMode="auto">
        <a:xfrm>
          <a:off x="3512820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154" name="Text Box 16">
          <a:extLst>
            <a:ext uri="{FF2B5EF4-FFF2-40B4-BE49-F238E27FC236}">
              <a16:creationId xmlns:a16="http://schemas.microsoft.com/office/drawing/2014/main" id="{00000000-0008-0000-0C00-00009A000000}"/>
            </a:ext>
          </a:extLst>
        </xdr:cNvPr>
        <xdr:cNvSpPr txBox="1">
          <a:spLocks noChangeArrowheads="1"/>
        </xdr:cNvSpPr>
      </xdr:nvSpPr>
      <xdr:spPr bwMode="auto">
        <a:xfrm>
          <a:off x="3649980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155" name="Text Box 17">
          <a:extLst>
            <a:ext uri="{FF2B5EF4-FFF2-40B4-BE49-F238E27FC236}">
              <a16:creationId xmlns:a16="http://schemas.microsoft.com/office/drawing/2014/main" id="{00000000-0008-0000-0C00-00009B000000}"/>
            </a:ext>
          </a:extLst>
        </xdr:cNvPr>
        <xdr:cNvSpPr txBox="1">
          <a:spLocks noChangeArrowheads="1"/>
        </xdr:cNvSpPr>
      </xdr:nvSpPr>
      <xdr:spPr bwMode="auto">
        <a:xfrm>
          <a:off x="3649980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156" name="Text Box 18">
          <a:extLst>
            <a:ext uri="{FF2B5EF4-FFF2-40B4-BE49-F238E27FC236}">
              <a16:creationId xmlns:a16="http://schemas.microsoft.com/office/drawing/2014/main" id="{00000000-0008-0000-0C00-00009C000000}"/>
            </a:ext>
          </a:extLst>
        </xdr:cNvPr>
        <xdr:cNvSpPr txBox="1">
          <a:spLocks noChangeArrowheads="1"/>
        </xdr:cNvSpPr>
      </xdr:nvSpPr>
      <xdr:spPr bwMode="auto">
        <a:xfrm>
          <a:off x="3649980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157" name="Text Box 19">
          <a:extLst>
            <a:ext uri="{FF2B5EF4-FFF2-40B4-BE49-F238E27FC236}">
              <a16:creationId xmlns:a16="http://schemas.microsoft.com/office/drawing/2014/main" id="{00000000-0008-0000-0C00-00009D000000}"/>
            </a:ext>
          </a:extLst>
        </xdr:cNvPr>
        <xdr:cNvSpPr txBox="1">
          <a:spLocks noChangeArrowheads="1"/>
        </xdr:cNvSpPr>
      </xdr:nvSpPr>
      <xdr:spPr bwMode="auto">
        <a:xfrm>
          <a:off x="3649980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158" name="Text Box 16">
          <a:extLst>
            <a:ext uri="{FF2B5EF4-FFF2-40B4-BE49-F238E27FC236}">
              <a16:creationId xmlns:a16="http://schemas.microsoft.com/office/drawing/2014/main" id="{00000000-0008-0000-0C00-00009E000000}"/>
            </a:ext>
          </a:extLst>
        </xdr:cNvPr>
        <xdr:cNvSpPr txBox="1">
          <a:spLocks noChangeArrowheads="1"/>
        </xdr:cNvSpPr>
      </xdr:nvSpPr>
      <xdr:spPr bwMode="auto">
        <a:xfrm>
          <a:off x="3649980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159" name="Text Box 17">
          <a:extLst>
            <a:ext uri="{FF2B5EF4-FFF2-40B4-BE49-F238E27FC236}">
              <a16:creationId xmlns:a16="http://schemas.microsoft.com/office/drawing/2014/main" id="{00000000-0008-0000-0C00-00009F000000}"/>
            </a:ext>
          </a:extLst>
        </xdr:cNvPr>
        <xdr:cNvSpPr txBox="1">
          <a:spLocks noChangeArrowheads="1"/>
        </xdr:cNvSpPr>
      </xdr:nvSpPr>
      <xdr:spPr bwMode="auto">
        <a:xfrm>
          <a:off x="3649980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160" name="Text Box 18">
          <a:extLst>
            <a:ext uri="{FF2B5EF4-FFF2-40B4-BE49-F238E27FC236}">
              <a16:creationId xmlns:a16="http://schemas.microsoft.com/office/drawing/2014/main" id="{00000000-0008-0000-0C00-0000A0000000}"/>
            </a:ext>
          </a:extLst>
        </xdr:cNvPr>
        <xdr:cNvSpPr txBox="1">
          <a:spLocks noChangeArrowheads="1"/>
        </xdr:cNvSpPr>
      </xdr:nvSpPr>
      <xdr:spPr bwMode="auto">
        <a:xfrm>
          <a:off x="3649980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161" name="Text Box 19">
          <a:extLst>
            <a:ext uri="{FF2B5EF4-FFF2-40B4-BE49-F238E27FC236}">
              <a16:creationId xmlns:a16="http://schemas.microsoft.com/office/drawing/2014/main" id="{00000000-0008-0000-0C00-0000A1000000}"/>
            </a:ext>
          </a:extLst>
        </xdr:cNvPr>
        <xdr:cNvSpPr txBox="1">
          <a:spLocks noChangeArrowheads="1"/>
        </xdr:cNvSpPr>
      </xdr:nvSpPr>
      <xdr:spPr bwMode="auto">
        <a:xfrm>
          <a:off x="3649980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62" name="Text Box 16">
          <a:extLst>
            <a:ext uri="{FF2B5EF4-FFF2-40B4-BE49-F238E27FC236}">
              <a16:creationId xmlns:a16="http://schemas.microsoft.com/office/drawing/2014/main" id="{00000000-0008-0000-0C00-0000A2000000}"/>
            </a:ext>
          </a:extLst>
        </xdr:cNvPr>
        <xdr:cNvSpPr txBox="1">
          <a:spLocks noChangeArrowheads="1"/>
        </xdr:cNvSpPr>
      </xdr:nvSpPr>
      <xdr:spPr bwMode="auto">
        <a:xfrm>
          <a:off x="3823335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63" name="Text Box 17">
          <a:extLst>
            <a:ext uri="{FF2B5EF4-FFF2-40B4-BE49-F238E27FC236}">
              <a16:creationId xmlns:a16="http://schemas.microsoft.com/office/drawing/2014/main" id="{00000000-0008-0000-0C00-0000A3000000}"/>
            </a:ext>
          </a:extLst>
        </xdr:cNvPr>
        <xdr:cNvSpPr txBox="1">
          <a:spLocks noChangeArrowheads="1"/>
        </xdr:cNvSpPr>
      </xdr:nvSpPr>
      <xdr:spPr bwMode="auto">
        <a:xfrm>
          <a:off x="3823335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64" name="Text Box 18">
          <a:extLst>
            <a:ext uri="{FF2B5EF4-FFF2-40B4-BE49-F238E27FC236}">
              <a16:creationId xmlns:a16="http://schemas.microsoft.com/office/drawing/2014/main" id="{00000000-0008-0000-0C00-0000A4000000}"/>
            </a:ext>
          </a:extLst>
        </xdr:cNvPr>
        <xdr:cNvSpPr txBox="1">
          <a:spLocks noChangeArrowheads="1"/>
        </xdr:cNvSpPr>
      </xdr:nvSpPr>
      <xdr:spPr bwMode="auto">
        <a:xfrm>
          <a:off x="3823335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65" name="Text Box 19">
          <a:extLst>
            <a:ext uri="{FF2B5EF4-FFF2-40B4-BE49-F238E27FC236}">
              <a16:creationId xmlns:a16="http://schemas.microsoft.com/office/drawing/2014/main" id="{00000000-0008-0000-0C00-0000A5000000}"/>
            </a:ext>
          </a:extLst>
        </xdr:cNvPr>
        <xdr:cNvSpPr txBox="1">
          <a:spLocks noChangeArrowheads="1"/>
        </xdr:cNvSpPr>
      </xdr:nvSpPr>
      <xdr:spPr bwMode="auto">
        <a:xfrm>
          <a:off x="3823335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66" name="Text Box 16">
          <a:extLst>
            <a:ext uri="{FF2B5EF4-FFF2-40B4-BE49-F238E27FC236}">
              <a16:creationId xmlns:a16="http://schemas.microsoft.com/office/drawing/2014/main" id="{00000000-0008-0000-0C00-0000A6000000}"/>
            </a:ext>
          </a:extLst>
        </xdr:cNvPr>
        <xdr:cNvSpPr txBox="1">
          <a:spLocks noChangeArrowheads="1"/>
        </xdr:cNvSpPr>
      </xdr:nvSpPr>
      <xdr:spPr bwMode="auto">
        <a:xfrm>
          <a:off x="3823335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67" name="Text Box 17">
          <a:extLst>
            <a:ext uri="{FF2B5EF4-FFF2-40B4-BE49-F238E27FC236}">
              <a16:creationId xmlns:a16="http://schemas.microsoft.com/office/drawing/2014/main" id="{00000000-0008-0000-0C00-0000A7000000}"/>
            </a:ext>
          </a:extLst>
        </xdr:cNvPr>
        <xdr:cNvSpPr txBox="1">
          <a:spLocks noChangeArrowheads="1"/>
        </xdr:cNvSpPr>
      </xdr:nvSpPr>
      <xdr:spPr bwMode="auto">
        <a:xfrm>
          <a:off x="3823335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68" name="Text Box 18">
          <a:extLst>
            <a:ext uri="{FF2B5EF4-FFF2-40B4-BE49-F238E27FC236}">
              <a16:creationId xmlns:a16="http://schemas.microsoft.com/office/drawing/2014/main" id="{00000000-0008-0000-0C00-0000A8000000}"/>
            </a:ext>
          </a:extLst>
        </xdr:cNvPr>
        <xdr:cNvSpPr txBox="1">
          <a:spLocks noChangeArrowheads="1"/>
        </xdr:cNvSpPr>
      </xdr:nvSpPr>
      <xdr:spPr bwMode="auto">
        <a:xfrm>
          <a:off x="3823335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69" name="Text Box 19">
          <a:extLst>
            <a:ext uri="{FF2B5EF4-FFF2-40B4-BE49-F238E27FC236}">
              <a16:creationId xmlns:a16="http://schemas.microsoft.com/office/drawing/2014/main" id="{00000000-0008-0000-0C00-0000A9000000}"/>
            </a:ext>
          </a:extLst>
        </xdr:cNvPr>
        <xdr:cNvSpPr txBox="1">
          <a:spLocks noChangeArrowheads="1"/>
        </xdr:cNvSpPr>
      </xdr:nvSpPr>
      <xdr:spPr bwMode="auto">
        <a:xfrm>
          <a:off x="3823335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70" name="Text Box 16">
          <a:extLst>
            <a:ext uri="{FF2B5EF4-FFF2-40B4-BE49-F238E27FC236}">
              <a16:creationId xmlns:a16="http://schemas.microsoft.com/office/drawing/2014/main" id="{00000000-0008-0000-0C00-0000AA000000}"/>
            </a:ext>
          </a:extLst>
        </xdr:cNvPr>
        <xdr:cNvSpPr txBox="1">
          <a:spLocks noChangeArrowheads="1"/>
        </xdr:cNvSpPr>
      </xdr:nvSpPr>
      <xdr:spPr bwMode="auto">
        <a:xfrm>
          <a:off x="3823335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71" name="Text Box 17">
          <a:extLst>
            <a:ext uri="{FF2B5EF4-FFF2-40B4-BE49-F238E27FC236}">
              <a16:creationId xmlns:a16="http://schemas.microsoft.com/office/drawing/2014/main" id="{00000000-0008-0000-0C00-0000AB000000}"/>
            </a:ext>
          </a:extLst>
        </xdr:cNvPr>
        <xdr:cNvSpPr txBox="1">
          <a:spLocks noChangeArrowheads="1"/>
        </xdr:cNvSpPr>
      </xdr:nvSpPr>
      <xdr:spPr bwMode="auto">
        <a:xfrm>
          <a:off x="3823335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72" name="Text Box 18">
          <a:extLst>
            <a:ext uri="{FF2B5EF4-FFF2-40B4-BE49-F238E27FC236}">
              <a16:creationId xmlns:a16="http://schemas.microsoft.com/office/drawing/2014/main" id="{00000000-0008-0000-0C00-0000AC000000}"/>
            </a:ext>
          </a:extLst>
        </xdr:cNvPr>
        <xdr:cNvSpPr txBox="1">
          <a:spLocks noChangeArrowheads="1"/>
        </xdr:cNvSpPr>
      </xdr:nvSpPr>
      <xdr:spPr bwMode="auto">
        <a:xfrm>
          <a:off x="3823335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73" name="Text Box 19">
          <a:extLst>
            <a:ext uri="{FF2B5EF4-FFF2-40B4-BE49-F238E27FC236}">
              <a16:creationId xmlns:a16="http://schemas.microsoft.com/office/drawing/2014/main" id="{00000000-0008-0000-0C00-0000AD000000}"/>
            </a:ext>
          </a:extLst>
        </xdr:cNvPr>
        <xdr:cNvSpPr txBox="1">
          <a:spLocks noChangeArrowheads="1"/>
        </xdr:cNvSpPr>
      </xdr:nvSpPr>
      <xdr:spPr bwMode="auto">
        <a:xfrm>
          <a:off x="3823335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74" name="Text Box 16">
          <a:extLst>
            <a:ext uri="{FF2B5EF4-FFF2-40B4-BE49-F238E27FC236}">
              <a16:creationId xmlns:a16="http://schemas.microsoft.com/office/drawing/2014/main" id="{00000000-0008-0000-0C00-0000AE000000}"/>
            </a:ext>
          </a:extLst>
        </xdr:cNvPr>
        <xdr:cNvSpPr txBox="1">
          <a:spLocks noChangeArrowheads="1"/>
        </xdr:cNvSpPr>
      </xdr:nvSpPr>
      <xdr:spPr bwMode="auto">
        <a:xfrm>
          <a:off x="3823335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75" name="Text Box 17">
          <a:extLst>
            <a:ext uri="{FF2B5EF4-FFF2-40B4-BE49-F238E27FC236}">
              <a16:creationId xmlns:a16="http://schemas.microsoft.com/office/drawing/2014/main" id="{00000000-0008-0000-0C00-0000AF000000}"/>
            </a:ext>
          </a:extLst>
        </xdr:cNvPr>
        <xdr:cNvSpPr txBox="1">
          <a:spLocks noChangeArrowheads="1"/>
        </xdr:cNvSpPr>
      </xdr:nvSpPr>
      <xdr:spPr bwMode="auto">
        <a:xfrm>
          <a:off x="3823335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76" name="Text Box 18">
          <a:extLst>
            <a:ext uri="{FF2B5EF4-FFF2-40B4-BE49-F238E27FC236}">
              <a16:creationId xmlns:a16="http://schemas.microsoft.com/office/drawing/2014/main" id="{00000000-0008-0000-0C00-0000B0000000}"/>
            </a:ext>
          </a:extLst>
        </xdr:cNvPr>
        <xdr:cNvSpPr txBox="1">
          <a:spLocks noChangeArrowheads="1"/>
        </xdr:cNvSpPr>
      </xdr:nvSpPr>
      <xdr:spPr bwMode="auto">
        <a:xfrm>
          <a:off x="3823335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77" name="Text Box 19">
          <a:extLst>
            <a:ext uri="{FF2B5EF4-FFF2-40B4-BE49-F238E27FC236}">
              <a16:creationId xmlns:a16="http://schemas.microsoft.com/office/drawing/2014/main" id="{00000000-0008-0000-0C00-0000B1000000}"/>
            </a:ext>
          </a:extLst>
        </xdr:cNvPr>
        <xdr:cNvSpPr txBox="1">
          <a:spLocks noChangeArrowheads="1"/>
        </xdr:cNvSpPr>
      </xdr:nvSpPr>
      <xdr:spPr bwMode="auto">
        <a:xfrm>
          <a:off x="38233350" y="13687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442269"/>
    <xdr:sp macro="" textlink="">
      <xdr:nvSpPr>
        <xdr:cNvPr id="178" name="Text Box 15">
          <a:extLst>
            <a:ext uri="{FF2B5EF4-FFF2-40B4-BE49-F238E27FC236}">
              <a16:creationId xmlns:a16="http://schemas.microsoft.com/office/drawing/2014/main" id="{00000000-0008-0000-0C00-0000B2000000}"/>
            </a:ext>
          </a:extLst>
        </xdr:cNvPr>
        <xdr:cNvSpPr txBox="1">
          <a:spLocks noChangeArrowheads="1"/>
        </xdr:cNvSpPr>
      </xdr:nvSpPr>
      <xdr:spPr bwMode="auto">
        <a:xfrm>
          <a:off x="10096500" y="10134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79" name="Text Box 16">
          <a:extLst>
            <a:ext uri="{FF2B5EF4-FFF2-40B4-BE49-F238E27FC236}">
              <a16:creationId xmlns:a16="http://schemas.microsoft.com/office/drawing/2014/main" id="{00000000-0008-0000-0C00-0000B3000000}"/>
            </a:ext>
          </a:extLst>
        </xdr:cNvPr>
        <xdr:cNvSpPr txBox="1">
          <a:spLocks noChangeArrowheads="1"/>
        </xdr:cNvSpPr>
      </xdr:nvSpPr>
      <xdr:spPr bwMode="auto">
        <a:xfrm>
          <a:off x="100965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80" name="Text Box 17">
          <a:extLst>
            <a:ext uri="{FF2B5EF4-FFF2-40B4-BE49-F238E27FC236}">
              <a16:creationId xmlns:a16="http://schemas.microsoft.com/office/drawing/2014/main" id="{00000000-0008-0000-0C00-0000B4000000}"/>
            </a:ext>
          </a:extLst>
        </xdr:cNvPr>
        <xdr:cNvSpPr txBox="1">
          <a:spLocks noChangeArrowheads="1"/>
        </xdr:cNvSpPr>
      </xdr:nvSpPr>
      <xdr:spPr bwMode="auto">
        <a:xfrm>
          <a:off x="100965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81" name="Text Box 18">
          <a:extLst>
            <a:ext uri="{FF2B5EF4-FFF2-40B4-BE49-F238E27FC236}">
              <a16:creationId xmlns:a16="http://schemas.microsoft.com/office/drawing/2014/main" id="{00000000-0008-0000-0C00-0000B5000000}"/>
            </a:ext>
          </a:extLst>
        </xdr:cNvPr>
        <xdr:cNvSpPr txBox="1">
          <a:spLocks noChangeArrowheads="1"/>
        </xdr:cNvSpPr>
      </xdr:nvSpPr>
      <xdr:spPr bwMode="auto">
        <a:xfrm>
          <a:off x="100965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82" name="Text Box 19">
          <a:extLst>
            <a:ext uri="{FF2B5EF4-FFF2-40B4-BE49-F238E27FC236}">
              <a16:creationId xmlns:a16="http://schemas.microsoft.com/office/drawing/2014/main" id="{00000000-0008-0000-0C00-0000B6000000}"/>
            </a:ext>
          </a:extLst>
        </xdr:cNvPr>
        <xdr:cNvSpPr txBox="1">
          <a:spLocks noChangeArrowheads="1"/>
        </xdr:cNvSpPr>
      </xdr:nvSpPr>
      <xdr:spPr bwMode="auto">
        <a:xfrm>
          <a:off x="100965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442269"/>
    <xdr:sp macro="" textlink="">
      <xdr:nvSpPr>
        <xdr:cNvPr id="183" name="Text Box 15">
          <a:extLst>
            <a:ext uri="{FF2B5EF4-FFF2-40B4-BE49-F238E27FC236}">
              <a16:creationId xmlns:a16="http://schemas.microsoft.com/office/drawing/2014/main" id="{00000000-0008-0000-0C00-0000B7000000}"/>
            </a:ext>
          </a:extLst>
        </xdr:cNvPr>
        <xdr:cNvSpPr txBox="1">
          <a:spLocks noChangeArrowheads="1"/>
        </xdr:cNvSpPr>
      </xdr:nvSpPr>
      <xdr:spPr bwMode="auto">
        <a:xfrm>
          <a:off x="10096500" y="10134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84" name="Text Box 16">
          <a:extLst>
            <a:ext uri="{FF2B5EF4-FFF2-40B4-BE49-F238E27FC236}">
              <a16:creationId xmlns:a16="http://schemas.microsoft.com/office/drawing/2014/main" id="{00000000-0008-0000-0C00-0000B8000000}"/>
            </a:ext>
          </a:extLst>
        </xdr:cNvPr>
        <xdr:cNvSpPr txBox="1">
          <a:spLocks noChangeArrowheads="1"/>
        </xdr:cNvSpPr>
      </xdr:nvSpPr>
      <xdr:spPr bwMode="auto">
        <a:xfrm>
          <a:off x="100965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85" name="Text Box 17">
          <a:extLst>
            <a:ext uri="{FF2B5EF4-FFF2-40B4-BE49-F238E27FC236}">
              <a16:creationId xmlns:a16="http://schemas.microsoft.com/office/drawing/2014/main" id="{00000000-0008-0000-0C00-0000B9000000}"/>
            </a:ext>
          </a:extLst>
        </xdr:cNvPr>
        <xdr:cNvSpPr txBox="1">
          <a:spLocks noChangeArrowheads="1"/>
        </xdr:cNvSpPr>
      </xdr:nvSpPr>
      <xdr:spPr bwMode="auto">
        <a:xfrm>
          <a:off x="100965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86" name="Text Box 18">
          <a:extLst>
            <a:ext uri="{FF2B5EF4-FFF2-40B4-BE49-F238E27FC236}">
              <a16:creationId xmlns:a16="http://schemas.microsoft.com/office/drawing/2014/main" id="{00000000-0008-0000-0C00-0000BA000000}"/>
            </a:ext>
          </a:extLst>
        </xdr:cNvPr>
        <xdr:cNvSpPr txBox="1">
          <a:spLocks noChangeArrowheads="1"/>
        </xdr:cNvSpPr>
      </xdr:nvSpPr>
      <xdr:spPr bwMode="auto">
        <a:xfrm>
          <a:off x="100965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87" name="Text Box 19">
          <a:extLst>
            <a:ext uri="{FF2B5EF4-FFF2-40B4-BE49-F238E27FC236}">
              <a16:creationId xmlns:a16="http://schemas.microsoft.com/office/drawing/2014/main" id="{00000000-0008-0000-0C00-0000BB000000}"/>
            </a:ext>
          </a:extLst>
        </xdr:cNvPr>
        <xdr:cNvSpPr txBox="1">
          <a:spLocks noChangeArrowheads="1"/>
        </xdr:cNvSpPr>
      </xdr:nvSpPr>
      <xdr:spPr bwMode="auto">
        <a:xfrm>
          <a:off x="100965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442269"/>
    <xdr:sp macro="" textlink="">
      <xdr:nvSpPr>
        <xdr:cNvPr id="188" name="Text Box 15">
          <a:extLst>
            <a:ext uri="{FF2B5EF4-FFF2-40B4-BE49-F238E27FC236}">
              <a16:creationId xmlns:a16="http://schemas.microsoft.com/office/drawing/2014/main" id="{00000000-0008-0000-0C00-0000BC000000}"/>
            </a:ext>
          </a:extLst>
        </xdr:cNvPr>
        <xdr:cNvSpPr txBox="1">
          <a:spLocks noChangeArrowheads="1"/>
        </xdr:cNvSpPr>
      </xdr:nvSpPr>
      <xdr:spPr bwMode="auto">
        <a:xfrm>
          <a:off x="10096500" y="10134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89" name="Text Box 16">
          <a:extLst>
            <a:ext uri="{FF2B5EF4-FFF2-40B4-BE49-F238E27FC236}">
              <a16:creationId xmlns:a16="http://schemas.microsoft.com/office/drawing/2014/main" id="{00000000-0008-0000-0C00-0000BD000000}"/>
            </a:ext>
          </a:extLst>
        </xdr:cNvPr>
        <xdr:cNvSpPr txBox="1">
          <a:spLocks noChangeArrowheads="1"/>
        </xdr:cNvSpPr>
      </xdr:nvSpPr>
      <xdr:spPr bwMode="auto">
        <a:xfrm>
          <a:off x="100965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90" name="Text Box 17">
          <a:extLst>
            <a:ext uri="{FF2B5EF4-FFF2-40B4-BE49-F238E27FC236}">
              <a16:creationId xmlns:a16="http://schemas.microsoft.com/office/drawing/2014/main" id="{00000000-0008-0000-0C00-0000BE000000}"/>
            </a:ext>
          </a:extLst>
        </xdr:cNvPr>
        <xdr:cNvSpPr txBox="1">
          <a:spLocks noChangeArrowheads="1"/>
        </xdr:cNvSpPr>
      </xdr:nvSpPr>
      <xdr:spPr bwMode="auto">
        <a:xfrm>
          <a:off x="100965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91" name="Text Box 18">
          <a:extLst>
            <a:ext uri="{FF2B5EF4-FFF2-40B4-BE49-F238E27FC236}">
              <a16:creationId xmlns:a16="http://schemas.microsoft.com/office/drawing/2014/main" id="{00000000-0008-0000-0C00-0000BF000000}"/>
            </a:ext>
          </a:extLst>
        </xdr:cNvPr>
        <xdr:cNvSpPr txBox="1">
          <a:spLocks noChangeArrowheads="1"/>
        </xdr:cNvSpPr>
      </xdr:nvSpPr>
      <xdr:spPr bwMode="auto">
        <a:xfrm>
          <a:off x="100965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92" name="Text Box 19">
          <a:extLst>
            <a:ext uri="{FF2B5EF4-FFF2-40B4-BE49-F238E27FC236}">
              <a16:creationId xmlns:a16="http://schemas.microsoft.com/office/drawing/2014/main" id="{00000000-0008-0000-0C00-0000C0000000}"/>
            </a:ext>
          </a:extLst>
        </xdr:cNvPr>
        <xdr:cNvSpPr txBox="1">
          <a:spLocks noChangeArrowheads="1"/>
        </xdr:cNvSpPr>
      </xdr:nvSpPr>
      <xdr:spPr bwMode="auto">
        <a:xfrm>
          <a:off x="10096500" y="10134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14.xml><?xml version="1.0" encoding="utf-8"?>
<xdr:wsDr xmlns:xdr="http://schemas.openxmlformats.org/drawingml/2006/spreadsheetDrawing" xmlns:a="http://schemas.openxmlformats.org/drawingml/2006/main">
  <xdr:oneCellAnchor>
    <xdr:from>
      <xdr:col>12</xdr:col>
      <xdr:colOff>0</xdr:colOff>
      <xdr:row>10</xdr:row>
      <xdr:rowOff>0</xdr:rowOff>
    </xdr:from>
    <xdr:ext cx="95250" cy="171450"/>
    <xdr:sp macro="" textlink="">
      <xdr:nvSpPr>
        <xdr:cNvPr id="2" name="Text Box 16">
          <a:extLst>
            <a:ext uri="{FF2B5EF4-FFF2-40B4-BE49-F238E27FC236}">
              <a16:creationId xmlns:a16="http://schemas.microsoft.com/office/drawing/2014/main" id="{00000000-0008-0000-0D00-000002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3" name="Text Box 17">
          <a:extLst>
            <a:ext uri="{FF2B5EF4-FFF2-40B4-BE49-F238E27FC236}">
              <a16:creationId xmlns:a16="http://schemas.microsoft.com/office/drawing/2014/main" id="{00000000-0008-0000-0D00-000003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4" name="Text Box 18">
          <a:extLst>
            <a:ext uri="{FF2B5EF4-FFF2-40B4-BE49-F238E27FC236}">
              <a16:creationId xmlns:a16="http://schemas.microsoft.com/office/drawing/2014/main" id="{00000000-0008-0000-0D00-000004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5" name="Text Box 19">
          <a:extLst>
            <a:ext uri="{FF2B5EF4-FFF2-40B4-BE49-F238E27FC236}">
              <a16:creationId xmlns:a16="http://schemas.microsoft.com/office/drawing/2014/main" id="{00000000-0008-0000-0D00-000005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13</xdr:row>
      <xdr:rowOff>504825</xdr:rowOff>
    </xdr:from>
    <xdr:ext cx="95250" cy="442269"/>
    <xdr:sp macro="" textlink="">
      <xdr:nvSpPr>
        <xdr:cNvPr id="6" name="Text Box 15">
          <a:extLst>
            <a:ext uri="{FF2B5EF4-FFF2-40B4-BE49-F238E27FC236}">
              <a16:creationId xmlns:a16="http://schemas.microsoft.com/office/drawing/2014/main" id="{00000000-0008-0000-0D00-000006000000}"/>
            </a:ext>
          </a:extLst>
        </xdr:cNvPr>
        <xdr:cNvSpPr txBox="1">
          <a:spLocks noChangeArrowheads="1"/>
        </xdr:cNvSpPr>
      </xdr:nvSpPr>
      <xdr:spPr bwMode="auto">
        <a:xfrm>
          <a:off x="7458075" y="6210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7" name="Text Box 16">
          <a:extLst>
            <a:ext uri="{FF2B5EF4-FFF2-40B4-BE49-F238E27FC236}">
              <a16:creationId xmlns:a16="http://schemas.microsoft.com/office/drawing/2014/main" id="{00000000-0008-0000-0D00-000007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8" name="Text Box 17">
          <a:extLst>
            <a:ext uri="{FF2B5EF4-FFF2-40B4-BE49-F238E27FC236}">
              <a16:creationId xmlns:a16="http://schemas.microsoft.com/office/drawing/2014/main" id="{00000000-0008-0000-0D00-000008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9" name="Text Box 18">
          <a:extLst>
            <a:ext uri="{FF2B5EF4-FFF2-40B4-BE49-F238E27FC236}">
              <a16:creationId xmlns:a16="http://schemas.microsoft.com/office/drawing/2014/main" id="{00000000-0008-0000-0D00-000009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10" name="Text Box 19">
          <a:extLst>
            <a:ext uri="{FF2B5EF4-FFF2-40B4-BE49-F238E27FC236}">
              <a16:creationId xmlns:a16="http://schemas.microsoft.com/office/drawing/2014/main" id="{00000000-0008-0000-0D00-00000A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1" name="Text Box 16">
          <a:extLst>
            <a:ext uri="{FF2B5EF4-FFF2-40B4-BE49-F238E27FC236}">
              <a16:creationId xmlns:a16="http://schemas.microsoft.com/office/drawing/2014/main" id="{00000000-0008-0000-0D00-00000B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2" name="Text Box 17">
          <a:extLst>
            <a:ext uri="{FF2B5EF4-FFF2-40B4-BE49-F238E27FC236}">
              <a16:creationId xmlns:a16="http://schemas.microsoft.com/office/drawing/2014/main" id="{00000000-0008-0000-0D00-00000C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3" name="Text Box 18">
          <a:extLst>
            <a:ext uri="{FF2B5EF4-FFF2-40B4-BE49-F238E27FC236}">
              <a16:creationId xmlns:a16="http://schemas.microsoft.com/office/drawing/2014/main" id="{00000000-0008-0000-0D00-00000D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4" name="Text Box 19">
          <a:extLst>
            <a:ext uri="{FF2B5EF4-FFF2-40B4-BE49-F238E27FC236}">
              <a16:creationId xmlns:a16="http://schemas.microsoft.com/office/drawing/2014/main" id="{00000000-0008-0000-0D00-00000E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15" name="Text Box 15">
          <a:extLst>
            <a:ext uri="{FF2B5EF4-FFF2-40B4-BE49-F238E27FC236}">
              <a16:creationId xmlns:a16="http://schemas.microsoft.com/office/drawing/2014/main" id="{00000000-0008-0000-0D00-00000F000000}"/>
            </a:ext>
          </a:extLst>
        </xdr:cNvPr>
        <xdr:cNvSpPr txBox="1">
          <a:spLocks noChangeArrowheads="1"/>
        </xdr:cNvSpPr>
      </xdr:nvSpPr>
      <xdr:spPr bwMode="auto">
        <a:xfrm>
          <a:off x="32718375" y="6210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6" name="Text Box 16">
          <a:extLst>
            <a:ext uri="{FF2B5EF4-FFF2-40B4-BE49-F238E27FC236}">
              <a16:creationId xmlns:a16="http://schemas.microsoft.com/office/drawing/2014/main" id="{00000000-0008-0000-0D00-000010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7" name="Text Box 17">
          <a:extLst>
            <a:ext uri="{FF2B5EF4-FFF2-40B4-BE49-F238E27FC236}">
              <a16:creationId xmlns:a16="http://schemas.microsoft.com/office/drawing/2014/main" id="{00000000-0008-0000-0D00-000011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8" name="Text Box 18">
          <a:extLst>
            <a:ext uri="{FF2B5EF4-FFF2-40B4-BE49-F238E27FC236}">
              <a16:creationId xmlns:a16="http://schemas.microsoft.com/office/drawing/2014/main" id="{00000000-0008-0000-0D00-000012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9" name="Text Box 19">
          <a:extLst>
            <a:ext uri="{FF2B5EF4-FFF2-40B4-BE49-F238E27FC236}">
              <a16:creationId xmlns:a16="http://schemas.microsoft.com/office/drawing/2014/main" id="{00000000-0008-0000-0D00-000013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20" name="Text Box 15">
          <a:extLst>
            <a:ext uri="{FF2B5EF4-FFF2-40B4-BE49-F238E27FC236}">
              <a16:creationId xmlns:a16="http://schemas.microsoft.com/office/drawing/2014/main" id="{00000000-0008-0000-0D00-000014000000}"/>
            </a:ext>
          </a:extLst>
        </xdr:cNvPr>
        <xdr:cNvSpPr txBox="1">
          <a:spLocks noChangeArrowheads="1"/>
        </xdr:cNvSpPr>
      </xdr:nvSpPr>
      <xdr:spPr bwMode="auto">
        <a:xfrm>
          <a:off x="32718375" y="6210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1" name="Text Box 16">
          <a:extLst>
            <a:ext uri="{FF2B5EF4-FFF2-40B4-BE49-F238E27FC236}">
              <a16:creationId xmlns:a16="http://schemas.microsoft.com/office/drawing/2014/main" id="{00000000-0008-0000-0D00-000015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2" name="Text Box 17">
          <a:extLst>
            <a:ext uri="{FF2B5EF4-FFF2-40B4-BE49-F238E27FC236}">
              <a16:creationId xmlns:a16="http://schemas.microsoft.com/office/drawing/2014/main" id="{00000000-0008-0000-0D00-000016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3" name="Text Box 18">
          <a:extLst>
            <a:ext uri="{FF2B5EF4-FFF2-40B4-BE49-F238E27FC236}">
              <a16:creationId xmlns:a16="http://schemas.microsoft.com/office/drawing/2014/main" id="{00000000-0008-0000-0D00-000017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4" name="Text Box 19">
          <a:extLst>
            <a:ext uri="{FF2B5EF4-FFF2-40B4-BE49-F238E27FC236}">
              <a16:creationId xmlns:a16="http://schemas.microsoft.com/office/drawing/2014/main" id="{00000000-0008-0000-0D00-000018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5" name="Text Box 16">
          <a:extLst>
            <a:ext uri="{FF2B5EF4-FFF2-40B4-BE49-F238E27FC236}">
              <a16:creationId xmlns:a16="http://schemas.microsoft.com/office/drawing/2014/main" id="{00000000-0008-0000-0D00-000019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6" name="Text Box 17">
          <a:extLst>
            <a:ext uri="{FF2B5EF4-FFF2-40B4-BE49-F238E27FC236}">
              <a16:creationId xmlns:a16="http://schemas.microsoft.com/office/drawing/2014/main" id="{00000000-0008-0000-0D00-00001A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7" name="Text Box 18">
          <a:extLst>
            <a:ext uri="{FF2B5EF4-FFF2-40B4-BE49-F238E27FC236}">
              <a16:creationId xmlns:a16="http://schemas.microsoft.com/office/drawing/2014/main" id="{00000000-0008-0000-0D00-00001B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8" name="Text Box 19">
          <a:extLst>
            <a:ext uri="{FF2B5EF4-FFF2-40B4-BE49-F238E27FC236}">
              <a16:creationId xmlns:a16="http://schemas.microsoft.com/office/drawing/2014/main" id="{00000000-0008-0000-0D00-00001C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9" name="Text Box 16">
          <a:extLst>
            <a:ext uri="{FF2B5EF4-FFF2-40B4-BE49-F238E27FC236}">
              <a16:creationId xmlns:a16="http://schemas.microsoft.com/office/drawing/2014/main" id="{00000000-0008-0000-0D00-00001D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0" name="Text Box 17">
          <a:extLst>
            <a:ext uri="{FF2B5EF4-FFF2-40B4-BE49-F238E27FC236}">
              <a16:creationId xmlns:a16="http://schemas.microsoft.com/office/drawing/2014/main" id="{00000000-0008-0000-0D00-00001E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1" name="Text Box 18">
          <a:extLst>
            <a:ext uri="{FF2B5EF4-FFF2-40B4-BE49-F238E27FC236}">
              <a16:creationId xmlns:a16="http://schemas.microsoft.com/office/drawing/2014/main" id="{00000000-0008-0000-0D00-00001F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2" name="Text Box 19">
          <a:extLst>
            <a:ext uri="{FF2B5EF4-FFF2-40B4-BE49-F238E27FC236}">
              <a16:creationId xmlns:a16="http://schemas.microsoft.com/office/drawing/2014/main" id="{00000000-0008-0000-0D00-000020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3" name="Text Box 16">
          <a:extLst>
            <a:ext uri="{FF2B5EF4-FFF2-40B4-BE49-F238E27FC236}">
              <a16:creationId xmlns:a16="http://schemas.microsoft.com/office/drawing/2014/main" id="{00000000-0008-0000-0D00-000021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4" name="Text Box 17">
          <a:extLst>
            <a:ext uri="{FF2B5EF4-FFF2-40B4-BE49-F238E27FC236}">
              <a16:creationId xmlns:a16="http://schemas.microsoft.com/office/drawing/2014/main" id="{00000000-0008-0000-0D00-000022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5" name="Text Box 18">
          <a:extLst>
            <a:ext uri="{FF2B5EF4-FFF2-40B4-BE49-F238E27FC236}">
              <a16:creationId xmlns:a16="http://schemas.microsoft.com/office/drawing/2014/main" id="{00000000-0008-0000-0D00-000023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6" name="Text Box 19">
          <a:extLst>
            <a:ext uri="{FF2B5EF4-FFF2-40B4-BE49-F238E27FC236}">
              <a16:creationId xmlns:a16="http://schemas.microsoft.com/office/drawing/2014/main" id="{00000000-0008-0000-0D00-000024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178594</xdr:colOff>
      <xdr:row>0</xdr:row>
      <xdr:rowOff>71438</xdr:rowOff>
    </xdr:from>
    <xdr:to>
      <xdr:col>1</xdr:col>
      <xdr:colOff>881063</xdr:colOff>
      <xdr:row>3</xdr:row>
      <xdr:rowOff>54769</xdr:rowOff>
    </xdr:to>
    <xdr:pic>
      <xdr:nvPicPr>
        <xdr:cNvPr id="37" name="Imagen 3">
          <a:extLst>
            <a:ext uri="{FF2B5EF4-FFF2-40B4-BE49-F238E27FC236}">
              <a16:creationId xmlns:a16="http://schemas.microsoft.com/office/drawing/2014/main" id="{00000000-0008-0000-0D00-000025000000}"/>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178594" y="71438"/>
          <a:ext cx="1140619" cy="64055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oneCellAnchor>
    <xdr:from>
      <xdr:col>12</xdr:col>
      <xdr:colOff>0</xdr:colOff>
      <xdr:row>10</xdr:row>
      <xdr:rowOff>0</xdr:rowOff>
    </xdr:from>
    <xdr:ext cx="95250" cy="171450"/>
    <xdr:sp macro="" textlink="">
      <xdr:nvSpPr>
        <xdr:cNvPr id="51" name="Text Box 16">
          <a:extLst>
            <a:ext uri="{FF2B5EF4-FFF2-40B4-BE49-F238E27FC236}">
              <a16:creationId xmlns:a16="http://schemas.microsoft.com/office/drawing/2014/main" id="{00000000-0008-0000-0E00-000033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52" name="Text Box 17">
          <a:extLst>
            <a:ext uri="{FF2B5EF4-FFF2-40B4-BE49-F238E27FC236}">
              <a16:creationId xmlns:a16="http://schemas.microsoft.com/office/drawing/2014/main" id="{00000000-0008-0000-0E00-000034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53" name="Text Box 18">
          <a:extLst>
            <a:ext uri="{FF2B5EF4-FFF2-40B4-BE49-F238E27FC236}">
              <a16:creationId xmlns:a16="http://schemas.microsoft.com/office/drawing/2014/main" id="{00000000-0008-0000-0E00-000035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54" name="Text Box 19">
          <a:extLst>
            <a:ext uri="{FF2B5EF4-FFF2-40B4-BE49-F238E27FC236}">
              <a16:creationId xmlns:a16="http://schemas.microsoft.com/office/drawing/2014/main" id="{00000000-0008-0000-0E00-000036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13</xdr:row>
      <xdr:rowOff>504825</xdr:rowOff>
    </xdr:from>
    <xdr:ext cx="95250" cy="442269"/>
    <xdr:sp macro="" textlink="">
      <xdr:nvSpPr>
        <xdr:cNvPr id="55" name="Text Box 15">
          <a:extLst>
            <a:ext uri="{FF2B5EF4-FFF2-40B4-BE49-F238E27FC236}">
              <a16:creationId xmlns:a16="http://schemas.microsoft.com/office/drawing/2014/main" id="{00000000-0008-0000-0E00-000037000000}"/>
            </a:ext>
          </a:extLst>
        </xdr:cNvPr>
        <xdr:cNvSpPr txBox="1">
          <a:spLocks noChangeArrowheads="1"/>
        </xdr:cNvSpPr>
      </xdr:nvSpPr>
      <xdr:spPr bwMode="auto">
        <a:xfrm>
          <a:off x="7458075" y="581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56" name="Text Box 16">
          <a:extLst>
            <a:ext uri="{FF2B5EF4-FFF2-40B4-BE49-F238E27FC236}">
              <a16:creationId xmlns:a16="http://schemas.microsoft.com/office/drawing/2014/main" id="{00000000-0008-0000-0E00-000038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57" name="Text Box 17">
          <a:extLst>
            <a:ext uri="{FF2B5EF4-FFF2-40B4-BE49-F238E27FC236}">
              <a16:creationId xmlns:a16="http://schemas.microsoft.com/office/drawing/2014/main" id="{00000000-0008-0000-0E00-000039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58" name="Text Box 18">
          <a:extLst>
            <a:ext uri="{FF2B5EF4-FFF2-40B4-BE49-F238E27FC236}">
              <a16:creationId xmlns:a16="http://schemas.microsoft.com/office/drawing/2014/main" id="{00000000-0008-0000-0E00-00003A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59" name="Text Box 19">
          <a:extLst>
            <a:ext uri="{FF2B5EF4-FFF2-40B4-BE49-F238E27FC236}">
              <a16:creationId xmlns:a16="http://schemas.microsoft.com/office/drawing/2014/main" id="{00000000-0008-0000-0E00-00003B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60" name="Text Box 16">
          <a:extLst>
            <a:ext uri="{FF2B5EF4-FFF2-40B4-BE49-F238E27FC236}">
              <a16:creationId xmlns:a16="http://schemas.microsoft.com/office/drawing/2014/main" id="{00000000-0008-0000-0E00-00003C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61" name="Text Box 17">
          <a:extLst>
            <a:ext uri="{FF2B5EF4-FFF2-40B4-BE49-F238E27FC236}">
              <a16:creationId xmlns:a16="http://schemas.microsoft.com/office/drawing/2014/main" id="{00000000-0008-0000-0E00-00003D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62" name="Text Box 18">
          <a:extLst>
            <a:ext uri="{FF2B5EF4-FFF2-40B4-BE49-F238E27FC236}">
              <a16:creationId xmlns:a16="http://schemas.microsoft.com/office/drawing/2014/main" id="{00000000-0008-0000-0E00-00003E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63" name="Text Box 19">
          <a:extLst>
            <a:ext uri="{FF2B5EF4-FFF2-40B4-BE49-F238E27FC236}">
              <a16:creationId xmlns:a16="http://schemas.microsoft.com/office/drawing/2014/main" id="{00000000-0008-0000-0E00-00003F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64" name="Text Box 15">
          <a:extLst>
            <a:ext uri="{FF2B5EF4-FFF2-40B4-BE49-F238E27FC236}">
              <a16:creationId xmlns:a16="http://schemas.microsoft.com/office/drawing/2014/main" id="{00000000-0008-0000-0E00-000040000000}"/>
            </a:ext>
          </a:extLst>
        </xdr:cNvPr>
        <xdr:cNvSpPr txBox="1">
          <a:spLocks noChangeArrowheads="1"/>
        </xdr:cNvSpPr>
      </xdr:nvSpPr>
      <xdr:spPr bwMode="auto">
        <a:xfrm>
          <a:off x="32718375" y="581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65" name="Text Box 16">
          <a:extLst>
            <a:ext uri="{FF2B5EF4-FFF2-40B4-BE49-F238E27FC236}">
              <a16:creationId xmlns:a16="http://schemas.microsoft.com/office/drawing/2014/main" id="{00000000-0008-0000-0E00-000041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66" name="Text Box 17">
          <a:extLst>
            <a:ext uri="{FF2B5EF4-FFF2-40B4-BE49-F238E27FC236}">
              <a16:creationId xmlns:a16="http://schemas.microsoft.com/office/drawing/2014/main" id="{00000000-0008-0000-0E00-000042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67" name="Text Box 18">
          <a:extLst>
            <a:ext uri="{FF2B5EF4-FFF2-40B4-BE49-F238E27FC236}">
              <a16:creationId xmlns:a16="http://schemas.microsoft.com/office/drawing/2014/main" id="{00000000-0008-0000-0E00-000043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68" name="Text Box 19">
          <a:extLst>
            <a:ext uri="{FF2B5EF4-FFF2-40B4-BE49-F238E27FC236}">
              <a16:creationId xmlns:a16="http://schemas.microsoft.com/office/drawing/2014/main" id="{00000000-0008-0000-0E00-000044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69" name="Text Box 15">
          <a:extLst>
            <a:ext uri="{FF2B5EF4-FFF2-40B4-BE49-F238E27FC236}">
              <a16:creationId xmlns:a16="http://schemas.microsoft.com/office/drawing/2014/main" id="{00000000-0008-0000-0E00-000045000000}"/>
            </a:ext>
          </a:extLst>
        </xdr:cNvPr>
        <xdr:cNvSpPr txBox="1">
          <a:spLocks noChangeArrowheads="1"/>
        </xdr:cNvSpPr>
      </xdr:nvSpPr>
      <xdr:spPr bwMode="auto">
        <a:xfrm>
          <a:off x="32718375" y="581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70" name="Text Box 16">
          <a:extLst>
            <a:ext uri="{FF2B5EF4-FFF2-40B4-BE49-F238E27FC236}">
              <a16:creationId xmlns:a16="http://schemas.microsoft.com/office/drawing/2014/main" id="{00000000-0008-0000-0E00-000046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71" name="Text Box 17">
          <a:extLst>
            <a:ext uri="{FF2B5EF4-FFF2-40B4-BE49-F238E27FC236}">
              <a16:creationId xmlns:a16="http://schemas.microsoft.com/office/drawing/2014/main" id="{00000000-0008-0000-0E00-000047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72" name="Text Box 18">
          <a:extLst>
            <a:ext uri="{FF2B5EF4-FFF2-40B4-BE49-F238E27FC236}">
              <a16:creationId xmlns:a16="http://schemas.microsoft.com/office/drawing/2014/main" id="{00000000-0008-0000-0E00-000048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73" name="Text Box 19">
          <a:extLst>
            <a:ext uri="{FF2B5EF4-FFF2-40B4-BE49-F238E27FC236}">
              <a16:creationId xmlns:a16="http://schemas.microsoft.com/office/drawing/2014/main" id="{00000000-0008-0000-0E00-000049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74" name="Text Box 16">
          <a:extLst>
            <a:ext uri="{FF2B5EF4-FFF2-40B4-BE49-F238E27FC236}">
              <a16:creationId xmlns:a16="http://schemas.microsoft.com/office/drawing/2014/main" id="{00000000-0008-0000-0E00-00004A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75" name="Text Box 17">
          <a:extLst>
            <a:ext uri="{FF2B5EF4-FFF2-40B4-BE49-F238E27FC236}">
              <a16:creationId xmlns:a16="http://schemas.microsoft.com/office/drawing/2014/main" id="{00000000-0008-0000-0E00-00004B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76" name="Text Box 18">
          <a:extLst>
            <a:ext uri="{FF2B5EF4-FFF2-40B4-BE49-F238E27FC236}">
              <a16:creationId xmlns:a16="http://schemas.microsoft.com/office/drawing/2014/main" id="{00000000-0008-0000-0E00-00004C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77" name="Text Box 19">
          <a:extLst>
            <a:ext uri="{FF2B5EF4-FFF2-40B4-BE49-F238E27FC236}">
              <a16:creationId xmlns:a16="http://schemas.microsoft.com/office/drawing/2014/main" id="{00000000-0008-0000-0E00-00004D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78" name="Text Box 16">
          <a:extLst>
            <a:ext uri="{FF2B5EF4-FFF2-40B4-BE49-F238E27FC236}">
              <a16:creationId xmlns:a16="http://schemas.microsoft.com/office/drawing/2014/main" id="{00000000-0008-0000-0E00-00004E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79" name="Text Box 17">
          <a:extLst>
            <a:ext uri="{FF2B5EF4-FFF2-40B4-BE49-F238E27FC236}">
              <a16:creationId xmlns:a16="http://schemas.microsoft.com/office/drawing/2014/main" id="{00000000-0008-0000-0E00-00004F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80" name="Text Box 18">
          <a:extLst>
            <a:ext uri="{FF2B5EF4-FFF2-40B4-BE49-F238E27FC236}">
              <a16:creationId xmlns:a16="http://schemas.microsoft.com/office/drawing/2014/main" id="{00000000-0008-0000-0E00-000050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81" name="Text Box 19">
          <a:extLst>
            <a:ext uri="{FF2B5EF4-FFF2-40B4-BE49-F238E27FC236}">
              <a16:creationId xmlns:a16="http://schemas.microsoft.com/office/drawing/2014/main" id="{00000000-0008-0000-0E00-000051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82" name="Text Box 16">
          <a:extLst>
            <a:ext uri="{FF2B5EF4-FFF2-40B4-BE49-F238E27FC236}">
              <a16:creationId xmlns:a16="http://schemas.microsoft.com/office/drawing/2014/main" id="{00000000-0008-0000-0E00-000052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83" name="Text Box 17">
          <a:extLst>
            <a:ext uri="{FF2B5EF4-FFF2-40B4-BE49-F238E27FC236}">
              <a16:creationId xmlns:a16="http://schemas.microsoft.com/office/drawing/2014/main" id="{00000000-0008-0000-0E00-000053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84" name="Text Box 18">
          <a:extLst>
            <a:ext uri="{FF2B5EF4-FFF2-40B4-BE49-F238E27FC236}">
              <a16:creationId xmlns:a16="http://schemas.microsoft.com/office/drawing/2014/main" id="{00000000-0008-0000-0E00-000054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85" name="Text Box 19">
          <a:extLst>
            <a:ext uri="{FF2B5EF4-FFF2-40B4-BE49-F238E27FC236}">
              <a16:creationId xmlns:a16="http://schemas.microsoft.com/office/drawing/2014/main" id="{00000000-0008-0000-0E00-000055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638175</xdr:colOff>
      <xdr:row>12</xdr:row>
      <xdr:rowOff>152400</xdr:rowOff>
    </xdr:from>
    <xdr:ext cx="95250" cy="171450"/>
    <xdr:sp macro="" textlink="">
      <xdr:nvSpPr>
        <xdr:cNvPr id="86" name="Text Box 19">
          <a:extLst>
            <a:ext uri="{FF2B5EF4-FFF2-40B4-BE49-F238E27FC236}">
              <a16:creationId xmlns:a16="http://schemas.microsoft.com/office/drawing/2014/main" id="{00000000-0008-0000-0E00-000056000000}"/>
            </a:ext>
          </a:extLst>
        </xdr:cNvPr>
        <xdr:cNvSpPr txBox="1">
          <a:spLocks noChangeArrowheads="1"/>
        </xdr:cNvSpPr>
      </xdr:nvSpPr>
      <xdr:spPr bwMode="auto">
        <a:xfrm>
          <a:off x="7419975" y="5048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178594</xdr:colOff>
      <xdr:row>0</xdr:row>
      <xdr:rowOff>71438</xdr:rowOff>
    </xdr:from>
    <xdr:to>
      <xdr:col>1</xdr:col>
      <xdr:colOff>881063</xdr:colOff>
      <xdr:row>3</xdr:row>
      <xdr:rowOff>54769</xdr:rowOff>
    </xdr:to>
    <xdr:pic>
      <xdr:nvPicPr>
        <xdr:cNvPr id="87" name="Imagen 3">
          <a:extLst>
            <a:ext uri="{FF2B5EF4-FFF2-40B4-BE49-F238E27FC236}">
              <a16:creationId xmlns:a16="http://schemas.microsoft.com/office/drawing/2014/main" id="{00000000-0008-0000-0E00-000057000000}"/>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178594" y="71438"/>
          <a:ext cx="1140619" cy="640556"/>
        </a:xfrm>
        <a:prstGeom prst="rect">
          <a:avLst/>
        </a:prstGeom>
      </xdr:spPr>
    </xdr:pic>
    <xdr:clientData/>
  </xdr:twoCellAnchor>
  <xdr:oneCellAnchor>
    <xdr:from>
      <xdr:col>12</xdr:col>
      <xdr:colOff>0</xdr:colOff>
      <xdr:row>10</xdr:row>
      <xdr:rowOff>0</xdr:rowOff>
    </xdr:from>
    <xdr:ext cx="95250" cy="171450"/>
    <xdr:sp macro="" textlink="">
      <xdr:nvSpPr>
        <xdr:cNvPr id="88" name="Text Box 16">
          <a:extLst>
            <a:ext uri="{FF2B5EF4-FFF2-40B4-BE49-F238E27FC236}">
              <a16:creationId xmlns:a16="http://schemas.microsoft.com/office/drawing/2014/main" id="{00000000-0008-0000-0E00-000058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89" name="Text Box 17">
          <a:extLst>
            <a:ext uri="{FF2B5EF4-FFF2-40B4-BE49-F238E27FC236}">
              <a16:creationId xmlns:a16="http://schemas.microsoft.com/office/drawing/2014/main" id="{00000000-0008-0000-0E00-000059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90" name="Text Box 18">
          <a:extLst>
            <a:ext uri="{FF2B5EF4-FFF2-40B4-BE49-F238E27FC236}">
              <a16:creationId xmlns:a16="http://schemas.microsoft.com/office/drawing/2014/main" id="{00000000-0008-0000-0E00-00005A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91" name="Text Box 19">
          <a:extLst>
            <a:ext uri="{FF2B5EF4-FFF2-40B4-BE49-F238E27FC236}">
              <a16:creationId xmlns:a16="http://schemas.microsoft.com/office/drawing/2014/main" id="{00000000-0008-0000-0E00-00005B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92" name="Text Box 16">
          <a:extLst>
            <a:ext uri="{FF2B5EF4-FFF2-40B4-BE49-F238E27FC236}">
              <a16:creationId xmlns:a16="http://schemas.microsoft.com/office/drawing/2014/main" id="{00000000-0008-0000-0E00-00005C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93" name="Text Box 17">
          <a:extLst>
            <a:ext uri="{FF2B5EF4-FFF2-40B4-BE49-F238E27FC236}">
              <a16:creationId xmlns:a16="http://schemas.microsoft.com/office/drawing/2014/main" id="{00000000-0008-0000-0E00-00005D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94" name="Text Box 18">
          <a:extLst>
            <a:ext uri="{FF2B5EF4-FFF2-40B4-BE49-F238E27FC236}">
              <a16:creationId xmlns:a16="http://schemas.microsoft.com/office/drawing/2014/main" id="{00000000-0008-0000-0E00-00005E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95" name="Text Box 19">
          <a:extLst>
            <a:ext uri="{FF2B5EF4-FFF2-40B4-BE49-F238E27FC236}">
              <a16:creationId xmlns:a16="http://schemas.microsoft.com/office/drawing/2014/main" id="{00000000-0008-0000-0E00-00005F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96" name="Text Box 16">
          <a:extLst>
            <a:ext uri="{FF2B5EF4-FFF2-40B4-BE49-F238E27FC236}">
              <a16:creationId xmlns:a16="http://schemas.microsoft.com/office/drawing/2014/main" id="{00000000-0008-0000-0E00-000060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97" name="Text Box 17">
          <a:extLst>
            <a:ext uri="{FF2B5EF4-FFF2-40B4-BE49-F238E27FC236}">
              <a16:creationId xmlns:a16="http://schemas.microsoft.com/office/drawing/2014/main" id="{00000000-0008-0000-0E00-000061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98" name="Text Box 18">
          <a:extLst>
            <a:ext uri="{FF2B5EF4-FFF2-40B4-BE49-F238E27FC236}">
              <a16:creationId xmlns:a16="http://schemas.microsoft.com/office/drawing/2014/main" id="{00000000-0008-0000-0E00-000062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99" name="Text Box 19">
          <a:extLst>
            <a:ext uri="{FF2B5EF4-FFF2-40B4-BE49-F238E27FC236}">
              <a16:creationId xmlns:a16="http://schemas.microsoft.com/office/drawing/2014/main" id="{00000000-0008-0000-0E00-000063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00" name="Text Box 16">
          <a:extLst>
            <a:ext uri="{FF2B5EF4-FFF2-40B4-BE49-F238E27FC236}">
              <a16:creationId xmlns:a16="http://schemas.microsoft.com/office/drawing/2014/main" id="{00000000-0008-0000-0E00-000064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01" name="Text Box 17">
          <a:extLst>
            <a:ext uri="{FF2B5EF4-FFF2-40B4-BE49-F238E27FC236}">
              <a16:creationId xmlns:a16="http://schemas.microsoft.com/office/drawing/2014/main" id="{00000000-0008-0000-0E00-000065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02" name="Text Box 18">
          <a:extLst>
            <a:ext uri="{FF2B5EF4-FFF2-40B4-BE49-F238E27FC236}">
              <a16:creationId xmlns:a16="http://schemas.microsoft.com/office/drawing/2014/main" id="{00000000-0008-0000-0E00-000066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03" name="Text Box 19">
          <a:extLst>
            <a:ext uri="{FF2B5EF4-FFF2-40B4-BE49-F238E27FC236}">
              <a16:creationId xmlns:a16="http://schemas.microsoft.com/office/drawing/2014/main" id="{00000000-0008-0000-0E00-000067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18</xdr:row>
      <xdr:rowOff>504825</xdr:rowOff>
    </xdr:from>
    <xdr:ext cx="95250" cy="442269"/>
    <xdr:sp macro="" textlink="">
      <xdr:nvSpPr>
        <xdr:cNvPr id="104" name="Text Box 15">
          <a:extLst>
            <a:ext uri="{FF2B5EF4-FFF2-40B4-BE49-F238E27FC236}">
              <a16:creationId xmlns:a16="http://schemas.microsoft.com/office/drawing/2014/main" id="{00000000-0008-0000-0E00-000068000000}"/>
            </a:ext>
          </a:extLst>
        </xdr:cNvPr>
        <xdr:cNvSpPr txBox="1">
          <a:spLocks noChangeArrowheads="1"/>
        </xdr:cNvSpPr>
      </xdr:nvSpPr>
      <xdr:spPr bwMode="auto">
        <a:xfrm>
          <a:off x="7458075" y="6667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105" name="Text Box 16">
          <a:extLst>
            <a:ext uri="{FF2B5EF4-FFF2-40B4-BE49-F238E27FC236}">
              <a16:creationId xmlns:a16="http://schemas.microsoft.com/office/drawing/2014/main" id="{00000000-0008-0000-0E00-000069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106" name="Text Box 17">
          <a:extLst>
            <a:ext uri="{FF2B5EF4-FFF2-40B4-BE49-F238E27FC236}">
              <a16:creationId xmlns:a16="http://schemas.microsoft.com/office/drawing/2014/main" id="{00000000-0008-0000-0E00-00006A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107" name="Text Box 18">
          <a:extLst>
            <a:ext uri="{FF2B5EF4-FFF2-40B4-BE49-F238E27FC236}">
              <a16:creationId xmlns:a16="http://schemas.microsoft.com/office/drawing/2014/main" id="{00000000-0008-0000-0E00-00006B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108" name="Text Box 19">
          <a:extLst>
            <a:ext uri="{FF2B5EF4-FFF2-40B4-BE49-F238E27FC236}">
              <a16:creationId xmlns:a16="http://schemas.microsoft.com/office/drawing/2014/main" id="{00000000-0008-0000-0E00-00006C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09" name="Text Box 16">
          <a:extLst>
            <a:ext uri="{FF2B5EF4-FFF2-40B4-BE49-F238E27FC236}">
              <a16:creationId xmlns:a16="http://schemas.microsoft.com/office/drawing/2014/main" id="{00000000-0008-0000-0E00-00006D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10" name="Text Box 17">
          <a:extLst>
            <a:ext uri="{FF2B5EF4-FFF2-40B4-BE49-F238E27FC236}">
              <a16:creationId xmlns:a16="http://schemas.microsoft.com/office/drawing/2014/main" id="{00000000-0008-0000-0E00-00006E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11" name="Text Box 18">
          <a:extLst>
            <a:ext uri="{FF2B5EF4-FFF2-40B4-BE49-F238E27FC236}">
              <a16:creationId xmlns:a16="http://schemas.microsoft.com/office/drawing/2014/main" id="{00000000-0008-0000-0E00-00006F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12" name="Text Box 19">
          <a:extLst>
            <a:ext uri="{FF2B5EF4-FFF2-40B4-BE49-F238E27FC236}">
              <a16:creationId xmlns:a16="http://schemas.microsoft.com/office/drawing/2014/main" id="{00000000-0008-0000-0E00-000070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504825</xdr:rowOff>
    </xdr:from>
    <xdr:ext cx="95250" cy="442269"/>
    <xdr:sp macro="" textlink="">
      <xdr:nvSpPr>
        <xdr:cNvPr id="113" name="Text Box 15">
          <a:extLst>
            <a:ext uri="{FF2B5EF4-FFF2-40B4-BE49-F238E27FC236}">
              <a16:creationId xmlns:a16="http://schemas.microsoft.com/office/drawing/2014/main" id="{00000000-0008-0000-0E00-000071000000}"/>
            </a:ext>
          </a:extLst>
        </xdr:cNvPr>
        <xdr:cNvSpPr txBox="1">
          <a:spLocks noChangeArrowheads="1"/>
        </xdr:cNvSpPr>
      </xdr:nvSpPr>
      <xdr:spPr bwMode="auto">
        <a:xfrm>
          <a:off x="32718375" y="6667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14" name="Text Box 16">
          <a:extLst>
            <a:ext uri="{FF2B5EF4-FFF2-40B4-BE49-F238E27FC236}">
              <a16:creationId xmlns:a16="http://schemas.microsoft.com/office/drawing/2014/main" id="{00000000-0008-0000-0E00-000072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15" name="Text Box 17">
          <a:extLst>
            <a:ext uri="{FF2B5EF4-FFF2-40B4-BE49-F238E27FC236}">
              <a16:creationId xmlns:a16="http://schemas.microsoft.com/office/drawing/2014/main" id="{00000000-0008-0000-0E00-000073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16" name="Text Box 18">
          <a:extLst>
            <a:ext uri="{FF2B5EF4-FFF2-40B4-BE49-F238E27FC236}">
              <a16:creationId xmlns:a16="http://schemas.microsoft.com/office/drawing/2014/main" id="{00000000-0008-0000-0E00-000074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17" name="Text Box 19">
          <a:extLst>
            <a:ext uri="{FF2B5EF4-FFF2-40B4-BE49-F238E27FC236}">
              <a16:creationId xmlns:a16="http://schemas.microsoft.com/office/drawing/2014/main" id="{00000000-0008-0000-0E00-000075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504825</xdr:rowOff>
    </xdr:from>
    <xdr:ext cx="95250" cy="442269"/>
    <xdr:sp macro="" textlink="">
      <xdr:nvSpPr>
        <xdr:cNvPr id="118" name="Text Box 15">
          <a:extLst>
            <a:ext uri="{FF2B5EF4-FFF2-40B4-BE49-F238E27FC236}">
              <a16:creationId xmlns:a16="http://schemas.microsoft.com/office/drawing/2014/main" id="{00000000-0008-0000-0E00-000076000000}"/>
            </a:ext>
          </a:extLst>
        </xdr:cNvPr>
        <xdr:cNvSpPr txBox="1">
          <a:spLocks noChangeArrowheads="1"/>
        </xdr:cNvSpPr>
      </xdr:nvSpPr>
      <xdr:spPr bwMode="auto">
        <a:xfrm>
          <a:off x="32718375" y="6667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19" name="Text Box 16">
          <a:extLst>
            <a:ext uri="{FF2B5EF4-FFF2-40B4-BE49-F238E27FC236}">
              <a16:creationId xmlns:a16="http://schemas.microsoft.com/office/drawing/2014/main" id="{00000000-0008-0000-0E00-000077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20" name="Text Box 17">
          <a:extLst>
            <a:ext uri="{FF2B5EF4-FFF2-40B4-BE49-F238E27FC236}">
              <a16:creationId xmlns:a16="http://schemas.microsoft.com/office/drawing/2014/main" id="{00000000-0008-0000-0E00-000078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21" name="Text Box 18">
          <a:extLst>
            <a:ext uri="{FF2B5EF4-FFF2-40B4-BE49-F238E27FC236}">
              <a16:creationId xmlns:a16="http://schemas.microsoft.com/office/drawing/2014/main" id="{00000000-0008-0000-0E00-000079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22" name="Text Box 19">
          <a:extLst>
            <a:ext uri="{FF2B5EF4-FFF2-40B4-BE49-F238E27FC236}">
              <a16:creationId xmlns:a16="http://schemas.microsoft.com/office/drawing/2014/main" id="{00000000-0008-0000-0E00-00007A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23" name="Text Box 16">
          <a:extLst>
            <a:ext uri="{FF2B5EF4-FFF2-40B4-BE49-F238E27FC236}">
              <a16:creationId xmlns:a16="http://schemas.microsoft.com/office/drawing/2014/main" id="{00000000-0008-0000-0E00-00007B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24" name="Text Box 17">
          <a:extLst>
            <a:ext uri="{FF2B5EF4-FFF2-40B4-BE49-F238E27FC236}">
              <a16:creationId xmlns:a16="http://schemas.microsoft.com/office/drawing/2014/main" id="{00000000-0008-0000-0E00-00007C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25" name="Text Box 18">
          <a:extLst>
            <a:ext uri="{FF2B5EF4-FFF2-40B4-BE49-F238E27FC236}">
              <a16:creationId xmlns:a16="http://schemas.microsoft.com/office/drawing/2014/main" id="{00000000-0008-0000-0E00-00007D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26" name="Text Box 19">
          <a:extLst>
            <a:ext uri="{FF2B5EF4-FFF2-40B4-BE49-F238E27FC236}">
              <a16:creationId xmlns:a16="http://schemas.microsoft.com/office/drawing/2014/main" id="{00000000-0008-0000-0E00-00007E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27" name="Text Box 16">
          <a:extLst>
            <a:ext uri="{FF2B5EF4-FFF2-40B4-BE49-F238E27FC236}">
              <a16:creationId xmlns:a16="http://schemas.microsoft.com/office/drawing/2014/main" id="{00000000-0008-0000-0E00-00007F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28" name="Text Box 17">
          <a:extLst>
            <a:ext uri="{FF2B5EF4-FFF2-40B4-BE49-F238E27FC236}">
              <a16:creationId xmlns:a16="http://schemas.microsoft.com/office/drawing/2014/main" id="{00000000-0008-0000-0E00-000080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29" name="Text Box 18">
          <a:extLst>
            <a:ext uri="{FF2B5EF4-FFF2-40B4-BE49-F238E27FC236}">
              <a16:creationId xmlns:a16="http://schemas.microsoft.com/office/drawing/2014/main" id="{00000000-0008-0000-0E00-000081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30" name="Text Box 19">
          <a:extLst>
            <a:ext uri="{FF2B5EF4-FFF2-40B4-BE49-F238E27FC236}">
              <a16:creationId xmlns:a16="http://schemas.microsoft.com/office/drawing/2014/main" id="{00000000-0008-0000-0E00-000082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31" name="Text Box 16">
          <a:extLst>
            <a:ext uri="{FF2B5EF4-FFF2-40B4-BE49-F238E27FC236}">
              <a16:creationId xmlns:a16="http://schemas.microsoft.com/office/drawing/2014/main" id="{00000000-0008-0000-0E00-000083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32" name="Text Box 17">
          <a:extLst>
            <a:ext uri="{FF2B5EF4-FFF2-40B4-BE49-F238E27FC236}">
              <a16:creationId xmlns:a16="http://schemas.microsoft.com/office/drawing/2014/main" id="{00000000-0008-0000-0E00-000084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33" name="Text Box 18">
          <a:extLst>
            <a:ext uri="{FF2B5EF4-FFF2-40B4-BE49-F238E27FC236}">
              <a16:creationId xmlns:a16="http://schemas.microsoft.com/office/drawing/2014/main" id="{00000000-0008-0000-0E00-000085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134" name="Text Box 19">
          <a:extLst>
            <a:ext uri="{FF2B5EF4-FFF2-40B4-BE49-F238E27FC236}">
              <a16:creationId xmlns:a16="http://schemas.microsoft.com/office/drawing/2014/main" id="{00000000-0008-0000-0E00-000086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638175</xdr:colOff>
      <xdr:row>17</xdr:row>
      <xdr:rowOff>152400</xdr:rowOff>
    </xdr:from>
    <xdr:ext cx="95250" cy="171450"/>
    <xdr:sp macro="" textlink="">
      <xdr:nvSpPr>
        <xdr:cNvPr id="135" name="Text Box 19">
          <a:extLst>
            <a:ext uri="{FF2B5EF4-FFF2-40B4-BE49-F238E27FC236}">
              <a16:creationId xmlns:a16="http://schemas.microsoft.com/office/drawing/2014/main" id="{00000000-0008-0000-0E00-000087000000}"/>
            </a:ext>
          </a:extLst>
        </xdr:cNvPr>
        <xdr:cNvSpPr txBox="1">
          <a:spLocks noChangeArrowheads="1"/>
        </xdr:cNvSpPr>
      </xdr:nvSpPr>
      <xdr:spPr bwMode="auto">
        <a:xfrm>
          <a:off x="7419975" y="55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36" name="Text Box 16">
          <a:extLst>
            <a:ext uri="{FF2B5EF4-FFF2-40B4-BE49-F238E27FC236}">
              <a16:creationId xmlns:a16="http://schemas.microsoft.com/office/drawing/2014/main" id="{00000000-0008-0000-0E00-000088000000}"/>
            </a:ext>
          </a:extLst>
        </xdr:cNvPr>
        <xdr:cNvSpPr txBox="1">
          <a:spLocks noChangeArrowheads="1"/>
        </xdr:cNvSpPr>
      </xdr:nvSpPr>
      <xdr:spPr bwMode="auto">
        <a:xfrm>
          <a:off x="7450667" y="30903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37" name="Text Box 17">
          <a:extLst>
            <a:ext uri="{FF2B5EF4-FFF2-40B4-BE49-F238E27FC236}">
              <a16:creationId xmlns:a16="http://schemas.microsoft.com/office/drawing/2014/main" id="{00000000-0008-0000-0E00-000089000000}"/>
            </a:ext>
          </a:extLst>
        </xdr:cNvPr>
        <xdr:cNvSpPr txBox="1">
          <a:spLocks noChangeArrowheads="1"/>
        </xdr:cNvSpPr>
      </xdr:nvSpPr>
      <xdr:spPr bwMode="auto">
        <a:xfrm>
          <a:off x="7450667" y="30903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38" name="Text Box 18">
          <a:extLst>
            <a:ext uri="{FF2B5EF4-FFF2-40B4-BE49-F238E27FC236}">
              <a16:creationId xmlns:a16="http://schemas.microsoft.com/office/drawing/2014/main" id="{00000000-0008-0000-0E00-00008A000000}"/>
            </a:ext>
          </a:extLst>
        </xdr:cNvPr>
        <xdr:cNvSpPr txBox="1">
          <a:spLocks noChangeArrowheads="1"/>
        </xdr:cNvSpPr>
      </xdr:nvSpPr>
      <xdr:spPr bwMode="auto">
        <a:xfrm>
          <a:off x="7450667" y="30903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39" name="Text Box 19">
          <a:extLst>
            <a:ext uri="{FF2B5EF4-FFF2-40B4-BE49-F238E27FC236}">
              <a16:creationId xmlns:a16="http://schemas.microsoft.com/office/drawing/2014/main" id="{00000000-0008-0000-0E00-00008B000000}"/>
            </a:ext>
          </a:extLst>
        </xdr:cNvPr>
        <xdr:cNvSpPr txBox="1">
          <a:spLocks noChangeArrowheads="1"/>
        </xdr:cNvSpPr>
      </xdr:nvSpPr>
      <xdr:spPr bwMode="auto">
        <a:xfrm>
          <a:off x="7450667" y="30903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18</xdr:row>
      <xdr:rowOff>504825</xdr:rowOff>
    </xdr:from>
    <xdr:ext cx="95250" cy="442269"/>
    <xdr:sp macro="" textlink="">
      <xdr:nvSpPr>
        <xdr:cNvPr id="140" name="Text Box 15">
          <a:extLst>
            <a:ext uri="{FF2B5EF4-FFF2-40B4-BE49-F238E27FC236}">
              <a16:creationId xmlns:a16="http://schemas.microsoft.com/office/drawing/2014/main" id="{00000000-0008-0000-0E00-00008C000000}"/>
            </a:ext>
          </a:extLst>
        </xdr:cNvPr>
        <xdr:cNvSpPr txBox="1">
          <a:spLocks noChangeArrowheads="1"/>
        </xdr:cNvSpPr>
      </xdr:nvSpPr>
      <xdr:spPr bwMode="auto">
        <a:xfrm>
          <a:off x="7450667" y="434763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638175</xdr:colOff>
      <xdr:row>17</xdr:row>
      <xdr:rowOff>152400</xdr:rowOff>
    </xdr:from>
    <xdr:ext cx="95250" cy="171450"/>
    <xdr:sp macro="" textlink="">
      <xdr:nvSpPr>
        <xdr:cNvPr id="141" name="Text Box 19">
          <a:extLst>
            <a:ext uri="{FF2B5EF4-FFF2-40B4-BE49-F238E27FC236}">
              <a16:creationId xmlns:a16="http://schemas.microsoft.com/office/drawing/2014/main" id="{00000000-0008-0000-0E00-00008D000000}"/>
            </a:ext>
          </a:extLst>
        </xdr:cNvPr>
        <xdr:cNvSpPr txBox="1">
          <a:spLocks noChangeArrowheads="1"/>
        </xdr:cNvSpPr>
      </xdr:nvSpPr>
      <xdr:spPr bwMode="auto">
        <a:xfrm>
          <a:off x="7411508" y="40788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42" name="Text Box 16">
          <a:extLst>
            <a:ext uri="{FF2B5EF4-FFF2-40B4-BE49-F238E27FC236}">
              <a16:creationId xmlns:a16="http://schemas.microsoft.com/office/drawing/2014/main" id="{00000000-0008-0000-0E00-00008E000000}"/>
            </a:ext>
          </a:extLst>
        </xdr:cNvPr>
        <xdr:cNvSpPr txBox="1">
          <a:spLocks noChangeArrowheads="1"/>
        </xdr:cNvSpPr>
      </xdr:nvSpPr>
      <xdr:spPr bwMode="auto">
        <a:xfrm>
          <a:off x="7450667" y="30903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43" name="Text Box 17">
          <a:extLst>
            <a:ext uri="{FF2B5EF4-FFF2-40B4-BE49-F238E27FC236}">
              <a16:creationId xmlns:a16="http://schemas.microsoft.com/office/drawing/2014/main" id="{00000000-0008-0000-0E00-00008F000000}"/>
            </a:ext>
          </a:extLst>
        </xdr:cNvPr>
        <xdr:cNvSpPr txBox="1">
          <a:spLocks noChangeArrowheads="1"/>
        </xdr:cNvSpPr>
      </xdr:nvSpPr>
      <xdr:spPr bwMode="auto">
        <a:xfrm>
          <a:off x="7450667" y="30903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44" name="Text Box 18">
          <a:extLst>
            <a:ext uri="{FF2B5EF4-FFF2-40B4-BE49-F238E27FC236}">
              <a16:creationId xmlns:a16="http://schemas.microsoft.com/office/drawing/2014/main" id="{00000000-0008-0000-0E00-000090000000}"/>
            </a:ext>
          </a:extLst>
        </xdr:cNvPr>
        <xdr:cNvSpPr txBox="1">
          <a:spLocks noChangeArrowheads="1"/>
        </xdr:cNvSpPr>
      </xdr:nvSpPr>
      <xdr:spPr bwMode="auto">
        <a:xfrm>
          <a:off x="7450667" y="30903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145" name="Text Box 19">
          <a:extLst>
            <a:ext uri="{FF2B5EF4-FFF2-40B4-BE49-F238E27FC236}">
              <a16:creationId xmlns:a16="http://schemas.microsoft.com/office/drawing/2014/main" id="{00000000-0008-0000-0E00-000091000000}"/>
            </a:ext>
          </a:extLst>
        </xdr:cNvPr>
        <xdr:cNvSpPr txBox="1">
          <a:spLocks noChangeArrowheads="1"/>
        </xdr:cNvSpPr>
      </xdr:nvSpPr>
      <xdr:spPr bwMode="auto">
        <a:xfrm>
          <a:off x="7450667" y="30903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46" name="Text Box 16">
          <a:extLst>
            <a:ext uri="{FF2B5EF4-FFF2-40B4-BE49-F238E27FC236}">
              <a16:creationId xmlns:a16="http://schemas.microsoft.com/office/drawing/2014/main" id="{00000000-0008-0000-0E00-000092000000}"/>
            </a:ext>
          </a:extLst>
        </xdr:cNvPr>
        <xdr:cNvSpPr txBox="1">
          <a:spLocks noChangeArrowheads="1"/>
        </xdr:cNvSpPr>
      </xdr:nvSpPr>
      <xdr:spPr bwMode="auto">
        <a:xfrm>
          <a:off x="32660167" y="30903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47" name="Text Box 17">
          <a:extLst>
            <a:ext uri="{FF2B5EF4-FFF2-40B4-BE49-F238E27FC236}">
              <a16:creationId xmlns:a16="http://schemas.microsoft.com/office/drawing/2014/main" id="{00000000-0008-0000-0E00-000093000000}"/>
            </a:ext>
          </a:extLst>
        </xdr:cNvPr>
        <xdr:cNvSpPr txBox="1">
          <a:spLocks noChangeArrowheads="1"/>
        </xdr:cNvSpPr>
      </xdr:nvSpPr>
      <xdr:spPr bwMode="auto">
        <a:xfrm>
          <a:off x="32660167" y="30903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48" name="Text Box 18">
          <a:extLst>
            <a:ext uri="{FF2B5EF4-FFF2-40B4-BE49-F238E27FC236}">
              <a16:creationId xmlns:a16="http://schemas.microsoft.com/office/drawing/2014/main" id="{00000000-0008-0000-0E00-000094000000}"/>
            </a:ext>
          </a:extLst>
        </xdr:cNvPr>
        <xdr:cNvSpPr txBox="1">
          <a:spLocks noChangeArrowheads="1"/>
        </xdr:cNvSpPr>
      </xdr:nvSpPr>
      <xdr:spPr bwMode="auto">
        <a:xfrm>
          <a:off x="32660167" y="30903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49" name="Text Box 19">
          <a:extLst>
            <a:ext uri="{FF2B5EF4-FFF2-40B4-BE49-F238E27FC236}">
              <a16:creationId xmlns:a16="http://schemas.microsoft.com/office/drawing/2014/main" id="{00000000-0008-0000-0E00-000095000000}"/>
            </a:ext>
          </a:extLst>
        </xdr:cNvPr>
        <xdr:cNvSpPr txBox="1">
          <a:spLocks noChangeArrowheads="1"/>
        </xdr:cNvSpPr>
      </xdr:nvSpPr>
      <xdr:spPr bwMode="auto">
        <a:xfrm>
          <a:off x="32660167" y="30903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504825</xdr:rowOff>
    </xdr:from>
    <xdr:ext cx="95250" cy="442269"/>
    <xdr:sp macro="" textlink="">
      <xdr:nvSpPr>
        <xdr:cNvPr id="150" name="Text Box 15">
          <a:extLst>
            <a:ext uri="{FF2B5EF4-FFF2-40B4-BE49-F238E27FC236}">
              <a16:creationId xmlns:a16="http://schemas.microsoft.com/office/drawing/2014/main" id="{00000000-0008-0000-0E00-000096000000}"/>
            </a:ext>
          </a:extLst>
        </xdr:cNvPr>
        <xdr:cNvSpPr txBox="1">
          <a:spLocks noChangeArrowheads="1"/>
        </xdr:cNvSpPr>
      </xdr:nvSpPr>
      <xdr:spPr bwMode="auto">
        <a:xfrm>
          <a:off x="32660167" y="434763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51" name="Text Box 16">
          <a:extLst>
            <a:ext uri="{FF2B5EF4-FFF2-40B4-BE49-F238E27FC236}">
              <a16:creationId xmlns:a16="http://schemas.microsoft.com/office/drawing/2014/main" id="{00000000-0008-0000-0E00-000097000000}"/>
            </a:ext>
          </a:extLst>
        </xdr:cNvPr>
        <xdr:cNvSpPr txBox="1">
          <a:spLocks noChangeArrowheads="1"/>
        </xdr:cNvSpPr>
      </xdr:nvSpPr>
      <xdr:spPr bwMode="auto">
        <a:xfrm>
          <a:off x="32660167" y="30903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52" name="Text Box 17">
          <a:extLst>
            <a:ext uri="{FF2B5EF4-FFF2-40B4-BE49-F238E27FC236}">
              <a16:creationId xmlns:a16="http://schemas.microsoft.com/office/drawing/2014/main" id="{00000000-0008-0000-0E00-000098000000}"/>
            </a:ext>
          </a:extLst>
        </xdr:cNvPr>
        <xdr:cNvSpPr txBox="1">
          <a:spLocks noChangeArrowheads="1"/>
        </xdr:cNvSpPr>
      </xdr:nvSpPr>
      <xdr:spPr bwMode="auto">
        <a:xfrm>
          <a:off x="32660167" y="30903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53" name="Text Box 18">
          <a:extLst>
            <a:ext uri="{FF2B5EF4-FFF2-40B4-BE49-F238E27FC236}">
              <a16:creationId xmlns:a16="http://schemas.microsoft.com/office/drawing/2014/main" id="{00000000-0008-0000-0E00-000099000000}"/>
            </a:ext>
          </a:extLst>
        </xdr:cNvPr>
        <xdr:cNvSpPr txBox="1">
          <a:spLocks noChangeArrowheads="1"/>
        </xdr:cNvSpPr>
      </xdr:nvSpPr>
      <xdr:spPr bwMode="auto">
        <a:xfrm>
          <a:off x="32660167" y="30903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54" name="Text Box 19">
          <a:extLst>
            <a:ext uri="{FF2B5EF4-FFF2-40B4-BE49-F238E27FC236}">
              <a16:creationId xmlns:a16="http://schemas.microsoft.com/office/drawing/2014/main" id="{00000000-0008-0000-0E00-00009A000000}"/>
            </a:ext>
          </a:extLst>
        </xdr:cNvPr>
        <xdr:cNvSpPr txBox="1">
          <a:spLocks noChangeArrowheads="1"/>
        </xdr:cNvSpPr>
      </xdr:nvSpPr>
      <xdr:spPr bwMode="auto">
        <a:xfrm>
          <a:off x="32660167" y="30903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504825</xdr:rowOff>
    </xdr:from>
    <xdr:ext cx="95250" cy="442269"/>
    <xdr:sp macro="" textlink="">
      <xdr:nvSpPr>
        <xdr:cNvPr id="155" name="Text Box 15">
          <a:extLst>
            <a:ext uri="{FF2B5EF4-FFF2-40B4-BE49-F238E27FC236}">
              <a16:creationId xmlns:a16="http://schemas.microsoft.com/office/drawing/2014/main" id="{00000000-0008-0000-0E00-00009B000000}"/>
            </a:ext>
          </a:extLst>
        </xdr:cNvPr>
        <xdr:cNvSpPr txBox="1">
          <a:spLocks noChangeArrowheads="1"/>
        </xdr:cNvSpPr>
      </xdr:nvSpPr>
      <xdr:spPr bwMode="auto">
        <a:xfrm>
          <a:off x="32660167" y="434763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56" name="Text Box 16">
          <a:extLst>
            <a:ext uri="{FF2B5EF4-FFF2-40B4-BE49-F238E27FC236}">
              <a16:creationId xmlns:a16="http://schemas.microsoft.com/office/drawing/2014/main" id="{00000000-0008-0000-0E00-00009C000000}"/>
            </a:ext>
          </a:extLst>
        </xdr:cNvPr>
        <xdr:cNvSpPr txBox="1">
          <a:spLocks noChangeArrowheads="1"/>
        </xdr:cNvSpPr>
      </xdr:nvSpPr>
      <xdr:spPr bwMode="auto">
        <a:xfrm>
          <a:off x="32660167" y="30903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57" name="Text Box 17">
          <a:extLst>
            <a:ext uri="{FF2B5EF4-FFF2-40B4-BE49-F238E27FC236}">
              <a16:creationId xmlns:a16="http://schemas.microsoft.com/office/drawing/2014/main" id="{00000000-0008-0000-0E00-00009D000000}"/>
            </a:ext>
          </a:extLst>
        </xdr:cNvPr>
        <xdr:cNvSpPr txBox="1">
          <a:spLocks noChangeArrowheads="1"/>
        </xdr:cNvSpPr>
      </xdr:nvSpPr>
      <xdr:spPr bwMode="auto">
        <a:xfrm>
          <a:off x="32660167" y="30903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58" name="Text Box 18">
          <a:extLst>
            <a:ext uri="{FF2B5EF4-FFF2-40B4-BE49-F238E27FC236}">
              <a16:creationId xmlns:a16="http://schemas.microsoft.com/office/drawing/2014/main" id="{00000000-0008-0000-0E00-00009E000000}"/>
            </a:ext>
          </a:extLst>
        </xdr:cNvPr>
        <xdr:cNvSpPr txBox="1">
          <a:spLocks noChangeArrowheads="1"/>
        </xdr:cNvSpPr>
      </xdr:nvSpPr>
      <xdr:spPr bwMode="auto">
        <a:xfrm>
          <a:off x="32660167" y="30903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59" name="Text Box 19">
          <a:extLst>
            <a:ext uri="{FF2B5EF4-FFF2-40B4-BE49-F238E27FC236}">
              <a16:creationId xmlns:a16="http://schemas.microsoft.com/office/drawing/2014/main" id="{00000000-0008-0000-0E00-00009F000000}"/>
            </a:ext>
          </a:extLst>
        </xdr:cNvPr>
        <xdr:cNvSpPr txBox="1">
          <a:spLocks noChangeArrowheads="1"/>
        </xdr:cNvSpPr>
      </xdr:nvSpPr>
      <xdr:spPr bwMode="auto">
        <a:xfrm>
          <a:off x="32660167" y="30903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60" name="Text Box 16">
          <a:extLst>
            <a:ext uri="{FF2B5EF4-FFF2-40B4-BE49-F238E27FC236}">
              <a16:creationId xmlns:a16="http://schemas.microsoft.com/office/drawing/2014/main" id="{00000000-0008-0000-0E00-0000A0000000}"/>
            </a:ext>
          </a:extLst>
        </xdr:cNvPr>
        <xdr:cNvSpPr txBox="1">
          <a:spLocks noChangeArrowheads="1"/>
        </xdr:cNvSpPr>
      </xdr:nvSpPr>
      <xdr:spPr bwMode="auto">
        <a:xfrm>
          <a:off x="32660167" y="30903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61" name="Text Box 17">
          <a:extLst>
            <a:ext uri="{FF2B5EF4-FFF2-40B4-BE49-F238E27FC236}">
              <a16:creationId xmlns:a16="http://schemas.microsoft.com/office/drawing/2014/main" id="{00000000-0008-0000-0E00-0000A1000000}"/>
            </a:ext>
          </a:extLst>
        </xdr:cNvPr>
        <xdr:cNvSpPr txBox="1">
          <a:spLocks noChangeArrowheads="1"/>
        </xdr:cNvSpPr>
      </xdr:nvSpPr>
      <xdr:spPr bwMode="auto">
        <a:xfrm>
          <a:off x="32660167" y="30903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62" name="Text Box 18">
          <a:extLst>
            <a:ext uri="{FF2B5EF4-FFF2-40B4-BE49-F238E27FC236}">
              <a16:creationId xmlns:a16="http://schemas.microsoft.com/office/drawing/2014/main" id="{00000000-0008-0000-0E00-0000A2000000}"/>
            </a:ext>
          </a:extLst>
        </xdr:cNvPr>
        <xdr:cNvSpPr txBox="1">
          <a:spLocks noChangeArrowheads="1"/>
        </xdr:cNvSpPr>
      </xdr:nvSpPr>
      <xdr:spPr bwMode="auto">
        <a:xfrm>
          <a:off x="32660167" y="30903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63" name="Text Box 19">
          <a:extLst>
            <a:ext uri="{FF2B5EF4-FFF2-40B4-BE49-F238E27FC236}">
              <a16:creationId xmlns:a16="http://schemas.microsoft.com/office/drawing/2014/main" id="{00000000-0008-0000-0E00-0000A3000000}"/>
            </a:ext>
          </a:extLst>
        </xdr:cNvPr>
        <xdr:cNvSpPr txBox="1">
          <a:spLocks noChangeArrowheads="1"/>
        </xdr:cNvSpPr>
      </xdr:nvSpPr>
      <xdr:spPr bwMode="auto">
        <a:xfrm>
          <a:off x="32660167" y="30903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164" name="Text Box 16">
          <a:extLst>
            <a:ext uri="{FF2B5EF4-FFF2-40B4-BE49-F238E27FC236}">
              <a16:creationId xmlns:a16="http://schemas.microsoft.com/office/drawing/2014/main" id="{00000000-0008-0000-0E00-0000A4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165" name="Text Box 17">
          <a:extLst>
            <a:ext uri="{FF2B5EF4-FFF2-40B4-BE49-F238E27FC236}">
              <a16:creationId xmlns:a16="http://schemas.microsoft.com/office/drawing/2014/main" id="{00000000-0008-0000-0E00-0000A5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166" name="Text Box 18">
          <a:extLst>
            <a:ext uri="{FF2B5EF4-FFF2-40B4-BE49-F238E27FC236}">
              <a16:creationId xmlns:a16="http://schemas.microsoft.com/office/drawing/2014/main" id="{00000000-0008-0000-0E00-0000A6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167" name="Text Box 19">
          <a:extLst>
            <a:ext uri="{FF2B5EF4-FFF2-40B4-BE49-F238E27FC236}">
              <a16:creationId xmlns:a16="http://schemas.microsoft.com/office/drawing/2014/main" id="{00000000-0008-0000-0E00-0000A7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23</xdr:row>
      <xdr:rowOff>504825</xdr:rowOff>
    </xdr:from>
    <xdr:ext cx="95250" cy="442269"/>
    <xdr:sp macro="" textlink="">
      <xdr:nvSpPr>
        <xdr:cNvPr id="168" name="Text Box 15">
          <a:extLst>
            <a:ext uri="{FF2B5EF4-FFF2-40B4-BE49-F238E27FC236}">
              <a16:creationId xmlns:a16="http://schemas.microsoft.com/office/drawing/2014/main" id="{00000000-0008-0000-0E00-0000A8000000}"/>
            </a:ext>
          </a:extLst>
        </xdr:cNvPr>
        <xdr:cNvSpPr txBox="1">
          <a:spLocks noChangeArrowheads="1"/>
        </xdr:cNvSpPr>
      </xdr:nvSpPr>
      <xdr:spPr bwMode="auto">
        <a:xfrm>
          <a:off x="7458075" y="6667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169" name="Text Box 16">
          <a:extLst>
            <a:ext uri="{FF2B5EF4-FFF2-40B4-BE49-F238E27FC236}">
              <a16:creationId xmlns:a16="http://schemas.microsoft.com/office/drawing/2014/main" id="{00000000-0008-0000-0E00-0000A9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170" name="Text Box 17">
          <a:extLst>
            <a:ext uri="{FF2B5EF4-FFF2-40B4-BE49-F238E27FC236}">
              <a16:creationId xmlns:a16="http://schemas.microsoft.com/office/drawing/2014/main" id="{00000000-0008-0000-0E00-0000AA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171" name="Text Box 18">
          <a:extLst>
            <a:ext uri="{FF2B5EF4-FFF2-40B4-BE49-F238E27FC236}">
              <a16:creationId xmlns:a16="http://schemas.microsoft.com/office/drawing/2014/main" id="{00000000-0008-0000-0E00-0000AB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172" name="Text Box 19">
          <a:extLst>
            <a:ext uri="{FF2B5EF4-FFF2-40B4-BE49-F238E27FC236}">
              <a16:creationId xmlns:a16="http://schemas.microsoft.com/office/drawing/2014/main" id="{00000000-0008-0000-0E00-0000AC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173" name="Text Box 16">
          <a:extLst>
            <a:ext uri="{FF2B5EF4-FFF2-40B4-BE49-F238E27FC236}">
              <a16:creationId xmlns:a16="http://schemas.microsoft.com/office/drawing/2014/main" id="{00000000-0008-0000-0E00-0000AD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174" name="Text Box 17">
          <a:extLst>
            <a:ext uri="{FF2B5EF4-FFF2-40B4-BE49-F238E27FC236}">
              <a16:creationId xmlns:a16="http://schemas.microsoft.com/office/drawing/2014/main" id="{00000000-0008-0000-0E00-0000AE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175" name="Text Box 18">
          <a:extLst>
            <a:ext uri="{FF2B5EF4-FFF2-40B4-BE49-F238E27FC236}">
              <a16:creationId xmlns:a16="http://schemas.microsoft.com/office/drawing/2014/main" id="{00000000-0008-0000-0E00-0000AF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176" name="Text Box 19">
          <a:extLst>
            <a:ext uri="{FF2B5EF4-FFF2-40B4-BE49-F238E27FC236}">
              <a16:creationId xmlns:a16="http://schemas.microsoft.com/office/drawing/2014/main" id="{00000000-0008-0000-0E00-0000B0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23</xdr:row>
      <xdr:rowOff>504825</xdr:rowOff>
    </xdr:from>
    <xdr:ext cx="95250" cy="442269"/>
    <xdr:sp macro="" textlink="">
      <xdr:nvSpPr>
        <xdr:cNvPr id="177" name="Text Box 15">
          <a:extLst>
            <a:ext uri="{FF2B5EF4-FFF2-40B4-BE49-F238E27FC236}">
              <a16:creationId xmlns:a16="http://schemas.microsoft.com/office/drawing/2014/main" id="{00000000-0008-0000-0E00-0000B1000000}"/>
            </a:ext>
          </a:extLst>
        </xdr:cNvPr>
        <xdr:cNvSpPr txBox="1">
          <a:spLocks noChangeArrowheads="1"/>
        </xdr:cNvSpPr>
      </xdr:nvSpPr>
      <xdr:spPr bwMode="auto">
        <a:xfrm>
          <a:off x="32718375" y="6667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178" name="Text Box 16">
          <a:extLst>
            <a:ext uri="{FF2B5EF4-FFF2-40B4-BE49-F238E27FC236}">
              <a16:creationId xmlns:a16="http://schemas.microsoft.com/office/drawing/2014/main" id="{00000000-0008-0000-0E00-0000B2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179" name="Text Box 17">
          <a:extLst>
            <a:ext uri="{FF2B5EF4-FFF2-40B4-BE49-F238E27FC236}">
              <a16:creationId xmlns:a16="http://schemas.microsoft.com/office/drawing/2014/main" id="{00000000-0008-0000-0E00-0000B3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180" name="Text Box 18">
          <a:extLst>
            <a:ext uri="{FF2B5EF4-FFF2-40B4-BE49-F238E27FC236}">
              <a16:creationId xmlns:a16="http://schemas.microsoft.com/office/drawing/2014/main" id="{00000000-0008-0000-0E00-0000B4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181" name="Text Box 19">
          <a:extLst>
            <a:ext uri="{FF2B5EF4-FFF2-40B4-BE49-F238E27FC236}">
              <a16:creationId xmlns:a16="http://schemas.microsoft.com/office/drawing/2014/main" id="{00000000-0008-0000-0E00-0000B5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23</xdr:row>
      <xdr:rowOff>504825</xdr:rowOff>
    </xdr:from>
    <xdr:ext cx="95250" cy="442269"/>
    <xdr:sp macro="" textlink="">
      <xdr:nvSpPr>
        <xdr:cNvPr id="182" name="Text Box 15">
          <a:extLst>
            <a:ext uri="{FF2B5EF4-FFF2-40B4-BE49-F238E27FC236}">
              <a16:creationId xmlns:a16="http://schemas.microsoft.com/office/drawing/2014/main" id="{00000000-0008-0000-0E00-0000B6000000}"/>
            </a:ext>
          </a:extLst>
        </xdr:cNvPr>
        <xdr:cNvSpPr txBox="1">
          <a:spLocks noChangeArrowheads="1"/>
        </xdr:cNvSpPr>
      </xdr:nvSpPr>
      <xdr:spPr bwMode="auto">
        <a:xfrm>
          <a:off x="32718375" y="6667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83" name="Text Box 16">
          <a:extLst>
            <a:ext uri="{FF2B5EF4-FFF2-40B4-BE49-F238E27FC236}">
              <a16:creationId xmlns:a16="http://schemas.microsoft.com/office/drawing/2014/main" id="{00000000-0008-0000-0E00-0000B7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84" name="Text Box 17">
          <a:extLst>
            <a:ext uri="{FF2B5EF4-FFF2-40B4-BE49-F238E27FC236}">
              <a16:creationId xmlns:a16="http://schemas.microsoft.com/office/drawing/2014/main" id="{00000000-0008-0000-0E00-0000B8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85" name="Text Box 18">
          <a:extLst>
            <a:ext uri="{FF2B5EF4-FFF2-40B4-BE49-F238E27FC236}">
              <a16:creationId xmlns:a16="http://schemas.microsoft.com/office/drawing/2014/main" id="{00000000-0008-0000-0E00-0000B9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86" name="Text Box 19">
          <a:extLst>
            <a:ext uri="{FF2B5EF4-FFF2-40B4-BE49-F238E27FC236}">
              <a16:creationId xmlns:a16="http://schemas.microsoft.com/office/drawing/2014/main" id="{00000000-0008-0000-0E00-0000BA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87" name="Text Box 16">
          <a:extLst>
            <a:ext uri="{FF2B5EF4-FFF2-40B4-BE49-F238E27FC236}">
              <a16:creationId xmlns:a16="http://schemas.microsoft.com/office/drawing/2014/main" id="{00000000-0008-0000-0E00-0000BB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88" name="Text Box 17">
          <a:extLst>
            <a:ext uri="{FF2B5EF4-FFF2-40B4-BE49-F238E27FC236}">
              <a16:creationId xmlns:a16="http://schemas.microsoft.com/office/drawing/2014/main" id="{00000000-0008-0000-0E00-0000BC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89" name="Text Box 18">
          <a:extLst>
            <a:ext uri="{FF2B5EF4-FFF2-40B4-BE49-F238E27FC236}">
              <a16:creationId xmlns:a16="http://schemas.microsoft.com/office/drawing/2014/main" id="{00000000-0008-0000-0E00-0000BD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90" name="Text Box 19">
          <a:extLst>
            <a:ext uri="{FF2B5EF4-FFF2-40B4-BE49-F238E27FC236}">
              <a16:creationId xmlns:a16="http://schemas.microsoft.com/office/drawing/2014/main" id="{00000000-0008-0000-0E00-0000BE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91" name="Text Box 16">
          <a:extLst>
            <a:ext uri="{FF2B5EF4-FFF2-40B4-BE49-F238E27FC236}">
              <a16:creationId xmlns:a16="http://schemas.microsoft.com/office/drawing/2014/main" id="{00000000-0008-0000-0E00-0000BF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92" name="Text Box 17">
          <a:extLst>
            <a:ext uri="{FF2B5EF4-FFF2-40B4-BE49-F238E27FC236}">
              <a16:creationId xmlns:a16="http://schemas.microsoft.com/office/drawing/2014/main" id="{00000000-0008-0000-0E00-0000C0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93" name="Text Box 18">
          <a:extLst>
            <a:ext uri="{FF2B5EF4-FFF2-40B4-BE49-F238E27FC236}">
              <a16:creationId xmlns:a16="http://schemas.microsoft.com/office/drawing/2014/main" id="{00000000-0008-0000-0E00-0000C1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94" name="Text Box 19">
          <a:extLst>
            <a:ext uri="{FF2B5EF4-FFF2-40B4-BE49-F238E27FC236}">
              <a16:creationId xmlns:a16="http://schemas.microsoft.com/office/drawing/2014/main" id="{00000000-0008-0000-0E00-0000C2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95" name="Text Box 16">
          <a:extLst>
            <a:ext uri="{FF2B5EF4-FFF2-40B4-BE49-F238E27FC236}">
              <a16:creationId xmlns:a16="http://schemas.microsoft.com/office/drawing/2014/main" id="{00000000-0008-0000-0E00-0000C3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96" name="Text Box 17">
          <a:extLst>
            <a:ext uri="{FF2B5EF4-FFF2-40B4-BE49-F238E27FC236}">
              <a16:creationId xmlns:a16="http://schemas.microsoft.com/office/drawing/2014/main" id="{00000000-0008-0000-0E00-0000C4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97" name="Text Box 18">
          <a:extLst>
            <a:ext uri="{FF2B5EF4-FFF2-40B4-BE49-F238E27FC236}">
              <a16:creationId xmlns:a16="http://schemas.microsoft.com/office/drawing/2014/main" id="{00000000-0008-0000-0E00-0000C5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98" name="Text Box 19">
          <a:extLst>
            <a:ext uri="{FF2B5EF4-FFF2-40B4-BE49-F238E27FC236}">
              <a16:creationId xmlns:a16="http://schemas.microsoft.com/office/drawing/2014/main" id="{00000000-0008-0000-0E00-0000C6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638175</xdr:colOff>
      <xdr:row>22</xdr:row>
      <xdr:rowOff>152400</xdr:rowOff>
    </xdr:from>
    <xdr:ext cx="95250" cy="171450"/>
    <xdr:sp macro="" textlink="">
      <xdr:nvSpPr>
        <xdr:cNvPr id="199" name="Text Box 19">
          <a:extLst>
            <a:ext uri="{FF2B5EF4-FFF2-40B4-BE49-F238E27FC236}">
              <a16:creationId xmlns:a16="http://schemas.microsoft.com/office/drawing/2014/main" id="{00000000-0008-0000-0E00-0000C7000000}"/>
            </a:ext>
          </a:extLst>
        </xdr:cNvPr>
        <xdr:cNvSpPr txBox="1">
          <a:spLocks noChangeArrowheads="1"/>
        </xdr:cNvSpPr>
      </xdr:nvSpPr>
      <xdr:spPr bwMode="auto">
        <a:xfrm>
          <a:off x="7419975" y="55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200" name="Text Box 16">
          <a:extLst>
            <a:ext uri="{FF2B5EF4-FFF2-40B4-BE49-F238E27FC236}">
              <a16:creationId xmlns:a16="http://schemas.microsoft.com/office/drawing/2014/main" id="{00000000-0008-0000-0E00-0000C800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201" name="Text Box 17">
          <a:extLst>
            <a:ext uri="{FF2B5EF4-FFF2-40B4-BE49-F238E27FC236}">
              <a16:creationId xmlns:a16="http://schemas.microsoft.com/office/drawing/2014/main" id="{00000000-0008-0000-0E00-0000C900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202" name="Text Box 18">
          <a:extLst>
            <a:ext uri="{FF2B5EF4-FFF2-40B4-BE49-F238E27FC236}">
              <a16:creationId xmlns:a16="http://schemas.microsoft.com/office/drawing/2014/main" id="{00000000-0008-0000-0E00-0000CA00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203" name="Text Box 19">
          <a:extLst>
            <a:ext uri="{FF2B5EF4-FFF2-40B4-BE49-F238E27FC236}">
              <a16:creationId xmlns:a16="http://schemas.microsoft.com/office/drawing/2014/main" id="{00000000-0008-0000-0E00-0000CB00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23</xdr:row>
      <xdr:rowOff>504825</xdr:rowOff>
    </xdr:from>
    <xdr:ext cx="95250" cy="442269"/>
    <xdr:sp macro="" textlink="">
      <xdr:nvSpPr>
        <xdr:cNvPr id="204" name="Text Box 15">
          <a:extLst>
            <a:ext uri="{FF2B5EF4-FFF2-40B4-BE49-F238E27FC236}">
              <a16:creationId xmlns:a16="http://schemas.microsoft.com/office/drawing/2014/main" id="{00000000-0008-0000-0E00-0000CC000000}"/>
            </a:ext>
          </a:extLst>
        </xdr:cNvPr>
        <xdr:cNvSpPr txBox="1">
          <a:spLocks noChangeArrowheads="1"/>
        </xdr:cNvSpPr>
      </xdr:nvSpPr>
      <xdr:spPr bwMode="auto">
        <a:xfrm>
          <a:off x="7450667" y="744749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638175</xdr:colOff>
      <xdr:row>22</xdr:row>
      <xdr:rowOff>152400</xdr:rowOff>
    </xdr:from>
    <xdr:ext cx="95250" cy="171450"/>
    <xdr:sp macro="" textlink="">
      <xdr:nvSpPr>
        <xdr:cNvPr id="205" name="Text Box 19">
          <a:extLst>
            <a:ext uri="{FF2B5EF4-FFF2-40B4-BE49-F238E27FC236}">
              <a16:creationId xmlns:a16="http://schemas.microsoft.com/office/drawing/2014/main" id="{00000000-0008-0000-0E00-0000CD000000}"/>
            </a:ext>
          </a:extLst>
        </xdr:cNvPr>
        <xdr:cNvSpPr txBox="1">
          <a:spLocks noChangeArrowheads="1"/>
        </xdr:cNvSpPr>
      </xdr:nvSpPr>
      <xdr:spPr bwMode="auto">
        <a:xfrm>
          <a:off x="7411508" y="63013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206" name="Text Box 16">
          <a:extLst>
            <a:ext uri="{FF2B5EF4-FFF2-40B4-BE49-F238E27FC236}">
              <a16:creationId xmlns:a16="http://schemas.microsoft.com/office/drawing/2014/main" id="{00000000-0008-0000-0E00-0000CE00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207" name="Text Box 17">
          <a:extLst>
            <a:ext uri="{FF2B5EF4-FFF2-40B4-BE49-F238E27FC236}">
              <a16:creationId xmlns:a16="http://schemas.microsoft.com/office/drawing/2014/main" id="{00000000-0008-0000-0E00-0000CF00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208" name="Text Box 18">
          <a:extLst>
            <a:ext uri="{FF2B5EF4-FFF2-40B4-BE49-F238E27FC236}">
              <a16:creationId xmlns:a16="http://schemas.microsoft.com/office/drawing/2014/main" id="{00000000-0008-0000-0E00-0000D000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209" name="Text Box 19">
          <a:extLst>
            <a:ext uri="{FF2B5EF4-FFF2-40B4-BE49-F238E27FC236}">
              <a16:creationId xmlns:a16="http://schemas.microsoft.com/office/drawing/2014/main" id="{00000000-0008-0000-0E00-0000D100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23</xdr:row>
      <xdr:rowOff>504825</xdr:rowOff>
    </xdr:from>
    <xdr:ext cx="95250" cy="442269"/>
    <xdr:sp macro="" textlink="">
      <xdr:nvSpPr>
        <xdr:cNvPr id="210" name="Text Box 15">
          <a:extLst>
            <a:ext uri="{FF2B5EF4-FFF2-40B4-BE49-F238E27FC236}">
              <a16:creationId xmlns:a16="http://schemas.microsoft.com/office/drawing/2014/main" id="{00000000-0008-0000-0E00-0000D2000000}"/>
            </a:ext>
          </a:extLst>
        </xdr:cNvPr>
        <xdr:cNvSpPr txBox="1">
          <a:spLocks noChangeArrowheads="1"/>
        </xdr:cNvSpPr>
      </xdr:nvSpPr>
      <xdr:spPr bwMode="auto">
        <a:xfrm>
          <a:off x="7450667" y="744749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638175</xdr:colOff>
      <xdr:row>22</xdr:row>
      <xdr:rowOff>152400</xdr:rowOff>
    </xdr:from>
    <xdr:ext cx="95250" cy="171450"/>
    <xdr:sp macro="" textlink="">
      <xdr:nvSpPr>
        <xdr:cNvPr id="211" name="Text Box 19">
          <a:extLst>
            <a:ext uri="{FF2B5EF4-FFF2-40B4-BE49-F238E27FC236}">
              <a16:creationId xmlns:a16="http://schemas.microsoft.com/office/drawing/2014/main" id="{00000000-0008-0000-0E00-0000D3000000}"/>
            </a:ext>
          </a:extLst>
        </xdr:cNvPr>
        <xdr:cNvSpPr txBox="1">
          <a:spLocks noChangeArrowheads="1"/>
        </xdr:cNvSpPr>
      </xdr:nvSpPr>
      <xdr:spPr bwMode="auto">
        <a:xfrm>
          <a:off x="7411508" y="63013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212" name="Text Box 16">
          <a:extLst>
            <a:ext uri="{FF2B5EF4-FFF2-40B4-BE49-F238E27FC236}">
              <a16:creationId xmlns:a16="http://schemas.microsoft.com/office/drawing/2014/main" id="{00000000-0008-0000-0E00-0000D400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213" name="Text Box 17">
          <a:extLst>
            <a:ext uri="{FF2B5EF4-FFF2-40B4-BE49-F238E27FC236}">
              <a16:creationId xmlns:a16="http://schemas.microsoft.com/office/drawing/2014/main" id="{00000000-0008-0000-0E00-0000D500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214" name="Text Box 18">
          <a:extLst>
            <a:ext uri="{FF2B5EF4-FFF2-40B4-BE49-F238E27FC236}">
              <a16:creationId xmlns:a16="http://schemas.microsoft.com/office/drawing/2014/main" id="{00000000-0008-0000-0E00-0000D600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215" name="Text Box 19">
          <a:extLst>
            <a:ext uri="{FF2B5EF4-FFF2-40B4-BE49-F238E27FC236}">
              <a16:creationId xmlns:a16="http://schemas.microsoft.com/office/drawing/2014/main" id="{00000000-0008-0000-0E00-0000D700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216" name="Text Box 16">
          <a:extLst>
            <a:ext uri="{FF2B5EF4-FFF2-40B4-BE49-F238E27FC236}">
              <a16:creationId xmlns:a16="http://schemas.microsoft.com/office/drawing/2014/main" id="{00000000-0008-0000-0E00-0000D8000000}"/>
            </a:ext>
          </a:extLst>
        </xdr:cNvPr>
        <xdr:cNvSpPr txBox="1">
          <a:spLocks noChangeArrowheads="1"/>
        </xdr:cNvSpPr>
      </xdr:nvSpPr>
      <xdr:spPr bwMode="auto">
        <a:xfrm>
          <a:off x="326601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217" name="Text Box 17">
          <a:extLst>
            <a:ext uri="{FF2B5EF4-FFF2-40B4-BE49-F238E27FC236}">
              <a16:creationId xmlns:a16="http://schemas.microsoft.com/office/drawing/2014/main" id="{00000000-0008-0000-0E00-0000D9000000}"/>
            </a:ext>
          </a:extLst>
        </xdr:cNvPr>
        <xdr:cNvSpPr txBox="1">
          <a:spLocks noChangeArrowheads="1"/>
        </xdr:cNvSpPr>
      </xdr:nvSpPr>
      <xdr:spPr bwMode="auto">
        <a:xfrm>
          <a:off x="326601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218" name="Text Box 18">
          <a:extLst>
            <a:ext uri="{FF2B5EF4-FFF2-40B4-BE49-F238E27FC236}">
              <a16:creationId xmlns:a16="http://schemas.microsoft.com/office/drawing/2014/main" id="{00000000-0008-0000-0E00-0000DA000000}"/>
            </a:ext>
          </a:extLst>
        </xdr:cNvPr>
        <xdr:cNvSpPr txBox="1">
          <a:spLocks noChangeArrowheads="1"/>
        </xdr:cNvSpPr>
      </xdr:nvSpPr>
      <xdr:spPr bwMode="auto">
        <a:xfrm>
          <a:off x="326601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219" name="Text Box 19">
          <a:extLst>
            <a:ext uri="{FF2B5EF4-FFF2-40B4-BE49-F238E27FC236}">
              <a16:creationId xmlns:a16="http://schemas.microsoft.com/office/drawing/2014/main" id="{00000000-0008-0000-0E00-0000DB000000}"/>
            </a:ext>
          </a:extLst>
        </xdr:cNvPr>
        <xdr:cNvSpPr txBox="1">
          <a:spLocks noChangeArrowheads="1"/>
        </xdr:cNvSpPr>
      </xdr:nvSpPr>
      <xdr:spPr bwMode="auto">
        <a:xfrm>
          <a:off x="326601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23</xdr:row>
      <xdr:rowOff>504825</xdr:rowOff>
    </xdr:from>
    <xdr:ext cx="95250" cy="442269"/>
    <xdr:sp macro="" textlink="">
      <xdr:nvSpPr>
        <xdr:cNvPr id="220" name="Text Box 15">
          <a:extLst>
            <a:ext uri="{FF2B5EF4-FFF2-40B4-BE49-F238E27FC236}">
              <a16:creationId xmlns:a16="http://schemas.microsoft.com/office/drawing/2014/main" id="{00000000-0008-0000-0E00-0000DC000000}"/>
            </a:ext>
          </a:extLst>
        </xdr:cNvPr>
        <xdr:cNvSpPr txBox="1">
          <a:spLocks noChangeArrowheads="1"/>
        </xdr:cNvSpPr>
      </xdr:nvSpPr>
      <xdr:spPr bwMode="auto">
        <a:xfrm>
          <a:off x="32660167" y="744749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221" name="Text Box 16">
          <a:extLst>
            <a:ext uri="{FF2B5EF4-FFF2-40B4-BE49-F238E27FC236}">
              <a16:creationId xmlns:a16="http://schemas.microsoft.com/office/drawing/2014/main" id="{00000000-0008-0000-0E00-0000DD000000}"/>
            </a:ext>
          </a:extLst>
        </xdr:cNvPr>
        <xdr:cNvSpPr txBox="1">
          <a:spLocks noChangeArrowheads="1"/>
        </xdr:cNvSpPr>
      </xdr:nvSpPr>
      <xdr:spPr bwMode="auto">
        <a:xfrm>
          <a:off x="326601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222" name="Text Box 17">
          <a:extLst>
            <a:ext uri="{FF2B5EF4-FFF2-40B4-BE49-F238E27FC236}">
              <a16:creationId xmlns:a16="http://schemas.microsoft.com/office/drawing/2014/main" id="{00000000-0008-0000-0E00-0000DE000000}"/>
            </a:ext>
          </a:extLst>
        </xdr:cNvPr>
        <xdr:cNvSpPr txBox="1">
          <a:spLocks noChangeArrowheads="1"/>
        </xdr:cNvSpPr>
      </xdr:nvSpPr>
      <xdr:spPr bwMode="auto">
        <a:xfrm>
          <a:off x="326601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223" name="Text Box 18">
          <a:extLst>
            <a:ext uri="{FF2B5EF4-FFF2-40B4-BE49-F238E27FC236}">
              <a16:creationId xmlns:a16="http://schemas.microsoft.com/office/drawing/2014/main" id="{00000000-0008-0000-0E00-0000DF000000}"/>
            </a:ext>
          </a:extLst>
        </xdr:cNvPr>
        <xdr:cNvSpPr txBox="1">
          <a:spLocks noChangeArrowheads="1"/>
        </xdr:cNvSpPr>
      </xdr:nvSpPr>
      <xdr:spPr bwMode="auto">
        <a:xfrm>
          <a:off x="326601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224" name="Text Box 19">
          <a:extLst>
            <a:ext uri="{FF2B5EF4-FFF2-40B4-BE49-F238E27FC236}">
              <a16:creationId xmlns:a16="http://schemas.microsoft.com/office/drawing/2014/main" id="{00000000-0008-0000-0E00-0000E0000000}"/>
            </a:ext>
          </a:extLst>
        </xdr:cNvPr>
        <xdr:cNvSpPr txBox="1">
          <a:spLocks noChangeArrowheads="1"/>
        </xdr:cNvSpPr>
      </xdr:nvSpPr>
      <xdr:spPr bwMode="auto">
        <a:xfrm>
          <a:off x="326601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23</xdr:row>
      <xdr:rowOff>504825</xdr:rowOff>
    </xdr:from>
    <xdr:ext cx="95250" cy="442269"/>
    <xdr:sp macro="" textlink="">
      <xdr:nvSpPr>
        <xdr:cNvPr id="225" name="Text Box 15">
          <a:extLst>
            <a:ext uri="{FF2B5EF4-FFF2-40B4-BE49-F238E27FC236}">
              <a16:creationId xmlns:a16="http://schemas.microsoft.com/office/drawing/2014/main" id="{00000000-0008-0000-0E00-0000E1000000}"/>
            </a:ext>
          </a:extLst>
        </xdr:cNvPr>
        <xdr:cNvSpPr txBox="1">
          <a:spLocks noChangeArrowheads="1"/>
        </xdr:cNvSpPr>
      </xdr:nvSpPr>
      <xdr:spPr bwMode="auto">
        <a:xfrm>
          <a:off x="32660167" y="744749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226" name="Text Box 16">
          <a:extLst>
            <a:ext uri="{FF2B5EF4-FFF2-40B4-BE49-F238E27FC236}">
              <a16:creationId xmlns:a16="http://schemas.microsoft.com/office/drawing/2014/main" id="{00000000-0008-0000-0E00-0000E2000000}"/>
            </a:ext>
          </a:extLst>
        </xdr:cNvPr>
        <xdr:cNvSpPr txBox="1">
          <a:spLocks noChangeArrowheads="1"/>
        </xdr:cNvSpPr>
      </xdr:nvSpPr>
      <xdr:spPr bwMode="auto">
        <a:xfrm>
          <a:off x="326601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227" name="Text Box 17">
          <a:extLst>
            <a:ext uri="{FF2B5EF4-FFF2-40B4-BE49-F238E27FC236}">
              <a16:creationId xmlns:a16="http://schemas.microsoft.com/office/drawing/2014/main" id="{00000000-0008-0000-0E00-0000E3000000}"/>
            </a:ext>
          </a:extLst>
        </xdr:cNvPr>
        <xdr:cNvSpPr txBox="1">
          <a:spLocks noChangeArrowheads="1"/>
        </xdr:cNvSpPr>
      </xdr:nvSpPr>
      <xdr:spPr bwMode="auto">
        <a:xfrm>
          <a:off x="326601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228" name="Text Box 18">
          <a:extLst>
            <a:ext uri="{FF2B5EF4-FFF2-40B4-BE49-F238E27FC236}">
              <a16:creationId xmlns:a16="http://schemas.microsoft.com/office/drawing/2014/main" id="{00000000-0008-0000-0E00-0000E4000000}"/>
            </a:ext>
          </a:extLst>
        </xdr:cNvPr>
        <xdr:cNvSpPr txBox="1">
          <a:spLocks noChangeArrowheads="1"/>
        </xdr:cNvSpPr>
      </xdr:nvSpPr>
      <xdr:spPr bwMode="auto">
        <a:xfrm>
          <a:off x="326601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229" name="Text Box 19">
          <a:extLst>
            <a:ext uri="{FF2B5EF4-FFF2-40B4-BE49-F238E27FC236}">
              <a16:creationId xmlns:a16="http://schemas.microsoft.com/office/drawing/2014/main" id="{00000000-0008-0000-0E00-0000E5000000}"/>
            </a:ext>
          </a:extLst>
        </xdr:cNvPr>
        <xdr:cNvSpPr txBox="1">
          <a:spLocks noChangeArrowheads="1"/>
        </xdr:cNvSpPr>
      </xdr:nvSpPr>
      <xdr:spPr bwMode="auto">
        <a:xfrm>
          <a:off x="326601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23</xdr:row>
      <xdr:rowOff>504825</xdr:rowOff>
    </xdr:from>
    <xdr:ext cx="95250" cy="442269"/>
    <xdr:sp macro="" textlink="">
      <xdr:nvSpPr>
        <xdr:cNvPr id="230" name="Text Box 15">
          <a:extLst>
            <a:ext uri="{FF2B5EF4-FFF2-40B4-BE49-F238E27FC236}">
              <a16:creationId xmlns:a16="http://schemas.microsoft.com/office/drawing/2014/main" id="{00000000-0008-0000-0E00-0000E6000000}"/>
            </a:ext>
          </a:extLst>
        </xdr:cNvPr>
        <xdr:cNvSpPr txBox="1">
          <a:spLocks noChangeArrowheads="1"/>
        </xdr:cNvSpPr>
      </xdr:nvSpPr>
      <xdr:spPr bwMode="auto">
        <a:xfrm>
          <a:off x="32660167" y="744749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231" name="Text Box 16">
          <a:extLst>
            <a:ext uri="{FF2B5EF4-FFF2-40B4-BE49-F238E27FC236}">
              <a16:creationId xmlns:a16="http://schemas.microsoft.com/office/drawing/2014/main" id="{00000000-0008-0000-0E00-0000E7000000}"/>
            </a:ext>
          </a:extLst>
        </xdr:cNvPr>
        <xdr:cNvSpPr txBox="1">
          <a:spLocks noChangeArrowheads="1"/>
        </xdr:cNvSpPr>
      </xdr:nvSpPr>
      <xdr:spPr bwMode="auto">
        <a:xfrm>
          <a:off x="326601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232" name="Text Box 17">
          <a:extLst>
            <a:ext uri="{FF2B5EF4-FFF2-40B4-BE49-F238E27FC236}">
              <a16:creationId xmlns:a16="http://schemas.microsoft.com/office/drawing/2014/main" id="{00000000-0008-0000-0E00-0000E8000000}"/>
            </a:ext>
          </a:extLst>
        </xdr:cNvPr>
        <xdr:cNvSpPr txBox="1">
          <a:spLocks noChangeArrowheads="1"/>
        </xdr:cNvSpPr>
      </xdr:nvSpPr>
      <xdr:spPr bwMode="auto">
        <a:xfrm>
          <a:off x="326601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233" name="Text Box 18">
          <a:extLst>
            <a:ext uri="{FF2B5EF4-FFF2-40B4-BE49-F238E27FC236}">
              <a16:creationId xmlns:a16="http://schemas.microsoft.com/office/drawing/2014/main" id="{00000000-0008-0000-0E00-0000E9000000}"/>
            </a:ext>
          </a:extLst>
        </xdr:cNvPr>
        <xdr:cNvSpPr txBox="1">
          <a:spLocks noChangeArrowheads="1"/>
        </xdr:cNvSpPr>
      </xdr:nvSpPr>
      <xdr:spPr bwMode="auto">
        <a:xfrm>
          <a:off x="326601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234" name="Text Box 19">
          <a:extLst>
            <a:ext uri="{FF2B5EF4-FFF2-40B4-BE49-F238E27FC236}">
              <a16:creationId xmlns:a16="http://schemas.microsoft.com/office/drawing/2014/main" id="{00000000-0008-0000-0E00-0000EA000000}"/>
            </a:ext>
          </a:extLst>
        </xdr:cNvPr>
        <xdr:cNvSpPr txBox="1">
          <a:spLocks noChangeArrowheads="1"/>
        </xdr:cNvSpPr>
      </xdr:nvSpPr>
      <xdr:spPr bwMode="auto">
        <a:xfrm>
          <a:off x="326601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23</xdr:row>
      <xdr:rowOff>504825</xdr:rowOff>
    </xdr:from>
    <xdr:ext cx="95250" cy="442269"/>
    <xdr:sp macro="" textlink="">
      <xdr:nvSpPr>
        <xdr:cNvPr id="235" name="Text Box 15">
          <a:extLst>
            <a:ext uri="{FF2B5EF4-FFF2-40B4-BE49-F238E27FC236}">
              <a16:creationId xmlns:a16="http://schemas.microsoft.com/office/drawing/2014/main" id="{00000000-0008-0000-0E00-0000EB000000}"/>
            </a:ext>
          </a:extLst>
        </xdr:cNvPr>
        <xdr:cNvSpPr txBox="1">
          <a:spLocks noChangeArrowheads="1"/>
        </xdr:cNvSpPr>
      </xdr:nvSpPr>
      <xdr:spPr bwMode="auto">
        <a:xfrm>
          <a:off x="32660167" y="744749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236" name="Text Box 16">
          <a:extLst>
            <a:ext uri="{FF2B5EF4-FFF2-40B4-BE49-F238E27FC236}">
              <a16:creationId xmlns:a16="http://schemas.microsoft.com/office/drawing/2014/main" id="{00000000-0008-0000-0E00-0000EC000000}"/>
            </a:ext>
          </a:extLst>
        </xdr:cNvPr>
        <xdr:cNvSpPr txBox="1">
          <a:spLocks noChangeArrowheads="1"/>
        </xdr:cNvSpPr>
      </xdr:nvSpPr>
      <xdr:spPr bwMode="auto">
        <a:xfrm>
          <a:off x="326601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237" name="Text Box 17">
          <a:extLst>
            <a:ext uri="{FF2B5EF4-FFF2-40B4-BE49-F238E27FC236}">
              <a16:creationId xmlns:a16="http://schemas.microsoft.com/office/drawing/2014/main" id="{00000000-0008-0000-0E00-0000ED000000}"/>
            </a:ext>
          </a:extLst>
        </xdr:cNvPr>
        <xdr:cNvSpPr txBox="1">
          <a:spLocks noChangeArrowheads="1"/>
        </xdr:cNvSpPr>
      </xdr:nvSpPr>
      <xdr:spPr bwMode="auto">
        <a:xfrm>
          <a:off x="326601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238" name="Text Box 18">
          <a:extLst>
            <a:ext uri="{FF2B5EF4-FFF2-40B4-BE49-F238E27FC236}">
              <a16:creationId xmlns:a16="http://schemas.microsoft.com/office/drawing/2014/main" id="{00000000-0008-0000-0E00-0000EE000000}"/>
            </a:ext>
          </a:extLst>
        </xdr:cNvPr>
        <xdr:cNvSpPr txBox="1">
          <a:spLocks noChangeArrowheads="1"/>
        </xdr:cNvSpPr>
      </xdr:nvSpPr>
      <xdr:spPr bwMode="auto">
        <a:xfrm>
          <a:off x="326601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239" name="Text Box 19">
          <a:extLst>
            <a:ext uri="{FF2B5EF4-FFF2-40B4-BE49-F238E27FC236}">
              <a16:creationId xmlns:a16="http://schemas.microsoft.com/office/drawing/2014/main" id="{00000000-0008-0000-0E00-0000EF000000}"/>
            </a:ext>
          </a:extLst>
        </xdr:cNvPr>
        <xdr:cNvSpPr txBox="1">
          <a:spLocks noChangeArrowheads="1"/>
        </xdr:cNvSpPr>
      </xdr:nvSpPr>
      <xdr:spPr bwMode="auto">
        <a:xfrm>
          <a:off x="326601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240" name="Text Box 16">
          <a:extLst>
            <a:ext uri="{FF2B5EF4-FFF2-40B4-BE49-F238E27FC236}">
              <a16:creationId xmlns:a16="http://schemas.microsoft.com/office/drawing/2014/main" id="{00000000-0008-0000-0E00-0000F0000000}"/>
            </a:ext>
          </a:extLst>
        </xdr:cNvPr>
        <xdr:cNvSpPr txBox="1">
          <a:spLocks noChangeArrowheads="1"/>
        </xdr:cNvSpPr>
      </xdr:nvSpPr>
      <xdr:spPr bwMode="auto">
        <a:xfrm>
          <a:off x="326601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241" name="Text Box 17">
          <a:extLst>
            <a:ext uri="{FF2B5EF4-FFF2-40B4-BE49-F238E27FC236}">
              <a16:creationId xmlns:a16="http://schemas.microsoft.com/office/drawing/2014/main" id="{00000000-0008-0000-0E00-0000F1000000}"/>
            </a:ext>
          </a:extLst>
        </xdr:cNvPr>
        <xdr:cNvSpPr txBox="1">
          <a:spLocks noChangeArrowheads="1"/>
        </xdr:cNvSpPr>
      </xdr:nvSpPr>
      <xdr:spPr bwMode="auto">
        <a:xfrm>
          <a:off x="326601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242" name="Text Box 18">
          <a:extLst>
            <a:ext uri="{FF2B5EF4-FFF2-40B4-BE49-F238E27FC236}">
              <a16:creationId xmlns:a16="http://schemas.microsoft.com/office/drawing/2014/main" id="{00000000-0008-0000-0E00-0000F2000000}"/>
            </a:ext>
          </a:extLst>
        </xdr:cNvPr>
        <xdr:cNvSpPr txBox="1">
          <a:spLocks noChangeArrowheads="1"/>
        </xdr:cNvSpPr>
      </xdr:nvSpPr>
      <xdr:spPr bwMode="auto">
        <a:xfrm>
          <a:off x="326601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243" name="Text Box 19">
          <a:extLst>
            <a:ext uri="{FF2B5EF4-FFF2-40B4-BE49-F238E27FC236}">
              <a16:creationId xmlns:a16="http://schemas.microsoft.com/office/drawing/2014/main" id="{00000000-0008-0000-0E00-0000F3000000}"/>
            </a:ext>
          </a:extLst>
        </xdr:cNvPr>
        <xdr:cNvSpPr txBox="1">
          <a:spLocks noChangeArrowheads="1"/>
        </xdr:cNvSpPr>
      </xdr:nvSpPr>
      <xdr:spPr bwMode="auto">
        <a:xfrm>
          <a:off x="326601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244" name="Text Box 16">
          <a:extLst>
            <a:ext uri="{FF2B5EF4-FFF2-40B4-BE49-F238E27FC236}">
              <a16:creationId xmlns:a16="http://schemas.microsoft.com/office/drawing/2014/main" id="{00000000-0008-0000-0E00-0000F4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245" name="Text Box 17">
          <a:extLst>
            <a:ext uri="{FF2B5EF4-FFF2-40B4-BE49-F238E27FC236}">
              <a16:creationId xmlns:a16="http://schemas.microsoft.com/office/drawing/2014/main" id="{00000000-0008-0000-0E00-0000F5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246" name="Text Box 18">
          <a:extLst>
            <a:ext uri="{FF2B5EF4-FFF2-40B4-BE49-F238E27FC236}">
              <a16:creationId xmlns:a16="http://schemas.microsoft.com/office/drawing/2014/main" id="{00000000-0008-0000-0E00-0000F6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247" name="Text Box 19">
          <a:extLst>
            <a:ext uri="{FF2B5EF4-FFF2-40B4-BE49-F238E27FC236}">
              <a16:creationId xmlns:a16="http://schemas.microsoft.com/office/drawing/2014/main" id="{00000000-0008-0000-0E00-0000F7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28</xdr:row>
      <xdr:rowOff>504825</xdr:rowOff>
    </xdr:from>
    <xdr:ext cx="95250" cy="442269"/>
    <xdr:sp macro="" textlink="">
      <xdr:nvSpPr>
        <xdr:cNvPr id="248" name="Text Box 15">
          <a:extLst>
            <a:ext uri="{FF2B5EF4-FFF2-40B4-BE49-F238E27FC236}">
              <a16:creationId xmlns:a16="http://schemas.microsoft.com/office/drawing/2014/main" id="{00000000-0008-0000-0E00-0000F8000000}"/>
            </a:ext>
          </a:extLst>
        </xdr:cNvPr>
        <xdr:cNvSpPr txBox="1">
          <a:spLocks noChangeArrowheads="1"/>
        </xdr:cNvSpPr>
      </xdr:nvSpPr>
      <xdr:spPr bwMode="auto">
        <a:xfrm>
          <a:off x="7458075" y="6067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249" name="Text Box 16">
          <a:extLst>
            <a:ext uri="{FF2B5EF4-FFF2-40B4-BE49-F238E27FC236}">
              <a16:creationId xmlns:a16="http://schemas.microsoft.com/office/drawing/2014/main" id="{00000000-0008-0000-0E00-0000F9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250" name="Text Box 17">
          <a:extLst>
            <a:ext uri="{FF2B5EF4-FFF2-40B4-BE49-F238E27FC236}">
              <a16:creationId xmlns:a16="http://schemas.microsoft.com/office/drawing/2014/main" id="{00000000-0008-0000-0E00-0000FA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251" name="Text Box 18">
          <a:extLst>
            <a:ext uri="{FF2B5EF4-FFF2-40B4-BE49-F238E27FC236}">
              <a16:creationId xmlns:a16="http://schemas.microsoft.com/office/drawing/2014/main" id="{00000000-0008-0000-0E00-0000FB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252" name="Text Box 19">
          <a:extLst>
            <a:ext uri="{FF2B5EF4-FFF2-40B4-BE49-F238E27FC236}">
              <a16:creationId xmlns:a16="http://schemas.microsoft.com/office/drawing/2014/main" id="{00000000-0008-0000-0E00-0000FC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253" name="Text Box 16">
          <a:extLst>
            <a:ext uri="{FF2B5EF4-FFF2-40B4-BE49-F238E27FC236}">
              <a16:creationId xmlns:a16="http://schemas.microsoft.com/office/drawing/2014/main" id="{00000000-0008-0000-0E00-0000FD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254" name="Text Box 17">
          <a:extLst>
            <a:ext uri="{FF2B5EF4-FFF2-40B4-BE49-F238E27FC236}">
              <a16:creationId xmlns:a16="http://schemas.microsoft.com/office/drawing/2014/main" id="{00000000-0008-0000-0E00-0000FE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255" name="Text Box 18">
          <a:extLst>
            <a:ext uri="{FF2B5EF4-FFF2-40B4-BE49-F238E27FC236}">
              <a16:creationId xmlns:a16="http://schemas.microsoft.com/office/drawing/2014/main" id="{00000000-0008-0000-0E00-0000FF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256" name="Text Box 19">
          <a:extLst>
            <a:ext uri="{FF2B5EF4-FFF2-40B4-BE49-F238E27FC236}">
              <a16:creationId xmlns:a16="http://schemas.microsoft.com/office/drawing/2014/main" id="{00000000-0008-0000-0E00-00000001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257" name="Text Box 15">
          <a:extLst>
            <a:ext uri="{FF2B5EF4-FFF2-40B4-BE49-F238E27FC236}">
              <a16:creationId xmlns:a16="http://schemas.microsoft.com/office/drawing/2014/main" id="{00000000-0008-0000-0E00-000001010000}"/>
            </a:ext>
          </a:extLst>
        </xdr:cNvPr>
        <xdr:cNvSpPr txBox="1">
          <a:spLocks noChangeArrowheads="1"/>
        </xdr:cNvSpPr>
      </xdr:nvSpPr>
      <xdr:spPr bwMode="auto">
        <a:xfrm>
          <a:off x="32718375" y="6067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258" name="Text Box 16">
          <a:extLst>
            <a:ext uri="{FF2B5EF4-FFF2-40B4-BE49-F238E27FC236}">
              <a16:creationId xmlns:a16="http://schemas.microsoft.com/office/drawing/2014/main" id="{00000000-0008-0000-0E00-00000201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259" name="Text Box 17">
          <a:extLst>
            <a:ext uri="{FF2B5EF4-FFF2-40B4-BE49-F238E27FC236}">
              <a16:creationId xmlns:a16="http://schemas.microsoft.com/office/drawing/2014/main" id="{00000000-0008-0000-0E00-00000301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260" name="Text Box 18">
          <a:extLst>
            <a:ext uri="{FF2B5EF4-FFF2-40B4-BE49-F238E27FC236}">
              <a16:creationId xmlns:a16="http://schemas.microsoft.com/office/drawing/2014/main" id="{00000000-0008-0000-0E00-00000401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261" name="Text Box 19">
          <a:extLst>
            <a:ext uri="{FF2B5EF4-FFF2-40B4-BE49-F238E27FC236}">
              <a16:creationId xmlns:a16="http://schemas.microsoft.com/office/drawing/2014/main" id="{00000000-0008-0000-0E00-00000501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262" name="Text Box 15">
          <a:extLst>
            <a:ext uri="{FF2B5EF4-FFF2-40B4-BE49-F238E27FC236}">
              <a16:creationId xmlns:a16="http://schemas.microsoft.com/office/drawing/2014/main" id="{00000000-0008-0000-0E00-000006010000}"/>
            </a:ext>
          </a:extLst>
        </xdr:cNvPr>
        <xdr:cNvSpPr txBox="1">
          <a:spLocks noChangeArrowheads="1"/>
        </xdr:cNvSpPr>
      </xdr:nvSpPr>
      <xdr:spPr bwMode="auto">
        <a:xfrm>
          <a:off x="32718375" y="6067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263" name="Text Box 16">
          <a:extLst>
            <a:ext uri="{FF2B5EF4-FFF2-40B4-BE49-F238E27FC236}">
              <a16:creationId xmlns:a16="http://schemas.microsoft.com/office/drawing/2014/main" id="{00000000-0008-0000-0E00-000007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264" name="Text Box 17">
          <a:extLst>
            <a:ext uri="{FF2B5EF4-FFF2-40B4-BE49-F238E27FC236}">
              <a16:creationId xmlns:a16="http://schemas.microsoft.com/office/drawing/2014/main" id="{00000000-0008-0000-0E00-000008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265" name="Text Box 18">
          <a:extLst>
            <a:ext uri="{FF2B5EF4-FFF2-40B4-BE49-F238E27FC236}">
              <a16:creationId xmlns:a16="http://schemas.microsoft.com/office/drawing/2014/main" id="{00000000-0008-0000-0E00-000009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266" name="Text Box 19">
          <a:extLst>
            <a:ext uri="{FF2B5EF4-FFF2-40B4-BE49-F238E27FC236}">
              <a16:creationId xmlns:a16="http://schemas.microsoft.com/office/drawing/2014/main" id="{00000000-0008-0000-0E00-00000A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267" name="Text Box 16">
          <a:extLst>
            <a:ext uri="{FF2B5EF4-FFF2-40B4-BE49-F238E27FC236}">
              <a16:creationId xmlns:a16="http://schemas.microsoft.com/office/drawing/2014/main" id="{00000000-0008-0000-0E00-00000B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268" name="Text Box 17">
          <a:extLst>
            <a:ext uri="{FF2B5EF4-FFF2-40B4-BE49-F238E27FC236}">
              <a16:creationId xmlns:a16="http://schemas.microsoft.com/office/drawing/2014/main" id="{00000000-0008-0000-0E00-00000C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269" name="Text Box 18">
          <a:extLst>
            <a:ext uri="{FF2B5EF4-FFF2-40B4-BE49-F238E27FC236}">
              <a16:creationId xmlns:a16="http://schemas.microsoft.com/office/drawing/2014/main" id="{00000000-0008-0000-0E00-00000D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270" name="Text Box 19">
          <a:extLst>
            <a:ext uri="{FF2B5EF4-FFF2-40B4-BE49-F238E27FC236}">
              <a16:creationId xmlns:a16="http://schemas.microsoft.com/office/drawing/2014/main" id="{00000000-0008-0000-0E00-00000E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271" name="Text Box 16">
          <a:extLst>
            <a:ext uri="{FF2B5EF4-FFF2-40B4-BE49-F238E27FC236}">
              <a16:creationId xmlns:a16="http://schemas.microsoft.com/office/drawing/2014/main" id="{00000000-0008-0000-0E00-00000F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272" name="Text Box 17">
          <a:extLst>
            <a:ext uri="{FF2B5EF4-FFF2-40B4-BE49-F238E27FC236}">
              <a16:creationId xmlns:a16="http://schemas.microsoft.com/office/drawing/2014/main" id="{00000000-0008-0000-0E00-000010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273" name="Text Box 18">
          <a:extLst>
            <a:ext uri="{FF2B5EF4-FFF2-40B4-BE49-F238E27FC236}">
              <a16:creationId xmlns:a16="http://schemas.microsoft.com/office/drawing/2014/main" id="{00000000-0008-0000-0E00-000011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274" name="Text Box 19">
          <a:extLst>
            <a:ext uri="{FF2B5EF4-FFF2-40B4-BE49-F238E27FC236}">
              <a16:creationId xmlns:a16="http://schemas.microsoft.com/office/drawing/2014/main" id="{00000000-0008-0000-0E00-000012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275" name="Text Box 16">
          <a:extLst>
            <a:ext uri="{FF2B5EF4-FFF2-40B4-BE49-F238E27FC236}">
              <a16:creationId xmlns:a16="http://schemas.microsoft.com/office/drawing/2014/main" id="{00000000-0008-0000-0E00-000013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276" name="Text Box 17">
          <a:extLst>
            <a:ext uri="{FF2B5EF4-FFF2-40B4-BE49-F238E27FC236}">
              <a16:creationId xmlns:a16="http://schemas.microsoft.com/office/drawing/2014/main" id="{00000000-0008-0000-0E00-000014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277" name="Text Box 18">
          <a:extLst>
            <a:ext uri="{FF2B5EF4-FFF2-40B4-BE49-F238E27FC236}">
              <a16:creationId xmlns:a16="http://schemas.microsoft.com/office/drawing/2014/main" id="{00000000-0008-0000-0E00-000015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278" name="Text Box 19">
          <a:extLst>
            <a:ext uri="{FF2B5EF4-FFF2-40B4-BE49-F238E27FC236}">
              <a16:creationId xmlns:a16="http://schemas.microsoft.com/office/drawing/2014/main" id="{00000000-0008-0000-0E00-000016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279" name="Text Box 16">
          <a:extLst>
            <a:ext uri="{FF2B5EF4-FFF2-40B4-BE49-F238E27FC236}">
              <a16:creationId xmlns:a16="http://schemas.microsoft.com/office/drawing/2014/main" id="{00000000-0008-0000-0E00-000017010000}"/>
            </a:ext>
          </a:extLst>
        </xdr:cNvPr>
        <xdr:cNvSpPr txBox="1">
          <a:spLocks noChangeArrowheads="1"/>
        </xdr:cNvSpPr>
      </xdr:nvSpPr>
      <xdr:spPr bwMode="auto">
        <a:xfrm>
          <a:off x="745807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280" name="Text Box 17">
          <a:extLst>
            <a:ext uri="{FF2B5EF4-FFF2-40B4-BE49-F238E27FC236}">
              <a16:creationId xmlns:a16="http://schemas.microsoft.com/office/drawing/2014/main" id="{00000000-0008-0000-0E00-000018010000}"/>
            </a:ext>
          </a:extLst>
        </xdr:cNvPr>
        <xdr:cNvSpPr txBox="1">
          <a:spLocks noChangeArrowheads="1"/>
        </xdr:cNvSpPr>
      </xdr:nvSpPr>
      <xdr:spPr bwMode="auto">
        <a:xfrm>
          <a:off x="745807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281" name="Text Box 18">
          <a:extLst>
            <a:ext uri="{FF2B5EF4-FFF2-40B4-BE49-F238E27FC236}">
              <a16:creationId xmlns:a16="http://schemas.microsoft.com/office/drawing/2014/main" id="{00000000-0008-0000-0E00-000019010000}"/>
            </a:ext>
          </a:extLst>
        </xdr:cNvPr>
        <xdr:cNvSpPr txBox="1">
          <a:spLocks noChangeArrowheads="1"/>
        </xdr:cNvSpPr>
      </xdr:nvSpPr>
      <xdr:spPr bwMode="auto">
        <a:xfrm>
          <a:off x="745807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282" name="Text Box 19">
          <a:extLst>
            <a:ext uri="{FF2B5EF4-FFF2-40B4-BE49-F238E27FC236}">
              <a16:creationId xmlns:a16="http://schemas.microsoft.com/office/drawing/2014/main" id="{00000000-0008-0000-0E00-00001A010000}"/>
            </a:ext>
          </a:extLst>
        </xdr:cNvPr>
        <xdr:cNvSpPr txBox="1">
          <a:spLocks noChangeArrowheads="1"/>
        </xdr:cNvSpPr>
      </xdr:nvSpPr>
      <xdr:spPr bwMode="auto">
        <a:xfrm>
          <a:off x="745807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442269"/>
    <xdr:sp macro="" textlink="">
      <xdr:nvSpPr>
        <xdr:cNvPr id="283" name="Text Box 15">
          <a:extLst>
            <a:ext uri="{FF2B5EF4-FFF2-40B4-BE49-F238E27FC236}">
              <a16:creationId xmlns:a16="http://schemas.microsoft.com/office/drawing/2014/main" id="{00000000-0008-0000-0E00-00001B010000}"/>
            </a:ext>
          </a:extLst>
        </xdr:cNvPr>
        <xdr:cNvSpPr txBox="1">
          <a:spLocks noChangeArrowheads="1"/>
        </xdr:cNvSpPr>
      </xdr:nvSpPr>
      <xdr:spPr bwMode="auto">
        <a:xfrm>
          <a:off x="7458075" y="674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284" name="Text Box 16">
          <a:extLst>
            <a:ext uri="{FF2B5EF4-FFF2-40B4-BE49-F238E27FC236}">
              <a16:creationId xmlns:a16="http://schemas.microsoft.com/office/drawing/2014/main" id="{00000000-0008-0000-0E00-00001C010000}"/>
            </a:ext>
          </a:extLst>
        </xdr:cNvPr>
        <xdr:cNvSpPr txBox="1">
          <a:spLocks noChangeArrowheads="1"/>
        </xdr:cNvSpPr>
      </xdr:nvSpPr>
      <xdr:spPr bwMode="auto">
        <a:xfrm>
          <a:off x="3134677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285" name="Text Box 17">
          <a:extLst>
            <a:ext uri="{FF2B5EF4-FFF2-40B4-BE49-F238E27FC236}">
              <a16:creationId xmlns:a16="http://schemas.microsoft.com/office/drawing/2014/main" id="{00000000-0008-0000-0E00-00001D010000}"/>
            </a:ext>
          </a:extLst>
        </xdr:cNvPr>
        <xdr:cNvSpPr txBox="1">
          <a:spLocks noChangeArrowheads="1"/>
        </xdr:cNvSpPr>
      </xdr:nvSpPr>
      <xdr:spPr bwMode="auto">
        <a:xfrm>
          <a:off x="3134677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286" name="Text Box 18">
          <a:extLst>
            <a:ext uri="{FF2B5EF4-FFF2-40B4-BE49-F238E27FC236}">
              <a16:creationId xmlns:a16="http://schemas.microsoft.com/office/drawing/2014/main" id="{00000000-0008-0000-0E00-00001E010000}"/>
            </a:ext>
          </a:extLst>
        </xdr:cNvPr>
        <xdr:cNvSpPr txBox="1">
          <a:spLocks noChangeArrowheads="1"/>
        </xdr:cNvSpPr>
      </xdr:nvSpPr>
      <xdr:spPr bwMode="auto">
        <a:xfrm>
          <a:off x="3134677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287" name="Text Box 19">
          <a:extLst>
            <a:ext uri="{FF2B5EF4-FFF2-40B4-BE49-F238E27FC236}">
              <a16:creationId xmlns:a16="http://schemas.microsoft.com/office/drawing/2014/main" id="{00000000-0008-0000-0E00-00001F010000}"/>
            </a:ext>
          </a:extLst>
        </xdr:cNvPr>
        <xdr:cNvSpPr txBox="1">
          <a:spLocks noChangeArrowheads="1"/>
        </xdr:cNvSpPr>
      </xdr:nvSpPr>
      <xdr:spPr bwMode="auto">
        <a:xfrm>
          <a:off x="3134677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288" name="Text Box 16">
          <a:extLst>
            <a:ext uri="{FF2B5EF4-FFF2-40B4-BE49-F238E27FC236}">
              <a16:creationId xmlns:a16="http://schemas.microsoft.com/office/drawing/2014/main" id="{00000000-0008-0000-0E00-000020010000}"/>
            </a:ext>
          </a:extLst>
        </xdr:cNvPr>
        <xdr:cNvSpPr txBox="1">
          <a:spLocks noChangeArrowheads="1"/>
        </xdr:cNvSpPr>
      </xdr:nvSpPr>
      <xdr:spPr bwMode="auto">
        <a:xfrm>
          <a:off x="3271837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289" name="Text Box 17">
          <a:extLst>
            <a:ext uri="{FF2B5EF4-FFF2-40B4-BE49-F238E27FC236}">
              <a16:creationId xmlns:a16="http://schemas.microsoft.com/office/drawing/2014/main" id="{00000000-0008-0000-0E00-000021010000}"/>
            </a:ext>
          </a:extLst>
        </xdr:cNvPr>
        <xdr:cNvSpPr txBox="1">
          <a:spLocks noChangeArrowheads="1"/>
        </xdr:cNvSpPr>
      </xdr:nvSpPr>
      <xdr:spPr bwMode="auto">
        <a:xfrm>
          <a:off x="3271837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290" name="Text Box 18">
          <a:extLst>
            <a:ext uri="{FF2B5EF4-FFF2-40B4-BE49-F238E27FC236}">
              <a16:creationId xmlns:a16="http://schemas.microsoft.com/office/drawing/2014/main" id="{00000000-0008-0000-0E00-000022010000}"/>
            </a:ext>
          </a:extLst>
        </xdr:cNvPr>
        <xdr:cNvSpPr txBox="1">
          <a:spLocks noChangeArrowheads="1"/>
        </xdr:cNvSpPr>
      </xdr:nvSpPr>
      <xdr:spPr bwMode="auto">
        <a:xfrm>
          <a:off x="3271837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291" name="Text Box 19">
          <a:extLst>
            <a:ext uri="{FF2B5EF4-FFF2-40B4-BE49-F238E27FC236}">
              <a16:creationId xmlns:a16="http://schemas.microsoft.com/office/drawing/2014/main" id="{00000000-0008-0000-0E00-000023010000}"/>
            </a:ext>
          </a:extLst>
        </xdr:cNvPr>
        <xdr:cNvSpPr txBox="1">
          <a:spLocks noChangeArrowheads="1"/>
        </xdr:cNvSpPr>
      </xdr:nvSpPr>
      <xdr:spPr bwMode="auto">
        <a:xfrm>
          <a:off x="3271837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442269"/>
    <xdr:sp macro="" textlink="">
      <xdr:nvSpPr>
        <xdr:cNvPr id="292" name="Text Box 15">
          <a:extLst>
            <a:ext uri="{FF2B5EF4-FFF2-40B4-BE49-F238E27FC236}">
              <a16:creationId xmlns:a16="http://schemas.microsoft.com/office/drawing/2014/main" id="{00000000-0008-0000-0E00-000024010000}"/>
            </a:ext>
          </a:extLst>
        </xdr:cNvPr>
        <xdr:cNvSpPr txBox="1">
          <a:spLocks noChangeArrowheads="1"/>
        </xdr:cNvSpPr>
      </xdr:nvSpPr>
      <xdr:spPr bwMode="auto">
        <a:xfrm>
          <a:off x="32718375" y="674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293" name="Text Box 16">
          <a:extLst>
            <a:ext uri="{FF2B5EF4-FFF2-40B4-BE49-F238E27FC236}">
              <a16:creationId xmlns:a16="http://schemas.microsoft.com/office/drawing/2014/main" id="{00000000-0008-0000-0E00-000025010000}"/>
            </a:ext>
          </a:extLst>
        </xdr:cNvPr>
        <xdr:cNvSpPr txBox="1">
          <a:spLocks noChangeArrowheads="1"/>
        </xdr:cNvSpPr>
      </xdr:nvSpPr>
      <xdr:spPr bwMode="auto">
        <a:xfrm>
          <a:off x="3271837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294" name="Text Box 17">
          <a:extLst>
            <a:ext uri="{FF2B5EF4-FFF2-40B4-BE49-F238E27FC236}">
              <a16:creationId xmlns:a16="http://schemas.microsoft.com/office/drawing/2014/main" id="{00000000-0008-0000-0E00-000026010000}"/>
            </a:ext>
          </a:extLst>
        </xdr:cNvPr>
        <xdr:cNvSpPr txBox="1">
          <a:spLocks noChangeArrowheads="1"/>
        </xdr:cNvSpPr>
      </xdr:nvSpPr>
      <xdr:spPr bwMode="auto">
        <a:xfrm>
          <a:off x="3271837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295" name="Text Box 18">
          <a:extLst>
            <a:ext uri="{FF2B5EF4-FFF2-40B4-BE49-F238E27FC236}">
              <a16:creationId xmlns:a16="http://schemas.microsoft.com/office/drawing/2014/main" id="{00000000-0008-0000-0E00-000027010000}"/>
            </a:ext>
          </a:extLst>
        </xdr:cNvPr>
        <xdr:cNvSpPr txBox="1">
          <a:spLocks noChangeArrowheads="1"/>
        </xdr:cNvSpPr>
      </xdr:nvSpPr>
      <xdr:spPr bwMode="auto">
        <a:xfrm>
          <a:off x="3271837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296" name="Text Box 19">
          <a:extLst>
            <a:ext uri="{FF2B5EF4-FFF2-40B4-BE49-F238E27FC236}">
              <a16:creationId xmlns:a16="http://schemas.microsoft.com/office/drawing/2014/main" id="{00000000-0008-0000-0E00-000028010000}"/>
            </a:ext>
          </a:extLst>
        </xdr:cNvPr>
        <xdr:cNvSpPr txBox="1">
          <a:spLocks noChangeArrowheads="1"/>
        </xdr:cNvSpPr>
      </xdr:nvSpPr>
      <xdr:spPr bwMode="auto">
        <a:xfrm>
          <a:off x="3271837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442269"/>
    <xdr:sp macro="" textlink="">
      <xdr:nvSpPr>
        <xdr:cNvPr id="297" name="Text Box 15">
          <a:extLst>
            <a:ext uri="{FF2B5EF4-FFF2-40B4-BE49-F238E27FC236}">
              <a16:creationId xmlns:a16="http://schemas.microsoft.com/office/drawing/2014/main" id="{00000000-0008-0000-0E00-000029010000}"/>
            </a:ext>
          </a:extLst>
        </xdr:cNvPr>
        <xdr:cNvSpPr txBox="1">
          <a:spLocks noChangeArrowheads="1"/>
        </xdr:cNvSpPr>
      </xdr:nvSpPr>
      <xdr:spPr bwMode="auto">
        <a:xfrm>
          <a:off x="32718375" y="674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298" name="Text Box 16">
          <a:extLst>
            <a:ext uri="{FF2B5EF4-FFF2-40B4-BE49-F238E27FC236}">
              <a16:creationId xmlns:a16="http://schemas.microsoft.com/office/drawing/2014/main" id="{00000000-0008-0000-0E00-00002A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299" name="Text Box 17">
          <a:extLst>
            <a:ext uri="{FF2B5EF4-FFF2-40B4-BE49-F238E27FC236}">
              <a16:creationId xmlns:a16="http://schemas.microsoft.com/office/drawing/2014/main" id="{00000000-0008-0000-0E00-00002B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300" name="Text Box 18">
          <a:extLst>
            <a:ext uri="{FF2B5EF4-FFF2-40B4-BE49-F238E27FC236}">
              <a16:creationId xmlns:a16="http://schemas.microsoft.com/office/drawing/2014/main" id="{00000000-0008-0000-0E00-00002C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301" name="Text Box 19">
          <a:extLst>
            <a:ext uri="{FF2B5EF4-FFF2-40B4-BE49-F238E27FC236}">
              <a16:creationId xmlns:a16="http://schemas.microsoft.com/office/drawing/2014/main" id="{00000000-0008-0000-0E00-00002D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302" name="Text Box 16">
          <a:extLst>
            <a:ext uri="{FF2B5EF4-FFF2-40B4-BE49-F238E27FC236}">
              <a16:creationId xmlns:a16="http://schemas.microsoft.com/office/drawing/2014/main" id="{00000000-0008-0000-0E00-00002E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303" name="Text Box 17">
          <a:extLst>
            <a:ext uri="{FF2B5EF4-FFF2-40B4-BE49-F238E27FC236}">
              <a16:creationId xmlns:a16="http://schemas.microsoft.com/office/drawing/2014/main" id="{00000000-0008-0000-0E00-00002F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304" name="Text Box 18">
          <a:extLst>
            <a:ext uri="{FF2B5EF4-FFF2-40B4-BE49-F238E27FC236}">
              <a16:creationId xmlns:a16="http://schemas.microsoft.com/office/drawing/2014/main" id="{00000000-0008-0000-0E00-000030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305" name="Text Box 19">
          <a:extLst>
            <a:ext uri="{FF2B5EF4-FFF2-40B4-BE49-F238E27FC236}">
              <a16:creationId xmlns:a16="http://schemas.microsoft.com/office/drawing/2014/main" id="{00000000-0008-0000-0E00-000031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306" name="Text Box 16">
          <a:extLst>
            <a:ext uri="{FF2B5EF4-FFF2-40B4-BE49-F238E27FC236}">
              <a16:creationId xmlns:a16="http://schemas.microsoft.com/office/drawing/2014/main" id="{00000000-0008-0000-0E00-000032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307" name="Text Box 17">
          <a:extLst>
            <a:ext uri="{FF2B5EF4-FFF2-40B4-BE49-F238E27FC236}">
              <a16:creationId xmlns:a16="http://schemas.microsoft.com/office/drawing/2014/main" id="{00000000-0008-0000-0E00-000033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308" name="Text Box 18">
          <a:extLst>
            <a:ext uri="{FF2B5EF4-FFF2-40B4-BE49-F238E27FC236}">
              <a16:creationId xmlns:a16="http://schemas.microsoft.com/office/drawing/2014/main" id="{00000000-0008-0000-0E00-000034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309" name="Text Box 19">
          <a:extLst>
            <a:ext uri="{FF2B5EF4-FFF2-40B4-BE49-F238E27FC236}">
              <a16:creationId xmlns:a16="http://schemas.microsoft.com/office/drawing/2014/main" id="{00000000-0008-0000-0E00-000035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310" name="Text Box 16">
          <a:extLst>
            <a:ext uri="{FF2B5EF4-FFF2-40B4-BE49-F238E27FC236}">
              <a16:creationId xmlns:a16="http://schemas.microsoft.com/office/drawing/2014/main" id="{00000000-0008-0000-0E00-000036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311" name="Text Box 17">
          <a:extLst>
            <a:ext uri="{FF2B5EF4-FFF2-40B4-BE49-F238E27FC236}">
              <a16:creationId xmlns:a16="http://schemas.microsoft.com/office/drawing/2014/main" id="{00000000-0008-0000-0E00-000037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312" name="Text Box 18">
          <a:extLst>
            <a:ext uri="{FF2B5EF4-FFF2-40B4-BE49-F238E27FC236}">
              <a16:creationId xmlns:a16="http://schemas.microsoft.com/office/drawing/2014/main" id="{00000000-0008-0000-0E00-000038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313" name="Text Box 19">
          <a:extLst>
            <a:ext uri="{FF2B5EF4-FFF2-40B4-BE49-F238E27FC236}">
              <a16:creationId xmlns:a16="http://schemas.microsoft.com/office/drawing/2014/main" id="{00000000-0008-0000-0E00-000039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314" name="Text Box 16">
          <a:extLst>
            <a:ext uri="{FF2B5EF4-FFF2-40B4-BE49-F238E27FC236}">
              <a16:creationId xmlns:a16="http://schemas.microsoft.com/office/drawing/2014/main" id="{00000000-0008-0000-0E00-00003A010000}"/>
            </a:ext>
          </a:extLst>
        </xdr:cNvPr>
        <xdr:cNvSpPr txBox="1">
          <a:spLocks noChangeArrowheads="1"/>
        </xdr:cNvSpPr>
      </xdr:nvSpPr>
      <xdr:spPr bwMode="auto">
        <a:xfrm>
          <a:off x="745807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315" name="Text Box 17">
          <a:extLst>
            <a:ext uri="{FF2B5EF4-FFF2-40B4-BE49-F238E27FC236}">
              <a16:creationId xmlns:a16="http://schemas.microsoft.com/office/drawing/2014/main" id="{00000000-0008-0000-0E00-00003B010000}"/>
            </a:ext>
          </a:extLst>
        </xdr:cNvPr>
        <xdr:cNvSpPr txBox="1">
          <a:spLocks noChangeArrowheads="1"/>
        </xdr:cNvSpPr>
      </xdr:nvSpPr>
      <xdr:spPr bwMode="auto">
        <a:xfrm>
          <a:off x="745807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316" name="Text Box 18">
          <a:extLst>
            <a:ext uri="{FF2B5EF4-FFF2-40B4-BE49-F238E27FC236}">
              <a16:creationId xmlns:a16="http://schemas.microsoft.com/office/drawing/2014/main" id="{00000000-0008-0000-0E00-00003C010000}"/>
            </a:ext>
          </a:extLst>
        </xdr:cNvPr>
        <xdr:cNvSpPr txBox="1">
          <a:spLocks noChangeArrowheads="1"/>
        </xdr:cNvSpPr>
      </xdr:nvSpPr>
      <xdr:spPr bwMode="auto">
        <a:xfrm>
          <a:off x="745807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638175</xdr:colOff>
      <xdr:row>27</xdr:row>
      <xdr:rowOff>152400</xdr:rowOff>
    </xdr:from>
    <xdr:ext cx="95250" cy="171450"/>
    <xdr:sp macro="" textlink="">
      <xdr:nvSpPr>
        <xdr:cNvPr id="317" name="Text Box 19">
          <a:extLst>
            <a:ext uri="{FF2B5EF4-FFF2-40B4-BE49-F238E27FC236}">
              <a16:creationId xmlns:a16="http://schemas.microsoft.com/office/drawing/2014/main" id="{00000000-0008-0000-0E00-00003D010000}"/>
            </a:ext>
          </a:extLst>
        </xdr:cNvPr>
        <xdr:cNvSpPr txBox="1">
          <a:spLocks noChangeArrowheads="1"/>
        </xdr:cNvSpPr>
      </xdr:nvSpPr>
      <xdr:spPr bwMode="auto">
        <a:xfrm>
          <a:off x="7419975" y="5124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33</xdr:row>
      <xdr:rowOff>504825</xdr:rowOff>
    </xdr:from>
    <xdr:ext cx="95250" cy="442269"/>
    <xdr:sp macro="" textlink="">
      <xdr:nvSpPr>
        <xdr:cNvPr id="318" name="Text Box 15">
          <a:extLst>
            <a:ext uri="{FF2B5EF4-FFF2-40B4-BE49-F238E27FC236}">
              <a16:creationId xmlns:a16="http://schemas.microsoft.com/office/drawing/2014/main" id="{00000000-0008-0000-0E00-00003E010000}"/>
            </a:ext>
          </a:extLst>
        </xdr:cNvPr>
        <xdr:cNvSpPr txBox="1">
          <a:spLocks noChangeArrowheads="1"/>
        </xdr:cNvSpPr>
      </xdr:nvSpPr>
      <xdr:spPr bwMode="auto">
        <a:xfrm>
          <a:off x="7458075" y="8267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319" name="Text Box 16">
          <a:extLst>
            <a:ext uri="{FF2B5EF4-FFF2-40B4-BE49-F238E27FC236}">
              <a16:creationId xmlns:a16="http://schemas.microsoft.com/office/drawing/2014/main" id="{00000000-0008-0000-0E00-00003F010000}"/>
            </a:ext>
          </a:extLst>
        </xdr:cNvPr>
        <xdr:cNvSpPr txBox="1">
          <a:spLocks noChangeArrowheads="1"/>
        </xdr:cNvSpPr>
      </xdr:nvSpPr>
      <xdr:spPr bwMode="auto">
        <a:xfrm>
          <a:off x="3134677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320" name="Text Box 17">
          <a:extLst>
            <a:ext uri="{FF2B5EF4-FFF2-40B4-BE49-F238E27FC236}">
              <a16:creationId xmlns:a16="http://schemas.microsoft.com/office/drawing/2014/main" id="{00000000-0008-0000-0E00-000040010000}"/>
            </a:ext>
          </a:extLst>
        </xdr:cNvPr>
        <xdr:cNvSpPr txBox="1">
          <a:spLocks noChangeArrowheads="1"/>
        </xdr:cNvSpPr>
      </xdr:nvSpPr>
      <xdr:spPr bwMode="auto">
        <a:xfrm>
          <a:off x="3134677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321" name="Text Box 18">
          <a:extLst>
            <a:ext uri="{FF2B5EF4-FFF2-40B4-BE49-F238E27FC236}">
              <a16:creationId xmlns:a16="http://schemas.microsoft.com/office/drawing/2014/main" id="{00000000-0008-0000-0E00-000041010000}"/>
            </a:ext>
          </a:extLst>
        </xdr:cNvPr>
        <xdr:cNvSpPr txBox="1">
          <a:spLocks noChangeArrowheads="1"/>
        </xdr:cNvSpPr>
      </xdr:nvSpPr>
      <xdr:spPr bwMode="auto">
        <a:xfrm>
          <a:off x="3134677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322" name="Text Box 19">
          <a:extLst>
            <a:ext uri="{FF2B5EF4-FFF2-40B4-BE49-F238E27FC236}">
              <a16:creationId xmlns:a16="http://schemas.microsoft.com/office/drawing/2014/main" id="{00000000-0008-0000-0E00-000042010000}"/>
            </a:ext>
          </a:extLst>
        </xdr:cNvPr>
        <xdr:cNvSpPr txBox="1">
          <a:spLocks noChangeArrowheads="1"/>
        </xdr:cNvSpPr>
      </xdr:nvSpPr>
      <xdr:spPr bwMode="auto">
        <a:xfrm>
          <a:off x="3134677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323" name="Text Box 16">
          <a:extLst>
            <a:ext uri="{FF2B5EF4-FFF2-40B4-BE49-F238E27FC236}">
              <a16:creationId xmlns:a16="http://schemas.microsoft.com/office/drawing/2014/main" id="{00000000-0008-0000-0E00-000043010000}"/>
            </a:ext>
          </a:extLst>
        </xdr:cNvPr>
        <xdr:cNvSpPr txBox="1">
          <a:spLocks noChangeArrowheads="1"/>
        </xdr:cNvSpPr>
      </xdr:nvSpPr>
      <xdr:spPr bwMode="auto">
        <a:xfrm>
          <a:off x="3271837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324" name="Text Box 17">
          <a:extLst>
            <a:ext uri="{FF2B5EF4-FFF2-40B4-BE49-F238E27FC236}">
              <a16:creationId xmlns:a16="http://schemas.microsoft.com/office/drawing/2014/main" id="{00000000-0008-0000-0E00-000044010000}"/>
            </a:ext>
          </a:extLst>
        </xdr:cNvPr>
        <xdr:cNvSpPr txBox="1">
          <a:spLocks noChangeArrowheads="1"/>
        </xdr:cNvSpPr>
      </xdr:nvSpPr>
      <xdr:spPr bwMode="auto">
        <a:xfrm>
          <a:off x="3271837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325" name="Text Box 18">
          <a:extLst>
            <a:ext uri="{FF2B5EF4-FFF2-40B4-BE49-F238E27FC236}">
              <a16:creationId xmlns:a16="http://schemas.microsoft.com/office/drawing/2014/main" id="{00000000-0008-0000-0E00-000045010000}"/>
            </a:ext>
          </a:extLst>
        </xdr:cNvPr>
        <xdr:cNvSpPr txBox="1">
          <a:spLocks noChangeArrowheads="1"/>
        </xdr:cNvSpPr>
      </xdr:nvSpPr>
      <xdr:spPr bwMode="auto">
        <a:xfrm>
          <a:off x="3271837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326" name="Text Box 19">
          <a:extLst>
            <a:ext uri="{FF2B5EF4-FFF2-40B4-BE49-F238E27FC236}">
              <a16:creationId xmlns:a16="http://schemas.microsoft.com/office/drawing/2014/main" id="{00000000-0008-0000-0E00-000046010000}"/>
            </a:ext>
          </a:extLst>
        </xdr:cNvPr>
        <xdr:cNvSpPr txBox="1">
          <a:spLocks noChangeArrowheads="1"/>
        </xdr:cNvSpPr>
      </xdr:nvSpPr>
      <xdr:spPr bwMode="auto">
        <a:xfrm>
          <a:off x="3271837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327" name="Text Box 15">
          <a:extLst>
            <a:ext uri="{FF2B5EF4-FFF2-40B4-BE49-F238E27FC236}">
              <a16:creationId xmlns:a16="http://schemas.microsoft.com/office/drawing/2014/main" id="{00000000-0008-0000-0E00-000047010000}"/>
            </a:ext>
          </a:extLst>
        </xdr:cNvPr>
        <xdr:cNvSpPr txBox="1">
          <a:spLocks noChangeArrowheads="1"/>
        </xdr:cNvSpPr>
      </xdr:nvSpPr>
      <xdr:spPr bwMode="auto">
        <a:xfrm>
          <a:off x="32718375" y="8267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328" name="Text Box 16">
          <a:extLst>
            <a:ext uri="{FF2B5EF4-FFF2-40B4-BE49-F238E27FC236}">
              <a16:creationId xmlns:a16="http://schemas.microsoft.com/office/drawing/2014/main" id="{00000000-0008-0000-0E00-000048010000}"/>
            </a:ext>
          </a:extLst>
        </xdr:cNvPr>
        <xdr:cNvSpPr txBox="1">
          <a:spLocks noChangeArrowheads="1"/>
        </xdr:cNvSpPr>
      </xdr:nvSpPr>
      <xdr:spPr bwMode="auto">
        <a:xfrm>
          <a:off x="3271837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329" name="Text Box 17">
          <a:extLst>
            <a:ext uri="{FF2B5EF4-FFF2-40B4-BE49-F238E27FC236}">
              <a16:creationId xmlns:a16="http://schemas.microsoft.com/office/drawing/2014/main" id="{00000000-0008-0000-0E00-000049010000}"/>
            </a:ext>
          </a:extLst>
        </xdr:cNvPr>
        <xdr:cNvSpPr txBox="1">
          <a:spLocks noChangeArrowheads="1"/>
        </xdr:cNvSpPr>
      </xdr:nvSpPr>
      <xdr:spPr bwMode="auto">
        <a:xfrm>
          <a:off x="3271837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330" name="Text Box 18">
          <a:extLst>
            <a:ext uri="{FF2B5EF4-FFF2-40B4-BE49-F238E27FC236}">
              <a16:creationId xmlns:a16="http://schemas.microsoft.com/office/drawing/2014/main" id="{00000000-0008-0000-0E00-00004A010000}"/>
            </a:ext>
          </a:extLst>
        </xdr:cNvPr>
        <xdr:cNvSpPr txBox="1">
          <a:spLocks noChangeArrowheads="1"/>
        </xdr:cNvSpPr>
      </xdr:nvSpPr>
      <xdr:spPr bwMode="auto">
        <a:xfrm>
          <a:off x="3271837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331" name="Text Box 19">
          <a:extLst>
            <a:ext uri="{FF2B5EF4-FFF2-40B4-BE49-F238E27FC236}">
              <a16:creationId xmlns:a16="http://schemas.microsoft.com/office/drawing/2014/main" id="{00000000-0008-0000-0E00-00004B010000}"/>
            </a:ext>
          </a:extLst>
        </xdr:cNvPr>
        <xdr:cNvSpPr txBox="1">
          <a:spLocks noChangeArrowheads="1"/>
        </xdr:cNvSpPr>
      </xdr:nvSpPr>
      <xdr:spPr bwMode="auto">
        <a:xfrm>
          <a:off x="3271837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332" name="Text Box 15">
          <a:extLst>
            <a:ext uri="{FF2B5EF4-FFF2-40B4-BE49-F238E27FC236}">
              <a16:creationId xmlns:a16="http://schemas.microsoft.com/office/drawing/2014/main" id="{00000000-0008-0000-0E00-00004C010000}"/>
            </a:ext>
          </a:extLst>
        </xdr:cNvPr>
        <xdr:cNvSpPr txBox="1">
          <a:spLocks noChangeArrowheads="1"/>
        </xdr:cNvSpPr>
      </xdr:nvSpPr>
      <xdr:spPr bwMode="auto">
        <a:xfrm>
          <a:off x="32718375" y="8267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333" name="Text Box 16">
          <a:extLst>
            <a:ext uri="{FF2B5EF4-FFF2-40B4-BE49-F238E27FC236}">
              <a16:creationId xmlns:a16="http://schemas.microsoft.com/office/drawing/2014/main" id="{00000000-0008-0000-0E00-00004D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334" name="Text Box 17">
          <a:extLst>
            <a:ext uri="{FF2B5EF4-FFF2-40B4-BE49-F238E27FC236}">
              <a16:creationId xmlns:a16="http://schemas.microsoft.com/office/drawing/2014/main" id="{00000000-0008-0000-0E00-00004E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335" name="Text Box 18">
          <a:extLst>
            <a:ext uri="{FF2B5EF4-FFF2-40B4-BE49-F238E27FC236}">
              <a16:creationId xmlns:a16="http://schemas.microsoft.com/office/drawing/2014/main" id="{00000000-0008-0000-0E00-00004F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336" name="Text Box 19">
          <a:extLst>
            <a:ext uri="{FF2B5EF4-FFF2-40B4-BE49-F238E27FC236}">
              <a16:creationId xmlns:a16="http://schemas.microsoft.com/office/drawing/2014/main" id="{00000000-0008-0000-0E00-000050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337" name="Text Box 16">
          <a:extLst>
            <a:ext uri="{FF2B5EF4-FFF2-40B4-BE49-F238E27FC236}">
              <a16:creationId xmlns:a16="http://schemas.microsoft.com/office/drawing/2014/main" id="{00000000-0008-0000-0E00-000051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338" name="Text Box 17">
          <a:extLst>
            <a:ext uri="{FF2B5EF4-FFF2-40B4-BE49-F238E27FC236}">
              <a16:creationId xmlns:a16="http://schemas.microsoft.com/office/drawing/2014/main" id="{00000000-0008-0000-0E00-000052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339" name="Text Box 18">
          <a:extLst>
            <a:ext uri="{FF2B5EF4-FFF2-40B4-BE49-F238E27FC236}">
              <a16:creationId xmlns:a16="http://schemas.microsoft.com/office/drawing/2014/main" id="{00000000-0008-0000-0E00-000053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340" name="Text Box 19">
          <a:extLst>
            <a:ext uri="{FF2B5EF4-FFF2-40B4-BE49-F238E27FC236}">
              <a16:creationId xmlns:a16="http://schemas.microsoft.com/office/drawing/2014/main" id="{00000000-0008-0000-0E00-000054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341" name="Text Box 16">
          <a:extLst>
            <a:ext uri="{FF2B5EF4-FFF2-40B4-BE49-F238E27FC236}">
              <a16:creationId xmlns:a16="http://schemas.microsoft.com/office/drawing/2014/main" id="{00000000-0008-0000-0E00-000055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342" name="Text Box 17">
          <a:extLst>
            <a:ext uri="{FF2B5EF4-FFF2-40B4-BE49-F238E27FC236}">
              <a16:creationId xmlns:a16="http://schemas.microsoft.com/office/drawing/2014/main" id="{00000000-0008-0000-0E00-000056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343" name="Text Box 18">
          <a:extLst>
            <a:ext uri="{FF2B5EF4-FFF2-40B4-BE49-F238E27FC236}">
              <a16:creationId xmlns:a16="http://schemas.microsoft.com/office/drawing/2014/main" id="{00000000-0008-0000-0E00-000057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344" name="Text Box 19">
          <a:extLst>
            <a:ext uri="{FF2B5EF4-FFF2-40B4-BE49-F238E27FC236}">
              <a16:creationId xmlns:a16="http://schemas.microsoft.com/office/drawing/2014/main" id="{00000000-0008-0000-0E00-000058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345" name="Text Box 16">
          <a:extLst>
            <a:ext uri="{FF2B5EF4-FFF2-40B4-BE49-F238E27FC236}">
              <a16:creationId xmlns:a16="http://schemas.microsoft.com/office/drawing/2014/main" id="{00000000-0008-0000-0E00-000059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346" name="Text Box 17">
          <a:extLst>
            <a:ext uri="{FF2B5EF4-FFF2-40B4-BE49-F238E27FC236}">
              <a16:creationId xmlns:a16="http://schemas.microsoft.com/office/drawing/2014/main" id="{00000000-0008-0000-0E00-00005A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347" name="Text Box 18">
          <a:extLst>
            <a:ext uri="{FF2B5EF4-FFF2-40B4-BE49-F238E27FC236}">
              <a16:creationId xmlns:a16="http://schemas.microsoft.com/office/drawing/2014/main" id="{00000000-0008-0000-0E00-00005B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348" name="Text Box 19">
          <a:extLst>
            <a:ext uri="{FF2B5EF4-FFF2-40B4-BE49-F238E27FC236}">
              <a16:creationId xmlns:a16="http://schemas.microsoft.com/office/drawing/2014/main" id="{00000000-0008-0000-0E00-00005C010000}"/>
            </a:ext>
          </a:extLst>
        </xdr:cNvPr>
        <xdr:cNvSpPr txBox="1">
          <a:spLocks noChangeArrowheads="1"/>
        </xdr:cNvSpPr>
      </xdr:nvSpPr>
      <xdr:spPr bwMode="auto">
        <a:xfrm>
          <a:off x="34451925" y="674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349" name="Text Box 16">
          <a:extLst>
            <a:ext uri="{FF2B5EF4-FFF2-40B4-BE49-F238E27FC236}">
              <a16:creationId xmlns:a16="http://schemas.microsoft.com/office/drawing/2014/main" id="{00000000-0008-0000-0E00-00005D01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350" name="Text Box 17">
          <a:extLst>
            <a:ext uri="{FF2B5EF4-FFF2-40B4-BE49-F238E27FC236}">
              <a16:creationId xmlns:a16="http://schemas.microsoft.com/office/drawing/2014/main" id="{00000000-0008-0000-0E00-00005E01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351" name="Text Box 18">
          <a:extLst>
            <a:ext uri="{FF2B5EF4-FFF2-40B4-BE49-F238E27FC236}">
              <a16:creationId xmlns:a16="http://schemas.microsoft.com/office/drawing/2014/main" id="{00000000-0008-0000-0E00-00005F01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352" name="Text Box 19">
          <a:extLst>
            <a:ext uri="{FF2B5EF4-FFF2-40B4-BE49-F238E27FC236}">
              <a16:creationId xmlns:a16="http://schemas.microsoft.com/office/drawing/2014/main" id="{00000000-0008-0000-0E00-00006001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28</xdr:row>
      <xdr:rowOff>504825</xdr:rowOff>
    </xdr:from>
    <xdr:ext cx="95250" cy="442269"/>
    <xdr:sp macro="" textlink="">
      <xdr:nvSpPr>
        <xdr:cNvPr id="353" name="Text Box 15">
          <a:extLst>
            <a:ext uri="{FF2B5EF4-FFF2-40B4-BE49-F238E27FC236}">
              <a16:creationId xmlns:a16="http://schemas.microsoft.com/office/drawing/2014/main" id="{00000000-0008-0000-0E00-000061010000}"/>
            </a:ext>
          </a:extLst>
        </xdr:cNvPr>
        <xdr:cNvSpPr txBox="1">
          <a:spLocks noChangeArrowheads="1"/>
        </xdr:cNvSpPr>
      </xdr:nvSpPr>
      <xdr:spPr bwMode="auto">
        <a:xfrm>
          <a:off x="7450667" y="744749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638175</xdr:colOff>
      <xdr:row>27</xdr:row>
      <xdr:rowOff>152400</xdr:rowOff>
    </xdr:from>
    <xdr:ext cx="95250" cy="171450"/>
    <xdr:sp macro="" textlink="">
      <xdr:nvSpPr>
        <xdr:cNvPr id="354" name="Text Box 19">
          <a:extLst>
            <a:ext uri="{FF2B5EF4-FFF2-40B4-BE49-F238E27FC236}">
              <a16:creationId xmlns:a16="http://schemas.microsoft.com/office/drawing/2014/main" id="{00000000-0008-0000-0E00-000062010000}"/>
            </a:ext>
          </a:extLst>
        </xdr:cNvPr>
        <xdr:cNvSpPr txBox="1">
          <a:spLocks noChangeArrowheads="1"/>
        </xdr:cNvSpPr>
      </xdr:nvSpPr>
      <xdr:spPr bwMode="auto">
        <a:xfrm>
          <a:off x="7411508" y="63013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355" name="Text Box 16">
          <a:extLst>
            <a:ext uri="{FF2B5EF4-FFF2-40B4-BE49-F238E27FC236}">
              <a16:creationId xmlns:a16="http://schemas.microsoft.com/office/drawing/2014/main" id="{00000000-0008-0000-0E00-00006301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356" name="Text Box 17">
          <a:extLst>
            <a:ext uri="{FF2B5EF4-FFF2-40B4-BE49-F238E27FC236}">
              <a16:creationId xmlns:a16="http://schemas.microsoft.com/office/drawing/2014/main" id="{00000000-0008-0000-0E00-00006401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357" name="Text Box 18">
          <a:extLst>
            <a:ext uri="{FF2B5EF4-FFF2-40B4-BE49-F238E27FC236}">
              <a16:creationId xmlns:a16="http://schemas.microsoft.com/office/drawing/2014/main" id="{00000000-0008-0000-0E00-00006501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358" name="Text Box 19">
          <a:extLst>
            <a:ext uri="{FF2B5EF4-FFF2-40B4-BE49-F238E27FC236}">
              <a16:creationId xmlns:a16="http://schemas.microsoft.com/office/drawing/2014/main" id="{00000000-0008-0000-0E00-00006601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28</xdr:row>
      <xdr:rowOff>504825</xdr:rowOff>
    </xdr:from>
    <xdr:ext cx="95250" cy="442269"/>
    <xdr:sp macro="" textlink="">
      <xdr:nvSpPr>
        <xdr:cNvPr id="359" name="Text Box 15">
          <a:extLst>
            <a:ext uri="{FF2B5EF4-FFF2-40B4-BE49-F238E27FC236}">
              <a16:creationId xmlns:a16="http://schemas.microsoft.com/office/drawing/2014/main" id="{00000000-0008-0000-0E00-000067010000}"/>
            </a:ext>
          </a:extLst>
        </xdr:cNvPr>
        <xdr:cNvSpPr txBox="1">
          <a:spLocks noChangeArrowheads="1"/>
        </xdr:cNvSpPr>
      </xdr:nvSpPr>
      <xdr:spPr bwMode="auto">
        <a:xfrm>
          <a:off x="7450667" y="744749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638175</xdr:colOff>
      <xdr:row>27</xdr:row>
      <xdr:rowOff>152400</xdr:rowOff>
    </xdr:from>
    <xdr:ext cx="95250" cy="171450"/>
    <xdr:sp macro="" textlink="">
      <xdr:nvSpPr>
        <xdr:cNvPr id="360" name="Text Box 19">
          <a:extLst>
            <a:ext uri="{FF2B5EF4-FFF2-40B4-BE49-F238E27FC236}">
              <a16:creationId xmlns:a16="http://schemas.microsoft.com/office/drawing/2014/main" id="{00000000-0008-0000-0E00-000068010000}"/>
            </a:ext>
          </a:extLst>
        </xdr:cNvPr>
        <xdr:cNvSpPr txBox="1">
          <a:spLocks noChangeArrowheads="1"/>
        </xdr:cNvSpPr>
      </xdr:nvSpPr>
      <xdr:spPr bwMode="auto">
        <a:xfrm>
          <a:off x="7411508" y="63013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361" name="Text Box 16">
          <a:extLst>
            <a:ext uri="{FF2B5EF4-FFF2-40B4-BE49-F238E27FC236}">
              <a16:creationId xmlns:a16="http://schemas.microsoft.com/office/drawing/2014/main" id="{00000000-0008-0000-0E00-00006901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362" name="Text Box 17">
          <a:extLst>
            <a:ext uri="{FF2B5EF4-FFF2-40B4-BE49-F238E27FC236}">
              <a16:creationId xmlns:a16="http://schemas.microsoft.com/office/drawing/2014/main" id="{00000000-0008-0000-0E00-00006A01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363" name="Text Box 18">
          <a:extLst>
            <a:ext uri="{FF2B5EF4-FFF2-40B4-BE49-F238E27FC236}">
              <a16:creationId xmlns:a16="http://schemas.microsoft.com/office/drawing/2014/main" id="{00000000-0008-0000-0E00-00006B01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364" name="Text Box 19">
          <a:extLst>
            <a:ext uri="{FF2B5EF4-FFF2-40B4-BE49-F238E27FC236}">
              <a16:creationId xmlns:a16="http://schemas.microsoft.com/office/drawing/2014/main" id="{00000000-0008-0000-0E00-00006C01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365" name="Text Box 16">
          <a:extLst>
            <a:ext uri="{FF2B5EF4-FFF2-40B4-BE49-F238E27FC236}">
              <a16:creationId xmlns:a16="http://schemas.microsoft.com/office/drawing/2014/main" id="{00000000-0008-0000-0E00-00006D01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366" name="Text Box 17">
          <a:extLst>
            <a:ext uri="{FF2B5EF4-FFF2-40B4-BE49-F238E27FC236}">
              <a16:creationId xmlns:a16="http://schemas.microsoft.com/office/drawing/2014/main" id="{00000000-0008-0000-0E00-00006E01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367" name="Text Box 18">
          <a:extLst>
            <a:ext uri="{FF2B5EF4-FFF2-40B4-BE49-F238E27FC236}">
              <a16:creationId xmlns:a16="http://schemas.microsoft.com/office/drawing/2014/main" id="{00000000-0008-0000-0E00-00006F01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368" name="Text Box 19">
          <a:extLst>
            <a:ext uri="{FF2B5EF4-FFF2-40B4-BE49-F238E27FC236}">
              <a16:creationId xmlns:a16="http://schemas.microsoft.com/office/drawing/2014/main" id="{00000000-0008-0000-0E00-00007001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33</xdr:row>
      <xdr:rowOff>504825</xdr:rowOff>
    </xdr:from>
    <xdr:ext cx="95250" cy="442269"/>
    <xdr:sp macro="" textlink="">
      <xdr:nvSpPr>
        <xdr:cNvPr id="369" name="Text Box 15">
          <a:extLst>
            <a:ext uri="{FF2B5EF4-FFF2-40B4-BE49-F238E27FC236}">
              <a16:creationId xmlns:a16="http://schemas.microsoft.com/office/drawing/2014/main" id="{00000000-0008-0000-0E00-000071010000}"/>
            </a:ext>
          </a:extLst>
        </xdr:cNvPr>
        <xdr:cNvSpPr txBox="1">
          <a:spLocks noChangeArrowheads="1"/>
        </xdr:cNvSpPr>
      </xdr:nvSpPr>
      <xdr:spPr bwMode="auto">
        <a:xfrm>
          <a:off x="7450667" y="744749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638175</xdr:colOff>
      <xdr:row>32</xdr:row>
      <xdr:rowOff>152400</xdr:rowOff>
    </xdr:from>
    <xdr:ext cx="95250" cy="171450"/>
    <xdr:sp macro="" textlink="">
      <xdr:nvSpPr>
        <xdr:cNvPr id="370" name="Text Box 19">
          <a:extLst>
            <a:ext uri="{FF2B5EF4-FFF2-40B4-BE49-F238E27FC236}">
              <a16:creationId xmlns:a16="http://schemas.microsoft.com/office/drawing/2014/main" id="{00000000-0008-0000-0E00-000072010000}"/>
            </a:ext>
          </a:extLst>
        </xdr:cNvPr>
        <xdr:cNvSpPr txBox="1">
          <a:spLocks noChangeArrowheads="1"/>
        </xdr:cNvSpPr>
      </xdr:nvSpPr>
      <xdr:spPr bwMode="auto">
        <a:xfrm>
          <a:off x="7411508" y="63013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371" name="Text Box 16">
          <a:extLst>
            <a:ext uri="{FF2B5EF4-FFF2-40B4-BE49-F238E27FC236}">
              <a16:creationId xmlns:a16="http://schemas.microsoft.com/office/drawing/2014/main" id="{00000000-0008-0000-0E00-00007301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372" name="Text Box 17">
          <a:extLst>
            <a:ext uri="{FF2B5EF4-FFF2-40B4-BE49-F238E27FC236}">
              <a16:creationId xmlns:a16="http://schemas.microsoft.com/office/drawing/2014/main" id="{00000000-0008-0000-0E00-00007401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373" name="Text Box 18">
          <a:extLst>
            <a:ext uri="{FF2B5EF4-FFF2-40B4-BE49-F238E27FC236}">
              <a16:creationId xmlns:a16="http://schemas.microsoft.com/office/drawing/2014/main" id="{00000000-0008-0000-0E00-00007501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374" name="Text Box 19">
          <a:extLst>
            <a:ext uri="{FF2B5EF4-FFF2-40B4-BE49-F238E27FC236}">
              <a16:creationId xmlns:a16="http://schemas.microsoft.com/office/drawing/2014/main" id="{00000000-0008-0000-0E00-00007601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33</xdr:row>
      <xdr:rowOff>504825</xdr:rowOff>
    </xdr:from>
    <xdr:ext cx="95250" cy="442269"/>
    <xdr:sp macro="" textlink="">
      <xdr:nvSpPr>
        <xdr:cNvPr id="375" name="Text Box 15">
          <a:extLst>
            <a:ext uri="{FF2B5EF4-FFF2-40B4-BE49-F238E27FC236}">
              <a16:creationId xmlns:a16="http://schemas.microsoft.com/office/drawing/2014/main" id="{00000000-0008-0000-0E00-000077010000}"/>
            </a:ext>
          </a:extLst>
        </xdr:cNvPr>
        <xdr:cNvSpPr txBox="1">
          <a:spLocks noChangeArrowheads="1"/>
        </xdr:cNvSpPr>
      </xdr:nvSpPr>
      <xdr:spPr bwMode="auto">
        <a:xfrm>
          <a:off x="7450667" y="744749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638175</xdr:colOff>
      <xdr:row>32</xdr:row>
      <xdr:rowOff>152400</xdr:rowOff>
    </xdr:from>
    <xdr:ext cx="95250" cy="171450"/>
    <xdr:sp macro="" textlink="">
      <xdr:nvSpPr>
        <xdr:cNvPr id="376" name="Text Box 19">
          <a:extLst>
            <a:ext uri="{FF2B5EF4-FFF2-40B4-BE49-F238E27FC236}">
              <a16:creationId xmlns:a16="http://schemas.microsoft.com/office/drawing/2014/main" id="{00000000-0008-0000-0E00-000078010000}"/>
            </a:ext>
          </a:extLst>
        </xdr:cNvPr>
        <xdr:cNvSpPr txBox="1">
          <a:spLocks noChangeArrowheads="1"/>
        </xdr:cNvSpPr>
      </xdr:nvSpPr>
      <xdr:spPr bwMode="auto">
        <a:xfrm>
          <a:off x="7411508" y="63013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377" name="Text Box 16">
          <a:extLst>
            <a:ext uri="{FF2B5EF4-FFF2-40B4-BE49-F238E27FC236}">
              <a16:creationId xmlns:a16="http://schemas.microsoft.com/office/drawing/2014/main" id="{00000000-0008-0000-0E00-00007901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378" name="Text Box 17">
          <a:extLst>
            <a:ext uri="{FF2B5EF4-FFF2-40B4-BE49-F238E27FC236}">
              <a16:creationId xmlns:a16="http://schemas.microsoft.com/office/drawing/2014/main" id="{00000000-0008-0000-0E00-00007A01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379" name="Text Box 18">
          <a:extLst>
            <a:ext uri="{FF2B5EF4-FFF2-40B4-BE49-F238E27FC236}">
              <a16:creationId xmlns:a16="http://schemas.microsoft.com/office/drawing/2014/main" id="{00000000-0008-0000-0E00-00007B01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380" name="Text Box 19">
          <a:extLst>
            <a:ext uri="{FF2B5EF4-FFF2-40B4-BE49-F238E27FC236}">
              <a16:creationId xmlns:a16="http://schemas.microsoft.com/office/drawing/2014/main" id="{00000000-0008-0000-0E00-00007C010000}"/>
            </a:ext>
          </a:extLst>
        </xdr:cNvPr>
        <xdr:cNvSpPr txBox="1">
          <a:spLocks noChangeArrowheads="1"/>
        </xdr:cNvSpPr>
      </xdr:nvSpPr>
      <xdr:spPr bwMode="auto">
        <a:xfrm>
          <a:off x="7450667" y="456141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381" name="Text Box 16">
          <a:extLst>
            <a:ext uri="{FF2B5EF4-FFF2-40B4-BE49-F238E27FC236}">
              <a16:creationId xmlns:a16="http://schemas.microsoft.com/office/drawing/2014/main" id="{00000000-0008-0000-0E00-00007D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382" name="Text Box 17">
          <a:extLst>
            <a:ext uri="{FF2B5EF4-FFF2-40B4-BE49-F238E27FC236}">
              <a16:creationId xmlns:a16="http://schemas.microsoft.com/office/drawing/2014/main" id="{00000000-0008-0000-0E00-00007E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383" name="Text Box 18">
          <a:extLst>
            <a:ext uri="{FF2B5EF4-FFF2-40B4-BE49-F238E27FC236}">
              <a16:creationId xmlns:a16="http://schemas.microsoft.com/office/drawing/2014/main" id="{00000000-0008-0000-0E00-00007F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384" name="Text Box 19">
          <a:extLst>
            <a:ext uri="{FF2B5EF4-FFF2-40B4-BE49-F238E27FC236}">
              <a16:creationId xmlns:a16="http://schemas.microsoft.com/office/drawing/2014/main" id="{00000000-0008-0000-0E00-000080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385" name="Text Box 15">
          <a:extLst>
            <a:ext uri="{FF2B5EF4-FFF2-40B4-BE49-F238E27FC236}">
              <a16:creationId xmlns:a16="http://schemas.microsoft.com/office/drawing/2014/main" id="{00000000-0008-0000-0E00-000081010000}"/>
            </a:ext>
          </a:extLst>
        </xdr:cNvPr>
        <xdr:cNvSpPr txBox="1">
          <a:spLocks noChangeArrowheads="1"/>
        </xdr:cNvSpPr>
      </xdr:nvSpPr>
      <xdr:spPr bwMode="auto">
        <a:xfrm>
          <a:off x="32660167" y="10263717"/>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386" name="Text Box 16">
          <a:extLst>
            <a:ext uri="{FF2B5EF4-FFF2-40B4-BE49-F238E27FC236}">
              <a16:creationId xmlns:a16="http://schemas.microsoft.com/office/drawing/2014/main" id="{00000000-0008-0000-0E00-000082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387" name="Text Box 17">
          <a:extLst>
            <a:ext uri="{FF2B5EF4-FFF2-40B4-BE49-F238E27FC236}">
              <a16:creationId xmlns:a16="http://schemas.microsoft.com/office/drawing/2014/main" id="{00000000-0008-0000-0E00-000083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388" name="Text Box 18">
          <a:extLst>
            <a:ext uri="{FF2B5EF4-FFF2-40B4-BE49-F238E27FC236}">
              <a16:creationId xmlns:a16="http://schemas.microsoft.com/office/drawing/2014/main" id="{00000000-0008-0000-0E00-000084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389" name="Text Box 19">
          <a:extLst>
            <a:ext uri="{FF2B5EF4-FFF2-40B4-BE49-F238E27FC236}">
              <a16:creationId xmlns:a16="http://schemas.microsoft.com/office/drawing/2014/main" id="{00000000-0008-0000-0E00-000085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390" name="Text Box 15">
          <a:extLst>
            <a:ext uri="{FF2B5EF4-FFF2-40B4-BE49-F238E27FC236}">
              <a16:creationId xmlns:a16="http://schemas.microsoft.com/office/drawing/2014/main" id="{00000000-0008-0000-0E00-000086010000}"/>
            </a:ext>
          </a:extLst>
        </xdr:cNvPr>
        <xdr:cNvSpPr txBox="1">
          <a:spLocks noChangeArrowheads="1"/>
        </xdr:cNvSpPr>
      </xdr:nvSpPr>
      <xdr:spPr bwMode="auto">
        <a:xfrm>
          <a:off x="32660167" y="10263717"/>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391" name="Text Box 16">
          <a:extLst>
            <a:ext uri="{FF2B5EF4-FFF2-40B4-BE49-F238E27FC236}">
              <a16:creationId xmlns:a16="http://schemas.microsoft.com/office/drawing/2014/main" id="{00000000-0008-0000-0E00-000087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392" name="Text Box 17">
          <a:extLst>
            <a:ext uri="{FF2B5EF4-FFF2-40B4-BE49-F238E27FC236}">
              <a16:creationId xmlns:a16="http://schemas.microsoft.com/office/drawing/2014/main" id="{00000000-0008-0000-0E00-000088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393" name="Text Box 18">
          <a:extLst>
            <a:ext uri="{FF2B5EF4-FFF2-40B4-BE49-F238E27FC236}">
              <a16:creationId xmlns:a16="http://schemas.microsoft.com/office/drawing/2014/main" id="{00000000-0008-0000-0E00-000089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394" name="Text Box 19">
          <a:extLst>
            <a:ext uri="{FF2B5EF4-FFF2-40B4-BE49-F238E27FC236}">
              <a16:creationId xmlns:a16="http://schemas.microsoft.com/office/drawing/2014/main" id="{00000000-0008-0000-0E00-00008A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395" name="Text Box 15">
          <a:extLst>
            <a:ext uri="{FF2B5EF4-FFF2-40B4-BE49-F238E27FC236}">
              <a16:creationId xmlns:a16="http://schemas.microsoft.com/office/drawing/2014/main" id="{00000000-0008-0000-0E00-00008B010000}"/>
            </a:ext>
          </a:extLst>
        </xdr:cNvPr>
        <xdr:cNvSpPr txBox="1">
          <a:spLocks noChangeArrowheads="1"/>
        </xdr:cNvSpPr>
      </xdr:nvSpPr>
      <xdr:spPr bwMode="auto">
        <a:xfrm>
          <a:off x="32660167" y="10263717"/>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396" name="Text Box 16">
          <a:extLst>
            <a:ext uri="{FF2B5EF4-FFF2-40B4-BE49-F238E27FC236}">
              <a16:creationId xmlns:a16="http://schemas.microsoft.com/office/drawing/2014/main" id="{00000000-0008-0000-0E00-00008C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397" name="Text Box 17">
          <a:extLst>
            <a:ext uri="{FF2B5EF4-FFF2-40B4-BE49-F238E27FC236}">
              <a16:creationId xmlns:a16="http://schemas.microsoft.com/office/drawing/2014/main" id="{00000000-0008-0000-0E00-00008D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398" name="Text Box 18">
          <a:extLst>
            <a:ext uri="{FF2B5EF4-FFF2-40B4-BE49-F238E27FC236}">
              <a16:creationId xmlns:a16="http://schemas.microsoft.com/office/drawing/2014/main" id="{00000000-0008-0000-0E00-00008E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399" name="Text Box 19">
          <a:extLst>
            <a:ext uri="{FF2B5EF4-FFF2-40B4-BE49-F238E27FC236}">
              <a16:creationId xmlns:a16="http://schemas.microsoft.com/office/drawing/2014/main" id="{00000000-0008-0000-0E00-00008F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400" name="Text Box 15">
          <a:extLst>
            <a:ext uri="{FF2B5EF4-FFF2-40B4-BE49-F238E27FC236}">
              <a16:creationId xmlns:a16="http://schemas.microsoft.com/office/drawing/2014/main" id="{00000000-0008-0000-0E00-000090010000}"/>
            </a:ext>
          </a:extLst>
        </xdr:cNvPr>
        <xdr:cNvSpPr txBox="1">
          <a:spLocks noChangeArrowheads="1"/>
        </xdr:cNvSpPr>
      </xdr:nvSpPr>
      <xdr:spPr bwMode="auto">
        <a:xfrm>
          <a:off x="32660167" y="10263717"/>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401" name="Text Box 16">
          <a:extLst>
            <a:ext uri="{FF2B5EF4-FFF2-40B4-BE49-F238E27FC236}">
              <a16:creationId xmlns:a16="http://schemas.microsoft.com/office/drawing/2014/main" id="{00000000-0008-0000-0E00-000091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402" name="Text Box 17">
          <a:extLst>
            <a:ext uri="{FF2B5EF4-FFF2-40B4-BE49-F238E27FC236}">
              <a16:creationId xmlns:a16="http://schemas.microsoft.com/office/drawing/2014/main" id="{00000000-0008-0000-0E00-000092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403" name="Text Box 18">
          <a:extLst>
            <a:ext uri="{FF2B5EF4-FFF2-40B4-BE49-F238E27FC236}">
              <a16:creationId xmlns:a16="http://schemas.microsoft.com/office/drawing/2014/main" id="{00000000-0008-0000-0E00-000093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404" name="Text Box 19">
          <a:extLst>
            <a:ext uri="{FF2B5EF4-FFF2-40B4-BE49-F238E27FC236}">
              <a16:creationId xmlns:a16="http://schemas.microsoft.com/office/drawing/2014/main" id="{00000000-0008-0000-0E00-000094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405" name="Text Box 15">
          <a:extLst>
            <a:ext uri="{FF2B5EF4-FFF2-40B4-BE49-F238E27FC236}">
              <a16:creationId xmlns:a16="http://schemas.microsoft.com/office/drawing/2014/main" id="{00000000-0008-0000-0E00-000095010000}"/>
            </a:ext>
          </a:extLst>
        </xdr:cNvPr>
        <xdr:cNvSpPr txBox="1">
          <a:spLocks noChangeArrowheads="1"/>
        </xdr:cNvSpPr>
      </xdr:nvSpPr>
      <xdr:spPr bwMode="auto">
        <a:xfrm>
          <a:off x="32660167" y="10263717"/>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406" name="Text Box 16">
          <a:extLst>
            <a:ext uri="{FF2B5EF4-FFF2-40B4-BE49-F238E27FC236}">
              <a16:creationId xmlns:a16="http://schemas.microsoft.com/office/drawing/2014/main" id="{00000000-0008-0000-0E00-000096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407" name="Text Box 17">
          <a:extLst>
            <a:ext uri="{FF2B5EF4-FFF2-40B4-BE49-F238E27FC236}">
              <a16:creationId xmlns:a16="http://schemas.microsoft.com/office/drawing/2014/main" id="{00000000-0008-0000-0E00-000097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408" name="Text Box 18">
          <a:extLst>
            <a:ext uri="{FF2B5EF4-FFF2-40B4-BE49-F238E27FC236}">
              <a16:creationId xmlns:a16="http://schemas.microsoft.com/office/drawing/2014/main" id="{00000000-0008-0000-0E00-000098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409" name="Text Box 19">
          <a:extLst>
            <a:ext uri="{FF2B5EF4-FFF2-40B4-BE49-F238E27FC236}">
              <a16:creationId xmlns:a16="http://schemas.microsoft.com/office/drawing/2014/main" id="{00000000-0008-0000-0E00-000099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410" name="Text Box 15">
          <a:extLst>
            <a:ext uri="{FF2B5EF4-FFF2-40B4-BE49-F238E27FC236}">
              <a16:creationId xmlns:a16="http://schemas.microsoft.com/office/drawing/2014/main" id="{00000000-0008-0000-0E00-00009A010000}"/>
            </a:ext>
          </a:extLst>
        </xdr:cNvPr>
        <xdr:cNvSpPr txBox="1">
          <a:spLocks noChangeArrowheads="1"/>
        </xdr:cNvSpPr>
      </xdr:nvSpPr>
      <xdr:spPr bwMode="auto">
        <a:xfrm>
          <a:off x="32660167" y="10263717"/>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411" name="Text Box 16">
          <a:extLst>
            <a:ext uri="{FF2B5EF4-FFF2-40B4-BE49-F238E27FC236}">
              <a16:creationId xmlns:a16="http://schemas.microsoft.com/office/drawing/2014/main" id="{00000000-0008-0000-0E00-00009B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412" name="Text Box 17">
          <a:extLst>
            <a:ext uri="{FF2B5EF4-FFF2-40B4-BE49-F238E27FC236}">
              <a16:creationId xmlns:a16="http://schemas.microsoft.com/office/drawing/2014/main" id="{00000000-0008-0000-0E00-00009C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413" name="Text Box 18">
          <a:extLst>
            <a:ext uri="{FF2B5EF4-FFF2-40B4-BE49-F238E27FC236}">
              <a16:creationId xmlns:a16="http://schemas.microsoft.com/office/drawing/2014/main" id="{00000000-0008-0000-0E00-00009D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414" name="Text Box 19">
          <a:extLst>
            <a:ext uri="{FF2B5EF4-FFF2-40B4-BE49-F238E27FC236}">
              <a16:creationId xmlns:a16="http://schemas.microsoft.com/office/drawing/2014/main" id="{00000000-0008-0000-0E00-00009E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415" name="Text Box 16">
          <a:extLst>
            <a:ext uri="{FF2B5EF4-FFF2-40B4-BE49-F238E27FC236}">
              <a16:creationId xmlns:a16="http://schemas.microsoft.com/office/drawing/2014/main" id="{00000000-0008-0000-0E00-00009F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416" name="Text Box 17">
          <a:extLst>
            <a:ext uri="{FF2B5EF4-FFF2-40B4-BE49-F238E27FC236}">
              <a16:creationId xmlns:a16="http://schemas.microsoft.com/office/drawing/2014/main" id="{00000000-0008-0000-0E00-0000A0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417" name="Text Box 18">
          <a:extLst>
            <a:ext uri="{FF2B5EF4-FFF2-40B4-BE49-F238E27FC236}">
              <a16:creationId xmlns:a16="http://schemas.microsoft.com/office/drawing/2014/main" id="{00000000-0008-0000-0E00-0000A1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418" name="Text Box 19">
          <a:extLst>
            <a:ext uri="{FF2B5EF4-FFF2-40B4-BE49-F238E27FC236}">
              <a16:creationId xmlns:a16="http://schemas.microsoft.com/office/drawing/2014/main" id="{00000000-0008-0000-0E00-0000A2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19" name="Text Box 16">
          <a:extLst>
            <a:ext uri="{FF2B5EF4-FFF2-40B4-BE49-F238E27FC236}">
              <a16:creationId xmlns:a16="http://schemas.microsoft.com/office/drawing/2014/main" id="{00000000-0008-0000-0E00-0000A3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20" name="Text Box 17">
          <a:extLst>
            <a:ext uri="{FF2B5EF4-FFF2-40B4-BE49-F238E27FC236}">
              <a16:creationId xmlns:a16="http://schemas.microsoft.com/office/drawing/2014/main" id="{00000000-0008-0000-0E00-0000A4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21" name="Text Box 18">
          <a:extLst>
            <a:ext uri="{FF2B5EF4-FFF2-40B4-BE49-F238E27FC236}">
              <a16:creationId xmlns:a16="http://schemas.microsoft.com/office/drawing/2014/main" id="{00000000-0008-0000-0E00-0000A5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22" name="Text Box 19">
          <a:extLst>
            <a:ext uri="{FF2B5EF4-FFF2-40B4-BE49-F238E27FC236}">
              <a16:creationId xmlns:a16="http://schemas.microsoft.com/office/drawing/2014/main" id="{00000000-0008-0000-0E00-0000A6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423" name="Text Box 15">
          <a:extLst>
            <a:ext uri="{FF2B5EF4-FFF2-40B4-BE49-F238E27FC236}">
              <a16:creationId xmlns:a16="http://schemas.microsoft.com/office/drawing/2014/main" id="{00000000-0008-0000-0E00-0000A7010000}"/>
            </a:ext>
          </a:extLst>
        </xdr:cNvPr>
        <xdr:cNvSpPr txBox="1">
          <a:spLocks noChangeArrowheads="1"/>
        </xdr:cNvSpPr>
      </xdr:nvSpPr>
      <xdr:spPr bwMode="auto">
        <a:xfrm>
          <a:off x="32660167" y="10263717"/>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24" name="Text Box 16">
          <a:extLst>
            <a:ext uri="{FF2B5EF4-FFF2-40B4-BE49-F238E27FC236}">
              <a16:creationId xmlns:a16="http://schemas.microsoft.com/office/drawing/2014/main" id="{00000000-0008-0000-0E00-0000A8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25" name="Text Box 17">
          <a:extLst>
            <a:ext uri="{FF2B5EF4-FFF2-40B4-BE49-F238E27FC236}">
              <a16:creationId xmlns:a16="http://schemas.microsoft.com/office/drawing/2014/main" id="{00000000-0008-0000-0E00-0000A9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26" name="Text Box 18">
          <a:extLst>
            <a:ext uri="{FF2B5EF4-FFF2-40B4-BE49-F238E27FC236}">
              <a16:creationId xmlns:a16="http://schemas.microsoft.com/office/drawing/2014/main" id="{00000000-0008-0000-0E00-0000AA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27" name="Text Box 19">
          <a:extLst>
            <a:ext uri="{FF2B5EF4-FFF2-40B4-BE49-F238E27FC236}">
              <a16:creationId xmlns:a16="http://schemas.microsoft.com/office/drawing/2014/main" id="{00000000-0008-0000-0E00-0000AB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428" name="Text Box 15">
          <a:extLst>
            <a:ext uri="{FF2B5EF4-FFF2-40B4-BE49-F238E27FC236}">
              <a16:creationId xmlns:a16="http://schemas.microsoft.com/office/drawing/2014/main" id="{00000000-0008-0000-0E00-0000AC010000}"/>
            </a:ext>
          </a:extLst>
        </xdr:cNvPr>
        <xdr:cNvSpPr txBox="1">
          <a:spLocks noChangeArrowheads="1"/>
        </xdr:cNvSpPr>
      </xdr:nvSpPr>
      <xdr:spPr bwMode="auto">
        <a:xfrm>
          <a:off x="32660167" y="10263717"/>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29" name="Text Box 16">
          <a:extLst>
            <a:ext uri="{FF2B5EF4-FFF2-40B4-BE49-F238E27FC236}">
              <a16:creationId xmlns:a16="http://schemas.microsoft.com/office/drawing/2014/main" id="{00000000-0008-0000-0E00-0000AD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30" name="Text Box 17">
          <a:extLst>
            <a:ext uri="{FF2B5EF4-FFF2-40B4-BE49-F238E27FC236}">
              <a16:creationId xmlns:a16="http://schemas.microsoft.com/office/drawing/2014/main" id="{00000000-0008-0000-0E00-0000AE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31" name="Text Box 18">
          <a:extLst>
            <a:ext uri="{FF2B5EF4-FFF2-40B4-BE49-F238E27FC236}">
              <a16:creationId xmlns:a16="http://schemas.microsoft.com/office/drawing/2014/main" id="{00000000-0008-0000-0E00-0000AF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32" name="Text Box 19">
          <a:extLst>
            <a:ext uri="{FF2B5EF4-FFF2-40B4-BE49-F238E27FC236}">
              <a16:creationId xmlns:a16="http://schemas.microsoft.com/office/drawing/2014/main" id="{00000000-0008-0000-0E00-0000B0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433" name="Text Box 15">
          <a:extLst>
            <a:ext uri="{FF2B5EF4-FFF2-40B4-BE49-F238E27FC236}">
              <a16:creationId xmlns:a16="http://schemas.microsoft.com/office/drawing/2014/main" id="{00000000-0008-0000-0E00-0000B1010000}"/>
            </a:ext>
          </a:extLst>
        </xdr:cNvPr>
        <xdr:cNvSpPr txBox="1">
          <a:spLocks noChangeArrowheads="1"/>
        </xdr:cNvSpPr>
      </xdr:nvSpPr>
      <xdr:spPr bwMode="auto">
        <a:xfrm>
          <a:off x="32660167" y="10263717"/>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34" name="Text Box 16">
          <a:extLst>
            <a:ext uri="{FF2B5EF4-FFF2-40B4-BE49-F238E27FC236}">
              <a16:creationId xmlns:a16="http://schemas.microsoft.com/office/drawing/2014/main" id="{00000000-0008-0000-0E00-0000B2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35" name="Text Box 17">
          <a:extLst>
            <a:ext uri="{FF2B5EF4-FFF2-40B4-BE49-F238E27FC236}">
              <a16:creationId xmlns:a16="http://schemas.microsoft.com/office/drawing/2014/main" id="{00000000-0008-0000-0E00-0000B3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36" name="Text Box 18">
          <a:extLst>
            <a:ext uri="{FF2B5EF4-FFF2-40B4-BE49-F238E27FC236}">
              <a16:creationId xmlns:a16="http://schemas.microsoft.com/office/drawing/2014/main" id="{00000000-0008-0000-0E00-0000B4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37" name="Text Box 19">
          <a:extLst>
            <a:ext uri="{FF2B5EF4-FFF2-40B4-BE49-F238E27FC236}">
              <a16:creationId xmlns:a16="http://schemas.microsoft.com/office/drawing/2014/main" id="{00000000-0008-0000-0E00-0000B5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438" name="Text Box 15">
          <a:extLst>
            <a:ext uri="{FF2B5EF4-FFF2-40B4-BE49-F238E27FC236}">
              <a16:creationId xmlns:a16="http://schemas.microsoft.com/office/drawing/2014/main" id="{00000000-0008-0000-0E00-0000B6010000}"/>
            </a:ext>
          </a:extLst>
        </xdr:cNvPr>
        <xdr:cNvSpPr txBox="1">
          <a:spLocks noChangeArrowheads="1"/>
        </xdr:cNvSpPr>
      </xdr:nvSpPr>
      <xdr:spPr bwMode="auto">
        <a:xfrm>
          <a:off x="32660167" y="10263717"/>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39" name="Text Box 16">
          <a:extLst>
            <a:ext uri="{FF2B5EF4-FFF2-40B4-BE49-F238E27FC236}">
              <a16:creationId xmlns:a16="http://schemas.microsoft.com/office/drawing/2014/main" id="{00000000-0008-0000-0E00-0000B7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40" name="Text Box 17">
          <a:extLst>
            <a:ext uri="{FF2B5EF4-FFF2-40B4-BE49-F238E27FC236}">
              <a16:creationId xmlns:a16="http://schemas.microsoft.com/office/drawing/2014/main" id="{00000000-0008-0000-0E00-0000B8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41" name="Text Box 18">
          <a:extLst>
            <a:ext uri="{FF2B5EF4-FFF2-40B4-BE49-F238E27FC236}">
              <a16:creationId xmlns:a16="http://schemas.microsoft.com/office/drawing/2014/main" id="{00000000-0008-0000-0E00-0000B9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42" name="Text Box 19">
          <a:extLst>
            <a:ext uri="{FF2B5EF4-FFF2-40B4-BE49-F238E27FC236}">
              <a16:creationId xmlns:a16="http://schemas.microsoft.com/office/drawing/2014/main" id="{00000000-0008-0000-0E00-0000BA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443" name="Text Box 15">
          <a:extLst>
            <a:ext uri="{FF2B5EF4-FFF2-40B4-BE49-F238E27FC236}">
              <a16:creationId xmlns:a16="http://schemas.microsoft.com/office/drawing/2014/main" id="{00000000-0008-0000-0E00-0000BB010000}"/>
            </a:ext>
          </a:extLst>
        </xdr:cNvPr>
        <xdr:cNvSpPr txBox="1">
          <a:spLocks noChangeArrowheads="1"/>
        </xdr:cNvSpPr>
      </xdr:nvSpPr>
      <xdr:spPr bwMode="auto">
        <a:xfrm>
          <a:off x="32660167" y="10263717"/>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44" name="Text Box 16">
          <a:extLst>
            <a:ext uri="{FF2B5EF4-FFF2-40B4-BE49-F238E27FC236}">
              <a16:creationId xmlns:a16="http://schemas.microsoft.com/office/drawing/2014/main" id="{00000000-0008-0000-0E00-0000BC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45" name="Text Box 17">
          <a:extLst>
            <a:ext uri="{FF2B5EF4-FFF2-40B4-BE49-F238E27FC236}">
              <a16:creationId xmlns:a16="http://schemas.microsoft.com/office/drawing/2014/main" id="{00000000-0008-0000-0E00-0000BD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46" name="Text Box 18">
          <a:extLst>
            <a:ext uri="{FF2B5EF4-FFF2-40B4-BE49-F238E27FC236}">
              <a16:creationId xmlns:a16="http://schemas.microsoft.com/office/drawing/2014/main" id="{00000000-0008-0000-0E00-0000BE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47" name="Text Box 19">
          <a:extLst>
            <a:ext uri="{FF2B5EF4-FFF2-40B4-BE49-F238E27FC236}">
              <a16:creationId xmlns:a16="http://schemas.microsoft.com/office/drawing/2014/main" id="{00000000-0008-0000-0E00-0000BF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448" name="Text Box 15">
          <a:extLst>
            <a:ext uri="{FF2B5EF4-FFF2-40B4-BE49-F238E27FC236}">
              <a16:creationId xmlns:a16="http://schemas.microsoft.com/office/drawing/2014/main" id="{00000000-0008-0000-0E00-0000C0010000}"/>
            </a:ext>
          </a:extLst>
        </xdr:cNvPr>
        <xdr:cNvSpPr txBox="1">
          <a:spLocks noChangeArrowheads="1"/>
        </xdr:cNvSpPr>
      </xdr:nvSpPr>
      <xdr:spPr bwMode="auto">
        <a:xfrm>
          <a:off x="32660167" y="10263717"/>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49" name="Text Box 16">
          <a:extLst>
            <a:ext uri="{FF2B5EF4-FFF2-40B4-BE49-F238E27FC236}">
              <a16:creationId xmlns:a16="http://schemas.microsoft.com/office/drawing/2014/main" id="{00000000-0008-0000-0E00-0000C1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50" name="Text Box 17">
          <a:extLst>
            <a:ext uri="{FF2B5EF4-FFF2-40B4-BE49-F238E27FC236}">
              <a16:creationId xmlns:a16="http://schemas.microsoft.com/office/drawing/2014/main" id="{00000000-0008-0000-0E00-0000C2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51" name="Text Box 18">
          <a:extLst>
            <a:ext uri="{FF2B5EF4-FFF2-40B4-BE49-F238E27FC236}">
              <a16:creationId xmlns:a16="http://schemas.microsoft.com/office/drawing/2014/main" id="{00000000-0008-0000-0E00-0000C3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52" name="Text Box 19">
          <a:extLst>
            <a:ext uri="{FF2B5EF4-FFF2-40B4-BE49-F238E27FC236}">
              <a16:creationId xmlns:a16="http://schemas.microsoft.com/office/drawing/2014/main" id="{00000000-0008-0000-0E00-0000C4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53" name="Text Box 16">
          <a:extLst>
            <a:ext uri="{FF2B5EF4-FFF2-40B4-BE49-F238E27FC236}">
              <a16:creationId xmlns:a16="http://schemas.microsoft.com/office/drawing/2014/main" id="{00000000-0008-0000-0E00-0000C5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54" name="Text Box 17">
          <a:extLst>
            <a:ext uri="{FF2B5EF4-FFF2-40B4-BE49-F238E27FC236}">
              <a16:creationId xmlns:a16="http://schemas.microsoft.com/office/drawing/2014/main" id="{00000000-0008-0000-0E00-0000C6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55" name="Text Box 18">
          <a:extLst>
            <a:ext uri="{FF2B5EF4-FFF2-40B4-BE49-F238E27FC236}">
              <a16:creationId xmlns:a16="http://schemas.microsoft.com/office/drawing/2014/main" id="{00000000-0008-0000-0E00-0000C7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456" name="Text Box 19">
          <a:extLst>
            <a:ext uri="{FF2B5EF4-FFF2-40B4-BE49-F238E27FC236}">
              <a16:creationId xmlns:a16="http://schemas.microsoft.com/office/drawing/2014/main" id="{00000000-0008-0000-0E00-0000C8010000}"/>
            </a:ext>
          </a:extLst>
        </xdr:cNvPr>
        <xdr:cNvSpPr txBox="1">
          <a:spLocks noChangeArrowheads="1"/>
        </xdr:cNvSpPr>
      </xdr:nvSpPr>
      <xdr:spPr bwMode="auto">
        <a:xfrm>
          <a:off x="32660167" y="853016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457" name="Text Box 16">
          <a:extLst>
            <a:ext uri="{FF2B5EF4-FFF2-40B4-BE49-F238E27FC236}">
              <a16:creationId xmlns:a16="http://schemas.microsoft.com/office/drawing/2014/main" id="{00000000-0008-0000-0E00-0000C901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458" name="Text Box 17">
          <a:extLst>
            <a:ext uri="{FF2B5EF4-FFF2-40B4-BE49-F238E27FC236}">
              <a16:creationId xmlns:a16="http://schemas.microsoft.com/office/drawing/2014/main" id="{00000000-0008-0000-0E00-0000CA01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459" name="Text Box 18">
          <a:extLst>
            <a:ext uri="{FF2B5EF4-FFF2-40B4-BE49-F238E27FC236}">
              <a16:creationId xmlns:a16="http://schemas.microsoft.com/office/drawing/2014/main" id="{00000000-0008-0000-0E00-0000CB01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460" name="Text Box 19">
          <a:extLst>
            <a:ext uri="{FF2B5EF4-FFF2-40B4-BE49-F238E27FC236}">
              <a16:creationId xmlns:a16="http://schemas.microsoft.com/office/drawing/2014/main" id="{00000000-0008-0000-0E00-0000CC01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38</xdr:row>
      <xdr:rowOff>504825</xdr:rowOff>
    </xdr:from>
    <xdr:ext cx="95250" cy="442269"/>
    <xdr:sp macro="" textlink="">
      <xdr:nvSpPr>
        <xdr:cNvPr id="461" name="Text Box 15">
          <a:extLst>
            <a:ext uri="{FF2B5EF4-FFF2-40B4-BE49-F238E27FC236}">
              <a16:creationId xmlns:a16="http://schemas.microsoft.com/office/drawing/2014/main" id="{00000000-0008-0000-0E00-0000CD010000}"/>
            </a:ext>
          </a:extLst>
        </xdr:cNvPr>
        <xdr:cNvSpPr txBox="1">
          <a:spLocks noChangeArrowheads="1"/>
        </xdr:cNvSpPr>
      </xdr:nvSpPr>
      <xdr:spPr bwMode="auto">
        <a:xfrm>
          <a:off x="7458075" y="5534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35</xdr:row>
      <xdr:rowOff>0</xdr:rowOff>
    </xdr:from>
    <xdr:ext cx="95250" cy="171450"/>
    <xdr:sp macro="" textlink="">
      <xdr:nvSpPr>
        <xdr:cNvPr id="462" name="Text Box 16">
          <a:extLst>
            <a:ext uri="{FF2B5EF4-FFF2-40B4-BE49-F238E27FC236}">
              <a16:creationId xmlns:a16="http://schemas.microsoft.com/office/drawing/2014/main" id="{00000000-0008-0000-0E00-0000CE01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35</xdr:row>
      <xdr:rowOff>0</xdr:rowOff>
    </xdr:from>
    <xdr:ext cx="95250" cy="171450"/>
    <xdr:sp macro="" textlink="">
      <xdr:nvSpPr>
        <xdr:cNvPr id="463" name="Text Box 17">
          <a:extLst>
            <a:ext uri="{FF2B5EF4-FFF2-40B4-BE49-F238E27FC236}">
              <a16:creationId xmlns:a16="http://schemas.microsoft.com/office/drawing/2014/main" id="{00000000-0008-0000-0E00-0000CF01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35</xdr:row>
      <xdr:rowOff>0</xdr:rowOff>
    </xdr:from>
    <xdr:ext cx="95250" cy="171450"/>
    <xdr:sp macro="" textlink="">
      <xdr:nvSpPr>
        <xdr:cNvPr id="464" name="Text Box 18">
          <a:extLst>
            <a:ext uri="{FF2B5EF4-FFF2-40B4-BE49-F238E27FC236}">
              <a16:creationId xmlns:a16="http://schemas.microsoft.com/office/drawing/2014/main" id="{00000000-0008-0000-0E00-0000D001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35</xdr:row>
      <xdr:rowOff>0</xdr:rowOff>
    </xdr:from>
    <xdr:ext cx="95250" cy="171450"/>
    <xdr:sp macro="" textlink="">
      <xdr:nvSpPr>
        <xdr:cNvPr id="465" name="Text Box 19">
          <a:extLst>
            <a:ext uri="{FF2B5EF4-FFF2-40B4-BE49-F238E27FC236}">
              <a16:creationId xmlns:a16="http://schemas.microsoft.com/office/drawing/2014/main" id="{00000000-0008-0000-0E00-0000D101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466" name="Text Box 16">
          <a:extLst>
            <a:ext uri="{FF2B5EF4-FFF2-40B4-BE49-F238E27FC236}">
              <a16:creationId xmlns:a16="http://schemas.microsoft.com/office/drawing/2014/main" id="{00000000-0008-0000-0E00-0000D201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467" name="Text Box 17">
          <a:extLst>
            <a:ext uri="{FF2B5EF4-FFF2-40B4-BE49-F238E27FC236}">
              <a16:creationId xmlns:a16="http://schemas.microsoft.com/office/drawing/2014/main" id="{00000000-0008-0000-0E00-0000D301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468" name="Text Box 18">
          <a:extLst>
            <a:ext uri="{FF2B5EF4-FFF2-40B4-BE49-F238E27FC236}">
              <a16:creationId xmlns:a16="http://schemas.microsoft.com/office/drawing/2014/main" id="{00000000-0008-0000-0E00-0000D401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469" name="Text Box 19">
          <a:extLst>
            <a:ext uri="{FF2B5EF4-FFF2-40B4-BE49-F238E27FC236}">
              <a16:creationId xmlns:a16="http://schemas.microsoft.com/office/drawing/2014/main" id="{00000000-0008-0000-0E00-0000D501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38</xdr:row>
      <xdr:rowOff>504825</xdr:rowOff>
    </xdr:from>
    <xdr:ext cx="95250" cy="442269"/>
    <xdr:sp macro="" textlink="">
      <xdr:nvSpPr>
        <xdr:cNvPr id="470" name="Text Box 15">
          <a:extLst>
            <a:ext uri="{FF2B5EF4-FFF2-40B4-BE49-F238E27FC236}">
              <a16:creationId xmlns:a16="http://schemas.microsoft.com/office/drawing/2014/main" id="{00000000-0008-0000-0E00-0000D6010000}"/>
            </a:ext>
          </a:extLst>
        </xdr:cNvPr>
        <xdr:cNvSpPr txBox="1">
          <a:spLocks noChangeArrowheads="1"/>
        </xdr:cNvSpPr>
      </xdr:nvSpPr>
      <xdr:spPr bwMode="auto">
        <a:xfrm>
          <a:off x="32718375" y="5534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471" name="Text Box 16">
          <a:extLst>
            <a:ext uri="{FF2B5EF4-FFF2-40B4-BE49-F238E27FC236}">
              <a16:creationId xmlns:a16="http://schemas.microsoft.com/office/drawing/2014/main" id="{00000000-0008-0000-0E00-0000D701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472" name="Text Box 17">
          <a:extLst>
            <a:ext uri="{FF2B5EF4-FFF2-40B4-BE49-F238E27FC236}">
              <a16:creationId xmlns:a16="http://schemas.microsoft.com/office/drawing/2014/main" id="{00000000-0008-0000-0E00-0000D801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473" name="Text Box 18">
          <a:extLst>
            <a:ext uri="{FF2B5EF4-FFF2-40B4-BE49-F238E27FC236}">
              <a16:creationId xmlns:a16="http://schemas.microsoft.com/office/drawing/2014/main" id="{00000000-0008-0000-0E00-0000D901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474" name="Text Box 19">
          <a:extLst>
            <a:ext uri="{FF2B5EF4-FFF2-40B4-BE49-F238E27FC236}">
              <a16:creationId xmlns:a16="http://schemas.microsoft.com/office/drawing/2014/main" id="{00000000-0008-0000-0E00-0000DA01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38</xdr:row>
      <xdr:rowOff>504825</xdr:rowOff>
    </xdr:from>
    <xdr:ext cx="95250" cy="442269"/>
    <xdr:sp macro="" textlink="">
      <xdr:nvSpPr>
        <xdr:cNvPr id="475" name="Text Box 15">
          <a:extLst>
            <a:ext uri="{FF2B5EF4-FFF2-40B4-BE49-F238E27FC236}">
              <a16:creationId xmlns:a16="http://schemas.microsoft.com/office/drawing/2014/main" id="{00000000-0008-0000-0E00-0000DB010000}"/>
            </a:ext>
          </a:extLst>
        </xdr:cNvPr>
        <xdr:cNvSpPr txBox="1">
          <a:spLocks noChangeArrowheads="1"/>
        </xdr:cNvSpPr>
      </xdr:nvSpPr>
      <xdr:spPr bwMode="auto">
        <a:xfrm>
          <a:off x="32718375" y="5534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476" name="Text Box 16">
          <a:extLst>
            <a:ext uri="{FF2B5EF4-FFF2-40B4-BE49-F238E27FC236}">
              <a16:creationId xmlns:a16="http://schemas.microsoft.com/office/drawing/2014/main" id="{00000000-0008-0000-0E00-0000DC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477" name="Text Box 17">
          <a:extLst>
            <a:ext uri="{FF2B5EF4-FFF2-40B4-BE49-F238E27FC236}">
              <a16:creationId xmlns:a16="http://schemas.microsoft.com/office/drawing/2014/main" id="{00000000-0008-0000-0E00-0000DD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478" name="Text Box 18">
          <a:extLst>
            <a:ext uri="{FF2B5EF4-FFF2-40B4-BE49-F238E27FC236}">
              <a16:creationId xmlns:a16="http://schemas.microsoft.com/office/drawing/2014/main" id="{00000000-0008-0000-0E00-0000DE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479" name="Text Box 19">
          <a:extLst>
            <a:ext uri="{FF2B5EF4-FFF2-40B4-BE49-F238E27FC236}">
              <a16:creationId xmlns:a16="http://schemas.microsoft.com/office/drawing/2014/main" id="{00000000-0008-0000-0E00-0000DF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480" name="Text Box 16">
          <a:extLst>
            <a:ext uri="{FF2B5EF4-FFF2-40B4-BE49-F238E27FC236}">
              <a16:creationId xmlns:a16="http://schemas.microsoft.com/office/drawing/2014/main" id="{00000000-0008-0000-0E00-0000E0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481" name="Text Box 17">
          <a:extLst>
            <a:ext uri="{FF2B5EF4-FFF2-40B4-BE49-F238E27FC236}">
              <a16:creationId xmlns:a16="http://schemas.microsoft.com/office/drawing/2014/main" id="{00000000-0008-0000-0E00-0000E1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482" name="Text Box 18">
          <a:extLst>
            <a:ext uri="{FF2B5EF4-FFF2-40B4-BE49-F238E27FC236}">
              <a16:creationId xmlns:a16="http://schemas.microsoft.com/office/drawing/2014/main" id="{00000000-0008-0000-0E00-0000E2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483" name="Text Box 19">
          <a:extLst>
            <a:ext uri="{FF2B5EF4-FFF2-40B4-BE49-F238E27FC236}">
              <a16:creationId xmlns:a16="http://schemas.microsoft.com/office/drawing/2014/main" id="{00000000-0008-0000-0E00-0000E3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484" name="Text Box 16">
          <a:extLst>
            <a:ext uri="{FF2B5EF4-FFF2-40B4-BE49-F238E27FC236}">
              <a16:creationId xmlns:a16="http://schemas.microsoft.com/office/drawing/2014/main" id="{00000000-0008-0000-0E00-0000E4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485" name="Text Box 17">
          <a:extLst>
            <a:ext uri="{FF2B5EF4-FFF2-40B4-BE49-F238E27FC236}">
              <a16:creationId xmlns:a16="http://schemas.microsoft.com/office/drawing/2014/main" id="{00000000-0008-0000-0E00-0000E5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486" name="Text Box 18">
          <a:extLst>
            <a:ext uri="{FF2B5EF4-FFF2-40B4-BE49-F238E27FC236}">
              <a16:creationId xmlns:a16="http://schemas.microsoft.com/office/drawing/2014/main" id="{00000000-0008-0000-0E00-0000E6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487" name="Text Box 19">
          <a:extLst>
            <a:ext uri="{FF2B5EF4-FFF2-40B4-BE49-F238E27FC236}">
              <a16:creationId xmlns:a16="http://schemas.microsoft.com/office/drawing/2014/main" id="{00000000-0008-0000-0E00-0000E7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488" name="Text Box 16">
          <a:extLst>
            <a:ext uri="{FF2B5EF4-FFF2-40B4-BE49-F238E27FC236}">
              <a16:creationId xmlns:a16="http://schemas.microsoft.com/office/drawing/2014/main" id="{00000000-0008-0000-0E00-0000E8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489" name="Text Box 17">
          <a:extLst>
            <a:ext uri="{FF2B5EF4-FFF2-40B4-BE49-F238E27FC236}">
              <a16:creationId xmlns:a16="http://schemas.microsoft.com/office/drawing/2014/main" id="{00000000-0008-0000-0E00-0000E9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490" name="Text Box 18">
          <a:extLst>
            <a:ext uri="{FF2B5EF4-FFF2-40B4-BE49-F238E27FC236}">
              <a16:creationId xmlns:a16="http://schemas.microsoft.com/office/drawing/2014/main" id="{00000000-0008-0000-0E00-0000EA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491" name="Text Box 19">
          <a:extLst>
            <a:ext uri="{FF2B5EF4-FFF2-40B4-BE49-F238E27FC236}">
              <a16:creationId xmlns:a16="http://schemas.microsoft.com/office/drawing/2014/main" id="{00000000-0008-0000-0E00-0000EB01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492" name="Text Box 16">
          <a:extLst>
            <a:ext uri="{FF2B5EF4-FFF2-40B4-BE49-F238E27FC236}">
              <a16:creationId xmlns:a16="http://schemas.microsoft.com/office/drawing/2014/main" id="{00000000-0008-0000-0E00-0000EC010000}"/>
            </a:ext>
          </a:extLst>
        </xdr:cNvPr>
        <xdr:cNvSpPr txBox="1">
          <a:spLocks noChangeArrowheads="1"/>
        </xdr:cNvSpPr>
      </xdr:nvSpPr>
      <xdr:spPr bwMode="auto">
        <a:xfrm>
          <a:off x="745807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493" name="Text Box 17">
          <a:extLst>
            <a:ext uri="{FF2B5EF4-FFF2-40B4-BE49-F238E27FC236}">
              <a16:creationId xmlns:a16="http://schemas.microsoft.com/office/drawing/2014/main" id="{00000000-0008-0000-0E00-0000ED010000}"/>
            </a:ext>
          </a:extLst>
        </xdr:cNvPr>
        <xdr:cNvSpPr txBox="1">
          <a:spLocks noChangeArrowheads="1"/>
        </xdr:cNvSpPr>
      </xdr:nvSpPr>
      <xdr:spPr bwMode="auto">
        <a:xfrm>
          <a:off x="745807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494" name="Text Box 18">
          <a:extLst>
            <a:ext uri="{FF2B5EF4-FFF2-40B4-BE49-F238E27FC236}">
              <a16:creationId xmlns:a16="http://schemas.microsoft.com/office/drawing/2014/main" id="{00000000-0008-0000-0E00-0000EE010000}"/>
            </a:ext>
          </a:extLst>
        </xdr:cNvPr>
        <xdr:cNvSpPr txBox="1">
          <a:spLocks noChangeArrowheads="1"/>
        </xdr:cNvSpPr>
      </xdr:nvSpPr>
      <xdr:spPr bwMode="auto">
        <a:xfrm>
          <a:off x="745807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495" name="Text Box 19">
          <a:extLst>
            <a:ext uri="{FF2B5EF4-FFF2-40B4-BE49-F238E27FC236}">
              <a16:creationId xmlns:a16="http://schemas.microsoft.com/office/drawing/2014/main" id="{00000000-0008-0000-0E00-0000EF010000}"/>
            </a:ext>
          </a:extLst>
        </xdr:cNvPr>
        <xdr:cNvSpPr txBox="1">
          <a:spLocks noChangeArrowheads="1"/>
        </xdr:cNvSpPr>
      </xdr:nvSpPr>
      <xdr:spPr bwMode="auto">
        <a:xfrm>
          <a:off x="745807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44</xdr:row>
      <xdr:rowOff>0</xdr:rowOff>
    </xdr:from>
    <xdr:ext cx="95250" cy="442269"/>
    <xdr:sp macro="" textlink="">
      <xdr:nvSpPr>
        <xdr:cNvPr id="496" name="Text Box 15">
          <a:extLst>
            <a:ext uri="{FF2B5EF4-FFF2-40B4-BE49-F238E27FC236}">
              <a16:creationId xmlns:a16="http://schemas.microsoft.com/office/drawing/2014/main" id="{00000000-0008-0000-0E00-0000F0010000}"/>
            </a:ext>
          </a:extLst>
        </xdr:cNvPr>
        <xdr:cNvSpPr txBox="1">
          <a:spLocks noChangeArrowheads="1"/>
        </xdr:cNvSpPr>
      </xdr:nvSpPr>
      <xdr:spPr bwMode="auto">
        <a:xfrm>
          <a:off x="7458075" y="7839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40</xdr:row>
      <xdr:rowOff>0</xdr:rowOff>
    </xdr:from>
    <xdr:ext cx="95250" cy="171450"/>
    <xdr:sp macro="" textlink="">
      <xdr:nvSpPr>
        <xdr:cNvPr id="497" name="Text Box 16">
          <a:extLst>
            <a:ext uri="{FF2B5EF4-FFF2-40B4-BE49-F238E27FC236}">
              <a16:creationId xmlns:a16="http://schemas.microsoft.com/office/drawing/2014/main" id="{00000000-0008-0000-0E00-0000F1010000}"/>
            </a:ext>
          </a:extLst>
        </xdr:cNvPr>
        <xdr:cNvSpPr txBox="1">
          <a:spLocks noChangeArrowheads="1"/>
        </xdr:cNvSpPr>
      </xdr:nvSpPr>
      <xdr:spPr bwMode="auto">
        <a:xfrm>
          <a:off x="3134677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40</xdr:row>
      <xdr:rowOff>0</xdr:rowOff>
    </xdr:from>
    <xdr:ext cx="95250" cy="171450"/>
    <xdr:sp macro="" textlink="">
      <xdr:nvSpPr>
        <xdr:cNvPr id="498" name="Text Box 17">
          <a:extLst>
            <a:ext uri="{FF2B5EF4-FFF2-40B4-BE49-F238E27FC236}">
              <a16:creationId xmlns:a16="http://schemas.microsoft.com/office/drawing/2014/main" id="{00000000-0008-0000-0E00-0000F2010000}"/>
            </a:ext>
          </a:extLst>
        </xdr:cNvPr>
        <xdr:cNvSpPr txBox="1">
          <a:spLocks noChangeArrowheads="1"/>
        </xdr:cNvSpPr>
      </xdr:nvSpPr>
      <xdr:spPr bwMode="auto">
        <a:xfrm>
          <a:off x="3134677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40</xdr:row>
      <xdr:rowOff>0</xdr:rowOff>
    </xdr:from>
    <xdr:ext cx="95250" cy="171450"/>
    <xdr:sp macro="" textlink="">
      <xdr:nvSpPr>
        <xdr:cNvPr id="499" name="Text Box 18">
          <a:extLst>
            <a:ext uri="{FF2B5EF4-FFF2-40B4-BE49-F238E27FC236}">
              <a16:creationId xmlns:a16="http://schemas.microsoft.com/office/drawing/2014/main" id="{00000000-0008-0000-0E00-0000F3010000}"/>
            </a:ext>
          </a:extLst>
        </xdr:cNvPr>
        <xdr:cNvSpPr txBox="1">
          <a:spLocks noChangeArrowheads="1"/>
        </xdr:cNvSpPr>
      </xdr:nvSpPr>
      <xdr:spPr bwMode="auto">
        <a:xfrm>
          <a:off x="3134677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40</xdr:row>
      <xdr:rowOff>0</xdr:rowOff>
    </xdr:from>
    <xdr:ext cx="95250" cy="171450"/>
    <xdr:sp macro="" textlink="">
      <xdr:nvSpPr>
        <xdr:cNvPr id="500" name="Text Box 19">
          <a:extLst>
            <a:ext uri="{FF2B5EF4-FFF2-40B4-BE49-F238E27FC236}">
              <a16:creationId xmlns:a16="http://schemas.microsoft.com/office/drawing/2014/main" id="{00000000-0008-0000-0E00-0000F4010000}"/>
            </a:ext>
          </a:extLst>
        </xdr:cNvPr>
        <xdr:cNvSpPr txBox="1">
          <a:spLocks noChangeArrowheads="1"/>
        </xdr:cNvSpPr>
      </xdr:nvSpPr>
      <xdr:spPr bwMode="auto">
        <a:xfrm>
          <a:off x="3134677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501" name="Text Box 16">
          <a:extLst>
            <a:ext uri="{FF2B5EF4-FFF2-40B4-BE49-F238E27FC236}">
              <a16:creationId xmlns:a16="http://schemas.microsoft.com/office/drawing/2014/main" id="{00000000-0008-0000-0E00-0000F5010000}"/>
            </a:ext>
          </a:extLst>
        </xdr:cNvPr>
        <xdr:cNvSpPr txBox="1">
          <a:spLocks noChangeArrowheads="1"/>
        </xdr:cNvSpPr>
      </xdr:nvSpPr>
      <xdr:spPr bwMode="auto">
        <a:xfrm>
          <a:off x="3271837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502" name="Text Box 17">
          <a:extLst>
            <a:ext uri="{FF2B5EF4-FFF2-40B4-BE49-F238E27FC236}">
              <a16:creationId xmlns:a16="http://schemas.microsoft.com/office/drawing/2014/main" id="{00000000-0008-0000-0E00-0000F6010000}"/>
            </a:ext>
          </a:extLst>
        </xdr:cNvPr>
        <xdr:cNvSpPr txBox="1">
          <a:spLocks noChangeArrowheads="1"/>
        </xdr:cNvSpPr>
      </xdr:nvSpPr>
      <xdr:spPr bwMode="auto">
        <a:xfrm>
          <a:off x="3271837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503" name="Text Box 18">
          <a:extLst>
            <a:ext uri="{FF2B5EF4-FFF2-40B4-BE49-F238E27FC236}">
              <a16:creationId xmlns:a16="http://schemas.microsoft.com/office/drawing/2014/main" id="{00000000-0008-0000-0E00-0000F7010000}"/>
            </a:ext>
          </a:extLst>
        </xdr:cNvPr>
        <xdr:cNvSpPr txBox="1">
          <a:spLocks noChangeArrowheads="1"/>
        </xdr:cNvSpPr>
      </xdr:nvSpPr>
      <xdr:spPr bwMode="auto">
        <a:xfrm>
          <a:off x="3271837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504" name="Text Box 19">
          <a:extLst>
            <a:ext uri="{FF2B5EF4-FFF2-40B4-BE49-F238E27FC236}">
              <a16:creationId xmlns:a16="http://schemas.microsoft.com/office/drawing/2014/main" id="{00000000-0008-0000-0E00-0000F8010000}"/>
            </a:ext>
          </a:extLst>
        </xdr:cNvPr>
        <xdr:cNvSpPr txBox="1">
          <a:spLocks noChangeArrowheads="1"/>
        </xdr:cNvSpPr>
      </xdr:nvSpPr>
      <xdr:spPr bwMode="auto">
        <a:xfrm>
          <a:off x="3271837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43</xdr:row>
      <xdr:rowOff>504825</xdr:rowOff>
    </xdr:from>
    <xdr:ext cx="95250" cy="442269"/>
    <xdr:sp macro="" textlink="">
      <xdr:nvSpPr>
        <xdr:cNvPr id="505" name="Text Box 15">
          <a:extLst>
            <a:ext uri="{FF2B5EF4-FFF2-40B4-BE49-F238E27FC236}">
              <a16:creationId xmlns:a16="http://schemas.microsoft.com/office/drawing/2014/main" id="{00000000-0008-0000-0E00-0000F9010000}"/>
            </a:ext>
          </a:extLst>
        </xdr:cNvPr>
        <xdr:cNvSpPr txBox="1">
          <a:spLocks noChangeArrowheads="1"/>
        </xdr:cNvSpPr>
      </xdr:nvSpPr>
      <xdr:spPr bwMode="auto">
        <a:xfrm>
          <a:off x="32718375" y="7839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506" name="Text Box 16">
          <a:extLst>
            <a:ext uri="{FF2B5EF4-FFF2-40B4-BE49-F238E27FC236}">
              <a16:creationId xmlns:a16="http://schemas.microsoft.com/office/drawing/2014/main" id="{00000000-0008-0000-0E00-0000FA010000}"/>
            </a:ext>
          </a:extLst>
        </xdr:cNvPr>
        <xdr:cNvSpPr txBox="1">
          <a:spLocks noChangeArrowheads="1"/>
        </xdr:cNvSpPr>
      </xdr:nvSpPr>
      <xdr:spPr bwMode="auto">
        <a:xfrm>
          <a:off x="3271837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507" name="Text Box 17">
          <a:extLst>
            <a:ext uri="{FF2B5EF4-FFF2-40B4-BE49-F238E27FC236}">
              <a16:creationId xmlns:a16="http://schemas.microsoft.com/office/drawing/2014/main" id="{00000000-0008-0000-0E00-0000FB010000}"/>
            </a:ext>
          </a:extLst>
        </xdr:cNvPr>
        <xdr:cNvSpPr txBox="1">
          <a:spLocks noChangeArrowheads="1"/>
        </xdr:cNvSpPr>
      </xdr:nvSpPr>
      <xdr:spPr bwMode="auto">
        <a:xfrm>
          <a:off x="3271837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508" name="Text Box 18">
          <a:extLst>
            <a:ext uri="{FF2B5EF4-FFF2-40B4-BE49-F238E27FC236}">
              <a16:creationId xmlns:a16="http://schemas.microsoft.com/office/drawing/2014/main" id="{00000000-0008-0000-0E00-0000FC010000}"/>
            </a:ext>
          </a:extLst>
        </xdr:cNvPr>
        <xdr:cNvSpPr txBox="1">
          <a:spLocks noChangeArrowheads="1"/>
        </xdr:cNvSpPr>
      </xdr:nvSpPr>
      <xdr:spPr bwMode="auto">
        <a:xfrm>
          <a:off x="3271837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509" name="Text Box 19">
          <a:extLst>
            <a:ext uri="{FF2B5EF4-FFF2-40B4-BE49-F238E27FC236}">
              <a16:creationId xmlns:a16="http://schemas.microsoft.com/office/drawing/2014/main" id="{00000000-0008-0000-0E00-0000FD010000}"/>
            </a:ext>
          </a:extLst>
        </xdr:cNvPr>
        <xdr:cNvSpPr txBox="1">
          <a:spLocks noChangeArrowheads="1"/>
        </xdr:cNvSpPr>
      </xdr:nvSpPr>
      <xdr:spPr bwMode="auto">
        <a:xfrm>
          <a:off x="3271837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43</xdr:row>
      <xdr:rowOff>504825</xdr:rowOff>
    </xdr:from>
    <xdr:ext cx="95250" cy="442269"/>
    <xdr:sp macro="" textlink="">
      <xdr:nvSpPr>
        <xdr:cNvPr id="510" name="Text Box 15">
          <a:extLst>
            <a:ext uri="{FF2B5EF4-FFF2-40B4-BE49-F238E27FC236}">
              <a16:creationId xmlns:a16="http://schemas.microsoft.com/office/drawing/2014/main" id="{00000000-0008-0000-0E00-0000FE010000}"/>
            </a:ext>
          </a:extLst>
        </xdr:cNvPr>
        <xdr:cNvSpPr txBox="1">
          <a:spLocks noChangeArrowheads="1"/>
        </xdr:cNvSpPr>
      </xdr:nvSpPr>
      <xdr:spPr bwMode="auto">
        <a:xfrm>
          <a:off x="32718375" y="7839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511" name="Text Box 16">
          <a:extLst>
            <a:ext uri="{FF2B5EF4-FFF2-40B4-BE49-F238E27FC236}">
              <a16:creationId xmlns:a16="http://schemas.microsoft.com/office/drawing/2014/main" id="{00000000-0008-0000-0E00-0000FF010000}"/>
            </a:ext>
          </a:extLst>
        </xdr:cNvPr>
        <xdr:cNvSpPr txBox="1">
          <a:spLocks noChangeArrowheads="1"/>
        </xdr:cNvSpPr>
      </xdr:nvSpPr>
      <xdr:spPr bwMode="auto">
        <a:xfrm>
          <a:off x="3445192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512" name="Text Box 17">
          <a:extLst>
            <a:ext uri="{FF2B5EF4-FFF2-40B4-BE49-F238E27FC236}">
              <a16:creationId xmlns:a16="http://schemas.microsoft.com/office/drawing/2014/main" id="{00000000-0008-0000-0E00-000000020000}"/>
            </a:ext>
          </a:extLst>
        </xdr:cNvPr>
        <xdr:cNvSpPr txBox="1">
          <a:spLocks noChangeArrowheads="1"/>
        </xdr:cNvSpPr>
      </xdr:nvSpPr>
      <xdr:spPr bwMode="auto">
        <a:xfrm>
          <a:off x="3445192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513" name="Text Box 18">
          <a:extLst>
            <a:ext uri="{FF2B5EF4-FFF2-40B4-BE49-F238E27FC236}">
              <a16:creationId xmlns:a16="http://schemas.microsoft.com/office/drawing/2014/main" id="{00000000-0008-0000-0E00-000001020000}"/>
            </a:ext>
          </a:extLst>
        </xdr:cNvPr>
        <xdr:cNvSpPr txBox="1">
          <a:spLocks noChangeArrowheads="1"/>
        </xdr:cNvSpPr>
      </xdr:nvSpPr>
      <xdr:spPr bwMode="auto">
        <a:xfrm>
          <a:off x="3445192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514" name="Text Box 19">
          <a:extLst>
            <a:ext uri="{FF2B5EF4-FFF2-40B4-BE49-F238E27FC236}">
              <a16:creationId xmlns:a16="http://schemas.microsoft.com/office/drawing/2014/main" id="{00000000-0008-0000-0E00-000002020000}"/>
            </a:ext>
          </a:extLst>
        </xdr:cNvPr>
        <xdr:cNvSpPr txBox="1">
          <a:spLocks noChangeArrowheads="1"/>
        </xdr:cNvSpPr>
      </xdr:nvSpPr>
      <xdr:spPr bwMode="auto">
        <a:xfrm>
          <a:off x="3445192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515" name="Text Box 16">
          <a:extLst>
            <a:ext uri="{FF2B5EF4-FFF2-40B4-BE49-F238E27FC236}">
              <a16:creationId xmlns:a16="http://schemas.microsoft.com/office/drawing/2014/main" id="{00000000-0008-0000-0E00-000003020000}"/>
            </a:ext>
          </a:extLst>
        </xdr:cNvPr>
        <xdr:cNvSpPr txBox="1">
          <a:spLocks noChangeArrowheads="1"/>
        </xdr:cNvSpPr>
      </xdr:nvSpPr>
      <xdr:spPr bwMode="auto">
        <a:xfrm>
          <a:off x="3445192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516" name="Text Box 17">
          <a:extLst>
            <a:ext uri="{FF2B5EF4-FFF2-40B4-BE49-F238E27FC236}">
              <a16:creationId xmlns:a16="http://schemas.microsoft.com/office/drawing/2014/main" id="{00000000-0008-0000-0E00-000004020000}"/>
            </a:ext>
          </a:extLst>
        </xdr:cNvPr>
        <xdr:cNvSpPr txBox="1">
          <a:spLocks noChangeArrowheads="1"/>
        </xdr:cNvSpPr>
      </xdr:nvSpPr>
      <xdr:spPr bwMode="auto">
        <a:xfrm>
          <a:off x="3445192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517" name="Text Box 18">
          <a:extLst>
            <a:ext uri="{FF2B5EF4-FFF2-40B4-BE49-F238E27FC236}">
              <a16:creationId xmlns:a16="http://schemas.microsoft.com/office/drawing/2014/main" id="{00000000-0008-0000-0E00-000005020000}"/>
            </a:ext>
          </a:extLst>
        </xdr:cNvPr>
        <xdr:cNvSpPr txBox="1">
          <a:spLocks noChangeArrowheads="1"/>
        </xdr:cNvSpPr>
      </xdr:nvSpPr>
      <xdr:spPr bwMode="auto">
        <a:xfrm>
          <a:off x="3445192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518" name="Text Box 19">
          <a:extLst>
            <a:ext uri="{FF2B5EF4-FFF2-40B4-BE49-F238E27FC236}">
              <a16:creationId xmlns:a16="http://schemas.microsoft.com/office/drawing/2014/main" id="{00000000-0008-0000-0E00-000006020000}"/>
            </a:ext>
          </a:extLst>
        </xdr:cNvPr>
        <xdr:cNvSpPr txBox="1">
          <a:spLocks noChangeArrowheads="1"/>
        </xdr:cNvSpPr>
      </xdr:nvSpPr>
      <xdr:spPr bwMode="auto">
        <a:xfrm>
          <a:off x="3445192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519" name="Text Box 16">
          <a:extLst>
            <a:ext uri="{FF2B5EF4-FFF2-40B4-BE49-F238E27FC236}">
              <a16:creationId xmlns:a16="http://schemas.microsoft.com/office/drawing/2014/main" id="{00000000-0008-0000-0E00-000007020000}"/>
            </a:ext>
          </a:extLst>
        </xdr:cNvPr>
        <xdr:cNvSpPr txBox="1">
          <a:spLocks noChangeArrowheads="1"/>
        </xdr:cNvSpPr>
      </xdr:nvSpPr>
      <xdr:spPr bwMode="auto">
        <a:xfrm>
          <a:off x="3445192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520" name="Text Box 17">
          <a:extLst>
            <a:ext uri="{FF2B5EF4-FFF2-40B4-BE49-F238E27FC236}">
              <a16:creationId xmlns:a16="http://schemas.microsoft.com/office/drawing/2014/main" id="{00000000-0008-0000-0E00-000008020000}"/>
            </a:ext>
          </a:extLst>
        </xdr:cNvPr>
        <xdr:cNvSpPr txBox="1">
          <a:spLocks noChangeArrowheads="1"/>
        </xdr:cNvSpPr>
      </xdr:nvSpPr>
      <xdr:spPr bwMode="auto">
        <a:xfrm>
          <a:off x="3445192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521" name="Text Box 18">
          <a:extLst>
            <a:ext uri="{FF2B5EF4-FFF2-40B4-BE49-F238E27FC236}">
              <a16:creationId xmlns:a16="http://schemas.microsoft.com/office/drawing/2014/main" id="{00000000-0008-0000-0E00-000009020000}"/>
            </a:ext>
          </a:extLst>
        </xdr:cNvPr>
        <xdr:cNvSpPr txBox="1">
          <a:spLocks noChangeArrowheads="1"/>
        </xdr:cNvSpPr>
      </xdr:nvSpPr>
      <xdr:spPr bwMode="auto">
        <a:xfrm>
          <a:off x="3445192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522" name="Text Box 19">
          <a:extLst>
            <a:ext uri="{FF2B5EF4-FFF2-40B4-BE49-F238E27FC236}">
              <a16:creationId xmlns:a16="http://schemas.microsoft.com/office/drawing/2014/main" id="{00000000-0008-0000-0E00-00000A020000}"/>
            </a:ext>
          </a:extLst>
        </xdr:cNvPr>
        <xdr:cNvSpPr txBox="1">
          <a:spLocks noChangeArrowheads="1"/>
        </xdr:cNvSpPr>
      </xdr:nvSpPr>
      <xdr:spPr bwMode="auto">
        <a:xfrm>
          <a:off x="3445192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523" name="Text Box 16">
          <a:extLst>
            <a:ext uri="{FF2B5EF4-FFF2-40B4-BE49-F238E27FC236}">
              <a16:creationId xmlns:a16="http://schemas.microsoft.com/office/drawing/2014/main" id="{00000000-0008-0000-0E00-00000B020000}"/>
            </a:ext>
          </a:extLst>
        </xdr:cNvPr>
        <xdr:cNvSpPr txBox="1">
          <a:spLocks noChangeArrowheads="1"/>
        </xdr:cNvSpPr>
      </xdr:nvSpPr>
      <xdr:spPr bwMode="auto">
        <a:xfrm>
          <a:off x="3445192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524" name="Text Box 17">
          <a:extLst>
            <a:ext uri="{FF2B5EF4-FFF2-40B4-BE49-F238E27FC236}">
              <a16:creationId xmlns:a16="http://schemas.microsoft.com/office/drawing/2014/main" id="{00000000-0008-0000-0E00-00000C020000}"/>
            </a:ext>
          </a:extLst>
        </xdr:cNvPr>
        <xdr:cNvSpPr txBox="1">
          <a:spLocks noChangeArrowheads="1"/>
        </xdr:cNvSpPr>
      </xdr:nvSpPr>
      <xdr:spPr bwMode="auto">
        <a:xfrm>
          <a:off x="3445192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525" name="Text Box 18">
          <a:extLst>
            <a:ext uri="{FF2B5EF4-FFF2-40B4-BE49-F238E27FC236}">
              <a16:creationId xmlns:a16="http://schemas.microsoft.com/office/drawing/2014/main" id="{00000000-0008-0000-0E00-00000D020000}"/>
            </a:ext>
          </a:extLst>
        </xdr:cNvPr>
        <xdr:cNvSpPr txBox="1">
          <a:spLocks noChangeArrowheads="1"/>
        </xdr:cNvSpPr>
      </xdr:nvSpPr>
      <xdr:spPr bwMode="auto">
        <a:xfrm>
          <a:off x="3445192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526" name="Text Box 19">
          <a:extLst>
            <a:ext uri="{FF2B5EF4-FFF2-40B4-BE49-F238E27FC236}">
              <a16:creationId xmlns:a16="http://schemas.microsoft.com/office/drawing/2014/main" id="{00000000-0008-0000-0E00-00000E020000}"/>
            </a:ext>
          </a:extLst>
        </xdr:cNvPr>
        <xdr:cNvSpPr txBox="1">
          <a:spLocks noChangeArrowheads="1"/>
        </xdr:cNvSpPr>
      </xdr:nvSpPr>
      <xdr:spPr bwMode="auto">
        <a:xfrm>
          <a:off x="34451925" y="5819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527" name="Text Box 16">
          <a:extLst>
            <a:ext uri="{FF2B5EF4-FFF2-40B4-BE49-F238E27FC236}">
              <a16:creationId xmlns:a16="http://schemas.microsoft.com/office/drawing/2014/main" id="{00000000-0008-0000-0E00-00000F020000}"/>
            </a:ext>
          </a:extLst>
        </xdr:cNvPr>
        <xdr:cNvSpPr txBox="1">
          <a:spLocks noChangeArrowheads="1"/>
        </xdr:cNvSpPr>
      </xdr:nvSpPr>
      <xdr:spPr bwMode="auto">
        <a:xfrm>
          <a:off x="74506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528" name="Text Box 17">
          <a:extLst>
            <a:ext uri="{FF2B5EF4-FFF2-40B4-BE49-F238E27FC236}">
              <a16:creationId xmlns:a16="http://schemas.microsoft.com/office/drawing/2014/main" id="{00000000-0008-0000-0E00-000010020000}"/>
            </a:ext>
          </a:extLst>
        </xdr:cNvPr>
        <xdr:cNvSpPr txBox="1">
          <a:spLocks noChangeArrowheads="1"/>
        </xdr:cNvSpPr>
      </xdr:nvSpPr>
      <xdr:spPr bwMode="auto">
        <a:xfrm>
          <a:off x="74506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529" name="Text Box 18">
          <a:extLst>
            <a:ext uri="{FF2B5EF4-FFF2-40B4-BE49-F238E27FC236}">
              <a16:creationId xmlns:a16="http://schemas.microsoft.com/office/drawing/2014/main" id="{00000000-0008-0000-0E00-000011020000}"/>
            </a:ext>
          </a:extLst>
        </xdr:cNvPr>
        <xdr:cNvSpPr txBox="1">
          <a:spLocks noChangeArrowheads="1"/>
        </xdr:cNvSpPr>
      </xdr:nvSpPr>
      <xdr:spPr bwMode="auto">
        <a:xfrm>
          <a:off x="74506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530" name="Text Box 19">
          <a:extLst>
            <a:ext uri="{FF2B5EF4-FFF2-40B4-BE49-F238E27FC236}">
              <a16:creationId xmlns:a16="http://schemas.microsoft.com/office/drawing/2014/main" id="{00000000-0008-0000-0E00-000012020000}"/>
            </a:ext>
          </a:extLst>
        </xdr:cNvPr>
        <xdr:cNvSpPr txBox="1">
          <a:spLocks noChangeArrowheads="1"/>
        </xdr:cNvSpPr>
      </xdr:nvSpPr>
      <xdr:spPr bwMode="auto">
        <a:xfrm>
          <a:off x="74506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442269"/>
    <xdr:sp macro="" textlink="">
      <xdr:nvSpPr>
        <xdr:cNvPr id="531" name="Text Box 15">
          <a:extLst>
            <a:ext uri="{FF2B5EF4-FFF2-40B4-BE49-F238E27FC236}">
              <a16:creationId xmlns:a16="http://schemas.microsoft.com/office/drawing/2014/main" id="{00000000-0008-0000-0E00-000013020000}"/>
            </a:ext>
          </a:extLst>
        </xdr:cNvPr>
        <xdr:cNvSpPr txBox="1">
          <a:spLocks noChangeArrowheads="1"/>
        </xdr:cNvSpPr>
      </xdr:nvSpPr>
      <xdr:spPr bwMode="auto">
        <a:xfrm>
          <a:off x="7450667" y="1344083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532" name="Text Box 16">
          <a:extLst>
            <a:ext uri="{FF2B5EF4-FFF2-40B4-BE49-F238E27FC236}">
              <a16:creationId xmlns:a16="http://schemas.microsoft.com/office/drawing/2014/main" id="{00000000-0008-0000-0E00-000014020000}"/>
            </a:ext>
          </a:extLst>
        </xdr:cNvPr>
        <xdr:cNvSpPr txBox="1">
          <a:spLocks noChangeArrowheads="1"/>
        </xdr:cNvSpPr>
      </xdr:nvSpPr>
      <xdr:spPr bwMode="auto">
        <a:xfrm>
          <a:off x="74506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533" name="Text Box 17">
          <a:extLst>
            <a:ext uri="{FF2B5EF4-FFF2-40B4-BE49-F238E27FC236}">
              <a16:creationId xmlns:a16="http://schemas.microsoft.com/office/drawing/2014/main" id="{00000000-0008-0000-0E00-000015020000}"/>
            </a:ext>
          </a:extLst>
        </xdr:cNvPr>
        <xdr:cNvSpPr txBox="1">
          <a:spLocks noChangeArrowheads="1"/>
        </xdr:cNvSpPr>
      </xdr:nvSpPr>
      <xdr:spPr bwMode="auto">
        <a:xfrm>
          <a:off x="74506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534" name="Text Box 18">
          <a:extLst>
            <a:ext uri="{FF2B5EF4-FFF2-40B4-BE49-F238E27FC236}">
              <a16:creationId xmlns:a16="http://schemas.microsoft.com/office/drawing/2014/main" id="{00000000-0008-0000-0E00-000016020000}"/>
            </a:ext>
          </a:extLst>
        </xdr:cNvPr>
        <xdr:cNvSpPr txBox="1">
          <a:spLocks noChangeArrowheads="1"/>
        </xdr:cNvSpPr>
      </xdr:nvSpPr>
      <xdr:spPr bwMode="auto">
        <a:xfrm>
          <a:off x="74506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38</xdr:row>
      <xdr:rowOff>504825</xdr:rowOff>
    </xdr:from>
    <xdr:ext cx="95250" cy="442269"/>
    <xdr:sp macro="" textlink="">
      <xdr:nvSpPr>
        <xdr:cNvPr id="535" name="Text Box 15">
          <a:extLst>
            <a:ext uri="{FF2B5EF4-FFF2-40B4-BE49-F238E27FC236}">
              <a16:creationId xmlns:a16="http://schemas.microsoft.com/office/drawing/2014/main" id="{00000000-0008-0000-0E00-000017020000}"/>
            </a:ext>
          </a:extLst>
        </xdr:cNvPr>
        <xdr:cNvSpPr txBox="1">
          <a:spLocks noChangeArrowheads="1"/>
        </xdr:cNvSpPr>
      </xdr:nvSpPr>
      <xdr:spPr bwMode="auto">
        <a:xfrm>
          <a:off x="7450667" y="1496483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536" name="Text Box 16">
          <a:extLst>
            <a:ext uri="{FF2B5EF4-FFF2-40B4-BE49-F238E27FC236}">
              <a16:creationId xmlns:a16="http://schemas.microsoft.com/office/drawing/2014/main" id="{00000000-0008-0000-0E00-000018020000}"/>
            </a:ext>
          </a:extLst>
        </xdr:cNvPr>
        <xdr:cNvSpPr txBox="1">
          <a:spLocks noChangeArrowheads="1"/>
        </xdr:cNvSpPr>
      </xdr:nvSpPr>
      <xdr:spPr bwMode="auto">
        <a:xfrm>
          <a:off x="74506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537" name="Text Box 17">
          <a:extLst>
            <a:ext uri="{FF2B5EF4-FFF2-40B4-BE49-F238E27FC236}">
              <a16:creationId xmlns:a16="http://schemas.microsoft.com/office/drawing/2014/main" id="{00000000-0008-0000-0E00-000019020000}"/>
            </a:ext>
          </a:extLst>
        </xdr:cNvPr>
        <xdr:cNvSpPr txBox="1">
          <a:spLocks noChangeArrowheads="1"/>
        </xdr:cNvSpPr>
      </xdr:nvSpPr>
      <xdr:spPr bwMode="auto">
        <a:xfrm>
          <a:off x="74506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538" name="Text Box 18">
          <a:extLst>
            <a:ext uri="{FF2B5EF4-FFF2-40B4-BE49-F238E27FC236}">
              <a16:creationId xmlns:a16="http://schemas.microsoft.com/office/drawing/2014/main" id="{00000000-0008-0000-0E00-00001A020000}"/>
            </a:ext>
          </a:extLst>
        </xdr:cNvPr>
        <xdr:cNvSpPr txBox="1">
          <a:spLocks noChangeArrowheads="1"/>
        </xdr:cNvSpPr>
      </xdr:nvSpPr>
      <xdr:spPr bwMode="auto">
        <a:xfrm>
          <a:off x="74506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539" name="Text Box 19">
          <a:extLst>
            <a:ext uri="{FF2B5EF4-FFF2-40B4-BE49-F238E27FC236}">
              <a16:creationId xmlns:a16="http://schemas.microsoft.com/office/drawing/2014/main" id="{00000000-0008-0000-0E00-00001B020000}"/>
            </a:ext>
          </a:extLst>
        </xdr:cNvPr>
        <xdr:cNvSpPr txBox="1">
          <a:spLocks noChangeArrowheads="1"/>
        </xdr:cNvSpPr>
      </xdr:nvSpPr>
      <xdr:spPr bwMode="auto">
        <a:xfrm>
          <a:off x="74506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38</xdr:row>
      <xdr:rowOff>504825</xdr:rowOff>
    </xdr:from>
    <xdr:ext cx="95250" cy="442269"/>
    <xdr:sp macro="" textlink="">
      <xdr:nvSpPr>
        <xdr:cNvPr id="540" name="Text Box 15">
          <a:extLst>
            <a:ext uri="{FF2B5EF4-FFF2-40B4-BE49-F238E27FC236}">
              <a16:creationId xmlns:a16="http://schemas.microsoft.com/office/drawing/2014/main" id="{00000000-0008-0000-0E00-00001C020000}"/>
            </a:ext>
          </a:extLst>
        </xdr:cNvPr>
        <xdr:cNvSpPr txBox="1">
          <a:spLocks noChangeArrowheads="1"/>
        </xdr:cNvSpPr>
      </xdr:nvSpPr>
      <xdr:spPr bwMode="auto">
        <a:xfrm>
          <a:off x="7450667" y="1496483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638175</xdr:colOff>
      <xdr:row>37</xdr:row>
      <xdr:rowOff>152400</xdr:rowOff>
    </xdr:from>
    <xdr:ext cx="95250" cy="171450"/>
    <xdr:sp macro="" textlink="">
      <xdr:nvSpPr>
        <xdr:cNvPr id="541" name="Text Box 19">
          <a:extLst>
            <a:ext uri="{FF2B5EF4-FFF2-40B4-BE49-F238E27FC236}">
              <a16:creationId xmlns:a16="http://schemas.microsoft.com/office/drawing/2014/main" id="{00000000-0008-0000-0E00-00001D020000}"/>
            </a:ext>
          </a:extLst>
        </xdr:cNvPr>
        <xdr:cNvSpPr txBox="1">
          <a:spLocks noChangeArrowheads="1"/>
        </xdr:cNvSpPr>
      </xdr:nvSpPr>
      <xdr:spPr bwMode="auto">
        <a:xfrm>
          <a:off x="7411508" y="145457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542" name="Text Box 16">
          <a:extLst>
            <a:ext uri="{FF2B5EF4-FFF2-40B4-BE49-F238E27FC236}">
              <a16:creationId xmlns:a16="http://schemas.microsoft.com/office/drawing/2014/main" id="{00000000-0008-0000-0E00-00001E020000}"/>
            </a:ext>
          </a:extLst>
        </xdr:cNvPr>
        <xdr:cNvSpPr txBox="1">
          <a:spLocks noChangeArrowheads="1"/>
        </xdr:cNvSpPr>
      </xdr:nvSpPr>
      <xdr:spPr bwMode="auto">
        <a:xfrm>
          <a:off x="74506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543" name="Text Box 17">
          <a:extLst>
            <a:ext uri="{FF2B5EF4-FFF2-40B4-BE49-F238E27FC236}">
              <a16:creationId xmlns:a16="http://schemas.microsoft.com/office/drawing/2014/main" id="{00000000-0008-0000-0E00-00001F020000}"/>
            </a:ext>
          </a:extLst>
        </xdr:cNvPr>
        <xdr:cNvSpPr txBox="1">
          <a:spLocks noChangeArrowheads="1"/>
        </xdr:cNvSpPr>
      </xdr:nvSpPr>
      <xdr:spPr bwMode="auto">
        <a:xfrm>
          <a:off x="74506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544" name="Text Box 18">
          <a:extLst>
            <a:ext uri="{FF2B5EF4-FFF2-40B4-BE49-F238E27FC236}">
              <a16:creationId xmlns:a16="http://schemas.microsoft.com/office/drawing/2014/main" id="{00000000-0008-0000-0E00-000020020000}"/>
            </a:ext>
          </a:extLst>
        </xdr:cNvPr>
        <xdr:cNvSpPr txBox="1">
          <a:spLocks noChangeArrowheads="1"/>
        </xdr:cNvSpPr>
      </xdr:nvSpPr>
      <xdr:spPr bwMode="auto">
        <a:xfrm>
          <a:off x="74506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545" name="Text Box 19">
          <a:extLst>
            <a:ext uri="{FF2B5EF4-FFF2-40B4-BE49-F238E27FC236}">
              <a16:creationId xmlns:a16="http://schemas.microsoft.com/office/drawing/2014/main" id="{00000000-0008-0000-0E00-000021020000}"/>
            </a:ext>
          </a:extLst>
        </xdr:cNvPr>
        <xdr:cNvSpPr txBox="1">
          <a:spLocks noChangeArrowheads="1"/>
        </xdr:cNvSpPr>
      </xdr:nvSpPr>
      <xdr:spPr bwMode="auto">
        <a:xfrm>
          <a:off x="74506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38</xdr:row>
      <xdr:rowOff>504825</xdr:rowOff>
    </xdr:from>
    <xdr:ext cx="95250" cy="442269"/>
    <xdr:sp macro="" textlink="">
      <xdr:nvSpPr>
        <xdr:cNvPr id="546" name="Text Box 15">
          <a:extLst>
            <a:ext uri="{FF2B5EF4-FFF2-40B4-BE49-F238E27FC236}">
              <a16:creationId xmlns:a16="http://schemas.microsoft.com/office/drawing/2014/main" id="{00000000-0008-0000-0E00-000022020000}"/>
            </a:ext>
          </a:extLst>
        </xdr:cNvPr>
        <xdr:cNvSpPr txBox="1">
          <a:spLocks noChangeArrowheads="1"/>
        </xdr:cNvSpPr>
      </xdr:nvSpPr>
      <xdr:spPr bwMode="auto">
        <a:xfrm>
          <a:off x="7450667" y="1496483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638175</xdr:colOff>
      <xdr:row>37</xdr:row>
      <xdr:rowOff>152400</xdr:rowOff>
    </xdr:from>
    <xdr:ext cx="95250" cy="171450"/>
    <xdr:sp macro="" textlink="">
      <xdr:nvSpPr>
        <xdr:cNvPr id="547" name="Text Box 19">
          <a:extLst>
            <a:ext uri="{FF2B5EF4-FFF2-40B4-BE49-F238E27FC236}">
              <a16:creationId xmlns:a16="http://schemas.microsoft.com/office/drawing/2014/main" id="{00000000-0008-0000-0E00-000023020000}"/>
            </a:ext>
          </a:extLst>
        </xdr:cNvPr>
        <xdr:cNvSpPr txBox="1">
          <a:spLocks noChangeArrowheads="1"/>
        </xdr:cNvSpPr>
      </xdr:nvSpPr>
      <xdr:spPr bwMode="auto">
        <a:xfrm>
          <a:off x="7411508" y="145457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548" name="Text Box 16">
          <a:extLst>
            <a:ext uri="{FF2B5EF4-FFF2-40B4-BE49-F238E27FC236}">
              <a16:creationId xmlns:a16="http://schemas.microsoft.com/office/drawing/2014/main" id="{00000000-0008-0000-0E00-000024020000}"/>
            </a:ext>
          </a:extLst>
        </xdr:cNvPr>
        <xdr:cNvSpPr txBox="1">
          <a:spLocks noChangeArrowheads="1"/>
        </xdr:cNvSpPr>
      </xdr:nvSpPr>
      <xdr:spPr bwMode="auto">
        <a:xfrm>
          <a:off x="74506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549" name="Text Box 17">
          <a:extLst>
            <a:ext uri="{FF2B5EF4-FFF2-40B4-BE49-F238E27FC236}">
              <a16:creationId xmlns:a16="http://schemas.microsoft.com/office/drawing/2014/main" id="{00000000-0008-0000-0E00-000025020000}"/>
            </a:ext>
          </a:extLst>
        </xdr:cNvPr>
        <xdr:cNvSpPr txBox="1">
          <a:spLocks noChangeArrowheads="1"/>
        </xdr:cNvSpPr>
      </xdr:nvSpPr>
      <xdr:spPr bwMode="auto">
        <a:xfrm>
          <a:off x="74506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550" name="Text Box 18">
          <a:extLst>
            <a:ext uri="{FF2B5EF4-FFF2-40B4-BE49-F238E27FC236}">
              <a16:creationId xmlns:a16="http://schemas.microsoft.com/office/drawing/2014/main" id="{00000000-0008-0000-0E00-000026020000}"/>
            </a:ext>
          </a:extLst>
        </xdr:cNvPr>
        <xdr:cNvSpPr txBox="1">
          <a:spLocks noChangeArrowheads="1"/>
        </xdr:cNvSpPr>
      </xdr:nvSpPr>
      <xdr:spPr bwMode="auto">
        <a:xfrm>
          <a:off x="74506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551" name="Text Box 19">
          <a:extLst>
            <a:ext uri="{FF2B5EF4-FFF2-40B4-BE49-F238E27FC236}">
              <a16:creationId xmlns:a16="http://schemas.microsoft.com/office/drawing/2014/main" id="{00000000-0008-0000-0E00-000027020000}"/>
            </a:ext>
          </a:extLst>
        </xdr:cNvPr>
        <xdr:cNvSpPr txBox="1">
          <a:spLocks noChangeArrowheads="1"/>
        </xdr:cNvSpPr>
      </xdr:nvSpPr>
      <xdr:spPr bwMode="auto">
        <a:xfrm>
          <a:off x="74506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38</xdr:row>
      <xdr:rowOff>504825</xdr:rowOff>
    </xdr:from>
    <xdr:ext cx="95250" cy="442269"/>
    <xdr:sp macro="" textlink="">
      <xdr:nvSpPr>
        <xdr:cNvPr id="552" name="Text Box 15">
          <a:extLst>
            <a:ext uri="{FF2B5EF4-FFF2-40B4-BE49-F238E27FC236}">
              <a16:creationId xmlns:a16="http://schemas.microsoft.com/office/drawing/2014/main" id="{00000000-0008-0000-0E00-000028020000}"/>
            </a:ext>
          </a:extLst>
        </xdr:cNvPr>
        <xdr:cNvSpPr txBox="1">
          <a:spLocks noChangeArrowheads="1"/>
        </xdr:cNvSpPr>
      </xdr:nvSpPr>
      <xdr:spPr bwMode="auto">
        <a:xfrm>
          <a:off x="7450667" y="1496483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38</xdr:row>
      <xdr:rowOff>504825</xdr:rowOff>
    </xdr:from>
    <xdr:ext cx="95250" cy="442269"/>
    <xdr:sp macro="" textlink="">
      <xdr:nvSpPr>
        <xdr:cNvPr id="553" name="Text Box 15">
          <a:extLst>
            <a:ext uri="{FF2B5EF4-FFF2-40B4-BE49-F238E27FC236}">
              <a16:creationId xmlns:a16="http://schemas.microsoft.com/office/drawing/2014/main" id="{00000000-0008-0000-0E00-000029020000}"/>
            </a:ext>
          </a:extLst>
        </xdr:cNvPr>
        <xdr:cNvSpPr txBox="1">
          <a:spLocks noChangeArrowheads="1"/>
        </xdr:cNvSpPr>
      </xdr:nvSpPr>
      <xdr:spPr bwMode="auto">
        <a:xfrm>
          <a:off x="7450667" y="1496483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38</xdr:row>
      <xdr:rowOff>504825</xdr:rowOff>
    </xdr:from>
    <xdr:ext cx="95250" cy="442269"/>
    <xdr:sp macro="" textlink="">
      <xdr:nvSpPr>
        <xdr:cNvPr id="554" name="Text Box 15">
          <a:extLst>
            <a:ext uri="{FF2B5EF4-FFF2-40B4-BE49-F238E27FC236}">
              <a16:creationId xmlns:a16="http://schemas.microsoft.com/office/drawing/2014/main" id="{00000000-0008-0000-0E00-00002A020000}"/>
            </a:ext>
          </a:extLst>
        </xdr:cNvPr>
        <xdr:cNvSpPr txBox="1">
          <a:spLocks noChangeArrowheads="1"/>
        </xdr:cNvSpPr>
      </xdr:nvSpPr>
      <xdr:spPr bwMode="auto">
        <a:xfrm>
          <a:off x="7450667" y="1496483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555" name="Text Box 16">
          <a:extLst>
            <a:ext uri="{FF2B5EF4-FFF2-40B4-BE49-F238E27FC236}">
              <a16:creationId xmlns:a16="http://schemas.microsoft.com/office/drawing/2014/main" id="{00000000-0008-0000-0E00-00002B020000}"/>
            </a:ext>
          </a:extLst>
        </xdr:cNvPr>
        <xdr:cNvSpPr txBox="1">
          <a:spLocks noChangeArrowheads="1"/>
        </xdr:cNvSpPr>
      </xdr:nvSpPr>
      <xdr:spPr bwMode="auto">
        <a:xfrm>
          <a:off x="7450667" y="1525058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556" name="Text Box 17">
          <a:extLst>
            <a:ext uri="{FF2B5EF4-FFF2-40B4-BE49-F238E27FC236}">
              <a16:creationId xmlns:a16="http://schemas.microsoft.com/office/drawing/2014/main" id="{00000000-0008-0000-0E00-00002C020000}"/>
            </a:ext>
          </a:extLst>
        </xdr:cNvPr>
        <xdr:cNvSpPr txBox="1">
          <a:spLocks noChangeArrowheads="1"/>
        </xdr:cNvSpPr>
      </xdr:nvSpPr>
      <xdr:spPr bwMode="auto">
        <a:xfrm>
          <a:off x="7450667" y="1525058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557" name="Text Box 18">
          <a:extLst>
            <a:ext uri="{FF2B5EF4-FFF2-40B4-BE49-F238E27FC236}">
              <a16:creationId xmlns:a16="http://schemas.microsoft.com/office/drawing/2014/main" id="{00000000-0008-0000-0E00-00002D020000}"/>
            </a:ext>
          </a:extLst>
        </xdr:cNvPr>
        <xdr:cNvSpPr txBox="1">
          <a:spLocks noChangeArrowheads="1"/>
        </xdr:cNvSpPr>
      </xdr:nvSpPr>
      <xdr:spPr bwMode="auto">
        <a:xfrm>
          <a:off x="7450667" y="1525058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558" name="Text Box 19">
          <a:extLst>
            <a:ext uri="{FF2B5EF4-FFF2-40B4-BE49-F238E27FC236}">
              <a16:creationId xmlns:a16="http://schemas.microsoft.com/office/drawing/2014/main" id="{00000000-0008-0000-0E00-00002E020000}"/>
            </a:ext>
          </a:extLst>
        </xdr:cNvPr>
        <xdr:cNvSpPr txBox="1">
          <a:spLocks noChangeArrowheads="1"/>
        </xdr:cNvSpPr>
      </xdr:nvSpPr>
      <xdr:spPr bwMode="auto">
        <a:xfrm>
          <a:off x="7450667" y="1525058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43</xdr:row>
      <xdr:rowOff>504825</xdr:rowOff>
    </xdr:from>
    <xdr:ext cx="95250" cy="442269"/>
    <xdr:sp macro="" textlink="">
      <xdr:nvSpPr>
        <xdr:cNvPr id="559" name="Text Box 15">
          <a:extLst>
            <a:ext uri="{FF2B5EF4-FFF2-40B4-BE49-F238E27FC236}">
              <a16:creationId xmlns:a16="http://schemas.microsoft.com/office/drawing/2014/main" id="{00000000-0008-0000-0E00-00002F020000}"/>
            </a:ext>
          </a:extLst>
        </xdr:cNvPr>
        <xdr:cNvSpPr txBox="1">
          <a:spLocks noChangeArrowheads="1"/>
        </xdr:cNvSpPr>
      </xdr:nvSpPr>
      <xdr:spPr bwMode="auto">
        <a:xfrm>
          <a:off x="7450667" y="16814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560" name="Text Box 16">
          <a:extLst>
            <a:ext uri="{FF2B5EF4-FFF2-40B4-BE49-F238E27FC236}">
              <a16:creationId xmlns:a16="http://schemas.microsoft.com/office/drawing/2014/main" id="{00000000-0008-0000-0E00-000030020000}"/>
            </a:ext>
          </a:extLst>
        </xdr:cNvPr>
        <xdr:cNvSpPr txBox="1">
          <a:spLocks noChangeArrowheads="1"/>
        </xdr:cNvSpPr>
      </xdr:nvSpPr>
      <xdr:spPr bwMode="auto">
        <a:xfrm>
          <a:off x="7450667" y="1525058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561" name="Text Box 17">
          <a:extLst>
            <a:ext uri="{FF2B5EF4-FFF2-40B4-BE49-F238E27FC236}">
              <a16:creationId xmlns:a16="http://schemas.microsoft.com/office/drawing/2014/main" id="{00000000-0008-0000-0E00-000031020000}"/>
            </a:ext>
          </a:extLst>
        </xdr:cNvPr>
        <xdr:cNvSpPr txBox="1">
          <a:spLocks noChangeArrowheads="1"/>
        </xdr:cNvSpPr>
      </xdr:nvSpPr>
      <xdr:spPr bwMode="auto">
        <a:xfrm>
          <a:off x="7450667" y="1525058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562" name="Text Box 18">
          <a:extLst>
            <a:ext uri="{FF2B5EF4-FFF2-40B4-BE49-F238E27FC236}">
              <a16:creationId xmlns:a16="http://schemas.microsoft.com/office/drawing/2014/main" id="{00000000-0008-0000-0E00-000032020000}"/>
            </a:ext>
          </a:extLst>
        </xdr:cNvPr>
        <xdr:cNvSpPr txBox="1">
          <a:spLocks noChangeArrowheads="1"/>
        </xdr:cNvSpPr>
      </xdr:nvSpPr>
      <xdr:spPr bwMode="auto">
        <a:xfrm>
          <a:off x="7450667" y="1525058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563" name="Text Box 19">
          <a:extLst>
            <a:ext uri="{FF2B5EF4-FFF2-40B4-BE49-F238E27FC236}">
              <a16:creationId xmlns:a16="http://schemas.microsoft.com/office/drawing/2014/main" id="{00000000-0008-0000-0E00-000033020000}"/>
            </a:ext>
          </a:extLst>
        </xdr:cNvPr>
        <xdr:cNvSpPr txBox="1">
          <a:spLocks noChangeArrowheads="1"/>
        </xdr:cNvSpPr>
      </xdr:nvSpPr>
      <xdr:spPr bwMode="auto">
        <a:xfrm>
          <a:off x="7450667" y="1525058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442269"/>
    <xdr:sp macro="" textlink="">
      <xdr:nvSpPr>
        <xdr:cNvPr id="564" name="Text Box 15">
          <a:extLst>
            <a:ext uri="{FF2B5EF4-FFF2-40B4-BE49-F238E27FC236}">
              <a16:creationId xmlns:a16="http://schemas.microsoft.com/office/drawing/2014/main" id="{00000000-0008-0000-0E00-000034020000}"/>
            </a:ext>
          </a:extLst>
        </xdr:cNvPr>
        <xdr:cNvSpPr txBox="1">
          <a:spLocks noChangeArrowheads="1"/>
        </xdr:cNvSpPr>
      </xdr:nvSpPr>
      <xdr:spPr bwMode="auto">
        <a:xfrm>
          <a:off x="7450667" y="1525058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565" name="Text Box 16">
          <a:extLst>
            <a:ext uri="{FF2B5EF4-FFF2-40B4-BE49-F238E27FC236}">
              <a16:creationId xmlns:a16="http://schemas.microsoft.com/office/drawing/2014/main" id="{00000000-0008-0000-0E00-000035020000}"/>
            </a:ext>
          </a:extLst>
        </xdr:cNvPr>
        <xdr:cNvSpPr txBox="1">
          <a:spLocks noChangeArrowheads="1"/>
        </xdr:cNvSpPr>
      </xdr:nvSpPr>
      <xdr:spPr bwMode="auto">
        <a:xfrm>
          <a:off x="7450667" y="1525058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566" name="Text Box 17">
          <a:extLst>
            <a:ext uri="{FF2B5EF4-FFF2-40B4-BE49-F238E27FC236}">
              <a16:creationId xmlns:a16="http://schemas.microsoft.com/office/drawing/2014/main" id="{00000000-0008-0000-0E00-000036020000}"/>
            </a:ext>
          </a:extLst>
        </xdr:cNvPr>
        <xdr:cNvSpPr txBox="1">
          <a:spLocks noChangeArrowheads="1"/>
        </xdr:cNvSpPr>
      </xdr:nvSpPr>
      <xdr:spPr bwMode="auto">
        <a:xfrm>
          <a:off x="7450667" y="1525058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567" name="Text Box 18">
          <a:extLst>
            <a:ext uri="{FF2B5EF4-FFF2-40B4-BE49-F238E27FC236}">
              <a16:creationId xmlns:a16="http://schemas.microsoft.com/office/drawing/2014/main" id="{00000000-0008-0000-0E00-000037020000}"/>
            </a:ext>
          </a:extLst>
        </xdr:cNvPr>
        <xdr:cNvSpPr txBox="1">
          <a:spLocks noChangeArrowheads="1"/>
        </xdr:cNvSpPr>
      </xdr:nvSpPr>
      <xdr:spPr bwMode="auto">
        <a:xfrm>
          <a:off x="7450667" y="1525058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43</xdr:row>
      <xdr:rowOff>504825</xdr:rowOff>
    </xdr:from>
    <xdr:ext cx="95250" cy="442269"/>
    <xdr:sp macro="" textlink="">
      <xdr:nvSpPr>
        <xdr:cNvPr id="568" name="Text Box 15">
          <a:extLst>
            <a:ext uri="{FF2B5EF4-FFF2-40B4-BE49-F238E27FC236}">
              <a16:creationId xmlns:a16="http://schemas.microsoft.com/office/drawing/2014/main" id="{00000000-0008-0000-0E00-000038020000}"/>
            </a:ext>
          </a:extLst>
        </xdr:cNvPr>
        <xdr:cNvSpPr txBox="1">
          <a:spLocks noChangeArrowheads="1"/>
        </xdr:cNvSpPr>
      </xdr:nvSpPr>
      <xdr:spPr bwMode="auto">
        <a:xfrm>
          <a:off x="7450667" y="16814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569" name="Text Box 16">
          <a:extLst>
            <a:ext uri="{FF2B5EF4-FFF2-40B4-BE49-F238E27FC236}">
              <a16:creationId xmlns:a16="http://schemas.microsoft.com/office/drawing/2014/main" id="{00000000-0008-0000-0E00-000039020000}"/>
            </a:ext>
          </a:extLst>
        </xdr:cNvPr>
        <xdr:cNvSpPr txBox="1">
          <a:spLocks noChangeArrowheads="1"/>
        </xdr:cNvSpPr>
      </xdr:nvSpPr>
      <xdr:spPr bwMode="auto">
        <a:xfrm>
          <a:off x="7450667" y="1525058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570" name="Text Box 17">
          <a:extLst>
            <a:ext uri="{FF2B5EF4-FFF2-40B4-BE49-F238E27FC236}">
              <a16:creationId xmlns:a16="http://schemas.microsoft.com/office/drawing/2014/main" id="{00000000-0008-0000-0E00-00003A020000}"/>
            </a:ext>
          </a:extLst>
        </xdr:cNvPr>
        <xdr:cNvSpPr txBox="1">
          <a:spLocks noChangeArrowheads="1"/>
        </xdr:cNvSpPr>
      </xdr:nvSpPr>
      <xdr:spPr bwMode="auto">
        <a:xfrm>
          <a:off x="7450667" y="1525058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571" name="Text Box 18">
          <a:extLst>
            <a:ext uri="{FF2B5EF4-FFF2-40B4-BE49-F238E27FC236}">
              <a16:creationId xmlns:a16="http://schemas.microsoft.com/office/drawing/2014/main" id="{00000000-0008-0000-0E00-00003B020000}"/>
            </a:ext>
          </a:extLst>
        </xdr:cNvPr>
        <xdr:cNvSpPr txBox="1">
          <a:spLocks noChangeArrowheads="1"/>
        </xdr:cNvSpPr>
      </xdr:nvSpPr>
      <xdr:spPr bwMode="auto">
        <a:xfrm>
          <a:off x="7450667" y="1525058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572" name="Text Box 19">
          <a:extLst>
            <a:ext uri="{FF2B5EF4-FFF2-40B4-BE49-F238E27FC236}">
              <a16:creationId xmlns:a16="http://schemas.microsoft.com/office/drawing/2014/main" id="{00000000-0008-0000-0E00-00003C020000}"/>
            </a:ext>
          </a:extLst>
        </xdr:cNvPr>
        <xdr:cNvSpPr txBox="1">
          <a:spLocks noChangeArrowheads="1"/>
        </xdr:cNvSpPr>
      </xdr:nvSpPr>
      <xdr:spPr bwMode="auto">
        <a:xfrm>
          <a:off x="7450667" y="1525058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43</xdr:row>
      <xdr:rowOff>504825</xdr:rowOff>
    </xdr:from>
    <xdr:ext cx="95250" cy="442269"/>
    <xdr:sp macro="" textlink="">
      <xdr:nvSpPr>
        <xdr:cNvPr id="573" name="Text Box 15">
          <a:extLst>
            <a:ext uri="{FF2B5EF4-FFF2-40B4-BE49-F238E27FC236}">
              <a16:creationId xmlns:a16="http://schemas.microsoft.com/office/drawing/2014/main" id="{00000000-0008-0000-0E00-00003D020000}"/>
            </a:ext>
          </a:extLst>
        </xdr:cNvPr>
        <xdr:cNvSpPr txBox="1">
          <a:spLocks noChangeArrowheads="1"/>
        </xdr:cNvSpPr>
      </xdr:nvSpPr>
      <xdr:spPr bwMode="auto">
        <a:xfrm>
          <a:off x="7450667" y="16814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638175</xdr:colOff>
      <xdr:row>42</xdr:row>
      <xdr:rowOff>152400</xdr:rowOff>
    </xdr:from>
    <xdr:ext cx="95250" cy="171450"/>
    <xdr:sp macro="" textlink="">
      <xdr:nvSpPr>
        <xdr:cNvPr id="574" name="Text Box 19">
          <a:extLst>
            <a:ext uri="{FF2B5EF4-FFF2-40B4-BE49-F238E27FC236}">
              <a16:creationId xmlns:a16="http://schemas.microsoft.com/office/drawing/2014/main" id="{00000000-0008-0000-0E00-00003E020000}"/>
            </a:ext>
          </a:extLst>
        </xdr:cNvPr>
        <xdr:cNvSpPr txBox="1">
          <a:spLocks noChangeArrowheads="1"/>
        </xdr:cNvSpPr>
      </xdr:nvSpPr>
      <xdr:spPr bwMode="auto">
        <a:xfrm>
          <a:off x="7411508" y="1654598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575" name="Text Box 16">
          <a:extLst>
            <a:ext uri="{FF2B5EF4-FFF2-40B4-BE49-F238E27FC236}">
              <a16:creationId xmlns:a16="http://schemas.microsoft.com/office/drawing/2014/main" id="{00000000-0008-0000-0E00-00003F020000}"/>
            </a:ext>
          </a:extLst>
        </xdr:cNvPr>
        <xdr:cNvSpPr txBox="1">
          <a:spLocks noChangeArrowheads="1"/>
        </xdr:cNvSpPr>
      </xdr:nvSpPr>
      <xdr:spPr bwMode="auto">
        <a:xfrm>
          <a:off x="7450667" y="1525058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576" name="Text Box 17">
          <a:extLst>
            <a:ext uri="{FF2B5EF4-FFF2-40B4-BE49-F238E27FC236}">
              <a16:creationId xmlns:a16="http://schemas.microsoft.com/office/drawing/2014/main" id="{00000000-0008-0000-0E00-000040020000}"/>
            </a:ext>
          </a:extLst>
        </xdr:cNvPr>
        <xdr:cNvSpPr txBox="1">
          <a:spLocks noChangeArrowheads="1"/>
        </xdr:cNvSpPr>
      </xdr:nvSpPr>
      <xdr:spPr bwMode="auto">
        <a:xfrm>
          <a:off x="7450667" y="1525058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577" name="Text Box 18">
          <a:extLst>
            <a:ext uri="{FF2B5EF4-FFF2-40B4-BE49-F238E27FC236}">
              <a16:creationId xmlns:a16="http://schemas.microsoft.com/office/drawing/2014/main" id="{00000000-0008-0000-0E00-000041020000}"/>
            </a:ext>
          </a:extLst>
        </xdr:cNvPr>
        <xdr:cNvSpPr txBox="1">
          <a:spLocks noChangeArrowheads="1"/>
        </xdr:cNvSpPr>
      </xdr:nvSpPr>
      <xdr:spPr bwMode="auto">
        <a:xfrm>
          <a:off x="7450667" y="1525058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578" name="Text Box 19">
          <a:extLst>
            <a:ext uri="{FF2B5EF4-FFF2-40B4-BE49-F238E27FC236}">
              <a16:creationId xmlns:a16="http://schemas.microsoft.com/office/drawing/2014/main" id="{00000000-0008-0000-0E00-000042020000}"/>
            </a:ext>
          </a:extLst>
        </xdr:cNvPr>
        <xdr:cNvSpPr txBox="1">
          <a:spLocks noChangeArrowheads="1"/>
        </xdr:cNvSpPr>
      </xdr:nvSpPr>
      <xdr:spPr bwMode="auto">
        <a:xfrm>
          <a:off x="7450667" y="1525058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43</xdr:row>
      <xdr:rowOff>504825</xdr:rowOff>
    </xdr:from>
    <xdr:ext cx="95250" cy="442269"/>
    <xdr:sp macro="" textlink="">
      <xdr:nvSpPr>
        <xdr:cNvPr id="579" name="Text Box 15">
          <a:extLst>
            <a:ext uri="{FF2B5EF4-FFF2-40B4-BE49-F238E27FC236}">
              <a16:creationId xmlns:a16="http://schemas.microsoft.com/office/drawing/2014/main" id="{00000000-0008-0000-0E00-000043020000}"/>
            </a:ext>
          </a:extLst>
        </xdr:cNvPr>
        <xdr:cNvSpPr txBox="1">
          <a:spLocks noChangeArrowheads="1"/>
        </xdr:cNvSpPr>
      </xdr:nvSpPr>
      <xdr:spPr bwMode="auto">
        <a:xfrm>
          <a:off x="7450667" y="16814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11</xdr:col>
      <xdr:colOff>638175</xdr:colOff>
      <xdr:row>42</xdr:row>
      <xdr:rowOff>152400</xdr:rowOff>
    </xdr:from>
    <xdr:ext cx="95250" cy="171450"/>
    <xdr:sp macro="" textlink="">
      <xdr:nvSpPr>
        <xdr:cNvPr id="580" name="Text Box 19">
          <a:extLst>
            <a:ext uri="{FF2B5EF4-FFF2-40B4-BE49-F238E27FC236}">
              <a16:creationId xmlns:a16="http://schemas.microsoft.com/office/drawing/2014/main" id="{00000000-0008-0000-0E00-000044020000}"/>
            </a:ext>
          </a:extLst>
        </xdr:cNvPr>
        <xdr:cNvSpPr txBox="1">
          <a:spLocks noChangeArrowheads="1"/>
        </xdr:cNvSpPr>
      </xdr:nvSpPr>
      <xdr:spPr bwMode="auto">
        <a:xfrm>
          <a:off x="7411508" y="1654598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581" name="Text Box 16">
          <a:extLst>
            <a:ext uri="{FF2B5EF4-FFF2-40B4-BE49-F238E27FC236}">
              <a16:creationId xmlns:a16="http://schemas.microsoft.com/office/drawing/2014/main" id="{00000000-0008-0000-0E00-000045020000}"/>
            </a:ext>
          </a:extLst>
        </xdr:cNvPr>
        <xdr:cNvSpPr txBox="1">
          <a:spLocks noChangeArrowheads="1"/>
        </xdr:cNvSpPr>
      </xdr:nvSpPr>
      <xdr:spPr bwMode="auto">
        <a:xfrm>
          <a:off x="7450667" y="1525058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582" name="Text Box 17">
          <a:extLst>
            <a:ext uri="{FF2B5EF4-FFF2-40B4-BE49-F238E27FC236}">
              <a16:creationId xmlns:a16="http://schemas.microsoft.com/office/drawing/2014/main" id="{00000000-0008-0000-0E00-000046020000}"/>
            </a:ext>
          </a:extLst>
        </xdr:cNvPr>
        <xdr:cNvSpPr txBox="1">
          <a:spLocks noChangeArrowheads="1"/>
        </xdr:cNvSpPr>
      </xdr:nvSpPr>
      <xdr:spPr bwMode="auto">
        <a:xfrm>
          <a:off x="7450667" y="1525058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583" name="Text Box 18">
          <a:extLst>
            <a:ext uri="{FF2B5EF4-FFF2-40B4-BE49-F238E27FC236}">
              <a16:creationId xmlns:a16="http://schemas.microsoft.com/office/drawing/2014/main" id="{00000000-0008-0000-0E00-000047020000}"/>
            </a:ext>
          </a:extLst>
        </xdr:cNvPr>
        <xdr:cNvSpPr txBox="1">
          <a:spLocks noChangeArrowheads="1"/>
        </xdr:cNvSpPr>
      </xdr:nvSpPr>
      <xdr:spPr bwMode="auto">
        <a:xfrm>
          <a:off x="7450667" y="1525058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584" name="Text Box 19">
          <a:extLst>
            <a:ext uri="{FF2B5EF4-FFF2-40B4-BE49-F238E27FC236}">
              <a16:creationId xmlns:a16="http://schemas.microsoft.com/office/drawing/2014/main" id="{00000000-0008-0000-0E00-000048020000}"/>
            </a:ext>
          </a:extLst>
        </xdr:cNvPr>
        <xdr:cNvSpPr txBox="1">
          <a:spLocks noChangeArrowheads="1"/>
        </xdr:cNvSpPr>
      </xdr:nvSpPr>
      <xdr:spPr bwMode="auto">
        <a:xfrm>
          <a:off x="7450667" y="1525058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585" name="Text Box 16">
          <a:extLst>
            <a:ext uri="{FF2B5EF4-FFF2-40B4-BE49-F238E27FC236}">
              <a16:creationId xmlns:a16="http://schemas.microsoft.com/office/drawing/2014/main" id="{00000000-0008-0000-0E00-000049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586" name="Text Box 17">
          <a:extLst>
            <a:ext uri="{FF2B5EF4-FFF2-40B4-BE49-F238E27FC236}">
              <a16:creationId xmlns:a16="http://schemas.microsoft.com/office/drawing/2014/main" id="{00000000-0008-0000-0E00-00004A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587" name="Text Box 18">
          <a:extLst>
            <a:ext uri="{FF2B5EF4-FFF2-40B4-BE49-F238E27FC236}">
              <a16:creationId xmlns:a16="http://schemas.microsoft.com/office/drawing/2014/main" id="{00000000-0008-0000-0E00-00004B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588" name="Text Box 19">
          <a:extLst>
            <a:ext uri="{FF2B5EF4-FFF2-40B4-BE49-F238E27FC236}">
              <a16:creationId xmlns:a16="http://schemas.microsoft.com/office/drawing/2014/main" id="{00000000-0008-0000-0E00-00004C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442269"/>
    <xdr:sp macro="" textlink="">
      <xdr:nvSpPr>
        <xdr:cNvPr id="589" name="Text Box 15">
          <a:extLst>
            <a:ext uri="{FF2B5EF4-FFF2-40B4-BE49-F238E27FC236}">
              <a16:creationId xmlns:a16="http://schemas.microsoft.com/office/drawing/2014/main" id="{00000000-0008-0000-0E00-00004D020000}"/>
            </a:ext>
          </a:extLst>
        </xdr:cNvPr>
        <xdr:cNvSpPr txBox="1">
          <a:spLocks noChangeArrowheads="1"/>
        </xdr:cNvSpPr>
      </xdr:nvSpPr>
      <xdr:spPr bwMode="auto">
        <a:xfrm>
          <a:off x="32660167" y="1344083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590" name="Text Box 16">
          <a:extLst>
            <a:ext uri="{FF2B5EF4-FFF2-40B4-BE49-F238E27FC236}">
              <a16:creationId xmlns:a16="http://schemas.microsoft.com/office/drawing/2014/main" id="{00000000-0008-0000-0E00-00004E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591" name="Text Box 17">
          <a:extLst>
            <a:ext uri="{FF2B5EF4-FFF2-40B4-BE49-F238E27FC236}">
              <a16:creationId xmlns:a16="http://schemas.microsoft.com/office/drawing/2014/main" id="{00000000-0008-0000-0E00-00004F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592" name="Text Box 18">
          <a:extLst>
            <a:ext uri="{FF2B5EF4-FFF2-40B4-BE49-F238E27FC236}">
              <a16:creationId xmlns:a16="http://schemas.microsoft.com/office/drawing/2014/main" id="{00000000-0008-0000-0E00-000050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593" name="Text Box 19">
          <a:extLst>
            <a:ext uri="{FF2B5EF4-FFF2-40B4-BE49-F238E27FC236}">
              <a16:creationId xmlns:a16="http://schemas.microsoft.com/office/drawing/2014/main" id="{00000000-0008-0000-0E00-000051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442269"/>
    <xdr:sp macro="" textlink="">
      <xdr:nvSpPr>
        <xdr:cNvPr id="594" name="Text Box 15">
          <a:extLst>
            <a:ext uri="{FF2B5EF4-FFF2-40B4-BE49-F238E27FC236}">
              <a16:creationId xmlns:a16="http://schemas.microsoft.com/office/drawing/2014/main" id="{00000000-0008-0000-0E00-000052020000}"/>
            </a:ext>
          </a:extLst>
        </xdr:cNvPr>
        <xdr:cNvSpPr txBox="1">
          <a:spLocks noChangeArrowheads="1"/>
        </xdr:cNvSpPr>
      </xdr:nvSpPr>
      <xdr:spPr bwMode="auto">
        <a:xfrm>
          <a:off x="32660167" y="1344083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595" name="Text Box 16">
          <a:extLst>
            <a:ext uri="{FF2B5EF4-FFF2-40B4-BE49-F238E27FC236}">
              <a16:creationId xmlns:a16="http://schemas.microsoft.com/office/drawing/2014/main" id="{00000000-0008-0000-0E00-000053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596" name="Text Box 17">
          <a:extLst>
            <a:ext uri="{FF2B5EF4-FFF2-40B4-BE49-F238E27FC236}">
              <a16:creationId xmlns:a16="http://schemas.microsoft.com/office/drawing/2014/main" id="{00000000-0008-0000-0E00-000054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597" name="Text Box 18">
          <a:extLst>
            <a:ext uri="{FF2B5EF4-FFF2-40B4-BE49-F238E27FC236}">
              <a16:creationId xmlns:a16="http://schemas.microsoft.com/office/drawing/2014/main" id="{00000000-0008-0000-0E00-000055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598" name="Text Box 19">
          <a:extLst>
            <a:ext uri="{FF2B5EF4-FFF2-40B4-BE49-F238E27FC236}">
              <a16:creationId xmlns:a16="http://schemas.microsoft.com/office/drawing/2014/main" id="{00000000-0008-0000-0E00-000056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38</xdr:row>
      <xdr:rowOff>504825</xdr:rowOff>
    </xdr:from>
    <xdr:ext cx="95250" cy="442269"/>
    <xdr:sp macro="" textlink="">
      <xdr:nvSpPr>
        <xdr:cNvPr id="599" name="Text Box 15">
          <a:extLst>
            <a:ext uri="{FF2B5EF4-FFF2-40B4-BE49-F238E27FC236}">
              <a16:creationId xmlns:a16="http://schemas.microsoft.com/office/drawing/2014/main" id="{00000000-0008-0000-0E00-000057020000}"/>
            </a:ext>
          </a:extLst>
        </xdr:cNvPr>
        <xdr:cNvSpPr txBox="1">
          <a:spLocks noChangeArrowheads="1"/>
        </xdr:cNvSpPr>
      </xdr:nvSpPr>
      <xdr:spPr bwMode="auto">
        <a:xfrm>
          <a:off x="32660167" y="1496483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00" name="Text Box 16">
          <a:extLst>
            <a:ext uri="{FF2B5EF4-FFF2-40B4-BE49-F238E27FC236}">
              <a16:creationId xmlns:a16="http://schemas.microsoft.com/office/drawing/2014/main" id="{00000000-0008-0000-0E00-000058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01" name="Text Box 17">
          <a:extLst>
            <a:ext uri="{FF2B5EF4-FFF2-40B4-BE49-F238E27FC236}">
              <a16:creationId xmlns:a16="http://schemas.microsoft.com/office/drawing/2014/main" id="{00000000-0008-0000-0E00-000059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02" name="Text Box 18">
          <a:extLst>
            <a:ext uri="{FF2B5EF4-FFF2-40B4-BE49-F238E27FC236}">
              <a16:creationId xmlns:a16="http://schemas.microsoft.com/office/drawing/2014/main" id="{00000000-0008-0000-0E00-00005A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03" name="Text Box 19">
          <a:extLst>
            <a:ext uri="{FF2B5EF4-FFF2-40B4-BE49-F238E27FC236}">
              <a16:creationId xmlns:a16="http://schemas.microsoft.com/office/drawing/2014/main" id="{00000000-0008-0000-0E00-00005B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38</xdr:row>
      <xdr:rowOff>504825</xdr:rowOff>
    </xdr:from>
    <xdr:ext cx="95250" cy="442269"/>
    <xdr:sp macro="" textlink="">
      <xdr:nvSpPr>
        <xdr:cNvPr id="604" name="Text Box 15">
          <a:extLst>
            <a:ext uri="{FF2B5EF4-FFF2-40B4-BE49-F238E27FC236}">
              <a16:creationId xmlns:a16="http://schemas.microsoft.com/office/drawing/2014/main" id="{00000000-0008-0000-0E00-00005C020000}"/>
            </a:ext>
          </a:extLst>
        </xdr:cNvPr>
        <xdr:cNvSpPr txBox="1">
          <a:spLocks noChangeArrowheads="1"/>
        </xdr:cNvSpPr>
      </xdr:nvSpPr>
      <xdr:spPr bwMode="auto">
        <a:xfrm>
          <a:off x="32660167" y="1496483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05" name="Text Box 16">
          <a:extLst>
            <a:ext uri="{FF2B5EF4-FFF2-40B4-BE49-F238E27FC236}">
              <a16:creationId xmlns:a16="http://schemas.microsoft.com/office/drawing/2014/main" id="{00000000-0008-0000-0E00-00005D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06" name="Text Box 17">
          <a:extLst>
            <a:ext uri="{FF2B5EF4-FFF2-40B4-BE49-F238E27FC236}">
              <a16:creationId xmlns:a16="http://schemas.microsoft.com/office/drawing/2014/main" id="{00000000-0008-0000-0E00-00005E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07" name="Text Box 18">
          <a:extLst>
            <a:ext uri="{FF2B5EF4-FFF2-40B4-BE49-F238E27FC236}">
              <a16:creationId xmlns:a16="http://schemas.microsoft.com/office/drawing/2014/main" id="{00000000-0008-0000-0E00-00005F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08" name="Text Box 19">
          <a:extLst>
            <a:ext uri="{FF2B5EF4-FFF2-40B4-BE49-F238E27FC236}">
              <a16:creationId xmlns:a16="http://schemas.microsoft.com/office/drawing/2014/main" id="{00000000-0008-0000-0E00-000060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38</xdr:row>
      <xdr:rowOff>504825</xdr:rowOff>
    </xdr:from>
    <xdr:ext cx="95250" cy="442269"/>
    <xdr:sp macro="" textlink="">
      <xdr:nvSpPr>
        <xdr:cNvPr id="609" name="Text Box 15">
          <a:extLst>
            <a:ext uri="{FF2B5EF4-FFF2-40B4-BE49-F238E27FC236}">
              <a16:creationId xmlns:a16="http://schemas.microsoft.com/office/drawing/2014/main" id="{00000000-0008-0000-0E00-000061020000}"/>
            </a:ext>
          </a:extLst>
        </xdr:cNvPr>
        <xdr:cNvSpPr txBox="1">
          <a:spLocks noChangeArrowheads="1"/>
        </xdr:cNvSpPr>
      </xdr:nvSpPr>
      <xdr:spPr bwMode="auto">
        <a:xfrm>
          <a:off x="32660167" y="1496483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10" name="Text Box 16">
          <a:extLst>
            <a:ext uri="{FF2B5EF4-FFF2-40B4-BE49-F238E27FC236}">
              <a16:creationId xmlns:a16="http://schemas.microsoft.com/office/drawing/2014/main" id="{00000000-0008-0000-0E00-000062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11" name="Text Box 17">
          <a:extLst>
            <a:ext uri="{FF2B5EF4-FFF2-40B4-BE49-F238E27FC236}">
              <a16:creationId xmlns:a16="http://schemas.microsoft.com/office/drawing/2014/main" id="{00000000-0008-0000-0E00-000063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12" name="Text Box 18">
          <a:extLst>
            <a:ext uri="{FF2B5EF4-FFF2-40B4-BE49-F238E27FC236}">
              <a16:creationId xmlns:a16="http://schemas.microsoft.com/office/drawing/2014/main" id="{00000000-0008-0000-0E00-000064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13" name="Text Box 19">
          <a:extLst>
            <a:ext uri="{FF2B5EF4-FFF2-40B4-BE49-F238E27FC236}">
              <a16:creationId xmlns:a16="http://schemas.microsoft.com/office/drawing/2014/main" id="{00000000-0008-0000-0E00-000065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38</xdr:row>
      <xdr:rowOff>504825</xdr:rowOff>
    </xdr:from>
    <xdr:ext cx="95250" cy="442269"/>
    <xdr:sp macro="" textlink="">
      <xdr:nvSpPr>
        <xdr:cNvPr id="614" name="Text Box 15">
          <a:extLst>
            <a:ext uri="{FF2B5EF4-FFF2-40B4-BE49-F238E27FC236}">
              <a16:creationId xmlns:a16="http://schemas.microsoft.com/office/drawing/2014/main" id="{00000000-0008-0000-0E00-000066020000}"/>
            </a:ext>
          </a:extLst>
        </xdr:cNvPr>
        <xdr:cNvSpPr txBox="1">
          <a:spLocks noChangeArrowheads="1"/>
        </xdr:cNvSpPr>
      </xdr:nvSpPr>
      <xdr:spPr bwMode="auto">
        <a:xfrm>
          <a:off x="32660167" y="1496483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15" name="Text Box 16">
          <a:extLst>
            <a:ext uri="{FF2B5EF4-FFF2-40B4-BE49-F238E27FC236}">
              <a16:creationId xmlns:a16="http://schemas.microsoft.com/office/drawing/2014/main" id="{00000000-0008-0000-0E00-000067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16" name="Text Box 17">
          <a:extLst>
            <a:ext uri="{FF2B5EF4-FFF2-40B4-BE49-F238E27FC236}">
              <a16:creationId xmlns:a16="http://schemas.microsoft.com/office/drawing/2014/main" id="{00000000-0008-0000-0E00-000068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17" name="Text Box 18">
          <a:extLst>
            <a:ext uri="{FF2B5EF4-FFF2-40B4-BE49-F238E27FC236}">
              <a16:creationId xmlns:a16="http://schemas.microsoft.com/office/drawing/2014/main" id="{00000000-0008-0000-0E00-000069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18" name="Text Box 19">
          <a:extLst>
            <a:ext uri="{FF2B5EF4-FFF2-40B4-BE49-F238E27FC236}">
              <a16:creationId xmlns:a16="http://schemas.microsoft.com/office/drawing/2014/main" id="{00000000-0008-0000-0E00-00006A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38</xdr:row>
      <xdr:rowOff>504825</xdr:rowOff>
    </xdr:from>
    <xdr:ext cx="95250" cy="442269"/>
    <xdr:sp macro="" textlink="">
      <xdr:nvSpPr>
        <xdr:cNvPr id="619" name="Text Box 15">
          <a:extLst>
            <a:ext uri="{FF2B5EF4-FFF2-40B4-BE49-F238E27FC236}">
              <a16:creationId xmlns:a16="http://schemas.microsoft.com/office/drawing/2014/main" id="{00000000-0008-0000-0E00-00006B020000}"/>
            </a:ext>
          </a:extLst>
        </xdr:cNvPr>
        <xdr:cNvSpPr txBox="1">
          <a:spLocks noChangeArrowheads="1"/>
        </xdr:cNvSpPr>
      </xdr:nvSpPr>
      <xdr:spPr bwMode="auto">
        <a:xfrm>
          <a:off x="32660167" y="1496483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20" name="Text Box 16">
          <a:extLst>
            <a:ext uri="{FF2B5EF4-FFF2-40B4-BE49-F238E27FC236}">
              <a16:creationId xmlns:a16="http://schemas.microsoft.com/office/drawing/2014/main" id="{00000000-0008-0000-0E00-00006C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21" name="Text Box 17">
          <a:extLst>
            <a:ext uri="{FF2B5EF4-FFF2-40B4-BE49-F238E27FC236}">
              <a16:creationId xmlns:a16="http://schemas.microsoft.com/office/drawing/2014/main" id="{00000000-0008-0000-0E00-00006D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22" name="Text Box 18">
          <a:extLst>
            <a:ext uri="{FF2B5EF4-FFF2-40B4-BE49-F238E27FC236}">
              <a16:creationId xmlns:a16="http://schemas.microsoft.com/office/drawing/2014/main" id="{00000000-0008-0000-0E00-00006E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23" name="Text Box 19">
          <a:extLst>
            <a:ext uri="{FF2B5EF4-FFF2-40B4-BE49-F238E27FC236}">
              <a16:creationId xmlns:a16="http://schemas.microsoft.com/office/drawing/2014/main" id="{00000000-0008-0000-0E00-00006F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38</xdr:row>
      <xdr:rowOff>504825</xdr:rowOff>
    </xdr:from>
    <xdr:ext cx="95250" cy="442269"/>
    <xdr:sp macro="" textlink="">
      <xdr:nvSpPr>
        <xdr:cNvPr id="624" name="Text Box 15">
          <a:extLst>
            <a:ext uri="{FF2B5EF4-FFF2-40B4-BE49-F238E27FC236}">
              <a16:creationId xmlns:a16="http://schemas.microsoft.com/office/drawing/2014/main" id="{00000000-0008-0000-0E00-000070020000}"/>
            </a:ext>
          </a:extLst>
        </xdr:cNvPr>
        <xdr:cNvSpPr txBox="1">
          <a:spLocks noChangeArrowheads="1"/>
        </xdr:cNvSpPr>
      </xdr:nvSpPr>
      <xdr:spPr bwMode="auto">
        <a:xfrm>
          <a:off x="32660167" y="1496483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25" name="Text Box 16">
          <a:extLst>
            <a:ext uri="{FF2B5EF4-FFF2-40B4-BE49-F238E27FC236}">
              <a16:creationId xmlns:a16="http://schemas.microsoft.com/office/drawing/2014/main" id="{00000000-0008-0000-0E00-000071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26" name="Text Box 17">
          <a:extLst>
            <a:ext uri="{FF2B5EF4-FFF2-40B4-BE49-F238E27FC236}">
              <a16:creationId xmlns:a16="http://schemas.microsoft.com/office/drawing/2014/main" id="{00000000-0008-0000-0E00-000072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27" name="Text Box 18">
          <a:extLst>
            <a:ext uri="{FF2B5EF4-FFF2-40B4-BE49-F238E27FC236}">
              <a16:creationId xmlns:a16="http://schemas.microsoft.com/office/drawing/2014/main" id="{00000000-0008-0000-0E00-000073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28" name="Text Box 19">
          <a:extLst>
            <a:ext uri="{FF2B5EF4-FFF2-40B4-BE49-F238E27FC236}">
              <a16:creationId xmlns:a16="http://schemas.microsoft.com/office/drawing/2014/main" id="{00000000-0008-0000-0E00-000074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38</xdr:row>
      <xdr:rowOff>504825</xdr:rowOff>
    </xdr:from>
    <xdr:ext cx="95250" cy="442269"/>
    <xdr:sp macro="" textlink="">
      <xdr:nvSpPr>
        <xdr:cNvPr id="629" name="Text Box 15">
          <a:extLst>
            <a:ext uri="{FF2B5EF4-FFF2-40B4-BE49-F238E27FC236}">
              <a16:creationId xmlns:a16="http://schemas.microsoft.com/office/drawing/2014/main" id="{00000000-0008-0000-0E00-000075020000}"/>
            </a:ext>
          </a:extLst>
        </xdr:cNvPr>
        <xdr:cNvSpPr txBox="1">
          <a:spLocks noChangeArrowheads="1"/>
        </xdr:cNvSpPr>
      </xdr:nvSpPr>
      <xdr:spPr bwMode="auto">
        <a:xfrm>
          <a:off x="32660167" y="1496483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30" name="Text Box 16">
          <a:extLst>
            <a:ext uri="{FF2B5EF4-FFF2-40B4-BE49-F238E27FC236}">
              <a16:creationId xmlns:a16="http://schemas.microsoft.com/office/drawing/2014/main" id="{00000000-0008-0000-0E00-000076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31" name="Text Box 17">
          <a:extLst>
            <a:ext uri="{FF2B5EF4-FFF2-40B4-BE49-F238E27FC236}">
              <a16:creationId xmlns:a16="http://schemas.microsoft.com/office/drawing/2014/main" id="{00000000-0008-0000-0E00-000077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32" name="Text Box 18">
          <a:extLst>
            <a:ext uri="{FF2B5EF4-FFF2-40B4-BE49-F238E27FC236}">
              <a16:creationId xmlns:a16="http://schemas.microsoft.com/office/drawing/2014/main" id="{00000000-0008-0000-0E00-000078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33" name="Text Box 19">
          <a:extLst>
            <a:ext uri="{FF2B5EF4-FFF2-40B4-BE49-F238E27FC236}">
              <a16:creationId xmlns:a16="http://schemas.microsoft.com/office/drawing/2014/main" id="{00000000-0008-0000-0E00-000079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38</xdr:row>
      <xdr:rowOff>504825</xdr:rowOff>
    </xdr:from>
    <xdr:ext cx="95250" cy="442269"/>
    <xdr:sp macro="" textlink="">
      <xdr:nvSpPr>
        <xdr:cNvPr id="634" name="Text Box 15">
          <a:extLst>
            <a:ext uri="{FF2B5EF4-FFF2-40B4-BE49-F238E27FC236}">
              <a16:creationId xmlns:a16="http://schemas.microsoft.com/office/drawing/2014/main" id="{00000000-0008-0000-0E00-00007A020000}"/>
            </a:ext>
          </a:extLst>
        </xdr:cNvPr>
        <xdr:cNvSpPr txBox="1">
          <a:spLocks noChangeArrowheads="1"/>
        </xdr:cNvSpPr>
      </xdr:nvSpPr>
      <xdr:spPr bwMode="auto">
        <a:xfrm>
          <a:off x="32660167" y="1496483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35" name="Text Box 16">
          <a:extLst>
            <a:ext uri="{FF2B5EF4-FFF2-40B4-BE49-F238E27FC236}">
              <a16:creationId xmlns:a16="http://schemas.microsoft.com/office/drawing/2014/main" id="{00000000-0008-0000-0E00-00007B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36" name="Text Box 17">
          <a:extLst>
            <a:ext uri="{FF2B5EF4-FFF2-40B4-BE49-F238E27FC236}">
              <a16:creationId xmlns:a16="http://schemas.microsoft.com/office/drawing/2014/main" id="{00000000-0008-0000-0E00-00007C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37" name="Text Box 18">
          <a:extLst>
            <a:ext uri="{FF2B5EF4-FFF2-40B4-BE49-F238E27FC236}">
              <a16:creationId xmlns:a16="http://schemas.microsoft.com/office/drawing/2014/main" id="{00000000-0008-0000-0E00-00007D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38" name="Text Box 19">
          <a:extLst>
            <a:ext uri="{FF2B5EF4-FFF2-40B4-BE49-F238E27FC236}">
              <a16:creationId xmlns:a16="http://schemas.microsoft.com/office/drawing/2014/main" id="{00000000-0008-0000-0E00-00007E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39" name="Text Box 16">
          <a:extLst>
            <a:ext uri="{FF2B5EF4-FFF2-40B4-BE49-F238E27FC236}">
              <a16:creationId xmlns:a16="http://schemas.microsoft.com/office/drawing/2014/main" id="{00000000-0008-0000-0E00-00007F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40" name="Text Box 17">
          <a:extLst>
            <a:ext uri="{FF2B5EF4-FFF2-40B4-BE49-F238E27FC236}">
              <a16:creationId xmlns:a16="http://schemas.microsoft.com/office/drawing/2014/main" id="{00000000-0008-0000-0E00-000080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41" name="Text Box 18">
          <a:extLst>
            <a:ext uri="{FF2B5EF4-FFF2-40B4-BE49-F238E27FC236}">
              <a16:creationId xmlns:a16="http://schemas.microsoft.com/office/drawing/2014/main" id="{00000000-0008-0000-0E00-000081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642" name="Text Box 19">
          <a:extLst>
            <a:ext uri="{FF2B5EF4-FFF2-40B4-BE49-F238E27FC236}">
              <a16:creationId xmlns:a16="http://schemas.microsoft.com/office/drawing/2014/main" id="{00000000-0008-0000-0E00-000082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43" name="Text Box 16">
          <a:extLst>
            <a:ext uri="{FF2B5EF4-FFF2-40B4-BE49-F238E27FC236}">
              <a16:creationId xmlns:a16="http://schemas.microsoft.com/office/drawing/2014/main" id="{00000000-0008-0000-0E00-000083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44" name="Text Box 17">
          <a:extLst>
            <a:ext uri="{FF2B5EF4-FFF2-40B4-BE49-F238E27FC236}">
              <a16:creationId xmlns:a16="http://schemas.microsoft.com/office/drawing/2014/main" id="{00000000-0008-0000-0E00-000084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45" name="Text Box 18">
          <a:extLst>
            <a:ext uri="{FF2B5EF4-FFF2-40B4-BE49-F238E27FC236}">
              <a16:creationId xmlns:a16="http://schemas.microsoft.com/office/drawing/2014/main" id="{00000000-0008-0000-0E00-000085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46" name="Text Box 19">
          <a:extLst>
            <a:ext uri="{FF2B5EF4-FFF2-40B4-BE49-F238E27FC236}">
              <a16:creationId xmlns:a16="http://schemas.microsoft.com/office/drawing/2014/main" id="{00000000-0008-0000-0E00-000086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442269"/>
    <xdr:sp macro="" textlink="">
      <xdr:nvSpPr>
        <xdr:cNvPr id="647" name="Text Box 15">
          <a:extLst>
            <a:ext uri="{FF2B5EF4-FFF2-40B4-BE49-F238E27FC236}">
              <a16:creationId xmlns:a16="http://schemas.microsoft.com/office/drawing/2014/main" id="{00000000-0008-0000-0E00-000087020000}"/>
            </a:ext>
          </a:extLst>
        </xdr:cNvPr>
        <xdr:cNvSpPr txBox="1">
          <a:spLocks noChangeArrowheads="1"/>
        </xdr:cNvSpPr>
      </xdr:nvSpPr>
      <xdr:spPr bwMode="auto">
        <a:xfrm>
          <a:off x="32660167" y="1344083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48" name="Text Box 16">
          <a:extLst>
            <a:ext uri="{FF2B5EF4-FFF2-40B4-BE49-F238E27FC236}">
              <a16:creationId xmlns:a16="http://schemas.microsoft.com/office/drawing/2014/main" id="{00000000-0008-0000-0E00-000088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49" name="Text Box 17">
          <a:extLst>
            <a:ext uri="{FF2B5EF4-FFF2-40B4-BE49-F238E27FC236}">
              <a16:creationId xmlns:a16="http://schemas.microsoft.com/office/drawing/2014/main" id="{00000000-0008-0000-0E00-000089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50" name="Text Box 18">
          <a:extLst>
            <a:ext uri="{FF2B5EF4-FFF2-40B4-BE49-F238E27FC236}">
              <a16:creationId xmlns:a16="http://schemas.microsoft.com/office/drawing/2014/main" id="{00000000-0008-0000-0E00-00008A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51" name="Text Box 19">
          <a:extLst>
            <a:ext uri="{FF2B5EF4-FFF2-40B4-BE49-F238E27FC236}">
              <a16:creationId xmlns:a16="http://schemas.microsoft.com/office/drawing/2014/main" id="{00000000-0008-0000-0E00-00008B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442269"/>
    <xdr:sp macro="" textlink="">
      <xdr:nvSpPr>
        <xdr:cNvPr id="652" name="Text Box 15">
          <a:extLst>
            <a:ext uri="{FF2B5EF4-FFF2-40B4-BE49-F238E27FC236}">
              <a16:creationId xmlns:a16="http://schemas.microsoft.com/office/drawing/2014/main" id="{00000000-0008-0000-0E00-00008C020000}"/>
            </a:ext>
          </a:extLst>
        </xdr:cNvPr>
        <xdr:cNvSpPr txBox="1">
          <a:spLocks noChangeArrowheads="1"/>
        </xdr:cNvSpPr>
      </xdr:nvSpPr>
      <xdr:spPr bwMode="auto">
        <a:xfrm>
          <a:off x="32660167" y="1344083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53" name="Text Box 16">
          <a:extLst>
            <a:ext uri="{FF2B5EF4-FFF2-40B4-BE49-F238E27FC236}">
              <a16:creationId xmlns:a16="http://schemas.microsoft.com/office/drawing/2014/main" id="{00000000-0008-0000-0E00-00008D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54" name="Text Box 17">
          <a:extLst>
            <a:ext uri="{FF2B5EF4-FFF2-40B4-BE49-F238E27FC236}">
              <a16:creationId xmlns:a16="http://schemas.microsoft.com/office/drawing/2014/main" id="{00000000-0008-0000-0E00-00008E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55" name="Text Box 18">
          <a:extLst>
            <a:ext uri="{FF2B5EF4-FFF2-40B4-BE49-F238E27FC236}">
              <a16:creationId xmlns:a16="http://schemas.microsoft.com/office/drawing/2014/main" id="{00000000-0008-0000-0E00-00008F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56" name="Text Box 19">
          <a:extLst>
            <a:ext uri="{FF2B5EF4-FFF2-40B4-BE49-F238E27FC236}">
              <a16:creationId xmlns:a16="http://schemas.microsoft.com/office/drawing/2014/main" id="{00000000-0008-0000-0E00-000090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43</xdr:row>
      <xdr:rowOff>504825</xdr:rowOff>
    </xdr:from>
    <xdr:ext cx="95250" cy="442269"/>
    <xdr:sp macro="" textlink="">
      <xdr:nvSpPr>
        <xdr:cNvPr id="657" name="Text Box 15">
          <a:extLst>
            <a:ext uri="{FF2B5EF4-FFF2-40B4-BE49-F238E27FC236}">
              <a16:creationId xmlns:a16="http://schemas.microsoft.com/office/drawing/2014/main" id="{00000000-0008-0000-0E00-000091020000}"/>
            </a:ext>
          </a:extLst>
        </xdr:cNvPr>
        <xdr:cNvSpPr txBox="1">
          <a:spLocks noChangeArrowheads="1"/>
        </xdr:cNvSpPr>
      </xdr:nvSpPr>
      <xdr:spPr bwMode="auto">
        <a:xfrm>
          <a:off x="32660167" y="1496483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58" name="Text Box 16">
          <a:extLst>
            <a:ext uri="{FF2B5EF4-FFF2-40B4-BE49-F238E27FC236}">
              <a16:creationId xmlns:a16="http://schemas.microsoft.com/office/drawing/2014/main" id="{00000000-0008-0000-0E00-000092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59" name="Text Box 17">
          <a:extLst>
            <a:ext uri="{FF2B5EF4-FFF2-40B4-BE49-F238E27FC236}">
              <a16:creationId xmlns:a16="http://schemas.microsoft.com/office/drawing/2014/main" id="{00000000-0008-0000-0E00-000093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60" name="Text Box 18">
          <a:extLst>
            <a:ext uri="{FF2B5EF4-FFF2-40B4-BE49-F238E27FC236}">
              <a16:creationId xmlns:a16="http://schemas.microsoft.com/office/drawing/2014/main" id="{00000000-0008-0000-0E00-000094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61" name="Text Box 19">
          <a:extLst>
            <a:ext uri="{FF2B5EF4-FFF2-40B4-BE49-F238E27FC236}">
              <a16:creationId xmlns:a16="http://schemas.microsoft.com/office/drawing/2014/main" id="{00000000-0008-0000-0E00-000095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43</xdr:row>
      <xdr:rowOff>504825</xdr:rowOff>
    </xdr:from>
    <xdr:ext cx="95250" cy="442269"/>
    <xdr:sp macro="" textlink="">
      <xdr:nvSpPr>
        <xdr:cNvPr id="662" name="Text Box 15">
          <a:extLst>
            <a:ext uri="{FF2B5EF4-FFF2-40B4-BE49-F238E27FC236}">
              <a16:creationId xmlns:a16="http://schemas.microsoft.com/office/drawing/2014/main" id="{00000000-0008-0000-0E00-000096020000}"/>
            </a:ext>
          </a:extLst>
        </xdr:cNvPr>
        <xdr:cNvSpPr txBox="1">
          <a:spLocks noChangeArrowheads="1"/>
        </xdr:cNvSpPr>
      </xdr:nvSpPr>
      <xdr:spPr bwMode="auto">
        <a:xfrm>
          <a:off x="32660167" y="1496483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63" name="Text Box 16">
          <a:extLst>
            <a:ext uri="{FF2B5EF4-FFF2-40B4-BE49-F238E27FC236}">
              <a16:creationId xmlns:a16="http://schemas.microsoft.com/office/drawing/2014/main" id="{00000000-0008-0000-0E00-000097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64" name="Text Box 17">
          <a:extLst>
            <a:ext uri="{FF2B5EF4-FFF2-40B4-BE49-F238E27FC236}">
              <a16:creationId xmlns:a16="http://schemas.microsoft.com/office/drawing/2014/main" id="{00000000-0008-0000-0E00-000098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65" name="Text Box 18">
          <a:extLst>
            <a:ext uri="{FF2B5EF4-FFF2-40B4-BE49-F238E27FC236}">
              <a16:creationId xmlns:a16="http://schemas.microsoft.com/office/drawing/2014/main" id="{00000000-0008-0000-0E00-000099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66" name="Text Box 19">
          <a:extLst>
            <a:ext uri="{FF2B5EF4-FFF2-40B4-BE49-F238E27FC236}">
              <a16:creationId xmlns:a16="http://schemas.microsoft.com/office/drawing/2014/main" id="{00000000-0008-0000-0E00-00009A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43</xdr:row>
      <xdr:rowOff>504825</xdr:rowOff>
    </xdr:from>
    <xdr:ext cx="95250" cy="442269"/>
    <xdr:sp macro="" textlink="">
      <xdr:nvSpPr>
        <xdr:cNvPr id="667" name="Text Box 15">
          <a:extLst>
            <a:ext uri="{FF2B5EF4-FFF2-40B4-BE49-F238E27FC236}">
              <a16:creationId xmlns:a16="http://schemas.microsoft.com/office/drawing/2014/main" id="{00000000-0008-0000-0E00-00009B020000}"/>
            </a:ext>
          </a:extLst>
        </xdr:cNvPr>
        <xdr:cNvSpPr txBox="1">
          <a:spLocks noChangeArrowheads="1"/>
        </xdr:cNvSpPr>
      </xdr:nvSpPr>
      <xdr:spPr bwMode="auto">
        <a:xfrm>
          <a:off x="32660167" y="1496483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68" name="Text Box 16">
          <a:extLst>
            <a:ext uri="{FF2B5EF4-FFF2-40B4-BE49-F238E27FC236}">
              <a16:creationId xmlns:a16="http://schemas.microsoft.com/office/drawing/2014/main" id="{00000000-0008-0000-0E00-00009C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69" name="Text Box 17">
          <a:extLst>
            <a:ext uri="{FF2B5EF4-FFF2-40B4-BE49-F238E27FC236}">
              <a16:creationId xmlns:a16="http://schemas.microsoft.com/office/drawing/2014/main" id="{00000000-0008-0000-0E00-00009D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70" name="Text Box 18">
          <a:extLst>
            <a:ext uri="{FF2B5EF4-FFF2-40B4-BE49-F238E27FC236}">
              <a16:creationId xmlns:a16="http://schemas.microsoft.com/office/drawing/2014/main" id="{00000000-0008-0000-0E00-00009E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71" name="Text Box 19">
          <a:extLst>
            <a:ext uri="{FF2B5EF4-FFF2-40B4-BE49-F238E27FC236}">
              <a16:creationId xmlns:a16="http://schemas.microsoft.com/office/drawing/2014/main" id="{00000000-0008-0000-0E00-00009F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43</xdr:row>
      <xdr:rowOff>504825</xdr:rowOff>
    </xdr:from>
    <xdr:ext cx="95250" cy="442269"/>
    <xdr:sp macro="" textlink="">
      <xdr:nvSpPr>
        <xdr:cNvPr id="672" name="Text Box 15">
          <a:extLst>
            <a:ext uri="{FF2B5EF4-FFF2-40B4-BE49-F238E27FC236}">
              <a16:creationId xmlns:a16="http://schemas.microsoft.com/office/drawing/2014/main" id="{00000000-0008-0000-0E00-0000A0020000}"/>
            </a:ext>
          </a:extLst>
        </xdr:cNvPr>
        <xdr:cNvSpPr txBox="1">
          <a:spLocks noChangeArrowheads="1"/>
        </xdr:cNvSpPr>
      </xdr:nvSpPr>
      <xdr:spPr bwMode="auto">
        <a:xfrm>
          <a:off x="32660167" y="1496483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73" name="Text Box 16">
          <a:extLst>
            <a:ext uri="{FF2B5EF4-FFF2-40B4-BE49-F238E27FC236}">
              <a16:creationId xmlns:a16="http://schemas.microsoft.com/office/drawing/2014/main" id="{00000000-0008-0000-0E00-0000A1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74" name="Text Box 17">
          <a:extLst>
            <a:ext uri="{FF2B5EF4-FFF2-40B4-BE49-F238E27FC236}">
              <a16:creationId xmlns:a16="http://schemas.microsoft.com/office/drawing/2014/main" id="{00000000-0008-0000-0E00-0000A2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75" name="Text Box 18">
          <a:extLst>
            <a:ext uri="{FF2B5EF4-FFF2-40B4-BE49-F238E27FC236}">
              <a16:creationId xmlns:a16="http://schemas.microsoft.com/office/drawing/2014/main" id="{00000000-0008-0000-0E00-0000A3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76" name="Text Box 19">
          <a:extLst>
            <a:ext uri="{FF2B5EF4-FFF2-40B4-BE49-F238E27FC236}">
              <a16:creationId xmlns:a16="http://schemas.microsoft.com/office/drawing/2014/main" id="{00000000-0008-0000-0E00-0000A4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43</xdr:row>
      <xdr:rowOff>504825</xdr:rowOff>
    </xdr:from>
    <xdr:ext cx="95250" cy="442269"/>
    <xdr:sp macro="" textlink="">
      <xdr:nvSpPr>
        <xdr:cNvPr id="677" name="Text Box 15">
          <a:extLst>
            <a:ext uri="{FF2B5EF4-FFF2-40B4-BE49-F238E27FC236}">
              <a16:creationId xmlns:a16="http://schemas.microsoft.com/office/drawing/2014/main" id="{00000000-0008-0000-0E00-0000A5020000}"/>
            </a:ext>
          </a:extLst>
        </xdr:cNvPr>
        <xdr:cNvSpPr txBox="1">
          <a:spLocks noChangeArrowheads="1"/>
        </xdr:cNvSpPr>
      </xdr:nvSpPr>
      <xdr:spPr bwMode="auto">
        <a:xfrm>
          <a:off x="32660167" y="1496483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78" name="Text Box 16">
          <a:extLst>
            <a:ext uri="{FF2B5EF4-FFF2-40B4-BE49-F238E27FC236}">
              <a16:creationId xmlns:a16="http://schemas.microsoft.com/office/drawing/2014/main" id="{00000000-0008-0000-0E00-0000A6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79" name="Text Box 17">
          <a:extLst>
            <a:ext uri="{FF2B5EF4-FFF2-40B4-BE49-F238E27FC236}">
              <a16:creationId xmlns:a16="http://schemas.microsoft.com/office/drawing/2014/main" id="{00000000-0008-0000-0E00-0000A7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80" name="Text Box 18">
          <a:extLst>
            <a:ext uri="{FF2B5EF4-FFF2-40B4-BE49-F238E27FC236}">
              <a16:creationId xmlns:a16="http://schemas.microsoft.com/office/drawing/2014/main" id="{00000000-0008-0000-0E00-0000A8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81" name="Text Box 19">
          <a:extLst>
            <a:ext uri="{FF2B5EF4-FFF2-40B4-BE49-F238E27FC236}">
              <a16:creationId xmlns:a16="http://schemas.microsoft.com/office/drawing/2014/main" id="{00000000-0008-0000-0E00-0000A9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43</xdr:row>
      <xdr:rowOff>504825</xdr:rowOff>
    </xdr:from>
    <xdr:ext cx="95250" cy="442269"/>
    <xdr:sp macro="" textlink="">
      <xdr:nvSpPr>
        <xdr:cNvPr id="682" name="Text Box 15">
          <a:extLst>
            <a:ext uri="{FF2B5EF4-FFF2-40B4-BE49-F238E27FC236}">
              <a16:creationId xmlns:a16="http://schemas.microsoft.com/office/drawing/2014/main" id="{00000000-0008-0000-0E00-0000AA020000}"/>
            </a:ext>
          </a:extLst>
        </xdr:cNvPr>
        <xdr:cNvSpPr txBox="1">
          <a:spLocks noChangeArrowheads="1"/>
        </xdr:cNvSpPr>
      </xdr:nvSpPr>
      <xdr:spPr bwMode="auto">
        <a:xfrm>
          <a:off x="32660167" y="1496483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83" name="Text Box 16">
          <a:extLst>
            <a:ext uri="{FF2B5EF4-FFF2-40B4-BE49-F238E27FC236}">
              <a16:creationId xmlns:a16="http://schemas.microsoft.com/office/drawing/2014/main" id="{00000000-0008-0000-0E00-0000AB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84" name="Text Box 17">
          <a:extLst>
            <a:ext uri="{FF2B5EF4-FFF2-40B4-BE49-F238E27FC236}">
              <a16:creationId xmlns:a16="http://schemas.microsoft.com/office/drawing/2014/main" id="{00000000-0008-0000-0E00-0000AC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85" name="Text Box 18">
          <a:extLst>
            <a:ext uri="{FF2B5EF4-FFF2-40B4-BE49-F238E27FC236}">
              <a16:creationId xmlns:a16="http://schemas.microsoft.com/office/drawing/2014/main" id="{00000000-0008-0000-0E00-0000AD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86" name="Text Box 19">
          <a:extLst>
            <a:ext uri="{FF2B5EF4-FFF2-40B4-BE49-F238E27FC236}">
              <a16:creationId xmlns:a16="http://schemas.microsoft.com/office/drawing/2014/main" id="{00000000-0008-0000-0E00-0000AE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43</xdr:row>
      <xdr:rowOff>504825</xdr:rowOff>
    </xdr:from>
    <xdr:ext cx="95250" cy="442269"/>
    <xdr:sp macro="" textlink="">
      <xdr:nvSpPr>
        <xdr:cNvPr id="687" name="Text Box 15">
          <a:extLst>
            <a:ext uri="{FF2B5EF4-FFF2-40B4-BE49-F238E27FC236}">
              <a16:creationId xmlns:a16="http://schemas.microsoft.com/office/drawing/2014/main" id="{00000000-0008-0000-0E00-0000AF020000}"/>
            </a:ext>
          </a:extLst>
        </xdr:cNvPr>
        <xdr:cNvSpPr txBox="1">
          <a:spLocks noChangeArrowheads="1"/>
        </xdr:cNvSpPr>
      </xdr:nvSpPr>
      <xdr:spPr bwMode="auto">
        <a:xfrm>
          <a:off x="32660167" y="1496483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88" name="Text Box 16">
          <a:extLst>
            <a:ext uri="{FF2B5EF4-FFF2-40B4-BE49-F238E27FC236}">
              <a16:creationId xmlns:a16="http://schemas.microsoft.com/office/drawing/2014/main" id="{00000000-0008-0000-0E00-0000B0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89" name="Text Box 17">
          <a:extLst>
            <a:ext uri="{FF2B5EF4-FFF2-40B4-BE49-F238E27FC236}">
              <a16:creationId xmlns:a16="http://schemas.microsoft.com/office/drawing/2014/main" id="{00000000-0008-0000-0E00-0000B1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90" name="Text Box 18">
          <a:extLst>
            <a:ext uri="{FF2B5EF4-FFF2-40B4-BE49-F238E27FC236}">
              <a16:creationId xmlns:a16="http://schemas.microsoft.com/office/drawing/2014/main" id="{00000000-0008-0000-0E00-0000B2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91" name="Text Box 19">
          <a:extLst>
            <a:ext uri="{FF2B5EF4-FFF2-40B4-BE49-F238E27FC236}">
              <a16:creationId xmlns:a16="http://schemas.microsoft.com/office/drawing/2014/main" id="{00000000-0008-0000-0E00-0000B3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43</xdr:row>
      <xdr:rowOff>504825</xdr:rowOff>
    </xdr:from>
    <xdr:ext cx="95250" cy="442269"/>
    <xdr:sp macro="" textlink="">
      <xdr:nvSpPr>
        <xdr:cNvPr id="692" name="Text Box 15">
          <a:extLst>
            <a:ext uri="{FF2B5EF4-FFF2-40B4-BE49-F238E27FC236}">
              <a16:creationId xmlns:a16="http://schemas.microsoft.com/office/drawing/2014/main" id="{00000000-0008-0000-0E00-0000B4020000}"/>
            </a:ext>
          </a:extLst>
        </xdr:cNvPr>
        <xdr:cNvSpPr txBox="1">
          <a:spLocks noChangeArrowheads="1"/>
        </xdr:cNvSpPr>
      </xdr:nvSpPr>
      <xdr:spPr bwMode="auto">
        <a:xfrm>
          <a:off x="32660167" y="1496483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93" name="Text Box 16">
          <a:extLst>
            <a:ext uri="{FF2B5EF4-FFF2-40B4-BE49-F238E27FC236}">
              <a16:creationId xmlns:a16="http://schemas.microsoft.com/office/drawing/2014/main" id="{00000000-0008-0000-0E00-0000B5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94" name="Text Box 17">
          <a:extLst>
            <a:ext uri="{FF2B5EF4-FFF2-40B4-BE49-F238E27FC236}">
              <a16:creationId xmlns:a16="http://schemas.microsoft.com/office/drawing/2014/main" id="{00000000-0008-0000-0E00-0000B6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95" name="Text Box 18">
          <a:extLst>
            <a:ext uri="{FF2B5EF4-FFF2-40B4-BE49-F238E27FC236}">
              <a16:creationId xmlns:a16="http://schemas.microsoft.com/office/drawing/2014/main" id="{00000000-0008-0000-0E00-0000B7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96" name="Text Box 19">
          <a:extLst>
            <a:ext uri="{FF2B5EF4-FFF2-40B4-BE49-F238E27FC236}">
              <a16:creationId xmlns:a16="http://schemas.microsoft.com/office/drawing/2014/main" id="{00000000-0008-0000-0E00-0000B8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97" name="Text Box 16">
          <a:extLst>
            <a:ext uri="{FF2B5EF4-FFF2-40B4-BE49-F238E27FC236}">
              <a16:creationId xmlns:a16="http://schemas.microsoft.com/office/drawing/2014/main" id="{00000000-0008-0000-0E00-0000B9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98" name="Text Box 17">
          <a:extLst>
            <a:ext uri="{FF2B5EF4-FFF2-40B4-BE49-F238E27FC236}">
              <a16:creationId xmlns:a16="http://schemas.microsoft.com/office/drawing/2014/main" id="{00000000-0008-0000-0E00-0000BA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699" name="Text Box 18">
          <a:extLst>
            <a:ext uri="{FF2B5EF4-FFF2-40B4-BE49-F238E27FC236}">
              <a16:creationId xmlns:a16="http://schemas.microsoft.com/office/drawing/2014/main" id="{00000000-0008-0000-0E00-0000BB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700" name="Text Box 19">
          <a:extLst>
            <a:ext uri="{FF2B5EF4-FFF2-40B4-BE49-F238E27FC236}">
              <a16:creationId xmlns:a16="http://schemas.microsoft.com/office/drawing/2014/main" id="{00000000-0008-0000-0E00-0000BC020000}"/>
            </a:ext>
          </a:extLst>
        </xdr:cNvPr>
        <xdr:cNvSpPr txBox="1">
          <a:spLocks noChangeArrowheads="1"/>
        </xdr:cNvSpPr>
      </xdr:nvSpPr>
      <xdr:spPr bwMode="auto">
        <a:xfrm>
          <a:off x="32660167" y="1344083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16.xml><?xml version="1.0" encoding="utf-8"?>
<xdr:wsDr xmlns:xdr="http://schemas.openxmlformats.org/drawingml/2006/spreadsheetDrawing" xmlns:a="http://schemas.openxmlformats.org/drawingml/2006/main">
  <xdr:oneCellAnchor>
    <xdr:from>
      <xdr:col>12</xdr:col>
      <xdr:colOff>0</xdr:colOff>
      <xdr:row>10</xdr:row>
      <xdr:rowOff>0</xdr:rowOff>
    </xdr:from>
    <xdr:ext cx="95250" cy="171450"/>
    <xdr:sp macro="" textlink="">
      <xdr:nvSpPr>
        <xdr:cNvPr id="2" name="Text Box 16">
          <a:extLst>
            <a:ext uri="{FF2B5EF4-FFF2-40B4-BE49-F238E27FC236}">
              <a16:creationId xmlns:a16="http://schemas.microsoft.com/office/drawing/2014/main" id="{00000000-0008-0000-0F00-000002000000}"/>
            </a:ext>
          </a:extLst>
        </xdr:cNvPr>
        <xdr:cNvSpPr txBox="1">
          <a:spLocks noChangeArrowheads="1"/>
        </xdr:cNvSpPr>
      </xdr:nvSpPr>
      <xdr:spPr bwMode="auto">
        <a:xfrm>
          <a:off x="12087225"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3" name="Text Box 17">
          <a:extLst>
            <a:ext uri="{FF2B5EF4-FFF2-40B4-BE49-F238E27FC236}">
              <a16:creationId xmlns:a16="http://schemas.microsoft.com/office/drawing/2014/main" id="{00000000-0008-0000-0F00-000003000000}"/>
            </a:ext>
          </a:extLst>
        </xdr:cNvPr>
        <xdr:cNvSpPr txBox="1">
          <a:spLocks noChangeArrowheads="1"/>
        </xdr:cNvSpPr>
      </xdr:nvSpPr>
      <xdr:spPr bwMode="auto">
        <a:xfrm>
          <a:off x="12087225"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4" name="Text Box 18">
          <a:extLst>
            <a:ext uri="{FF2B5EF4-FFF2-40B4-BE49-F238E27FC236}">
              <a16:creationId xmlns:a16="http://schemas.microsoft.com/office/drawing/2014/main" id="{00000000-0008-0000-0F00-000004000000}"/>
            </a:ext>
          </a:extLst>
        </xdr:cNvPr>
        <xdr:cNvSpPr txBox="1">
          <a:spLocks noChangeArrowheads="1"/>
        </xdr:cNvSpPr>
      </xdr:nvSpPr>
      <xdr:spPr bwMode="auto">
        <a:xfrm>
          <a:off x="12087225"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5" name="Text Box 19">
          <a:extLst>
            <a:ext uri="{FF2B5EF4-FFF2-40B4-BE49-F238E27FC236}">
              <a16:creationId xmlns:a16="http://schemas.microsoft.com/office/drawing/2014/main" id="{00000000-0008-0000-0F00-000005000000}"/>
            </a:ext>
          </a:extLst>
        </xdr:cNvPr>
        <xdr:cNvSpPr txBox="1">
          <a:spLocks noChangeArrowheads="1"/>
        </xdr:cNvSpPr>
      </xdr:nvSpPr>
      <xdr:spPr bwMode="auto">
        <a:xfrm>
          <a:off x="12087225"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13</xdr:row>
      <xdr:rowOff>504825</xdr:rowOff>
    </xdr:from>
    <xdr:ext cx="95250" cy="442269"/>
    <xdr:sp macro="" textlink="">
      <xdr:nvSpPr>
        <xdr:cNvPr id="6" name="Text Box 15">
          <a:extLst>
            <a:ext uri="{FF2B5EF4-FFF2-40B4-BE49-F238E27FC236}">
              <a16:creationId xmlns:a16="http://schemas.microsoft.com/office/drawing/2014/main" id="{00000000-0008-0000-0F00-000006000000}"/>
            </a:ext>
          </a:extLst>
        </xdr:cNvPr>
        <xdr:cNvSpPr txBox="1">
          <a:spLocks noChangeArrowheads="1"/>
        </xdr:cNvSpPr>
      </xdr:nvSpPr>
      <xdr:spPr bwMode="auto">
        <a:xfrm>
          <a:off x="12087225" y="5686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7" name="Text Box 16">
          <a:extLst>
            <a:ext uri="{FF2B5EF4-FFF2-40B4-BE49-F238E27FC236}">
              <a16:creationId xmlns:a16="http://schemas.microsoft.com/office/drawing/2014/main" id="{00000000-0008-0000-0F00-000007000000}"/>
            </a:ext>
          </a:extLst>
        </xdr:cNvPr>
        <xdr:cNvSpPr txBox="1">
          <a:spLocks noChangeArrowheads="1"/>
        </xdr:cNvSpPr>
      </xdr:nvSpPr>
      <xdr:spPr bwMode="auto">
        <a:xfrm>
          <a:off x="37404675"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8" name="Text Box 17">
          <a:extLst>
            <a:ext uri="{FF2B5EF4-FFF2-40B4-BE49-F238E27FC236}">
              <a16:creationId xmlns:a16="http://schemas.microsoft.com/office/drawing/2014/main" id="{00000000-0008-0000-0F00-000008000000}"/>
            </a:ext>
          </a:extLst>
        </xdr:cNvPr>
        <xdr:cNvSpPr txBox="1">
          <a:spLocks noChangeArrowheads="1"/>
        </xdr:cNvSpPr>
      </xdr:nvSpPr>
      <xdr:spPr bwMode="auto">
        <a:xfrm>
          <a:off x="37404675"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9" name="Text Box 18">
          <a:extLst>
            <a:ext uri="{FF2B5EF4-FFF2-40B4-BE49-F238E27FC236}">
              <a16:creationId xmlns:a16="http://schemas.microsoft.com/office/drawing/2014/main" id="{00000000-0008-0000-0F00-000009000000}"/>
            </a:ext>
          </a:extLst>
        </xdr:cNvPr>
        <xdr:cNvSpPr txBox="1">
          <a:spLocks noChangeArrowheads="1"/>
        </xdr:cNvSpPr>
      </xdr:nvSpPr>
      <xdr:spPr bwMode="auto">
        <a:xfrm>
          <a:off x="37404675"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10" name="Text Box 19">
          <a:extLst>
            <a:ext uri="{FF2B5EF4-FFF2-40B4-BE49-F238E27FC236}">
              <a16:creationId xmlns:a16="http://schemas.microsoft.com/office/drawing/2014/main" id="{00000000-0008-0000-0F00-00000A000000}"/>
            </a:ext>
          </a:extLst>
        </xdr:cNvPr>
        <xdr:cNvSpPr txBox="1">
          <a:spLocks noChangeArrowheads="1"/>
        </xdr:cNvSpPr>
      </xdr:nvSpPr>
      <xdr:spPr bwMode="auto">
        <a:xfrm>
          <a:off x="37404675"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1" name="Text Box 16">
          <a:extLst>
            <a:ext uri="{FF2B5EF4-FFF2-40B4-BE49-F238E27FC236}">
              <a16:creationId xmlns:a16="http://schemas.microsoft.com/office/drawing/2014/main" id="{00000000-0008-0000-0F00-00000B000000}"/>
            </a:ext>
          </a:extLst>
        </xdr:cNvPr>
        <xdr:cNvSpPr txBox="1">
          <a:spLocks noChangeArrowheads="1"/>
        </xdr:cNvSpPr>
      </xdr:nvSpPr>
      <xdr:spPr bwMode="auto">
        <a:xfrm>
          <a:off x="3935730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2" name="Text Box 17">
          <a:extLst>
            <a:ext uri="{FF2B5EF4-FFF2-40B4-BE49-F238E27FC236}">
              <a16:creationId xmlns:a16="http://schemas.microsoft.com/office/drawing/2014/main" id="{00000000-0008-0000-0F00-00000C000000}"/>
            </a:ext>
          </a:extLst>
        </xdr:cNvPr>
        <xdr:cNvSpPr txBox="1">
          <a:spLocks noChangeArrowheads="1"/>
        </xdr:cNvSpPr>
      </xdr:nvSpPr>
      <xdr:spPr bwMode="auto">
        <a:xfrm>
          <a:off x="3935730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3" name="Text Box 18">
          <a:extLst>
            <a:ext uri="{FF2B5EF4-FFF2-40B4-BE49-F238E27FC236}">
              <a16:creationId xmlns:a16="http://schemas.microsoft.com/office/drawing/2014/main" id="{00000000-0008-0000-0F00-00000D000000}"/>
            </a:ext>
          </a:extLst>
        </xdr:cNvPr>
        <xdr:cNvSpPr txBox="1">
          <a:spLocks noChangeArrowheads="1"/>
        </xdr:cNvSpPr>
      </xdr:nvSpPr>
      <xdr:spPr bwMode="auto">
        <a:xfrm>
          <a:off x="3935730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4" name="Text Box 19">
          <a:extLst>
            <a:ext uri="{FF2B5EF4-FFF2-40B4-BE49-F238E27FC236}">
              <a16:creationId xmlns:a16="http://schemas.microsoft.com/office/drawing/2014/main" id="{00000000-0008-0000-0F00-00000E000000}"/>
            </a:ext>
          </a:extLst>
        </xdr:cNvPr>
        <xdr:cNvSpPr txBox="1">
          <a:spLocks noChangeArrowheads="1"/>
        </xdr:cNvSpPr>
      </xdr:nvSpPr>
      <xdr:spPr bwMode="auto">
        <a:xfrm>
          <a:off x="3935730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15" name="Text Box 15">
          <a:extLst>
            <a:ext uri="{FF2B5EF4-FFF2-40B4-BE49-F238E27FC236}">
              <a16:creationId xmlns:a16="http://schemas.microsoft.com/office/drawing/2014/main" id="{00000000-0008-0000-0F00-00000F000000}"/>
            </a:ext>
          </a:extLst>
        </xdr:cNvPr>
        <xdr:cNvSpPr txBox="1">
          <a:spLocks noChangeArrowheads="1"/>
        </xdr:cNvSpPr>
      </xdr:nvSpPr>
      <xdr:spPr bwMode="auto">
        <a:xfrm>
          <a:off x="39357300" y="5686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6" name="Text Box 16">
          <a:extLst>
            <a:ext uri="{FF2B5EF4-FFF2-40B4-BE49-F238E27FC236}">
              <a16:creationId xmlns:a16="http://schemas.microsoft.com/office/drawing/2014/main" id="{00000000-0008-0000-0F00-000010000000}"/>
            </a:ext>
          </a:extLst>
        </xdr:cNvPr>
        <xdr:cNvSpPr txBox="1">
          <a:spLocks noChangeArrowheads="1"/>
        </xdr:cNvSpPr>
      </xdr:nvSpPr>
      <xdr:spPr bwMode="auto">
        <a:xfrm>
          <a:off x="3935730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7" name="Text Box 17">
          <a:extLst>
            <a:ext uri="{FF2B5EF4-FFF2-40B4-BE49-F238E27FC236}">
              <a16:creationId xmlns:a16="http://schemas.microsoft.com/office/drawing/2014/main" id="{00000000-0008-0000-0F00-000011000000}"/>
            </a:ext>
          </a:extLst>
        </xdr:cNvPr>
        <xdr:cNvSpPr txBox="1">
          <a:spLocks noChangeArrowheads="1"/>
        </xdr:cNvSpPr>
      </xdr:nvSpPr>
      <xdr:spPr bwMode="auto">
        <a:xfrm>
          <a:off x="3935730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8" name="Text Box 18">
          <a:extLst>
            <a:ext uri="{FF2B5EF4-FFF2-40B4-BE49-F238E27FC236}">
              <a16:creationId xmlns:a16="http://schemas.microsoft.com/office/drawing/2014/main" id="{00000000-0008-0000-0F00-000012000000}"/>
            </a:ext>
          </a:extLst>
        </xdr:cNvPr>
        <xdr:cNvSpPr txBox="1">
          <a:spLocks noChangeArrowheads="1"/>
        </xdr:cNvSpPr>
      </xdr:nvSpPr>
      <xdr:spPr bwMode="auto">
        <a:xfrm>
          <a:off x="3935730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9" name="Text Box 19">
          <a:extLst>
            <a:ext uri="{FF2B5EF4-FFF2-40B4-BE49-F238E27FC236}">
              <a16:creationId xmlns:a16="http://schemas.microsoft.com/office/drawing/2014/main" id="{00000000-0008-0000-0F00-000013000000}"/>
            </a:ext>
          </a:extLst>
        </xdr:cNvPr>
        <xdr:cNvSpPr txBox="1">
          <a:spLocks noChangeArrowheads="1"/>
        </xdr:cNvSpPr>
      </xdr:nvSpPr>
      <xdr:spPr bwMode="auto">
        <a:xfrm>
          <a:off x="3935730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20" name="Text Box 15">
          <a:extLst>
            <a:ext uri="{FF2B5EF4-FFF2-40B4-BE49-F238E27FC236}">
              <a16:creationId xmlns:a16="http://schemas.microsoft.com/office/drawing/2014/main" id="{00000000-0008-0000-0F00-000014000000}"/>
            </a:ext>
          </a:extLst>
        </xdr:cNvPr>
        <xdr:cNvSpPr txBox="1">
          <a:spLocks noChangeArrowheads="1"/>
        </xdr:cNvSpPr>
      </xdr:nvSpPr>
      <xdr:spPr bwMode="auto">
        <a:xfrm>
          <a:off x="39357300" y="5686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1" name="Text Box 16">
          <a:extLst>
            <a:ext uri="{FF2B5EF4-FFF2-40B4-BE49-F238E27FC236}">
              <a16:creationId xmlns:a16="http://schemas.microsoft.com/office/drawing/2014/main" id="{00000000-0008-0000-0F00-000015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2" name="Text Box 17">
          <a:extLst>
            <a:ext uri="{FF2B5EF4-FFF2-40B4-BE49-F238E27FC236}">
              <a16:creationId xmlns:a16="http://schemas.microsoft.com/office/drawing/2014/main" id="{00000000-0008-0000-0F00-000016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3" name="Text Box 18">
          <a:extLst>
            <a:ext uri="{FF2B5EF4-FFF2-40B4-BE49-F238E27FC236}">
              <a16:creationId xmlns:a16="http://schemas.microsoft.com/office/drawing/2014/main" id="{00000000-0008-0000-0F00-000017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4" name="Text Box 19">
          <a:extLst>
            <a:ext uri="{FF2B5EF4-FFF2-40B4-BE49-F238E27FC236}">
              <a16:creationId xmlns:a16="http://schemas.microsoft.com/office/drawing/2014/main" id="{00000000-0008-0000-0F00-000018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5" name="Text Box 16">
          <a:extLst>
            <a:ext uri="{FF2B5EF4-FFF2-40B4-BE49-F238E27FC236}">
              <a16:creationId xmlns:a16="http://schemas.microsoft.com/office/drawing/2014/main" id="{00000000-0008-0000-0F00-000019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6" name="Text Box 17">
          <a:extLst>
            <a:ext uri="{FF2B5EF4-FFF2-40B4-BE49-F238E27FC236}">
              <a16:creationId xmlns:a16="http://schemas.microsoft.com/office/drawing/2014/main" id="{00000000-0008-0000-0F00-00001A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7" name="Text Box 18">
          <a:extLst>
            <a:ext uri="{FF2B5EF4-FFF2-40B4-BE49-F238E27FC236}">
              <a16:creationId xmlns:a16="http://schemas.microsoft.com/office/drawing/2014/main" id="{00000000-0008-0000-0F00-00001B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8" name="Text Box 19">
          <a:extLst>
            <a:ext uri="{FF2B5EF4-FFF2-40B4-BE49-F238E27FC236}">
              <a16:creationId xmlns:a16="http://schemas.microsoft.com/office/drawing/2014/main" id="{00000000-0008-0000-0F00-00001C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9" name="Text Box 16">
          <a:extLst>
            <a:ext uri="{FF2B5EF4-FFF2-40B4-BE49-F238E27FC236}">
              <a16:creationId xmlns:a16="http://schemas.microsoft.com/office/drawing/2014/main" id="{00000000-0008-0000-0F00-00001D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0" name="Text Box 17">
          <a:extLst>
            <a:ext uri="{FF2B5EF4-FFF2-40B4-BE49-F238E27FC236}">
              <a16:creationId xmlns:a16="http://schemas.microsoft.com/office/drawing/2014/main" id="{00000000-0008-0000-0F00-00001E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1" name="Text Box 18">
          <a:extLst>
            <a:ext uri="{FF2B5EF4-FFF2-40B4-BE49-F238E27FC236}">
              <a16:creationId xmlns:a16="http://schemas.microsoft.com/office/drawing/2014/main" id="{00000000-0008-0000-0F00-00001F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2" name="Text Box 19">
          <a:extLst>
            <a:ext uri="{FF2B5EF4-FFF2-40B4-BE49-F238E27FC236}">
              <a16:creationId xmlns:a16="http://schemas.microsoft.com/office/drawing/2014/main" id="{00000000-0008-0000-0F00-000020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3" name="Text Box 16">
          <a:extLst>
            <a:ext uri="{FF2B5EF4-FFF2-40B4-BE49-F238E27FC236}">
              <a16:creationId xmlns:a16="http://schemas.microsoft.com/office/drawing/2014/main" id="{00000000-0008-0000-0F00-000021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4" name="Text Box 17">
          <a:extLst>
            <a:ext uri="{FF2B5EF4-FFF2-40B4-BE49-F238E27FC236}">
              <a16:creationId xmlns:a16="http://schemas.microsoft.com/office/drawing/2014/main" id="{00000000-0008-0000-0F00-000022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5" name="Text Box 18">
          <a:extLst>
            <a:ext uri="{FF2B5EF4-FFF2-40B4-BE49-F238E27FC236}">
              <a16:creationId xmlns:a16="http://schemas.microsoft.com/office/drawing/2014/main" id="{00000000-0008-0000-0F00-000023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6" name="Text Box 19">
          <a:extLst>
            <a:ext uri="{FF2B5EF4-FFF2-40B4-BE49-F238E27FC236}">
              <a16:creationId xmlns:a16="http://schemas.microsoft.com/office/drawing/2014/main" id="{00000000-0008-0000-0F00-000024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7" name="Text Box 16">
          <a:extLst>
            <a:ext uri="{FF2B5EF4-FFF2-40B4-BE49-F238E27FC236}">
              <a16:creationId xmlns:a16="http://schemas.microsoft.com/office/drawing/2014/main" id="{00000000-0008-0000-0F00-000025000000}"/>
            </a:ext>
          </a:extLst>
        </xdr:cNvPr>
        <xdr:cNvSpPr txBox="1">
          <a:spLocks noChangeArrowheads="1"/>
        </xdr:cNvSpPr>
      </xdr:nvSpPr>
      <xdr:spPr bwMode="auto">
        <a:xfrm>
          <a:off x="12087225"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8" name="Text Box 17">
          <a:extLst>
            <a:ext uri="{FF2B5EF4-FFF2-40B4-BE49-F238E27FC236}">
              <a16:creationId xmlns:a16="http://schemas.microsoft.com/office/drawing/2014/main" id="{00000000-0008-0000-0F00-000026000000}"/>
            </a:ext>
          </a:extLst>
        </xdr:cNvPr>
        <xdr:cNvSpPr txBox="1">
          <a:spLocks noChangeArrowheads="1"/>
        </xdr:cNvSpPr>
      </xdr:nvSpPr>
      <xdr:spPr bwMode="auto">
        <a:xfrm>
          <a:off x="12087225"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9" name="Text Box 18">
          <a:extLst>
            <a:ext uri="{FF2B5EF4-FFF2-40B4-BE49-F238E27FC236}">
              <a16:creationId xmlns:a16="http://schemas.microsoft.com/office/drawing/2014/main" id="{00000000-0008-0000-0F00-000027000000}"/>
            </a:ext>
          </a:extLst>
        </xdr:cNvPr>
        <xdr:cNvSpPr txBox="1">
          <a:spLocks noChangeArrowheads="1"/>
        </xdr:cNvSpPr>
      </xdr:nvSpPr>
      <xdr:spPr bwMode="auto">
        <a:xfrm>
          <a:off x="12087225"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40" name="Text Box 19">
          <a:extLst>
            <a:ext uri="{FF2B5EF4-FFF2-40B4-BE49-F238E27FC236}">
              <a16:creationId xmlns:a16="http://schemas.microsoft.com/office/drawing/2014/main" id="{00000000-0008-0000-0F00-000028000000}"/>
            </a:ext>
          </a:extLst>
        </xdr:cNvPr>
        <xdr:cNvSpPr txBox="1">
          <a:spLocks noChangeArrowheads="1"/>
        </xdr:cNvSpPr>
      </xdr:nvSpPr>
      <xdr:spPr bwMode="auto">
        <a:xfrm>
          <a:off x="12087225"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1" name="Text Box 16">
          <a:extLst>
            <a:ext uri="{FF2B5EF4-FFF2-40B4-BE49-F238E27FC236}">
              <a16:creationId xmlns:a16="http://schemas.microsoft.com/office/drawing/2014/main" id="{00000000-0008-0000-0F00-000029000000}"/>
            </a:ext>
          </a:extLst>
        </xdr:cNvPr>
        <xdr:cNvSpPr txBox="1">
          <a:spLocks noChangeArrowheads="1"/>
        </xdr:cNvSpPr>
      </xdr:nvSpPr>
      <xdr:spPr bwMode="auto">
        <a:xfrm>
          <a:off x="37404675"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2" name="Text Box 17">
          <a:extLst>
            <a:ext uri="{FF2B5EF4-FFF2-40B4-BE49-F238E27FC236}">
              <a16:creationId xmlns:a16="http://schemas.microsoft.com/office/drawing/2014/main" id="{00000000-0008-0000-0F00-00002A000000}"/>
            </a:ext>
          </a:extLst>
        </xdr:cNvPr>
        <xdr:cNvSpPr txBox="1">
          <a:spLocks noChangeArrowheads="1"/>
        </xdr:cNvSpPr>
      </xdr:nvSpPr>
      <xdr:spPr bwMode="auto">
        <a:xfrm>
          <a:off x="37404675"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3" name="Text Box 18">
          <a:extLst>
            <a:ext uri="{FF2B5EF4-FFF2-40B4-BE49-F238E27FC236}">
              <a16:creationId xmlns:a16="http://schemas.microsoft.com/office/drawing/2014/main" id="{00000000-0008-0000-0F00-00002B000000}"/>
            </a:ext>
          </a:extLst>
        </xdr:cNvPr>
        <xdr:cNvSpPr txBox="1">
          <a:spLocks noChangeArrowheads="1"/>
        </xdr:cNvSpPr>
      </xdr:nvSpPr>
      <xdr:spPr bwMode="auto">
        <a:xfrm>
          <a:off x="37404675"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4" name="Text Box 19">
          <a:extLst>
            <a:ext uri="{FF2B5EF4-FFF2-40B4-BE49-F238E27FC236}">
              <a16:creationId xmlns:a16="http://schemas.microsoft.com/office/drawing/2014/main" id="{00000000-0008-0000-0F00-00002C000000}"/>
            </a:ext>
          </a:extLst>
        </xdr:cNvPr>
        <xdr:cNvSpPr txBox="1">
          <a:spLocks noChangeArrowheads="1"/>
        </xdr:cNvSpPr>
      </xdr:nvSpPr>
      <xdr:spPr bwMode="auto">
        <a:xfrm>
          <a:off x="37404675"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5" name="Text Box 16">
          <a:extLst>
            <a:ext uri="{FF2B5EF4-FFF2-40B4-BE49-F238E27FC236}">
              <a16:creationId xmlns:a16="http://schemas.microsoft.com/office/drawing/2014/main" id="{00000000-0008-0000-0F00-00002D000000}"/>
            </a:ext>
          </a:extLst>
        </xdr:cNvPr>
        <xdr:cNvSpPr txBox="1">
          <a:spLocks noChangeArrowheads="1"/>
        </xdr:cNvSpPr>
      </xdr:nvSpPr>
      <xdr:spPr bwMode="auto">
        <a:xfrm>
          <a:off x="393573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6" name="Text Box 17">
          <a:extLst>
            <a:ext uri="{FF2B5EF4-FFF2-40B4-BE49-F238E27FC236}">
              <a16:creationId xmlns:a16="http://schemas.microsoft.com/office/drawing/2014/main" id="{00000000-0008-0000-0F00-00002E000000}"/>
            </a:ext>
          </a:extLst>
        </xdr:cNvPr>
        <xdr:cNvSpPr txBox="1">
          <a:spLocks noChangeArrowheads="1"/>
        </xdr:cNvSpPr>
      </xdr:nvSpPr>
      <xdr:spPr bwMode="auto">
        <a:xfrm>
          <a:off x="393573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7" name="Text Box 18">
          <a:extLst>
            <a:ext uri="{FF2B5EF4-FFF2-40B4-BE49-F238E27FC236}">
              <a16:creationId xmlns:a16="http://schemas.microsoft.com/office/drawing/2014/main" id="{00000000-0008-0000-0F00-00002F000000}"/>
            </a:ext>
          </a:extLst>
        </xdr:cNvPr>
        <xdr:cNvSpPr txBox="1">
          <a:spLocks noChangeArrowheads="1"/>
        </xdr:cNvSpPr>
      </xdr:nvSpPr>
      <xdr:spPr bwMode="auto">
        <a:xfrm>
          <a:off x="393573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8" name="Text Box 19">
          <a:extLst>
            <a:ext uri="{FF2B5EF4-FFF2-40B4-BE49-F238E27FC236}">
              <a16:creationId xmlns:a16="http://schemas.microsoft.com/office/drawing/2014/main" id="{00000000-0008-0000-0F00-000030000000}"/>
            </a:ext>
          </a:extLst>
        </xdr:cNvPr>
        <xdr:cNvSpPr txBox="1">
          <a:spLocks noChangeArrowheads="1"/>
        </xdr:cNvSpPr>
      </xdr:nvSpPr>
      <xdr:spPr bwMode="auto">
        <a:xfrm>
          <a:off x="393573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9" name="Text Box 16">
          <a:extLst>
            <a:ext uri="{FF2B5EF4-FFF2-40B4-BE49-F238E27FC236}">
              <a16:creationId xmlns:a16="http://schemas.microsoft.com/office/drawing/2014/main" id="{00000000-0008-0000-0F00-000031000000}"/>
            </a:ext>
          </a:extLst>
        </xdr:cNvPr>
        <xdr:cNvSpPr txBox="1">
          <a:spLocks noChangeArrowheads="1"/>
        </xdr:cNvSpPr>
      </xdr:nvSpPr>
      <xdr:spPr bwMode="auto">
        <a:xfrm>
          <a:off x="393573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0" name="Text Box 17">
          <a:extLst>
            <a:ext uri="{FF2B5EF4-FFF2-40B4-BE49-F238E27FC236}">
              <a16:creationId xmlns:a16="http://schemas.microsoft.com/office/drawing/2014/main" id="{00000000-0008-0000-0F00-000032000000}"/>
            </a:ext>
          </a:extLst>
        </xdr:cNvPr>
        <xdr:cNvSpPr txBox="1">
          <a:spLocks noChangeArrowheads="1"/>
        </xdr:cNvSpPr>
      </xdr:nvSpPr>
      <xdr:spPr bwMode="auto">
        <a:xfrm>
          <a:off x="393573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1" name="Text Box 18">
          <a:extLst>
            <a:ext uri="{FF2B5EF4-FFF2-40B4-BE49-F238E27FC236}">
              <a16:creationId xmlns:a16="http://schemas.microsoft.com/office/drawing/2014/main" id="{00000000-0008-0000-0F00-000033000000}"/>
            </a:ext>
          </a:extLst>
        </xdr:cNvPr>
        <xdr:cNvSpPr txBox="1">
          <a:spLocks noChangeArrowheads="1"/>
        </xdr:cNvSpPr>
      </xdr:nvSpPr>
      <xdr:spPr bwMode="auto">
        <a:xfrm>
          <a:off x="393573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2" name="Text Box 19">
          <a:extLst>
            <a:ext uri="{FF2B5EF4-FFF2-40B4-BE49-F238E27FC236}">
              <a16:creationId xmlns:a16="http://schemas.microsoft.com/office/drawing/2014/main" id="{00000000-0008-0000-0F00-000034000000}"/>
            </a:ext>
          </a:extLst>
        </xdr:cNvPr>
        <xdr:cNvSpPr txBox="1">
          <a:spLocks noChangeArrowheads="1"/>
        </xdr:cNvSpPr>
      </xdr:nvSpPr>
      <xdr:spPr bwMode="auto">
        <a:xfrm>
          <a:off x="393573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3" name="Text Box 16">
          <a:extLst>
            <a:ext uri="{FF2B5EF4-FFF2-40B4-BE49-F238E27FC236}">
              <a16:creationId xmlns:a16="http://schemas.microsoft.com/office/drawing/2014/main" id="{00000000-0008-0000-0F00-000035000000}"/>
            </a:ext>
          </a:extLst>
        </xdr:cNvPr>
        <xdr:cNvSpPr txBox="1">
          <a:spLocks noChangeArrowheads="1"/>
        </xdr:cNvSpPr>
      </xdr:nvSpPr>
      <xdr:spPr bwMode="auto">
        <a:xfrm>
          <a:off x="410908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4" name="Text Box 17">
          <a:extLst>
            <a:ext uri="{FF2B5EF4-FFF2-40B4-BE49-F238E27FC236}">
              <a16:creationId xmlns:a16="http://schemas.microsoft.com/office/drawing/2014/main" id="{00000000-0008-0000-0F00-000036000000}"/>
            </a:ext>
          </a:extLst>
        </xdr:cNvPr>
        <xdr:cNvSpPr txBox="1">
          <a:spLocks noChangeArrowheads="1"/>
        </xdr:cNvSpPr>
      </xdr:nvSpPr>
      <xdr:spPr bwMode="auto">
        <a:xfrm>
          <a:off x="410908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5" name="Text Box 18">
          <a:extLst>
            <a:ext uri="{FF2B5EF4-FFF2-40B4-BE49-F238E27FC236}">
              <a16:creationId xmlns:a16="http://schemas.microsoft.com/office/drawing/2014/main" id="{00000000-0008-0000-0F00-000037000000}"/>
            </a:ext>
          </a:extLst>
        </xdr:cNvPr>
        <xdr:cNvSpPr txBox="1">
          <a:spLocks noChangeArrowheads="1"/>
        </xdr:cNvSpPr>
      </xdr:nvSpPr>
      <xdr:spPr bwMode="auto">
        <a:xfrm>
          <a:off x="410908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6" name="Text Box 19">
          <a:extLst>
            <a:ext uri="{FF2B5EF4-FFF2-40B4-BE49-F238E27FC236}">
              <a16:creationId xmlns:a16="http://schemas.microsoft.com/office/drawing/2014/main" id="{00000000-0008-0000-0F00-000038000000}"/>
            </a:ext>
          </a:extLst>
        </xdr:cNvPr>
        <xdr:cNvSpPr txBox="1">
          <a:spLocks noChangeArrowheads="1"/>
        </xdr:cNvSpPr>
      </xdr:nvSpPr>
      <xdr:spPr bwMode="auto">
        <a:xfrm>
          <a:off x="410908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7" name="Text Box 16">
          <a:extLst>
            <a:ext uri="{FF2B5EF4-FFF2-40B4-BE49-F238E27FC236}">
              <a16:creationId xmlns:a16="http://schemas.microsoft.com/office/drawing/2014/main" id="{00000000-0008-0000-0F00-000039000000}"/>
            </a:ext>
          </a:extLst>
        </xdr:cNvPr>
        <xdr:cNvSpPr txBox="1">
          <a:spLocks noChangeArrowheads="1"/>
        </xdr:cNvSpPr>
      </xdr:nvSpPr>
      <xdr:spPr bwMode="auto">
        <a:xfrm>
          <a:off x="410908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8" name="Text Box 17">
          <a:extLst>
            <a:ext uri="{FF2B5EF4-FFF2-40B4-BE49-F238E27FC236}">
              <a16:creationId xmlns:a16="http://schemas.microsoft.com/office/drawing/2014/main" id="{00000000-0008-0000-0F00-00003A000000}"/>
            </a:ext>
          </a:extLst>
        </xdr:cNvPr>
        <xdr:cNvSpPr txBox="1">
          <a:spLocks noChangeArrowheads="1"/>
        </xdr:cNvSpPr>
      </xdr:nvSpPr>
      <xdr:spPr bwMode="auto">
        <a:xfrm>
          <a:off x="410908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9" name="Text Box 18">
          <a:extLst>
            <a:ext uri="{FF2B5EF4-FFF2-40B4-BE49-F238E27FC236}">
              <a16:creationId xmlns:a16="http://schemas.microsoft.com/office/drawing/2014/main" id="{00000000-0008-0000-0F00-00003B000000}"/>
            </a:ext>
          </a:extLst>
        </xdr:cNvPr>
        <xdr:cNvSpPr txBox="1">
          <a:spLocks noChangeArrowheads="1"/>
        </xdr:cNvSpPr>
      </xdr:nvSpPr>
      <xdr:spPr bwMode="auto">
        <a:xfrm>
          <a:off x="410908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0" name="Text Box 19">
          <a:extLst>
            <a:ext uri="{FF2B5EF4-FFF2-40B4-BE49-F238E27FC236}">
              <a16:creationId xmlns:a16="http://schemas.microsoft.com/office/drawing/2014/main" id="{00000000-0008-0000-0F00-00003C000000}"/>
            </a:ext>
          </a:extLst>
        </xdr:cNvPr>
        <xdr:cNvSpPr txBox="1">
          <a:spLocks noChangeArrowheads="1"/>
        </xdr:cNvSpPr>
      </xdr:nvSpPr>
      <xdr:spPr bwMode="auto">
        <a:xfrm>
          <a:off x="410908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1" name="Text Box 16">
          <a:extLst>
            <a:ext uri="{FF2B5EF4-FFF2-40B4-BE49-F238E27FC236}">
              <a16:creationId xmlns:a16="http://schemas.microsoft.com/office/drawing/2014/main" id="{00000000-0008-0000-0F00-00003D000000}"/>
            </a:ext>
          </a:extLst>
        </xdr:cNvPr>
        <xdr:cNvSpPr txBox="1">
          <a:spLocks noChangeArrowheads="1"/>
        </xdr:cNvSpPr>
      </xdr:nvSpPr>
      <xdr:spPr bwMode="auto">
        <a:xfrm>
          <a:off x="410908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2" name="Text Box 17">
          <a:extLst>
            <a:ext uri="{FF2B5EF4-FFF2-40B4-BE49-F238E27FC236}">
              <a16:creationId xmlns:a16="http://schemas.microsoft.com/office/drawing/2014/main" id="{00000000-0008-0000-0F00-00003E000000}"/>
            </a:ext>
          </a:extLst>
        </xdr:cNvPr>
        <xdr:cNvSpPr txBox="1">
          <a:spLocks noChangeArrowheads="1"/>
        </xdr:cNvSpPr>
      </xdr:nvSpPr>
      <xdr:spPr bwMode="auto">
        <a:xfrm>
          <a:off x="410908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3" name="Text Box 18">
          <a:extLst>
            <a:ext uri="{FF2B5EF4-FFF2-40B4-BE49-F238E27FC236}">
              <a16:creationId xmlns:a16="http://schemas.microsoft.com/office/drawing/2014/main" id="{00000000-0008-0000-0F00-00003F000000}"/>
            </a:ext>
          </a:extLst>
        </xdr:cNvPr>
        <xdr:cNvSpPr txBox="1">
          <a:spLocks noChangeArrowheads="1"/>
        </xdr:cNvSpPr>
      </xdr:nvSpPr>
      <xdr:spPr bwMode="auto">
        <a:xfrm>
          <a:off x="410908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4" name="Text Box 19">
          <a:extLst>
            <a:ext uri="{FF2B5EF4-FFF2-40B4-BE49-F238E27FC236}">
              <a16:creationId xmlns:a16="http://schemas.microsoft.com/office/drawing/2014/main" id="{00000000-0008-0000-0F00-000040000000}"/>
            </a:ext>
          </a:extLst>
        </xdr:cNvPr>
        <xdr:cNvSpPr txBox="1">
          <a:spLocks noChangeArrowheads="1"/>
        </xdr:cNvSpPr>
      </xdr:nvSpPr>
      <xdr:spPr bwMode="auto">
        <a:xfrm>
          <a:off x="410908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5" name="Text Box 16">
          <a:extLst>
            <a:ext uri="{FF2B5EF4-FFF2-40B4-BE49-F238E27FC236}">
              <a16:creationId xmlns:a16="http://schemas.microsoft.com/office/drawing/2014/main" id="{00000000-0008-0000-0F00-000041000000}"/>
            </a:ext>
          </a:extLst>
        </xdr:cNvPr>
        <xdr:cNvSpPr txBox="1">
          <a:spLocks noChangeArrowheads="1"/>
        </xdr:cNvSpPr>
      </xdr:nvSpPr>
      <xdr:spPr bwMode="auto">
        <a:xfrm>
          <a:off x="410908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6" name="Text Box 17">
          <a:extLst>
            <a:ext uri="{FF2B5EF4-FFF2-40B4-BE49-F238E27FC236}">
              <a16:creationId xmlns:a16="http://schemas.microsoft.com/office/drawing/2014/main" id="{00000000-0008-0000-0F00-000042000000}"/>
            </a:ext>
          </a:extLst>
        </xdr:cNvPr>
        <xdr:cNvSpPr txBox="1">
          <a:spLocks noChangeArrowheads="1"/>
        </xdr:cNvSpPr>
      </xdr:nvSpPr>
      <xdr:spPr bwMode="auto">
        <a:xfrm>
          <a:off x="410908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7" name="Text Box 18">
          <a:extLst>
            <a:ext uri="{FF2B5EF4-FFF2-40B4-BE49-F238E27FC236}">
              <a16:creationId xmlns:a16="http://schemas.microsoft.com/office/drawing/2014/main" id="{00000000-0008-0000-0F00-000043000000}"/>
            </a:ext>
          </a:extLst>
        </xdr:cNvPr>
        <xdr:cNvSpPr txBox="1">
          <a:spLocks noChangeArrowheads="1"/>
        </xdr:cNvSpPr>
      </xdr:nvSpPr>
      <xdr:spPr bwMode="auto">
        <a:xfrm>
          <a:off x="410908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8" name="Text Box 19">
          <a:extLst>
            <a:ext uri="{FF2B5EF4-FFF2-40B4-BE49-F238E27FC236}">
              <a16:creationId xmlns:a16="http://schemas.microsoft.com/office/drawing/2014/main" id="{00000000-0008-0000-0F00-000044000000}"/>
            </a:ext>
          </a:extLst>
        </xdr:cNvPr>
        <xdr:cNvSpPr txBox="1">
          <a:spLocks noChangeArrowheads="1"/>
        </xdr:cNvSpPr>
      </xdr:nvSpPr>
      <xdr:spPr bwMode="auto">
        <a:xfrm>
          <a:off x="410908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178594</xdr:colOff>
      <xdr:row>0</xdr:row>
      <xdr:rowOff>71438</xdr:rowOff>
    </xdr:from>
    <xdr:to>
      <xdr:col>1</xdr:col>
      <xdr:colOff>881063</xdr:colOff>
      <xdr:row>3</xdr:row>
      <xdr:rowOff>54769</xdr:rowOff>
    </xdr:to>
    <xdr:pic>
      <xdr:nvPicPr>
        <xdr:cNvPr id="69" name="Imagen 3">
          <a:extLst>
            <a:ext uri="{FF2B5EF4-FFF2-40B4-BE49-F238E27FC236}">
              <a16:creationId xmlns:a16="http://schemas.microsoft.com/office/drawing/2014/main" id="{00000000-0008-0000-0F00-000045000000}"/>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178594" y="71438"/>
          <a:ext cx="1140619" cy="640556"/>
        </a:xfrm>
        <a:prstGeom prst="rect">
          <a:avLst/>
        </a:prstGeom>
      </xdr:spPr>
    </xdr:pic>
    <xdr:clientData/>
  </xdr:twoCellAnchor>
  <xdr:oneCellAnchor>
    <xdr:from>
      <xdr:col>12</xdr:col>
      <xdr:colOff>0</xdr:colOff>
      <xdr:row>10</xdr:row>
      <xdr:rowOff>0</xdr:rowOff>
    </xdr:from>
    <xdr:ext cx="95250" cy="171450"/>
    <xdr:sp macro="" textlink="">
      <xdr:nvSpPr>
        <xdr:cNvPr id="70" name="Text Box 16">
          <a:extLst>
            <a:ext uri="{FF2B5EF4-FFF2-40B4-BE49-F238E27FC236}">
              <a16:creationId xmlns:a16="http://schemas.microsoft.com/office/drawing/2014/main" id="{00000000-0008-0000-0F00-000046000000}"/>
            </a:ext>
          </a:extLst>
        </xdr:cNvPr>
        <xdr:cNvSpPr txBox="1">
          <a:spLocks noChangeArrowheads="1"/>
        </xdr:cNvSpPr>
      </xdr:nvSpPr>
      <xdr:spPr bwMode="auto">
        <a:xfrm>
          <a:off x="12087225"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71" name="Text Box 17">
          <a:extLst>
            <a:ext uri="{FF2B5EF4-FFF2-40B4-BE49-F238E27FC236}">
              <a16:creationId xmlns:a16="http://schemas.microsoft.com/office/drawing/2014/main" id="{00000000-0008-0000-0F00-000047000000}"/>
            </a:ext>
          </a:extLst>
        </xdr:cNvPr>
        <xdr:cNvSpPr txBox="1">
          <a:spLocks noChangeArrowheads="1"/>
        </xdr:cNvSpPr>
      </xdr:nvSpPr>
      <xdr:spPr bwMode="auto">
        <a:xfrm>
          <a:off x="12087225"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72" name="Text Box 18">
          <a:extLst>
            <a:ext uri="{FF2B5EF4-FFF2-40B4-BE49-F238E27FC236}">
              <a16:creationId xmlns:a16="http://schemas.microsoft.com/office/drawing/2014/main" id="{00000000-0008-0000-0F00-000048000000}"/>
            </a:ext>
          </a:extLst>
        </xdr:cNvPr>
        <xdr:cNvSpPr txBox="1">
          <a:spLocks noChangeArrowheads="1"/>
        </xdr:cNvSpPr>
      </xdr:nvSpPr>
      <xdr:spPr bwMode="auto">
        <a:xfrm>
          <a:off x="12087225"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73" name="Text Box 19">
          <a:extLst>
            <a:ext uri="{FF2B5EF4-FFF2-40B4-BE49-F238E27FC236}">
              <a16:creationId xmlns:a16="http://schemas.microsoft.com/office/drawing/2014/main" id="{00000000-0008-0000-0F00-000049000000}"/>
            </a:ext>
          </a:extLst>
        </xdr:cNvPr>
        <xdr:cNvSpPr txBox="1">
          <a:spLocks noChangeArrowheads="1"/>
        </xdr:cNvSpPr>
      </xdr:nvSpPr>
      <xdr:spPr bwMode="auto">
        <a:xfrm>
          <a:off x="12087225"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13</xdr:row>
      <xdr:rowOff>504825</xdr:rowOff>
    </xdr:from>
    <xdr:ext cx="95250" cy="442269"/>
    <xdr:sp macro="" textlink="">
      <xdr:nvSpPr>
        <xdr:cNvPr id="74" name="Text Box 15">
          <a:extLst>
            <a:ext uri="{FF2B5EF4-FFF2-40B4-BE49-F238E27FC236}">
              <a16:creationId xmlns:a16="http://schemas.microsoft.com/office/drawing/2014/main" id="{00000000-0008-0000-0F00-00004A000000}"/>
            </a:ext>
          </a:extLst>
        </xdr:cNvPr>
        <xdr:cNvSpPr txBox="1">
          <a:spLocks noChangeArrowheads="1"/>
        </xdr:cNvSpPr>
      </xdr:nvSpPr>
      <xdr:spPr bwMode="auto">
        <a:xfrm>
          <a:off x="12087225" y="5686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75" name="Text Box 16">
          <a:extLst>
            <a:ext uri="{FF2B5EF4-FFF2-40B4-BE49-F238E27FC236}">
              <a16:creationId xmlns:a16="http://schemas.microsoft.com/office/drawing/2014/main" id="{00000000-0008-0000-0F00-00004B000000}"/>
            </a:ext>
          </a:extLst>
        </xdr:cNvPr>
        <xdr:cNvSpPr txBox="1">
          <a:spLocks noChangeArrowheads="1"/>
        </xdr:cNvSpPr>
      </xdr:nvSpPr>
      <xdr:spPr bwMode="auto">
        <a:xfrm>
          <a:off x="12087225"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76" name="Text Box 17">
          <a:extLst>
            <a:ext uri="{FF2B5EF4-FFF2-40B4-BE49-F238E27FC236}">
              <a16:creationId xmlns:a16="http://schemas.microsoft.com/office/drawing/2014/main" id="{00000000-0008-0000-0F00-00004C000000}"/>
            </a:ext>
          </a:extLst>
        </xdr:cNvPr>
        <xdr:cNvSpPr txBox="1">
          <a:spLocks noChangeArrowheads="1"/>
        </xdr:cNvSpPr>
      </xdr:nvSpPr>
      <xdr:spPr bwMode="auto">
        <a:xfrm>
          <a:off x="12087225"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77" name="Text Box 18">
          <a:extLst>
            <a:ext uri="{FF2B5EF4-FFF2-40B4-BE49-F238E27FC236}">
              <a16:creationId xmlns:a16="http://schemas.microsoft.com/office/drawing/2014/main" id="{00000000-0008-0000-0F00-00004D000000}"/>
            </a:ext>
          </a:extLst>
        </xdr:cNvPr>
        <xdr:cNvSpPr txBox="1">
          <a:spLocks noChangeArrowheads="1"/>
        </xdr:cNvSpPr>
      </xdr:nvSpPr>
      <xdr:spPr bwMode="auto">
        <a:xfrm>
          <a:off x="12087225"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78" name="Text Box 19">
          <a:extLst>
            <a:ext uri="{FF2B5EF4-FFF2-40B4-BE49-F238E27FC236}">
              <a16:creationId xmlns:a16="http://schemas.microsoft.com/office/drawing/2014/main" id="{00000000-0008-0000-0F00-00004E000000}"/>
            </a:ext>
          </a:extLst>
        </xdr:cNvPr>
        <xdr:cNvSpPr txBox="1">
          <a:spLocks noChangeArrowheads="1"/>
        </xdr:cNvSpPr>
      </xdr:nvSpPr>
      <xdr:spPr bwMode="auto">
        <a:xfrm>
          <a:off x="12087225"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79" name="Text Box 16">
          <a:extLst>
            <a:ext uri="{FF2B5EF4-FFF2-40B4-BE49-F238E27FC236}">
              <a16:creationId xmlns:a16="http://schemas.microsoft.com/office/drawing/2014/main" id="{00000000-0008-0000-0F00-00004F000000}"/>
            </a:ext>
          </a:extLst>
        </xdr:cNvPr>
        <xdr:cNvSpPr txBox="1">
          <a:spLocks noChangeArrowheads="1"/>
        </xdr:cNvSpPr>
      </xdr:nvSpPr>
      <xdr:spPr bwMode="auto">
        <a:xfrm>
          <a:off x="12087225"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80" name="Text Box 17">
          <a:extLst>
            <a:ext uri="{FF2B5EF4-FFF2-40B4-BE49-F238E27FC236}">
              <a16:creationId xmlns:a16="http://schemas.microsoft.com/office/drawing/2014/main" id="{00000000-0008-0000-0F00-000050000000}"/>
            </a:ext>
          </a:extLst>
        </xdr:cNvPr>
        <xdr:cNvSpPr txBox="1">
          <a:spLocks noChangeArrowheads="1"/>
        </xdr:cNvSpPr>
      </xdr:nvSpPr>
      <xdr:spPr bwMode="auto">
        <a:xfrm>
          <a:off x="12087225"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81" name="Text Box 18">
          <a:extLst>
            <a:ext uri="{FF2B5EF4-FFF2-40B4-BE49-F238E27FC236}">
              <a16:creationId xmlns:a16="http://schemas.microsoft.com/office/drawing/2014/main" id="{00000000-0008-0000-0F00-000051000000}"/>
            </a:ext>
          </a:extLst>
        </xdr:cNvPr>
        <xdr:cNvSpPr txBox="1">
          <a:spLocks noChangeArrowheads="1"/>
        </xdr:cNvSpPr>
      </xdr:nvSpPr>
      <xdr:spPr bwMode="auto">
        <a:xfrm>
          <a:off x="12087225"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82" name="Text Box 19">
          <a:extLst>
            <a:ext uri="{FF2B5EF4-FFF2-40B4-BE49-F238E27FC236}">
              <a16:creationId xmlns:a16="http://schemas.microsoft.com/office/drawing/2014/main" id="{00000000-0008-0000-0F00-000052000000}"/>
            </a:ext>
          </a:extLst>
        </xdr:cNvPr>
        <xdr:cNvSpPr txBox="1">
          <a:spLocks noChangeArrowheads="1"/>
        </xdr:cNvSpPr>
      </xdr:nvSpPr>
      <xdr:spPr bwMode="auto">
        <a:xfrm>
          <a:off x="12087225"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83" name="Text Box 16">
          <a:extLst>
            <a:ext uri="{FF2B5EF4-FFF2-40B4-BE49-F238E27FC236}">
              <a16:creationId xmlns:a16="http://schemas.microsoft.com/office/drawing/2014/main" id="{00000000-0008-0000-0F00-000053000000}"/>
            </a:ext>
          </a:extLst>
        </xdr:cNvPr>
        <xdr:cNvSpPr txBox="1">
          <a:spLocks noChangeArrowheads="1"/>
        </xdr:cNvSpPr>
      </xdr:nvSpPr>
      <xdr:spPr bwMode="auto">
        <a:xfrm>
          <a:off x="37404675"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84" name="Text Box 17">
          <a:extLst>
            <a:ext uri="{FF2B5EF4-FFF2-40B4-BE49-F238E27FC236}">
              <a16:creationId xmlns:a16="http://schemas.microsoft.com/office/drawing/2014/main" id="{00000000-0008-0000-0F00-000054000000}"/>
            </a:ext>
          </a:extLst>
        </xdr:cNvPr>
        <xdr:cNvSpPr txBox="1">
          <a:spLocks noChangeArrowheads="1"/>
        </xdr:cNvSpPr>
      </xdr:nvSpPr>
      <xdr:spPr bwMode="auto">
        <a:xfrm>
          <a:off x="37404675"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85" name="Text Box 18">
          <a:extLst>
            <a:ext uri="{FF2B5EF4-FFF2-40B4-BE49-F238E27FC236}">
              <a16:creationId xmlns:a16="http://schemas.microsoft.com/office/drawing/2014/main" id="{00000000-0008-0000-0F00-000055000000}"/>
            </a:ext>
          </a:extLst>
        </xdr:cNvPr>
        <xdr:cNvSpPr txBox="1">
          <a:spLocks noChangeArrowheads="1"/>
        </xdr:cNvSpPr>
      </xdr:nvSpPr>
      <xdr:spPr bwMode="auto">
        <a:xfrm>
          <a:off x="37404675"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86" name="Text Box 19">
          <a:extLst>
            <a:ext uri="{FF2B5EF4-FFF2-40B4-BE49-F238E27FC236}">
              <a16:creationId xmlns:a16="http://schemas.microsoft.com/office/drawing/2014/main" id="{00000000-0008-0000-0F00-000056000000}"/>
            </a:ext>
          </a:extLst>
        </xdr:cNvPr>
        <xdr:cNvSpPr txBox="1">
          <a:spLocks noChangeArrowheads="1"/>
        </xdr:cNvSpPr>
      </xdr:nvSpPr>
      <xdr:spPr bwMode="auto">
        <a:xfrm>
          <a:off x="37404675"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87" name="Text Box 16">
          <a:extLst>
            <a:ext uri="{FF2B5EF4-FFF2-40B4-BE49-F238E27FC236}">
              <a16:creationId xmlns:a16="http://schemas.microsoft.com/office/drawing/2014/main" id="{00000000-0008-0000-0F00-000057000000}"/>
            </a:ext>
          </a:extLst>
        </xdr:cNvPr>
        <xdr:cNvSpPr txBox="1">
          <a:spLocks noChangeArrowheads="1"/>
        </xdr:cNvSpPr>
      </xdr:nvSpPr>
      <xdr:spPr bwMode="auto">
        <a:xfrm>
          <a:off x="3935730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88" name="Text Box 17">
          <a:extLst>
            <a:ext uri="{FF2B5EF4-FFF2-40B4-BE49-F238E27FC236}">
              <a16:creationId xmlns:a16="http://schemas.microsoft.com/office/drawing/2014/main" id="{00000000-0008-0000-0F00-000058000000}"/>
            </a:ext>
          </a:extLst>
        </xdr:cNvPr>
        <xdr:cNvSpPr txBox="1">
          <a:spLocks noChangeArrowheads="1"/>
        </xdr:cNvSpPr>
      </xdr:nvSpPr>
      <xdr:spPr bwMode="auto">
        <a:xfrm>
          <a:off x="3935730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89" name="Text Box 18">
          <a:extLst>
            <a:ext uri="{FF2B5EF4-FFF2-40B4-BE49-F238E27FC236}">
              <a16:creationId xmlns:a16="http://schemas.microsoft.com/office/drawing/2014/main" id="{00000000-0008-0000-0F00-000059000000}"/>
            </a:ext>
          </a:extLst>
        </xdr:cNvPr>
        <xdr:cNvSpPr txBox="1">
          <a:spLocks noChangeArrowheads="1"/>
        </xdr:cNvSpPr>
      </xdr:nvSpPr>
      <xdr:spPr bwMode="auto">
        <a:xfrm>
          <a:off x="3935730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90" name="Text Box 19">
          <a:extLst>
            <a:ext uri="{FF2B5EF4-FFF2-40B4-BE49-F238E27FC236}">
              <a16:creationId xmlns:a16="http://schemas.microsoft.com/office/drawing/2014/main" id="{00000000-0008-0000-0F00-00005A000000}"/>
            </a:ext>
          </a:extLst>
        </xdr:cNvPr>
        <xdr:cNvSpPr txBox="1">
          <a:spLocks noChangeArrowheads="1"/>
        </xdr:cNvSpPr>
      </xdr:nvSpPr>
      <xdr:spPr bwMode="auto">
        <a:xfrm>
          <a:off x="3935730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91" name="Text Box 15">
          <a:extLst>
            <a:ext uri="{FF2B5EF4-FFF2-40B4-BE49-F238E27FC236}">
              <a16:creationId xmlns:a16="http://schemas.microsoft.com/office/drawing/2014/main" id="{00000000-0008-0000-0F00-00005B000000}"/>
            </a:ext>
          </a:extLst>
        </xdr:cNvPr>
        <xdr:cNvSpPr txBox="1">
          <a:spLocks noChangeArrowheads="1"/>
        </xdr:cNvSpPr>
      </xdr:nvSpPr>
      <xdr:spPr bwMode="auto">
        <a:xfrm>
          <a:off x="39357300" y="5686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92" name="Text Box 16">
          <a:extLst>
            <a:ext uri="{FF2B5EF4-FFF2-40B4-BE49-F238E27FC236}">
              <a16:creationId xmlns:a16="http://schemas.microsoft.com/office/drawing/2014/main" id="{00000000-0008-0000-0F00-00005C000000}"/>
            </a:ext>
          </a:extLst>
        </xdr:cNvPr>
        <xdr:cNvSpPr txBox="1">
          <a:spLocks noChangeArrowheads="1"/>
        </xdr:cNvSpPr>
      </xdr:nvSpPr>
      <xdr:spPr bwMode="auto">
        <a:xfrm>
          <a:off x="3935730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93" name="Text Box 17">
          <a:extLst>
            <a:ext uri="{FF2B5EF4-FFF2-40B4-BE49-F238E27FC236}">
              <a16:creationId xmlns:a16="http://schemas.microsoft.com/office/drawing/2014/main" id="{00000000-0008-0000-0F00-00005D000000}"/>
            </a:ext>
          </a:extLst>
        </xdr:cNvPr>
        <xdr:cNvSpPr txBox="1">
          <a:spLocks noChangeArrowheads="1"/>
        </xdr:cNvSpPr>
      </xdr:nvSpPr>
      <xdr:spPr bwMode="auto">
        <a:xfrm>
          <a:off x="3935730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94" name="Text Box 18">
          <a:extLst>
            <a:ext uri="{FF2B5EF4-FFF2-40B4-BE49-F238E27FC236}">
              <a16:creationId xmlns:a16="http://schemas.microsoft.com/office/drawing/2014/main" id="{00000000-0008-0000-0F00-00005E000000}"/>
            </a:ext>
          </a:extLst>
        </xdr:cNvPr>
        <xdr:cNvSpPr txBox="1">
          <a:spLocks noChangeArrowheads="1"/>
        </xdr:cNvSpPr>
      </xdr:nvSpPr>
      <xdr:spPr bwMode="auto">
        <a:xfrm>
          <a:off x="3935730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95" name="Text Box 19">
          <a:extLst>
            <a:ext uri="{FF2B5EF4-FFF2-40B4-BE49-F238E27FC236}">
              <a16:creationId xmlns:a16="http://schemas.microsoft.com/office/drawing/2014/main" id="{00000000-0008-0000-0F00-00005F000000}"/>
            </a:ext>
          </a:extLst>
        </xdr:cNvPr>
        <xdr:cNvSpPr txBox="1">
          <a:spLocks noChangeArrowheads="1"/>
        </xdr:cNvSpPr>
      </xdr:nvSpPr>
      <xdr:spPr bwMode="auto">
        <a:xfrm>
          <a:off x="3935730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96" name="Text Box 15">
          <a:extLst>
            <a:ext uri="{FF2B5EF4-FFF2-40B4-BE49-F238E27FC236}">
              <a16:creationId xmlns:a16="http://schemas.microsoft.com/office/drawing/2014/main" id="{00000000-0008-0000-0F00-000060000000}"/>
            </a:ext>
          </a:extLst>
        </xdr:cNvPr>
        <xdr:cNvSpPr txBox="1">
          <a:spLocks noChangeArrowheads="1"/>
        </xdr:cNvSpPr>
      </xdr:nvSpPr>
      <xdr:spPr bwMode="auto">
        <a:xfrm>
          <a:off x="39357300" y="5686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97" name="Text Box 16">
          <a:extLst>
            <a:ext uri="{FF2B5EF4-FFF2-40B4-BE49-F238E27FC236}">
              <a16:creationId xmlns:a16="http://schemas.microsoft.com/office/drawing/2014/main" id="{00000000-0008-0000-0F00-000061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98" name="Text Box 17">
          <a:extLst>
            <a:ext uri="{FF2B5EF4-FFF2-40B4-BE49-F238E27FC236}">
              <a16:creationId xmlns:a16="http://schemas.microsoft.com/office/drawing/2014/main" id="{00000000-0008-0000-0F00-000062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99" name="Text Box 18">
          <a:extLst>
            <a:ext uri="{FF2B5EF4-FFF2-40B4-BE49-F238E27FC236}">
              <a16:creationId xmlns:a16="http://schemas.microsoft.com/office/drawing/2014/main" id="{00000000-0008-0000-0F00-000063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100" name="Text Box 19">
          <a:extLst>
            <a:ext uri="{FF2B5EF4-FFF2-40B4-BE49-F238E27FC236}">
              <a16:creationId xmlns:a16="http://schemas.microsoft.com/office/drawing/2014/main" id="{00000000-0008-0000-0F00-000064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101" name="Text Box 16">
          <a:extLst>
            <a:ext uri="{FF2B5EF4-FFF2-40B4-BE49-F238E27FC236}">
              <a16:creationId xmlns:a16="http://schemas.microsoft.com/office/drawing/2014/main" id="{00000000-0008-0000-0F00-000065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102" name="Text Box 17">
          <a:extLst>
            <a:ext uri="{FF2B5EF4-FFF2-40B4-BE49-F238E27FC236}">
              <a16:creationId xmlns:a16="http://schemas.microsoft.com/office/drawing/2014/main" id="{00000000-0008-0000-0F00-000066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103" name="Text Box 18">
          <a:extLst>
            <a:ext uri="{FF2B5EF4-FFF2-40B4-BE49-F238E27FC236}">
              <a16:creationId xmlns:a16="http://schemas.microsoft.com/office/drawing/2014/main" id="{00000000-0008-0000-0F00-000067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104" name="Text Box 19">
          <a:extLst>
            <a:ext uri="{FF2B5EF4-FFF2-40B4-BE49-F238E27FC236}">
              <a16:creationId xmlns:a16="http://schemas.microsoft.com/office/drawing/2014/main" id="{00000000-0008-0000-0F00-000068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105" name="Text Box 16">
          <a:extLst>
            <a:ext uri="{FF2B5EF4-FFF2-40B4-BE49-F238E27FC236}">
              <a16:creationId xmlns:a16="http://schemas.microsoft.com/office/drawing/2014/main" id="{00000000-0008-0000-0F00-000069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106" name="Text Box 17">
          <a:extLst>
            <a:ext uri="{FF2B5EF4-FFF2-40B4-BE49-F238E27FC236}">
              <a16:creationId xmlns:a16="http://schemas.microsoft.com/office/drawing/2014/main" id="{00000000-0008-0000-0F00-00006A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107" name="Text Box 18">
          <a:extLst>
            <a:ext uri="{FF2B5EF4-FFF2-40B4-BE49-F238E27FC236}">
              <a16:creationId xmlns:a16="http://schemas.microsoft.com/office/drawing/2014/main" id="{00000000-0008-0000-0F00-00006B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108" name="Text Box 19">
          <a:extLst>
            <a:ext uri="{FF2B5EF4-FFF2-40B4-BE49-F238E27FC236}">
              <a16:creationId xmlns:a16="http://schemas.microsoft.com/office/drawing/2014/main" id="{00000000-0008-0000-0F00-00006C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109" name="Text Box 16">
          <a:extLst>
            <a:ext uri="{FF2B5EF4-FFF2-40B4-BE49-F238E27FC236}">
              <a16:creationId xmlns:a16="http://schemas.microsoft.com/office/drawing/2014/main" id="{00000000-0008-0000-0F00-00006D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110" name="Text Box 17">
          <a:extLst>
            <a:ext uri="{FF2B5EF4-FFF2-40B4-BE49-F238E27FC236}">
              <a16:creationId xmlns:a16="http://schemas.microsoft.com/office/drawing/2014/main" id="{00000000-0008-0000-0F00-00006E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111" name="Text Box 18">
          <a:extLst>
            <a:ext uri="{FF2B5EF4-FFF2-40B4-BE49-F238E27FC236}">
              <a16:creationId xmlns:a16="http://schemas.microsoft.com/office/drawing/2014/main" id="{00000000-0008-0000-0F00-00006F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112" name="Text Box 19">
          <a:extLst>
            <a:ext uri="{FF2B5EF4-FFF2-40B4-BE49-F238E27FC236}">
              <a16:creationId xmlns:a16="http://schemas.microsoft.com/office/drawing/2014/main" id="{00000000-0008-0000-0F00-000070000000}"/>
            </a:ext>
          </a:extLst>
        </xdr:cNvPr>
        <xdr:cNvSpPr txBox="1">
          <a:spLocks noChangeArrowheads="1"/>
        </xdr:cNvSpPr>
      </xdr:nvSpPr>
      <xdr:spPr bwMode="auto">
        <a:xfrm>
          <a:off x="41090850" y="407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113" name="Text Box 16">
          <a:extLst>
            <a:ext uri="{FF2B5EF4-FFF2-40B4-BE49-F238E27FC236}">
              <a16:creationId xmlns:a16="http://schemas.microsoft.com/office/drawing/2014/main" id="{00000000-0008-0000-0F00-000071000000}"/>
            </a:ext>
          </a:extLst>
        </xdr:cNvPr>
        <xdr:cNvSpPr txBox="1">
          <a:spLocks noChangeArrowheads="1"/>
        </xdr:cNvSpPr>
      </xdr:nvSpPr>
      <xdr:spPr bwMode="auto">
        <a:xfrm>
          <a:off x="37404675"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114" name="Text Box 17">
          <a:extLst>
            <a:ext uri="{FF2B5EF4-FFF2-40B4-BE49-F238E27FC236}">
              <a16:creationId xmlns:a16="http://schemas.microsoft.com/office/drawing/2014/main" id="{00000000-0008-0000-0F00-000072000000}"/>
            </a:ext>
          </a:extLst>
        </xdr:cNvPr>
        <xdr:cNvSpPr txBox="1">
          <a:spLocks noChangeArrowheads="1"/>
        </xdr:cNvSpPr>
      </xdr:nvSpPr>
      <xdr:spPr bwMode="auto">
        <a:xfrm>
          <a:off x="37404675"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115" name="Text Box 18">
          <a:extLst>
            <a:ext uri="{FF2B5EF4-FFF2-40B4-BE49-F238E27FC236}">
              <a16:creationId xmlns:a16="http://schemas.microsoft.com/office/drawing/2014/main" id="{00000000-0008-0000-0F00-000073000000}"/>
            </a:ext>
          </a:extLst>
        </xdr:cNvPr>
        <xdr:cNvSpPr txBox="1">
          <a:spLocks noChangeArrowheads="1"/>
        </xdr:cNvSpPr>
      </xdr:nvSpPr>
      <xdr:spPr bwMode="auto">
        <a:xfrm>
          <a:off x="37404675"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116" name="Text Box 19">
          <a:extLst>
            <a:ext uri="{FF2B5EF4-FFF2-40B4-BE49-F238E27FC236}">
              <a16:creationId xmlns:a16="http://schemas.microsoft.com/office/drawing/2014/main" id="{00000000-0008-0000-0F00-000074000000}"/>
            </a:ext>
          </a:extLst>
        </xdr:cNvPr>
        <xdr:cNvSpPr txBox="1">
          <a:spLocks noChangeArrowheads="1"/>
        </xdr:cNvSpPr>
      </xdr:nvSpPr>
      <xdr:spPr bwMode="auto">
        <a:xfrm>
          <a:off x="37404675"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17" name="Text Box 16">
          <a:extLst>
            <a:ext uri="{FF2B5EF4-FFF2-40B4-BE49-F238E27FC236}">
              <a16:creationId xmlns:a16="http://schemas.microsoft.com/office/drawing/2014/main" id="{00000000-0008-0000-0F00-000075000000}"/>
            </a:ext>
          </a:extLst>
        </xdr:cNvPr>
        <xdr:cNvSpPr txBox="1">
          <a:spLocks noChangeArrowheads="1"/>
        </xdr:cNvSpPr>
      </xdr:nvSpPr>
      <xdr:spPr bwMode="auto">
        <a:xfrm>
          <a:off x="393573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18" name="Text Box 17">
          <a:extLst>
            <a:ext uri="{FF2B5EF4-FFF2-40B4-BE49-F238E27FC236}">
              <a16:creationId xmlns:a16="http://schemas.microsoft.com/office/drawing/2014/main" id="{00000000-0008-0000-0F00-000076000000}"/>
            </a:ext>
          </a:extLst>
        </xdr:cNvPr>
        <xdr:cNvSpPr txBox="1">
          <a:spLocks noChangeArrowheads="1"/>
        </xdr:cNvSpPr>
      </xdr:nvSpPr>
      <xdr:spPr bwMode="auto">
        <a:xfrm>
          <a:off x="393573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19" name="Text Box 18">
          <a:extLst>
            <a:ext uri="{FF2B5EF4-FFF2-40B4-BE49-F238E27FC236}">
              <a16:creationId xmlns:a16="http://schemas.microsoft.com/office/drawing/2014/main" id="{00000000-0008-0000-0F00-000077000000}"/>
            </a:ext>
          </a:extLst>
        </xdr:cNvPr>
        <xdr:cNvSpPr txBox="1">
          <a:spLocks noChangeArrowheads="1"/>
        </xdr:cNvSpPr>
      </xdr:nvSpPr>
      <xdr:spPr bwMode="auto">
        <a:xfrm>
          <a:off x="393573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20" name="Text Box 19">
          <a:extLst>
            <a:ext uri="{FF2B5EF4-FFF2-40B4-BE49-F238E27FC236}">
              <a16:creationId xmlns:a16="http://schemas.microsoft.com/office/drawing/2014/main" id="{00000000-0008-0000-0F00-000078000000}"/>
            </a:ext>
          </a:extLst>
        </xdr:cNvPr>
        <xdr:cNvSpPr txBox="1">
          <a:spLocks noChangeArrowheads="1"/>
        </xdr:cNvSpPr>
      </xdr:nvSpPr>
      <xdr:spPr bwMode="auto">
        <a:xfrm>
          <a:off x="393573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21" name="Text Box 16">
          <a:extLst>
            <a:ext uri="{FF2B5EF4-FFF2-40B4-BE49-F238E27FC236}">
              <a16:creationId xmlns:a16="http://schemas.microsoft.com/office/drawing/2014/main" id="{00000000-0008-0000-0F00-000079000000}"/>
            </a:ext>
          </a:extLst>
        </xdr:cNvPr>
        <xdr:cNvSpPr txBox="1">
          <a:spLocks noChangeArrowheads="1"/>
        </xdr:cNvSpPr>
      </xdr:nvSpPr>
      <xdr:spPr bwMode="auto">
        <a:xfrm>
          <a:off x="393573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22" name="Text Box 17">
          <a:extLst>
            <a:ext uri="{FF2B5EF4-FFF2-40B4-BE49-F238E27FC236}">
              <a16:creationId xmlns:a16="http://schemas.microsoft.com/office/drawing/2014/main" id="{00000000-0008-0000-0F00-00007A000000}"/>
            </a:ext>
          </a:extLst>
        </xdr:cNvPr>
        <xdr:cNvSpPr txBox="1">
          <a:spLocks noChangeArrowheads="1"/>
        </xdr:cNvSpPr>
      </xdr:nvSpPr>
      <xdr:spPr bwMode="auto">
        <a:xfrm>
          <a:off x="393573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23" name="Text Box 18">
          <a:extLst>
            <a:ext uri="{FF2B5EF4-FFF2-40B4-BE49-F238E27FC236}">
              <a16:creationId xmlns:a16="http://schemas.microsoft.com/office/drawing/2014/main" id="{00000000-0008-0000-0F00-00007B000000}"/>
            </a:ext>
          </a:extLst>
        </xdr:cNvPr>
        <xdr:cNvSpPr txBox="1">
          <a:spLocks noChangeArrowheads="1"/>
        </xdr:cNvSpPr>
      </xdr:nvSpPr>
      <xdr:spPr bwMode="auto">
        <a:xfrm>
          <a:off x="393573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24" name="Text Box 19">
          <a:extLst>
            <a:ext uri="{FF2B5EF4-FFF2-40B4-BE49-F238E27FC236}">
              <a16:creationId xmlns:a16="http://schemas.microsoft.com/office/drawing/2014/main" id="{00000000-0008-0000-0F00-00007C000000}"/>
            </a:ext>
          </a:extLst>
        </xdr:cNvPr>
        <xdr:cNvSpPr txBox="1">
          <a:spLocks noChangeArrowheads="1"/>
        </xdr:cNvSpPr>
      </xdr:nvSpPr>
      <xdr:spPr bwMode="auto">
        <a:xfrm>
          <a:off x="393573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125" name="Text Box 16">
          <a:extLst>
            <a:ext uri="{FF2B5EF4-FFF2-40B4-BE49-F238E27FC236}">
              <a16:creationId xmlns:a16="http://schemas.microsoft.com/office/drawing/2014/main" id="{00000000-0008-0000-0F00-00007D000000}"/>
            </a:ext>
          </a:extLst>
        </xdr:cNvPr>
        <xdr:cNvSpPr txBox="1">
          <a:spLocks noChangeArrowheads="1"/>
        </xdr:cNvSpPr>
      </xdr:nvSpPr>
      <xdr:spPr bwMode="auto">
        <a:xfrm>
          <a:off x="37404675"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126" name="Text Box 17">
          <a:extLst>
            <a:ext uri="{FF2B5EF4-FFF2-40B4-BE49-F238E27FC236}">
              <a16:creationId xmlns:a16="http://schemas.microsoft.com/office/drawing/2014/main" id="{00000000-0008-0000-0F00-00007E000000}"/>
            </a:ext>
          </a:extLst>
        </xdr:cNvPr>
        <xdr:cNvSpPr txBox="1">
          <a:spLocks noChangeArrowheads="1"/>
        </xdr:cNvSpPr>
      </xdr:nvSpPr>
      <xdr:spPr bwMode="auto">
        <a:xfrm>
          <a:off x="37404675"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127" name="Text Box 18">
          <a:extLst>
            <a:ext uri="{FF2B5EF4-FFF2-40B4-BE49-F238E27FC236}">
              <a16:creationId xmlns:a16="http://schemas.microsoft.com/office/drawing/2014/main" id="{00000000-0008-0000-0F00-00007F000000}"/>
            </a:ext>
          </a:extLst>
        </xdr:cNvPr>
        <xdr:cNvSpPr txBox="1">
          <a:spLocks noChangeArrowheads="1"/>
        </xdr:cNvSpPr>
      </xdr:nvSpPr>
      <xdr:spPr bwMode="auto">
        <a:xfrm>
          <a:off x="37404675"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128" name="Text Box 19">
          <a:extLst>
            <a:ext uri="{FF2B5EF4-FFF2-40B4-BE49-F238E27FC236}">
              <a16:creationId xmlns:a16="http://schemas.microsoft.com/office/drawing/2014/main" id="{00000000-0008-0000-0F00-000080000000}"/>
            </a:ext>
          </a:extLst>
        </xdr:cNvPr>
        <xdr:cNvSpPr txBox="1">
          <a:spLocks noChangeArrowheads="1"/>
        </xdr:cNvSpPr>
      </xdr:nvSpPr>
      <xdr:spPr bwMode="auto">
        <a:xfrm>
          <a:off x="37404675"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29" name="Text Box 16">
          <a:extLst>
            <a:ext uri="{FF2B5EF4-FFF2-40B4-BE49-F238E27FC236}">
              <a16:creationId xmlns:a16="http://schemas.microsoft.com/office/drawing/2014/main" id="{00000000-0008-0000-0F00-000081000000}"/>
            </a:ext>
          </a:extLst>
        </xdr:cNvPr>
        <xdr:cNvSpPr txBox="1">
          <a:spLocks noChangeArrowheads="1"/>
        </xdr:cNvSpPr>
      </xdr:nvSpPr>
      <xdr:spPr bwMode="auto">
        <a:xfrm>
          <a:off x="393573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30" name="Text Box 17">
          <a:extLst>
            <a:ext uri="{FF2B5EF4-FFF2-40B4-BE49-F238E27FC236}">
              <a16:creationId xmlns:a16="http://schemas.microsoft.com/office/drawing/2014/main" id="{00000000-0008-0000-0F00-000082000000}"/>
            </a:ext>
          </a:extLst>
        </xdr:cNvPr>
        <xdr:cNvSpPr txBox="1">
          <a:spLocks noChangeArrowheads="1"/>
        </xdr:cNvSpPr>
      </xdr:nvSpPr>
      <xdr:spPr bwMode="auto">
        <a:xfrm>
          <a:off x="393573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31" name="Text Box 18">
          <a:extLst>
            <a:ext uri="{FF2B5EF4-FFF2-40B4-BE49-F238E27FC236}">
              <a16:creationId xmlns:a16="http://schemas.microsoft.com/office/drawing/2014/main" id="{00000000-0008-0000-0F00-000083000000}"/>
            </a:ext>
          </a:extLst>
        </xdr:cNvPr>
        <xdr:cNvSpPr txBox="1">
          <a:spLocks noChangeArrowheads="1"/>
        </xdr:cNvSpPr>
      </xdr:nvSpPr>
      <xdr:spPr bwMode="auto">
        <a:xfrm>
          <a:off x="393573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32" name="Text Box 19">
          <a:extLst>
            <a:ext uri="{FF2B5EF4-FFF2-40B4-BE49-F238E27FC236}">
              <a16:creationId xmlns:a16="http://schemas.microsoft.com/office/drawing/2014/main" id="{00000000-0008-0000-0F00-000084000000}"/>
            </a:ext>
          </a:extLst>
        </xdr:cNvPr>
        <xdr:cNvSpPr txBox="1">
          <a:spLocks noChangeArrowheads="1"/>
        </xdr:cNvSpPr>
      </xdr:nvSpPr>
      <xdr:spPr bwMode="auto">
        <a:xfrm>
          <a:off x="393573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33" name="Text Box 16">
          <a:extLst>
            <a:ext uri="{FF2B5EF4-FFF2-40B4-BE49-F238E27FC236}">
              <a16:creationId xmlns:a16="http://schemas.microsoft.com/office/drawing/2014/main" id="{00000000-0008-0000-0F00-000085000000}"/>
            </a:ext>
          </a:extLst>
        </xdr:cNvPr>
        <xdr:cNvSpPr txBox="1">
          <a:spLocks noChangeArrowheads="1"/>
        </xdr:cNvSpPr>
      </xdr:nvSpPr>
      <xdr:spPr bwMode="auto">
        <a:xfrm>
          <a:off x="393573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34" name="Text Box 17">
          <a:extLst>
            <a:ext uri="{FF2B5EF4-FFF2-40B4-BE49-F238E27FC236}">
              <a16:creationId xmlns:a16="http://schemas.microsoft.com/office/drawing/2014/main" id="{00000000-0008-0000-0F00-000086000000}"/>
            </a:ext>
          </a:extLst>
        </xdr:cNvPr>
        <xdr:cNvSpPr txBox="1">
          <a:spLocks noChangeArrowheads="1"/>
        </xdr:cNvSpPr>
      </xdr:nvSpPr>
      <xdr:spPr bwMode="auto">
        <a:xfrm>
          <a:off x="393573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35" name="Text Box 18">
          <a:extLst>
            <a:ext uri="{FF2B5EF4-FFF2-40B4-BE49-F238E27FC236}">
              <a16:creationId xmlns:a16="http://schemas.microsoft.com/office/drawing/2014/main" id="{00000000-0008-0000-0F00-000087000000}"/>
            </a:ext>
          </a:extLst>
        </xdr:cNvPr>
        <xdr:cNvSpPr txBox="1">
          <a:spLocks noChangeArrowheads="1"/>
        </xdr:cNvSpPr>
      </xdr:nvSpPr>
      <xdr:spPr bwMode="auto">
        <a:xfrm>
          <a:off x="393573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136" name="Text Box 19">
          <a:extLst>
            <a:ext uri="{FF2B5EF4-FFF2-40B4-BE49-F238E27FC236}">
              <a16:creationId xmlns:a16="http://schemas.microsoft.com/office/drawing/2014/main" id="{00000000-0008-0000-0F00-000088000000}"/>
            </a:ext>
          </a:extLst>
        </xdr:cNvPr>
        <xdr:cNvSpPr txBox="1">
          <a:spLocks noChangeArrowheads="1"/>
        </xdr:cNvSpPr>
      </xdr:nvSpPr>
      <xdr:spPr bwMode="auto">
        <a:xfrm>
          <a:off x="393573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17.xml><?xml version="1.0" encoding="utf-8"?>
<xdr:wsDr xmlns:xdr="http://schemas.openxmlformats.org/drawingml/2006/spreadsheetDrawing" xmlns:a="http://schemas.openxmlformats.org/drawingml/2006/main">
  <xdr:oneCellAnchor>
    <xdr:from>
      <xdr:col>12</xdr:col>
      <xdr:colOff>0</xdr:colOff>
      <xdr:row>10</xdr:row>
      <xdr:rowOff>0</xdr:rowOff>
    </xdr:from>
    <xdr:ext cx="95250" cy="171450"/>
    <xdr:sp macro="" textlink="">
      <xdr:nvSpPr>
        <xdr:cNvPr id="2" name="Text Box 16">
          <a:extLst>
            <a:ext uri="{FF2B5EF4-FFF2-40B4-BE49-F238E27FC236}">
              <a16:creationId xmlns:a16="http://schemas.microsoft.com/office/drawing/2014/main" id="{00000000-0008-0000-1000-000002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3" name="Text Box 17">
          <a:extLst>
            <a:ext uri="{FF2B5EF4-FFF2-40B4-BE49-F238E27FC236}">
              <a16:creationId xmlns:a16="http://schemas.microsoft.com/office/drawing/2014/main" id="{00000000-0008-0000-1000-000003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4" name="Text Box 18">
          <a:extLst>
            <a:ext uri="{FF2B5EF4-FFF2-40B4-BE49-F238E27FC236}">
              <a16:creationId xmlns:a16="http://schemas.microsoft.com/office/drawing/2014/main" id="{00000000-0008-0000-1000-000004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5" name="Text Box 19">
          <a:extLst>
            <a:ext uri="{FF2B5EF4-FFF2-40B4-BE49-F238E27FC236}">
              <a16:creationId xmlns:a16="http://schemas.microsoft.com/office/drawing/2014/main" id="{00000000-0008-0000-1000-000005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13</xdr:row>
      <xdr:rowOff>504825</xdr:rowOff>
    </xdr:from>
    <xdr:ext cx="95250" cy="442269"/>
    <xdr:sp macro="" textlink="">
      <xdr:nvSpPr>
        <xdr:cNvPr id="6" name="Text Box 15">
          <a:extLst>
            <a:ext uri="{FF2B5EF4-FFF2-40B4-BE49-F238E27FC236}">
              <a16:creationId xmlns:a16="http://schemas.microsoft.com/office/drawing/2014/main" id="{00000000-0008-0000-1000-000006000000}"/>
            </a:ext>
          </a:extLst>
        </xdr:cNvPr>
        <xdr:cNvSpPr txBox="1">
          <a:spLocks noChangeArrowheads="1"/>
        </xdr:cNvSpPr>
      </xdr:nvSpPr>
      <xdr:spPr bwMode="auto">
        <a:xfrm>
          <a:off x="7458075" y="86582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7" name="Text Box 16">
          <a:extLst>
            <a:ext uri="{FF2B5EF4-FFF2-40B4-BE49-F238E27FC236}">
              <a16:creationId xmlns:a16="http://schemas.microsoft.com/office/drawing/2014/main" id="{00000000-0008-0000-1000-000007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8" name="Text Box 17">
          <a:extLst>
            <a:ext uri="{FF2B5EF4-FFF2-40B4-BE49-F238E27FC236}">
              <a16:creationId xmlns:a16="http://schemas.microsoft.com/office/drawing/2014/main" id="{00000000-0008-0000-1000-000008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9" name="Text Box 18">
          <a:extLst>
            <a:ext uri="{FF2B5EF4-FFF2-40B4-BE49-F238E27FC236}">
              <a16:creationId xmlns:a16="http://schemas.microsoft.com/office/drawing/2014/main" id="{00000000-0008-0000-1000-000009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10" name="Text Box 19">
          <a:extLst>
            <a:ext uri="{FF2B5EF4-FFF2-40B4-BE49-F238E27FC236}">
              <a16:creationId xmlns:a16="http://schemas.microsoft.com/office/drawing/2014/main" id="{00000000-0008-0000-1000-00000A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1" name="Text Box 16">
          <a:extLst>
            <a:ext uri="{FF2B5EF4-FFF2-40B4-BE49-F238E27FC236}">
              <a16:creationId xmlns:a16="http://schemas.microsoft.com/office/drawing/2014/main" id="{00000000-0008-0000-1000-00000B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2" name="Text Box 17">
          <a:extLst>
            <a:ext uri="{FF2B5EF4-FFF2-40B4-BE49-F238E27FC236}">
              <a16:creationId xmlns:a16="http://schemas.microsoft.com/office/drawing/2014/main" id="{00000000-0008-0000-1000-00000C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3" name="Text Box 18">
          <a:extLst>
            <a:ext uri="{FF2B5EF4-FFF2-40B4-BE49-F238E27FC236}">
              <a16:creationId xmlns:a16="http://schemas.microsoft.com/office/drawing/2014/main" id="{00000000-0008-0000-1000-00000D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4" name="Text Box 19">
          <a:extLst>
            <a:ext uri="{FF2B5EF4-FFF2-40B4-BE49-F238E27FC236}">
              <a16:creationId xmlns:a16="http://schemas.microsoft.com/office/drawing/2014/main" id="{00000000-0008-0000-1000-00000E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15" name="Text Box 15">
          <a:extLst>
            <a:ext uri="{FF2B5EF4-FFF2-40B4-BE49-F238E27FC236}">
              <a16:creationId xmlns:a16="http://schemas.microsoft.com/office/drawing/2014/main" id="{00000000-0008-0000-1000-00000F000000}"/>
            </a:ext>
          </a:extLst>
        </xdr:cNvPr>
        <xdr:cNvSpPr txBox="1">
          <a:spLocks noChangeArrowheads="1"/>
        </xdr:cNvSpPr>
      </xdr:nvSpPr>
      <xdr:spPr bwMode="auto">
        <a:xfrm>
          <a:off x="32718375" y="86582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6" name="Text Box 16">
          <a:extLst>
            <a:ext uri="{FF2B5EF4-FFF2-40B4-BE49-F238E27FC236}">
              <a16:creationId xmlns:a16="http://schemas.microsoft.com/office/drawing/2014/main" id="{00000000-0008-0000-1000-000010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7" name="Text Box 17">
          <a:extLst>
            <a:ext uri="{FF2B5EF4-FFF2-40B4-BE49-F238E27FC236}">
              <a16:creationId xmlns:a16="http://schemas.microsoft.com/office/drawing/2014/main" id="{00000000-0008-0000-1000-000011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8" name="Text Box 18">
          <a:extLst>
            <a:ext uri="{FF2B5EF4-FFF2-40B4-BE49-F238E27FC236}">
              <a16:creationId xmlns:a16="http://schemas.microsoft.com/office/drawing/2014/main" id="{00000000-0008-0000-1000-000012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9" name="Text Box 19">
          <a:extLst>
            <a:ext uri="{FF2B5EF4-FFF2-40B4-BE49-F238E27FC236}">
              <a16:creationId xmlns:a16="http://schemas.microsoft.com/office/drawing/2014/main" id="{00000000-0008-0000-1000-000013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20" name="Text Box 15">
          <a:extLst>
            <a:ext uri="{FF2B5EF4-FFF2-40B4-BE49-F238E27FC236}">
              <a16:creationId xmlns:a16="http://schemas.microsoft.com/office/drawing/2014/main" id="{00000000-0008-0000-1000-000014000000}"/>
            </a:ext>
          </a:extLst>
        </xdr:cNvPr>
        <xdr:cNvSpPr txBox="1">
          <a:spLocks noChangeArrowheads="1"/>
        </xdr:cNvSpPr>
      </xdr:nvSpPr>
      <xdr:spPr bwMode="auto">
        <a:xfrm>
          <a:off x="32718375" y="86582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1" name="Text Box 16">
          <a:extLst>
            <a:ext uri="{FF2B5EF4-FFF2-40B4-BE49-F238E27FC236}">
              <a16:creationId xmlns:a16="http://schemas.microsoft.com/office/drawing/2014/main" id="{00000000-0008-0000-1000-000015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2" name="Text Box 17">
          <a:extLst>
            <a:ext uri="{FF2B5EF4-FFF2-40B4-BE49-F238E27FC236}">
              <a16:creationId xmlns:a16="http://schemas.microsoft.com/office/drawing/2014/main" id="{00000000-0008-0000-1000-000016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3" name="Text Box 18">
          <a:extLst>
            <a:ext uri="{FF2B5EF4-FFF2-40B4-BE49-F238E27FC236}">
              <a16:creationId xmlns:a16="http://schemas.microsoft.com/office/drawing/2014/main" id="{00000000-0008-0000-1000-000017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4" name="Text Box 19">
          <a:extLst>
            <a:ext uri="{FF2B5EF4-FFF2-40B4-BE49-F238E27FC236}">
              <a16:creationId xmlns:a16="http://schemas.microsoft.com/office/drawing/2014/main" id="{00000000-0008-0000-1000-000018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5" name="Text Box 16">
          <a:extLst>
            <a:ext uri="{FF2B5EF4-FFF2-40B4-BE49-F238E27FC236}">
              <a16:creationId xmlns:a16="http://schemas.microsoft.com/office/drawing/2014/main" id="{00000000-0008-0000-1000-000019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6" name="Text Box 17">
          <a:extLst>
            <a:ext uri="{FF2B5EF4-FFF2-40B4-BE49-F238E27FC236}">
              <a16:creationId xmlns:a16="http://schemas.microsoft.com/office/drawing/2014/main" id="{00000000-0008-0000-1000-00001A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7" name="Text Box 18">
          <a:extLst>
            <a:ext uri="{FF2B5EF4-FFF2-40B4-BE49-F238E27FC236}">
              <a16:creationId xmlns:a16="http://schemas.microsoft.com/office/drawing/2014/main" id="{00000000-0008-0000-1000-00001B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8" name="Text Box 19">
          <a:extLst>
            <a:ext uri="{FF2B5EF4-FFF2-40B4-BE49-F238E27FC236}">
              <a16:creationId xmlns:a16="http://schemas.microsoft.com/office/drawing/2014/main" id="{00000000-0008-0000-1000-00001C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9" name="Text Box 16">
          <a:extLst>
            <a:ext uri="{FF2B5EF4-FFF2-40B4-BE49-F238E27FC236}">
              <a16:creationId xmlns:a16="http://schemas.microsoft.com/office/drawing/2014/main" id="{00000000-0008-0000-1000-00001D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0" name="Text Box 17">
          <a:extLst>
            <a:ext uri="{FF2B5EF4-FFF2-40B4-BE49-F238E27FC236}">
              <a16:creationId xmlns:a16="http://schemas.microsoft.com/office/drawing/2014/main" id="{00000000-0008-0000-1000-00001E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1" name="Text Box 18">
          <a:extLst>
            <a:ext uri="{FF2B5EF4-FFF2-40B4-BE49-F238E27FC236}">
              <a16:creationId xmlns:a16="http://schemas.microsoft.com/office/drawing/2014/main" id="{00000000-0008-0000-1000-00001F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2" name="Text Box 19">
          <a:extLst>
            <a:ext uri="{FF2B5EF4-FFF2-40B4-BE49-F238E27FC236}">
              <a16:creationId xmlns:a16="http://schemas.microsoft.com/office/drawing/2014/main" id="{00000000-0008-0000-1000-000020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3" name="Text Box 16">
          <a:extLst>
            <a:ext uri="{FF2B5EF4-FFF2-40B4-BE49-F238E27FC236}">
              <a16:creationId xmlns:a16="http://schemas.microsoft.com/office/drawing/2014/main" id="{00000000-0008-0000-1000-000021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4" name="Text Box 17">
          <a:extLst>
            <a:ext uri="{FF2B5EF4-FFF2-40B4-BE49-F238E27FC236}">
              <a16:creationId xmlns:a16="http://schemas.microsoft.com/office/drawing/2014/main" id="{00000000-0008-0000-1000-000022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5" name="Text Box 18">
          <a:extLst>
            <a:ext uri="{FF2B5EF4-FFF2-40B4-BE49-F238E27FC236}">
              <a16:creationId xmlns:a16="http://schemas.microsoft.com/office/drawing/2014/main" id="{00000000-0008-0000-1000-000023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6" name="Text Box 19">
          <a:extLst>
            <a:ext uri="{FF2B5EF4-FFF2-40B4-BE49-F238E27FC236}">
              <a16:creationId xmlns:a16="http://schemas.microsoft.com/office/drawing/2014/main" id="{00000000-0008-0000-1000-000024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7" name="Text Box 16">
          <a:extLst>
            <a:ext uri="{FF2B5EF4-FFF2-40B4-BE49-F238E27FC236}">
              <a16:creationId xmlns:a16="http://schemas.microsoft.com/office/drawing/2014/main" id="{00000000-0008-0000-1000-000025000000}"/>
            </a:ext>
          </a:extLst>
        </xdr:cNvPr>
        <xdr:cNvSpPr txBox="1">
          <a:spLocks noChangeArrowheads="1"/>
        </xdr:cNvSpPr>
      </xdr:nvSpPr>
      <xdr:spPr bwMode="auto">
        <a:xfrm>
          <a:off x="745807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8" name="Text Box 17">
          <a:extLst>
            <a:ext uri="{FF2B5EF4-FFF2-40B4-BE49-F238E27FC236}">
              <a16:creationId xmlns:a16="http://schemas.microsoft.com/office/drawing/2014/main" id="{00000000-0008-0000-1000-000026000000}"/>
            </a:ext>
          </a:extLst>
        </xdr:cNvPr>
        <xdr:cNvSpPr txBox="1">
          <a:spLocks noChangeArrowheads="1"/>
        </xdr:cNvSpPr>
      </xdr:nvSpPr>
      <xdr:spPr bwMode="auto">
        <a:xfrm>
          <a:off x="745807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9" name="Text Box 18">
          <a:extLst>
            <a:ext uri="{FF2B5EF4-FFF2-40B4-BE49-F238E27FC236}">
              <a16:creationId xmlns:a16="http://schemas.microsoft.com/office/drawing/2014/main" id="{00000000-0008-0000-1000-000027000000}"/>
            </a:ext>
          </a:extLst>
        </xdr:cNvPr>
        <xdr:cNvSpPr txBox="1">
          <a:spLocks noChangeArrowheads="1"/>
        </xdr:cNvSpPr>
      </xdr:nvSpPr>
      <xdr:spPr bwMode="auto">
        <a:xfrm>
          <a:off x="745807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40" name="Text Box 19">
          <a:extLst>
            <a:ext uri="{FF2B5EF4-FFF2-40B4-BE49-F238E27FC236}">
              <a16:creationId xmlns:a16="http://schemas.microsoft.com/office/drawing/2014/main" id="{00000000-0008-0000-1000-000028000000}"/>
            </a:ext>
          </a:extLst>
        </xdr:cNvPr>
        <xdr:cNvSpPr txBox="1">
          <a:spLocks noChangeArrowheads="1"/>
        </xdr:cNvSpPr>
      </xdr:nvSpPr>
      <xdr:spPr bwMode="auto">
        <a:xfrm>
          <a:off x="745807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18</xdr:row>
      <xdr:rowOff>504825</xdr:rowOff>
    </xdr:from>
    <xdr:ext cx="95250" cy="442269"/>
    <xdr:sp macro="" textlink="">
      <xdr:nvSpPr>
        <xdr:cNvPr id="41" name="Text Box 15">
          <a:extLst>
            <a:ext uri="{FF2B5EF4-FFF2-40B4-BE49-F238E27FC236}">
              <a16:creationId xmlns:a16="http://schemas.microsoft.com/office/drawing/2014/main" id="{00000000-0008-0000-1000-000029000000}"/>
            </a:ext>
          </a:extLst>
        </xdr:cNvPr>
        <xdr:cNvSpPr txBox="1">
          <a:spLocks noChangeArrowheads="1"/>
        </xdr:cNvSpPr>
      </xdr:nvSpPr>
      <xdr:spPr bwMode="auto">
        <a:xfrm>
          <a:off x="7458075" y="11658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2" name="Text Box 16">
          <a:extLst>
            <a:ext uri="{FF2B5EF4-FFF2-40B4-BE49-F238E27FC236}">
              <a16:creationId xmlns:a16="http://schemas.microsoft.com/office/drawing/2014/main" id="{00000000-0008-0000-1000-00002A000000}"/>
            </a:ext>
          </a:extLst>
        </xdr:cNvPr>
        <xdr:cNvSpPr txBox="1">
          <a:spLocks noChangeArrowheads="1"/>
        </xdr:cNvSpPr>
      </xdr:nvSpPr>
      <xdr:spPr bwMode="auto">
        <a:xfrm>
          <a:off x="3134677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3" name="Text Box 17">
          <a:extLst>
            <a:ext uri="{FF2B5EF4-FFF2-40B4-BE49-F238E27FC236}">
              <a16:creationId xmlns:a16="http://schemas.microsoft.com/office/drawing/2014/main" id="{00000000-0008-0000-1000-00002B000000}"/>
            </a:ext>
          </a:extLst>
        </xdr:cNvPr>
        <xdr:cNvSpPr txBox="1">
          <a:spLocks noChangeArrowheads="1"/>
        </xdr:cNvSpPr>
      </xdr:nvSpPr>
      <xdr:spPr bwMode="auto">
        <a:xfrm>
          <a:off x="3134677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4" name="Text Box 18">
          <a:extLst>
            <a:ext uri="{FF2B5EF4-FFF2-40B4-BE49-F238E27FC236}">
              <a16:creationId xmlns:a16="http://schemas.microsoft.com/office/drawing/2014/main" id="{00000000-0008-0000-1000-00002C000000}"/>
            </a:ext>
          </a:extLst>
        </xdr:cNvPr>
        <xdr:cNvSpPr txBox="1">
          <a:spLocks noChangeArrowheads="1"/>
        </xdr:cNvSpPr>
      </xdr:nvSpPr>
      <xdr:spPr bwMode="auto">
        <a:xfrm>
          <a:off x="3134677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5" name="Text Box 19">
          <a:extLst>
            <a:ext uri="{FF2B5EF4-FFF2-40B4-BE49-F238E27FC236}">
              <a16:creationId xmlns:a16="http://schemas.microsoft.com/office/drawing/2014/main" id="{00000000-0008-0000-1000-00002D000000}"/>
            </a:ext>
          </a:extLst>
        </xdr:cNvPr>
        <xdr:cNvSpPr txBox="1">
          <a:spLocks noChangeArrowheads="1"/>
        </xdr:cNvSpPr>
      </xdr:nvSpPr>
      <xdr:spPr bwMode="auto">
        <a:xfrm>
          <a:off x="3134677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6" name="Text Box 16">
          <a:extLst>
            <a:ext uri="{FF2B5EF4-FFF2-40B4-BE49-F238E27FC236}">
              <a16:creationId xmlns:a16="http://schemas.microsoft.com/office/drawing/2014/main" id="{00000000-0008-0000-1000-00002E000000}"/>
            </a:ext>
          </a:extLst>
        </xdr:cNvPr>
        <xdr:cNvSpPr txBox="1">
          <a:spLocks noChangeArrowheads="1"/>
        </xdr:cNvSpPr>
      </xdr:nvSpPr>
      <xdr:spPr bwMode="auto">
        <a:xfrm>
          <a:off x="3271837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7" name="Text Box 17">
          <a:extLst>
            <a:ext uri="{FF2B5EF4-FFF2-40B4-BE49-F238E27FC236}">
              <a16:creationId xmlns:a16="http://schemas.microsoft.com/office/drawing/2014/main" id="{00000000-0008-0000-1000-00002F000000}"/>
            </a:ext>
          </a:extLst>
        </xdr:cNvPr>
        <xdr:cNvSpPr txBox="1">
          <a:spLocks noChangeArrowheads="1"/>
        </xdr:cNvSpPr>
      </xdr:nvSpPr>
      <xdr:spPr bwMode="auto">
        <a:xfrm>
          <a:off x="3271837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8" name="Text Box 18">
          <a:extLst>
            <a:ext uri="{FF2B5EF4-FFF2-40B4-BE49-F238E27FC236}">
              <a16:creationId xmlns:a16="http://schemas.microsoft.com/office/drawing/2014/main" id="{00000000-0008-0000-1000-000030000000}"/>
            </a:ext>
          </a:extLst>
        </xdr:cNvPr>
        <xdr:cNvSpPr txBox="1">
          <a:spLocks noChangeArrowheads="1"/>
        </xdr:cNvSpPr>
      </xdr:nvSpPr>
      <xdr:spPr bwMode="auto">
        <a:xfrm>
          <a:off x="3271837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9" name="Text Box 19">
          <a:extLst>
            <a:ext uri="{FF2B5EF4-FFF2-40B4-BE49-F238E27FC236}">
              <a16:creationId xmlns:a16="http://schemas.microsoft.com/office/drawing/2014/main" id="{00000000-0008-0000-1000-000031000000}"/>
            </a:ext>
          </a:extLst>
        </xdr:cNvPr>
        <xdr:cNvSpPr txBox="1">
          <a:spLocks noChangeArrowheads="1"/>
        </xdr:cNvSpPr>
      </xdr:nvSpPr>
      <xdr:spPr bwMode="auto">
        <a:xfrm>
          <a:off x="3271837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504825</xdr:rowOff>
    </xdr:from>
    <xdr:ext cx="95250" cy="442269"/>
    <xdr:sp macro="" textlink="">
      <xdr:nvSpPr>
        <xdr:cNvPr id="50" name="Text Box 15">
          <a:extLst>
            <a:ext uri="{FF2B5EF4-FFF2-40B4-BE49-F238E27FC236}">
              <a16:creationId xmlns:a16="http://schemas.microsoft.com/office/drawing/2014/main" id="{00000000-0008-0000-1000-000032000000}"/>
            </a:ext>
          </a:extLst>
        </xdr:cNvPr>
        <xdr:cNvSpPr txBox="1">
          <a:spLocks noChangeArrowheads="1"/>
        </xdr:cNvSpPr>
      </xdr:nvSpPr>
      <xdr:spPr bwMode="auto">
        <a:xfrm>
          <a:off x="32718375" y="11658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1" name="Text Box 16">
          <a:extLst>
            <a:ext uri="{FF2B5EF4-FFF2-40B4-BE49-F238E27FC236}">
              <a16:creationId xmlns:a16="http://schemas.microsoft.com/office/drawing/2014/main" id="{00000000-0008-0000-1000-000033000000}"/>
            </a:ext>
          </a:extLst>
        </xdr:cNvPr>
        <xdr:cNvSpPr txBox="1">
          <a:spLocks noChangeArrowheads="1"/>
        </xdr:cNvSpPr>
      </xdr:nvSpPr>
      <xdr:spPr bwMode="auto">
        <a:xfrm>
          <a:off x="3271837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2" name="Text Box 17">
          <a:extLst>
            <a:ext uri="{FF2B5EF4-FFF2-40B4-BE49-F238E27FC236}">
              <a16:creationId xmlns:a16="http://schemas.microsoft.com/office/drawing/2014/main" id="{00000000-0008-0000-1000-000034000000}"/>
            </a:ext>
          </a:extLst>
        </xdr:cNvPr>
        <xdr:cNvSpPr txBox="1">
          <a:spLocks noChangeArrowheads="1"/>
        </xdr:cNvSpPr>
      </xdr:nvSpPr>
      <xdr:spPr bwMode="auto">
        <a:xfrm>
          <a:off x="3271837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3" name="Text Box 18">
          <a:extLst>
            <a:ext uri="{FF2B5EF4-FFF2-40B4-BE49-F238E27FC236}">
              <a16:creationId xmlns:a16="http://schemas.microsoft.com/office/drawing/2014/main" id="{00000000-0008-0000-1000-000035000000}"/>
            </a:ext>
          </a:extLst>
        </xdr:cNvPr>
        <xdr:cNvSpPr txBox="1">
          <a:spLocks noChangeArrowheads="1"/>
        </xdr:cNvSpPr>
      </xdr:nvSpPr>
      <xdr:spPr bwMode="auto">
        <a:xfrm>
          <a:off x="3271837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4" name="Text Box 19">
          <a:extLst>
            <a:ext uri="{FF2B5EF4-FFF2-40B4-BE49-F238E27FC236}">
              <a16:creationId xmlns:a16="http://schemas.microsoft.com/office/drawing/2014/main" id="{00000000-0008-0000-1000-000036000000}"/>
            </a:ext>
          </a:extLst>
        </xdr:cNvPr>
        <xdr:cNvSpPr txBox="1">
          <a:spLocks noChangeArrowheads="1"/>
        </xdr:cNvSpPr>
      </xdr:nvSpPr>
      <xdr:spPr bwMode="auto">
        <a:xfrm>
          <a:off x="3271837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504825</xdr:rowOff>
    </xdr:from>
    <xdr:ext cx="95250" cy="442269"/>
    <xdr:sp macro="" textlink="">
      <xdr:nvSpPr>
        <xdr:cNvPr id="55" name="Text Box 15">
          <a:extLst>
            <a:ext uri="{FF2B5EF4-FFF2-40B4-BE49-F238E27FC236}">
              <a16:creationId xmlns:a16="http://schemas.microsoft.com/office/drawing/2014/main" id="{00000000-0008-0000-1000-000037000000}"/>
            </a:ext>
          </a:extLst>
        </xdr:cNvPr>
        <xdr:cNvSpPr txBox="1">
          <a:spLocks noChangeArrowheads="1"/>
        </xdr:cNvSpPr>
      </xdr:nvSpPr>
      <xdr:spPr bwMode="auto">
        <a:xfrm>
          <a:off x="32718375" y="11658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6" name="Text Box 16">
          <a:extLst>
            <a:ext uri="{FF2B5EF4-FFF2-40B4-BE49-F238E27FC236}">
              <a16:creationId xmlns:a16="http://schemas.microsoft.com/office/drawing/2014/main" id="{00000000-0008-0000-1000-000038000000}"/>
            </a:ext>
          </a:extLst>
        </xdr:cNvPr>
        <xdr:cNvSpPr txBox="1">
          <a:spLocks noChangeArrowheads="1"/>
        </xdr:cNvSpPr>
      </xdr:nvSpPr>
      <xdr:spPr bwMode="auto">
        <a:xfrm>
          <a:off x="3445192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7" name="Text Box 17">
          <a:extLst>
            <a:ext uri="{FF2B5EF4-FFF2-40B4-BE49-F238E27FC236}">
              <a16:creationId xmlns:a16="http://schemas.microsoft.com/office/drawing/2014/main" id="{00000000-0008-0000-1000-000039000000}"/>
            </a:ext>
          </a:extLst>
        </xdr:cNvPr>
        <xdr:cNvSpPr txBox="1">
          <a:spLocks noChangeArrowheads="1"/>
        </xdr:cNvSpPr>
      </xdr:nvSpPr>
      <xdr:spPr bwMode="auto">
        <a:xfrm>
          <a:off x="3445192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8" name="Text Box 18">
          <a:extLst>
            <a:ext uri="{FF2B5EF4-FFF2-40B4-BE49-F238E27FC236}">
              <a16:creationId xmlns:a16="http://schemas.microsoft.com/office/drawing/2014/main" id="{00000000-0008-0000-1000-00003A000000}"/>
            </a:ext>
          </a:extLst>
        </xdr:cNvPr>
        <xdr:cNvSpPr txBox="1">
          <a:spLocks noChangeArrowheads="1"/>
        </xdr:cNvSpPr>
      </xdr:nvSpPr>
      <xdr:spPr bwMode="auto">
        <a:xfrm>
          <a:off x="3445192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9" name="Text Box 19">
          <a:extLst>
            <a:ext uri="{FF2B5EF4-FFF2-40B4-BE49-F238E27FC236}">
              <a16:creationId xmlns:a16="http://schemas.microsoft.com/office/drawing/2014/main" id="{00000000-0008-0000-1000-00003B000000}"/>
            </a:ext>
          </a:extLst>
        </xdr:cNvPr>
        <xdr:cNvSpPr txBox="1">
          <a:spLocks noChangeArrowheads="1"/>
        </xdr:cNvSpPr>
      </xdr:nvSpPr>
      <xdr:spPr bwMode="auto">
        <a:xfrm>
          <a:off x="3445192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0" name="Text Box 16">
          <a:extLst>
            <a:ext uri="{FF2B5EF4-FFF2-40B4-BE49-F238E27FC236}">
              <a16:creationId xmlns:a16="http://schemas.microsoft.com/office/drawing/2014/main" id="{00000000-0008-0000-1000-00003C000000}"/>
            </a:ext>
          </a:extLst>
        </xdr:cNvPr>
        <xdr:cNvSpPr txBox="1">
          <a:spLocks noChangeArrowheads="1"/>
        </xdr:cNvSpPr>
      </xdr:nvSpPr>
      <xdr:spPr bwMode="auto">
        <a:xfrm>
          <a:off x="3445192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1" name="Text Box 17">
          <a:extLst>
            <a:ext uri="{FF2B5EF4-FFF2-40B4-BE49-F238E27FC236}">
              <a16:creationId xmlns:a16="http://schemas.microsoft.com/office/drawing/2014/main" id="{00000000-0008-0000-1000-00003D000000}"/>
            </a:ext>
          </a:extLst>
        </xdr:cNvPr>
        <xdr:cNvSpPr txBox="1">
          <a:spLocks noChangeArrowheads="1"/>
        </xdr:cNvSpPr>
      </xdr:nvSpPr>
      <xdr:spPr bwMode="auto">
        <a:xfrm>
          <a:off x="3445192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2" name="Text Box 18">
          <a:extLst>
            <a:ext uri="{FF2B5EF4-FFF2-40B4-BE49-F238E27FC236}">
              <a16:creationId xmlns:a16="http://schemas.microsoft.com/office/drawing/2014/main" id="{00000000-0008-0000-1000-00003E000000}"/>
            </a:ext>
          </a:extLst>
        </xdr:cNvPr>
        <xdr:cNvSpPr txBox="1">
          <a:spLocks noChangeArrowheads="1"/>
        </xdr:cNvSpPr>
      </xdr:nvSpPr>
      <xdr:spPr bwMode="auto">
        <a:xfrm>
          <a:off x="3445192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3" name="Text Box 19">
          <a:extLst>
            <a:ext uri="{FF2B5EF4-FFF2-40B4-BE49-F238E27FC236}">
              <a16:creationId xmlns:a16="http://schemas.microsoft.com/office/drawing/2014/main" id="{00000000-0008-0000-1000-00003F000000}"/>
            </a:ext>
          </a:extLst>
        </xdr:cNvPr>
        <xdr:cNvSpPr txBox="1">
          <a:spLocks noChangeArrowheads="1"/>
        </xdr:cNvSpPr>
      </xdr:nvSpPr>
      <xdr:spPr bwMode="auto">
        <a:xfrm>
          <a:off x="3445192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4" name="Text Box 16">
          <a:extLst>
            <a:ext uri="{FF2B5EF4-FFF2-40B4-BE49-F238E27FC236}">
              <a16:creationId xmlns:a16="http://schemas.microsoft.com/office/drawing/2014/main" id="{00000000-0008-0000-1000-000040000000}"/>
            </a:ext>
          </a:extLst>
        </xdr:cNvPr>
        <xdr:cNvSpPr txBox="1">
          <a:spLocks noChangeArrowheads="1"/>
        </xdr:cNvSpPr>
      </xdr:nvSpPr>
      <xdr:spPr bwMode="auto">
        <a:xfrm>
          <a:off x="3445192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5" name="Text Box 17">
          <a:extLst>
            <a:ext uri="{FF2B5EF4-FFF2-40B4-BE49-F238E27FC236}">
              <a16:creationId xmlns:a16="http://schemas.microsoft.com/office/drawing/2014/main" id="{00000000-0008-0000-1000-000041000000}"/>
            </a:ext>
          </a:extLst>
        </xdr:cNvPr>
        <xdr:cNvSpPr txBox="1">
          <a:spLocks noChangeArrowheads="1"/>
        </xdr:cNvSpPr>
      </xdr:nvSpPr>
      <xdr:spPr bwMode="auto">
        <a:xfrm>
          <a:off x="3445192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6" name="Text Box 18">
          <a:extLst>
            <a:ext uri="{FF2B5EF4-FFF2-40B4-BE49-F238E27FC236}">
              <a16:creationId xmlns:a16="http://schemas.microsoft.com/office/drawing/2014/main" id="{00000000-0008-0000-1000-000042000000}"/>
            </a:ext>
          </a:extLst>
        </xdr:cNvPr>
        <xdr:cNvSpPr txBox="1">
          <a:spLocks noChangeArrowheads="1"/>
        </xdr:cNvSpPr>
      </xdr:nvSpPr>
      <xdr:spPr bwMode="auto">
        <a:xfrm>
          <a:off x="3445192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7" name="Text Box 19">
          <a:extLst>
            <a:ext uri="{FF2B5EF4-FFF2-40B4-BE49-F238E27FC236}">
              <a16:creationId xmlns:a16="http://schemas.microsoft.com/office/drawing/2014/main" id="{00000000-0008-0000-1000-000043000000}"/>
            </a:ext>
          </a:extLst>
        </xdr:cNvPr>
        <xdr:cNvSpPr txBox="1">
          <a:spLocks noChangeArrowheads="1"/>
        </xdr:cNvSpPr>
      </xdr:nvSpPr>
      <xdr:spPr bwMode="auto">
        <a:xfrm>
          <a:off x="3445192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8" name="Text Box 16">
          <a:extLst>
            <a:ext uri="{FF2B5EF4-FFF2-40B4-BE49-F238E27FC236}">
              <a16:creationId xmlns:a16="http://schemas.microsoft.com/office/drawing/2014/main" id="{00000000-0008-0000-1000-000044000000}"/>
            </a:ext>
          </a:extLst>
        </xdr:cNvPr>
        <xdr:cNvSpPr txBox="1">
          <a:spLocks noChangeArrowheads="1"/>
        </xdr:cNvSpPr>
      </xdr:nvSpPr>
      <xdr:spPr bwMode="auto">
        <a:xfrm>
          <a:off x="3445192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9" name="Text Box 17">
          <a:extLst>
            <a:ext uri="{FF2B5EF4-FFF2-40B4-BE49-F238E27FC236}">
              <a16:creationId xmlns:a16="http://schemas.microsoft.com/office/drawing/2014/main" id="{00000000-0008-0000-1000-000045000000}"/>
            </a:ext>
          </a:extLst>
        </xdr:cNvPr>
        <xdr:cNvSpPr txBox="1">
          <a:spLocks noChangeArrowheads="1"/>
        </xdr:cNvSpPr>
      </xdr:nvSpPr>
      <xdr:spPr bwMode="auto">
        <a:xfrm>
          <a:off x="3445192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70" name="Text Box 18">
          <a:extLst>
            <a:ext uri="{FF2B5EF4-FFF2-40B4-BE49-F238E27FC236}">
              <a16:creationId xmlns:a16="http://schemas.microsoft.com/office/drawing/2014/main" id="{00000000-0008-0000-1000-000046000000}"/>
            </a:ext>
          </a:extLst>
        </xdr:cNvPr>
        <xdr:cNvSpPr txBox="1">
          <a:spLocks noChangeArrowheads="1"/>
        </xdr:cNvSpPr>
      </xdr:nvSpPr>
      <xdr:spPr bwMode="auto">
        <a:xfrm>
          <a:off x="3445192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71" name="Text Box 19">
          <a:extLst>
            <a:ext uri="{FF2B5EF4-FFF2-40B4-BE49-F238E27FC236}">
              <a16:creationId xmlns:a16="http://schemas.microsoft.com/office/drawing/2014/main" id="{00000000-0008-0000-1000-000047000000}"/>
            </a:ext>
          </a:extLst>
        </xdr:cNvPr>
        <xdr:cNvSpPr txBox="1">
          <a:spLocks noChangeArrowheads="1"/>
        </xdr:cNvSpPr>
      </xdr:nvSpPr>
      <xdr:spPr bwMode="auto">
        <a:xfrm>
          <a:off x="34451925" y="9124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2" name="Text Box 16">
          <a:extLst>
            <a:ext uri="{FF2B5EF4-FFF2-40B4-BE49-F238E27FC236}">
              <a16:creationId xmlns:a16="http://schemas.microsoft.com/office/drawing/2014/main" id="{00000000-0008-0000-1000-000048000000}"/>
            </a:ext>
          </a:extLst>
        </xdr:cNvPr>
        <xdr:cNvSpPr txBox="1">
          <a:spLocks noChangeArrowheads="1"/>
        </xdr:cNvSpPr>
      </xdr:nvSpPr>
      <xdr:spPr bwMode="auto">
        <a:xfrm>
          <a:off x="745807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3" name="Text Box 17">
          <a:extLst>
            <a:ext uri="{FF2B5EF4-FFF2-40B4-BE49-F238E27FC236}">
              <a16:creationId xmlns:a16="http://schemas.microsoft.com/office/drawing/2014/main" id="{00000000-0008-0000-1000-000049000000}"/>
            </a:ext>
          </a:extLst>
        </xdr:cNvPr>
        <xdr:cNvSpPr txBox="1">
          <a:spLocks noChangeArrowheads="1"/>
        </xdr:cNvSpPr>
      </xdr:nvSpPr>
      <xdr:spPr bwMode="auto">
        <a:xfrm>
          <a:off x="745807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4" name="Text Box 18">
          <a:extLst>
            <a:ext uri="{FF2B5EF4-FFF2-40B4-BE49-F238E27FC236}">
              <a16:creationId xmlns:a16="http://schemas.microsoft.com/office/drawing/2014/main" id="{00000000-0008-0000-1000-00004A000000}"/>
            </a:ext>
          </a:extLst>
        </xdr:cNvPr>
        <xdr:cNvSpPr txBox="1">
          <a:spLocks noChangeArrowheads="1"/>
        </xdr:cNvSpPr>
      </xdr:nvSpPr>
      <xdr:spPr bwMode="auto">
        <a:xfrm>
          <a:off x="745807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5" name="Text Box 19">
          <a:extLst>
            <a:ext uri="{FF2B5EF4-FFF2-40B4-BE49-F238E27FC236}">
              <a16:creationId xmlns:a16="http://schemas.microsoft.com/office/drawing/2014/main" id="{00000000-0008-0000-1000-00004B000000}"/>
            </a:ext>
          </a:extLst>
        </xdr:cNvPr>
        <xdr:cNvSpPr txBox="1">
          <a:spLocks noChangeArrowheads="1"/>
        </xdr:cNvSpPr>
      </xdr:nvSpPr>
      <xdr:spPr bwMode="auto">
        <a:xfrm>
          <a:off x="745807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23</xdr:row>
      <xdr:rowOff>504825</xdr:rowOff>
    </xdr:from>
    <xdr:ext cx="95250" cy="442269"/>
    <xdr:sp macro="" textlink="">
      <xdr:nvSpPr>
        <xdr:cNvPr id="76" name="Text Box 15">
          <a:extLst>
            <a:ext uri="{FF2B5EF4-FFF2-40B4-BE49-F238E27FC236}">
              <a16:creationId xmlns:a16="http://schemas.microsoft.com/office/drawing/2014/main" id="{00000000-0008-0000-1000-00004C000000}"/>
            </a:ext>
          </a:extLst>
        </xdr:cNvPr>
        <xdr:cNvSpPr txBox="1">
          <a:spLocks noChangeArrowheads="1"/>
        </xdr:cNvSpPr>
      </xdr:nvSpPr>
      <xdr:spPr bwMode="auto">
        <a:xfrm>
          <a:off x="7458075" y="1407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7" name="Text Box 16">
          <a:extLst>
            <a:ext uri="{FF2B5EF4-FFF2-40B4-BE49-F238E27FC236}">
              <a16:creationId xmlns:a16="http://schemas.microsoft.com/office/drawing/2014/main" id="{00000000-0008-0000-1000-00004D000000}"/>
            </a:ext>
          </a:extLst>
        </xdr:cNvPr>
        <xdr:cNvSpPr txBox="1">
          <a:spLocks noChangeArrowheads="1"/>
        </xdr:cNvSpPr>
      </xdr:nvSpPr>
      <xdr:spPr bwMode="auto">
        <a:xfrm>
          <a:off x="3134677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8" name="Text Box 17">
          <a:extLst>
            <a:ext uri="{FF2B5EF4-FFF2-40B4-BE49-F238E27FC236}">
              <a16:creationId xmlns:a16="http://schemas.microsoft.com/office/drawing/2014/main" id="{00000000-0008-0000-1000-00004E000000}"/>
            </a:ext>
          </a:extLst>
        </xdr:cNvPr>
        <xdr:cNvSpPr txBox="1">
          <a:spLocks noChangeArrowheads="1"/>
        </xdr:cNvSpPr>
      </xdr:nvSpPr>
      <xdr:spPr bwMode="auto">
        <a:xfrm>
          <a:off x="3134677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9" name="Text Box 18">
          <a:extLst>
            <a:ext uri="{FF2B5EF4-FFF2-40B4-BE49-F238E27FC236}">
              <a16:creationId xmlns:a16="http://schemas.microsoft.com/office/drawing/2014/main" id="{00000000-0008-0000-1000-00004F000000}"/>
            </a:ext>
          </a:extLst>
        </xdr:cNvPr>
        <xdr:cNvSpPr txBox="1">
          <a:spLocks noChangeArrowheads="1"/>
        </xdr:cNvSpPr>
      </xdr:nvSpPr>
      <xdr:spPr bwMode="auto">
        <a:xfrm>
          <a:off x="3134677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80" name="Text Box 19">
          <a:extLst>
            <a:ext uri="{FF2B5EF4-FFF2-40B4-BE49-F238E27FC236}">
              <a16:creationId xmlns:a16="http://schemas.microsoft.com/office/drawing/2014/main" id="{00000000-0008-0000-1000-000050000000}"/>
            </a:ext>
          </a:extLst>
        </xdr:cNvPr>
        <xdr:cNvSpPr txBox="1">
          <a:spLocks noChangeArrowheads="1"/>
        </xdr:cNvSpPr>
      </xdr:nvSpPr>
      <xdr:spPr bwMode="auto">
        <a:xfrm>
          <a:off x="3134677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1" name="Text Box 16">
          <a:extLst>
            <a:ext uri="{FF2B5EF4-FFF2-40B4-BE49-F238E27FC236}">
              <a16:creationId xmlns:a16="http://schemas.microsoft.com/office/drawing/2014/main" id="{00000000-0008-0000-1000-000051000000}"/>
            </a:ext>
          </a:extLst>
        </xdr:cNvPr>
        <xdr:cNvSpPr txBox="1">
          <a:spLocks noChangeArrowheads="1"/>
        </xdr:cNvSpPr>
      </xdr:nvSpPr>
      <xdr:spPr bwMode="auto">
        <a:xfrm>
          <a:off x="3271837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2" name="Text Box 17">
          <a:extLst>
            <a:ext uri="{FF2B5EF4-FFF2-40B4-BE49-F238E27FC236}">
              <a16:creationId xmlns:a16="http://schemas.microsoft.com/office/drawing/2014/main" id="{00000000-0008-0000-1000-000052000000}"/>
            </a:ext>
          </a:extLst>
        </xdr:cNvPr>
        <xdr:cNvSpPr txBox="1">
          <a:spLocks noChangeArrowheads="1"/>
        </xdr:cNvSpPr>
      </xdr:nvSpPr>
      <xdr:spPr bwMode="auto">
        <a:xfrm>
          <a:off x="3271837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3" name="Text Box 18">
          <a:extLst>
            <a:ext uri="{FF2B5EF4-FFF2-40B4-BE49-F238E27FC236}">
              <a16:creationId xmlns:a16="http://schemas.microsoft.com/office/drawing/2014/main" id="{00000000-0008-0000-1000-000053000000}"/>
            </a:ext>
          </a:extLst>
        </xdr:cNvPr>
        <xdr:cNvSpPr txBox="1">
          <a:spLocks noChangeArrowheads="1"/>
        </xdr:cNvSpPr>
      </xdr:nvSpPr>
      <xdr:spPr bwMode="auto">
        <a:xfrm>
          <a:off x="3271837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4" name="Text Box 19">
          <a:extLst>
            <a:ext uri="{FF2B5EF4-FFF2-40B4-BE49-F238E27FC236}">
              <a16:creationId xmlns:a16="http://schemas.microsoft.com/office/drawing/2014/main" id="{00000000-0008-0000-1000-000054000000}"/>
            </a:ext>
          </a:extLst>
        </xdr:cNvPr>
        <xdr:cNvSpPr txBox="1">
          <a:spLocks noChangeArrowheads="1"/>
        </xdr:cNvSpPr>
      </xdr:nvSpPr>
      <xdr:spPr bwMode="auto">
        <a:xfrm>
          <a:off x="3271837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23</xdr:row>
      <xdr:rowOff>504825</xdr:rowOff>
    </xdr:from>
    <xdr:ext cx="95250" cy="442269"/>
    <xdr:sp macro="" textlink="">
      <xdr:nvSpPr>
        <xdr:cNvPr id="85" name="Text Box 15">
          <a:extLst>
            <a:ext uri="{FF2B5EF4-FFF2-40B4-BE49-F238E27FC236}">
              <a16:creationId xmlns:a16="http://schemas.microsoft.com/office/drawing/2014/main" id="{00000000-0008-0000-1000-000055000000}"/>
            </a:ext>
          </a:extLst>
        </xdr:cNvPr>
        <xdr:cNvSpPr txBox="1">
          <a:spLocks noChangeArrowheads="1"/>
        </xdr:cNvSpPr>
      </xdr:nvSpPr>
      <xdr:spPr bwMode="auto">
        <a:xfrm>
          <a:off x="32718375" y="1407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6" name="Text Box 16">
          <a:extLst>
            <a:ext uri="{FF2B5EF4-FFF2-40B4-BE49-F238E27FC236}">
              <a16:creationId xmlns:a16="http://schemas.microsoft.com/office/drawing/2014/main" id="{00000000-0008-0000-1000-000056000000}"/>
            </a:ext>
          </a:extLst>
        </xdr:cNvPr>
        <xdr:cNvSpPr txBox="1">
          <a:spLocks noChangeArrowheads="1"/>
        </xdr:cNvSpPr>
      </xdr:nvSpPr>
      <xdr:spPr bwMode="auto">
        <a:xfrm>
          <a:off x="3271837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7" name="Text Box 17">
          <a:extLst>
            <a:ext uri="{FF2B5EF4-FFF2-40B4-BE49-F238E27FC236}">
              <a16:creationId xmlns:a16="http://schemas.microsoft.com/office/drawing/2014/main" id="{00000000-0008-0000-1000-000057000000}"/>
            </a:ext>
          </a:extLst>
        </xdr:cNvPr>
        <xdr:cNvSpPr txBox="1">
          <a:spLocks noChangeArrowheads="1"/>
        </xdr:cNvSpPr>
      </xdr:nvSpPr>
      <xdr:spPr bwMode="auto">
        <a:xfrm>
          <a:off x="3271837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8" name="Text Box 18">
          <a:extLst>
            <a:ext uri="{FF2B5EF4-FFF2-40B4-BE49-F238E27FC236}">
              <a16:creationId xmlns:a16="http://schemas.microsoft.com/office/drawing/2014/main" id="{00000000-0008-0000-1000-000058000000}"/>
            </a:ext>
          </a:extLst>
        </xdr:cNvPr>
        <xdr:cNvSpPr txBox="1">
          <a:spLocks noChangeArrowheads="1"/>
        </xdr:cNvSpPr>
      </xdr:nvSpPr>
      <xdr:spPr bwMode="auto">
        <a:xfrm>
          <a:off x="3271837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9" name="Text Box 19">
          <a:extLst>
            <a:ext uri="{FF2B5EF4-FFF2-40B4-BE49-F238E27FC236}">
              <a16:creationId xmlns:a16="http://schemas.microsoft.com/office/drawing/2014/main" id="{00000000-0008-0000-1000-000059000000}"/>
            </a:ext>
          </a:extLst>
        </xdr:cNvPr>
        <xdr:cNvSpPr txBox="1">
          <a:spLocks noChangeArrowheads="1"/>
        </xdr:cNvSpPr>
      </xdr:nvSpPr>
      <xdr:spPr bwMode="auto">
        <a:xfrm>
          <a:off x="3271837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23</xdr:row>
      <xdr:rowOff>504825</xdr:rowOff>
    </xdr:from>
    <xdr:ext cx="95250" cy="442269"/>
    <xdr:sp macro="" textlink="">
      <xdr:nvSpPr>
        <xdr:cNvPr id="90" name="Text Box 15">
          <a:extLst>
            <a:ext uri="{FF2B5EF4-FFF2-40B4-BE49-F238E27FC236}">
              <a16:creationId xmlns:a16="http://schemas.microsoft.com/office/drawing/2014/main" id="{00000000-0008-0000-1000-00005A000000}"/>
            </a:ext>
          </a:extLst>
        </xdr:cNvPr>
        <xdr:cNvSpPr txBox="1">
          <a:spLocks noChangeArrowheads="1"/>
        </xdr:cNvSpPr>
      </xdr:nvSpPr>
      <xdr:spPr bwMode="auto">
        <a:xfrm>
          <a:off x="32718375" y="1407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1" name="Text Box 16">
          <a:extLst>
            <a:ext uri="{FF2B5EF4-FFF2-40B4-BE49-F238E27FC236}">
              <a16:creationId xmlns:a16="http://schemas.microsoft.com/office/drawing/2014/main" id="{00000000-0008-0000-1000-00005B000000}"/>
            </a:ext>
          </a:extLst>
        </xdr:cNvPr>
        <xdr:cNvSpPr txBox="1">
          <a:spLocks noChangeArrowheads="1"/>
        </xdr:cNvSpPr>
      </xdr:nvSpPr>
      <xdr:spPr bwMode="auto">
        <a:xfrm>
          <a:off x="3445192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2" name="Text Box 17">
          <a:extLst>
            <a:ext uri="{FF2B5EF4-FFF2-40B4-BE49-F238E27FC236}">
              <a16:creationId xmlns:a16="http://schemas.microsoft.com/office/drawing/2014/main" id="{00000000-0008-0000-1000-00005C000000}"/>
            </a:ext>
          </a:extLst>
        </xdr:cNvPr>
        <xdr:cNvSpPr txBox="1">
          <a:spLocks noChangeArrowheads="1"/>
        </xdr:cNvSpPr>
      </xdr:nvSpPr>
      <xdr:spPr bwMode="auto">
        <a:xfrm>
          <a:off x="3445192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3" name="Text Box 18">
          <a:extLst>
            <a:ext uri="{FF2B5EF4-FFF2-40B4-BE49-F238E27FC236}">
              <a16:creationId xmlns:a16="http://schemas.microsoft.com/office/drawing/2014/main" id="{00000000-0008-0000-1000-00005D000000}"/>
            </a:ext>
          </a:extLst>
        </xdr:cNvPr>
        <xdr:cNvSpPr txBox="1">
          <a:spLocks noChangeArrowheads="1"/>
        </xdr:cNvSpPr>
      </xdr:nvSpPr>
      <xdr:spPr bwMode="auto">
        <a:xfrm>
          <a:off x="3445192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4" name="Text Box 19">
          <a:extLst>
            <a:ext uri="{FF2B5EF4-FFF2-40B4-BE49-F238E27FC236}">
              <a16:creationId xmlns:a16="http://schemas.microsoft.com/office/drawing/2014/main" id="{00000000-0008-0000-1000-00005E000000}"/>
            </a:ext>
          </a:extLst>
        </xdr:cNvPr>
        <xdr:cNvSpPr txBox="1">
          <a:spLocks noChangeArrowheads="1"/>
        </xdr:cNvSpPr>
      </xdr:nvSpPr>
      <xdr:spPr bwMode="auto">
        <a:xfrm>
          <a:off x="3445192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5" name="Text Box 16">
          <a:extLst>
            <a:ext uri="{FF2B5EF4-FFF2-40B4-BE49-F238E27FC236}">
              <a16:creationId xmlns:a16="http://schemas.microsoft.com/office/drawing/2014/main" id="{00000000-0008-0000-1000-00005F000000}"/>
            </a:ext>
          </a:extLst>
        </xdr:cNvPr>
        <xdr:cNvSpPr txBox="1">
          <a:spLocks noChangeArrowheads="1"/>
        </xdr:cNvSpPr>
      </xdr:nvSpPr>
      <xdr:spPr bwMode="auto">
        <a:xfrm>
          <a:off x="3445192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6" name="Text Box 17">
          <a:extLst>
            <a:ext uri="{FF2B5EF4-FFF2-40B4-BE49-F238E27FC236}">
              <a16:creationId xmlns:a16="http://schemas.microsoft.com/office/drawing/2014/main" id="{00000000-0008-0000-1000-000060000000}"/>
            </a:ext>
          </a:extLst>
        </xdr:cNvPr>
        <xdr:cNvSpPr txBox="1">
          <a:spLocks noChangeArrowheads="1"/>
        </xdr:cNvSpPr>
      </xdr:nvSpPr>
      <xdr:spPr bwMode="auto">
        <a:xfrm>
          <a:off x="3445192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7" name="Text Box 18">
          <a:extLst>
            <a:ext uri="{FF2B5EF4-FFF2-40B4-BE49-F238E27FC236}">
              <a16:creationId xmlns:a16="http://schemas.microsoft.com/office/drawing/2014/main" id="{00000000-0008-0000-1000-000061000000}"/>
            </a:ext>
          </a:extLst>
        </xdr:cNvPr>
        <xdr:cNvSpPr txBox="1">
          <a:spLocks noChangeArrowheads="1"/>
        </xdr:cNvSpPr>
      </xdr:nvSpPr>
      <xdr:spPr bwMode="auto">
        <a:xfrm>
          <a:off x="3445192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8" name="Text Box 19">
          <a:extLst>
            <a:ext uri="{FF2B5EF4-FFF2-40B4-BE49-F238E27FC236}">
              <a16:creationId xmlns:a16="http://schemas.microsoft.com/office/drawing/2014/main" id="{00000000-0008-0000-1000-000062000000}"/>
            </a:ext>
          </a:extLst>
        </xdr:cNvPr>
        <xdr:cNvSpPr txBox="1">
          <a:spLocks noChangeArrowheads="1"/>
        </xdr:cNvSpPr>
      </xdr:nvSpPr>
      <xdr:spPr bwMode="auto">
        <a:xfrm>
          <a:off x="3445192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9" name="Text Box 16">
          <a:extLst>
            <a:ext uri="{FF2B5EF4-FFF2-40B4-BE49-F238E27FC236}">
              <a16:creationId xmlns:a16="http://schemas.microsoft.com/office/drawing/2014/main" id="{00000000-0008-0000-1000-000063000000}"/>
            </a:ext>
          </a:extLst>
        </xdr:cNvPr>
        <xdr:cNvSpPr txBox="1">
          <a:spLocks noChangeArrowheads="1"/>
        </xdr:cNvSpPr>
      </xdr:nvSpPr>
      <xdr:spPr bwMode="auto">
        <a:xfrm>
          <a:off x="3445192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0" name="Text Box 17">
          <a:extLst>
            <a:ext uri="{FF2B5EF4-FFF2-40B4-BE49-F238E27FC236}">
              <a16:creationId xmlns:a16="http://schemas.microsoft.com/office/drawing/2014/main" id="{00000000-0008-0000-1000-000064000000}"/>
            </a:ext>
          </a:extLst>
        </xdr:cNvPr>
        <xdr:cNvSpPr txBox="1">
          <a:spLocks noChangeArrowheads="1"/>
        </xdr:cNvSpPr>
      </xdr:nvSpPr>
      <xdr:spPr bwMode="auto">
        <a:xfrm>
          <a:off x="3445192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1" name="Text Box 18">
          <a:extLst>
            <a:ext uri="{FF2B5EF4-FFF2-40B4-BE49-F238E27FC236}">
              <a16:creationId xmlns:a16="http://schemas.microsoft.com/office/drawing/2014/main" id="{00000000-0008-0000-1000-000065000000}"/>
            </a:ext>
          </a:extLst>
        </xdr:cNvPr>
        <xdr:cNvSpPr txBox="1">
          <a:spLocks noChangeArrowheads="1"/>
        </xdr:cNvSpPr>
      </xdr:nvSpPr>
      <xdr:spPr bwMode="auto">
        <a:xfrm>
          <a:off x="3445192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2" name="Text Box 19">
          <a:extLst>
            <a:ext uri="{FF2B5EF4-FFF2-40B4-BE49-F238E27FC236}">
              <a16:creationId xmlns:a16="http://schemas.microsoft.com/office/drawing/2014/main" id="{00000000-0008-0000-1000-000066000000}"/>
            </a:ext>
          </a:extLst>
        </xdr:cNvPr>
        <xdr:cNvSpPr txBox="1">
          <a:spLocks noChangeArrowheads="1"/>
        </xdr:cNvSpPr>
      </xdr:nvSpPr>
      <xdr:spPr bwMode="auto">
        <a:xfrm>
          <a:off x="3445192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3" name="Text Box 16">
          <a:extLst>
            <a:ext uri="{FF2B5EF4-FFF2-40B4-BE49-F238E27FC236}">
              <a16:creationId xmlns:a16="http://schemas.microsoft.com/office/drawing/2014/main" id="{00000000-0008-0000-1000-000067000000}"/>
            </a:ext>
          </a:extLst>
        </xdr:cNvPr>
        <xdr:cNvSpPr txBox="1">
          <a:spLocks noChangeArrowheads="1"/>
        </xdr:cNvSpPr>
      </xdr:nvSpPr>
      <xdr:spPr bwMode="auto">
        <a:xfrm>
          <a:off x="3445192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4" name="Text Box 17">
          <a:extLst>
            <a:ext uri="{FF2B5EF4-FFF2-40B4-BE49-F238E27FC236}">
              <a16:creationId xmlns:a16="http://schemas.microsoft.com/office/drawing/2014/main" id="{00000000-0008-0000-1000-000068000000}"/>
            </a:ext>
          </a:extLst>
        </xdr:cNvPr>
        <xdr:cNvSpPr txBox="1">
          <a:spLocks noChangeArrowheads="1"/>
        </xdr:cNvSpPr>
      </xdr:nvSpPr>
      <xdr:spPr bwMode="auto">
        <a:xfrm>
          <a:off x="3445192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5" name="Text Box 18">
          <a:extLst>
            <a:ext uri="{FF2B5EF4-FFF2-40B4-BE49-F238E27FC236}">
              <a16:creationId xmlns:a16="http://schemas.microsoft.com/office/drawing/2014/main" id="{00000000-0008-0000-1000-000069000000}"/>
            </a:ext>
          </a:extLst>
        </xdr:cNvPr>
        <xdr:cNvSpPr txBox="1">
          <a:spLocks noChangeArrowheads="1"/>
        </xdr:cNvSpPr>
      </xdr:nvSpPr>
      <xdr:spPr bwMode="auto">
        <a:xfrm>
          <a:off x="3445192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6" name="Text Box 19">
          <a:extLst>
            <a:ext uri="{FF2B5EF4-FFF2-40B4-BE49-F238E27FC236}">
              <a16:creationId xmlns:a16="http://schemas.microsoft.com/office/drawing/2014/main" id="{00000000-0008-0000-1000-00006A000000}"/>
            </a:ext>
          </a:extLst>
        </xdr:cNvPr>
        <xdr:cNvSpPr txBox="1">
          <a:spLocks noChangeArrowheads="1"/>
        </xdr:cNvSpPr>
      </xdr:nvSpPr>
      <xdr:spPr bwMode="auto">
        <a:xfrm>
          <a:off x="34451925" y="11915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07" name="Text Box 16">
          <a:extLst>
            <a:ext uri="{FF2B5EF4-FFF2-40B4-BE49-F238E27FC236}">
              <a16:creationId xmlns:a16="http://schemas.microsoft.com/office/drawing/2014/main" id="{00000000-0008-0000-1000-00006B000000}"/>
            </a:ext>
          </a:extLst>
        </xdr:cNvPr>
        <xdr:cNvSpPr txBox="1">
          <a:spLocks noChangeArrowheads="1"/>
        </xdr:cNvSpPr>
      </xdr:nvSpPr>
      <xdr:spPr bwMode="auto">
        <a:xfrm>
          <a:off x="745807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08" name="Text Box 17">
          <a:extLst>
            <a:ext uri="{FF2B5EF4-FFF2-40B4-BE49-F238E27FC236}">
              <a16:creationId xmlns:a16="http://schemas.microsoft.com/office/drawing/2014/main" id="{00000000-0008-0000-1000-00006C000000}"/>
            </a:ext>
          </a:extLst>
        </xdr:cNvPr>
        <xdr:cNvSpPr txBox="1">
          <a:spLocks noChangeArrowheads="1"/>
        </xdr:cNvSpPr>
      </xdr:nvSpPr>
      <xdr:spPr bwMode="auto">
        <a:xfrm>
          <a:off x="745807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09" name="Text Box 18">
          <a:extLst>
            <a:ext uri="{FF2B5EF4-FFF2-40B4-BE49-F238E27FC236}">
              <a16:creationId xmlns:a16="http://schemas.microsoft.com/office/drawing/2014/main" id="{00000000-0008-0000-1000-00006D000000}"/>
            </a:ext>
          </a:extLst>
        </xdr:cNvPr>
        <xdr:cNvSpPr txBox="1">
          <a:spLocks noChangeArrowheads="1"/>
        </xdr:cNvSpPr>
      </xdr:nvSpPr>
      <xdr:spPr bwMode="auto">
        <a:xfrm>
          <a:off x="745807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10" name="Text Box 19">
          <a:extLst>
            <a:ext uri="{FF2B5EF4-FFF2-40B4-BE49-F238E27FC236}">
              <a16:creationId xmlns:a16="http://schemas.microsoft.com/office/drawing/2014/main" id="{00000000-0008-0000-1000-00006E000000}"/>
            </a:ext>
          </a:extLst>
        </xdr:cNvPr>
        <xdr:cNvSpPr txBox="1">
          <a:spLocks noChangeArrowheads="1"/>
        </xdr:cNvSpPr>
      </xdr:nvSpPr>
      <xdr:spPr bwMode="auto">
        <a:xfrm>
          <a:off x="745807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28</xdr:row>
      <xdr:rowOff>504825</xdr:rowOff>
    </xdr:from>
    <xdr:ext cx="95250" cy="442269"/>
    <xdr:sp macro="" textlink="">
      <xdr:nvSpPr>
        <xdr:cNvPr id="111" name="Text Box 15">
          <a:extLst>
            <a:ext uri="{FF2B5EF4-FFF2-40B4-BE49-F238E27FC236}">
              <a16:creationId xmlns:a16="http://schemas.microsoft.com/office/drawing/2014/main" id="{00000000-0008-0000-1000-00006F000000}"/>
            </a:ext>
          </a:extLst>
        </xdr:cNvPr>
        <xdr:cNvSpPr txBox="1">
          <a:spLocks noChangeArrowheads="1"/>
        </xdr:cNvSpPr>
      </xdr:nvSpPr>
      <xdr:spPr bwMode="auto">
        <a:xfrm>
          <a:off x="7458075" y="16478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2" name="Text Box 16">
          <a:extLst>
            <a:ext uri="{FF2B5EF4-FFF2-40B4-BE49-F238E27FC236}">
              <a16:creationId xmlns:a16="http://schemas.microsoft.com/office/drawing/2014/main" id="{00000000-0008-0000-1000-000070000000}"/>
            </a:ext>
          </a:extLst>
        </xdr:cNvPr>
        <xdr:cNvSpPr txBox="1">
          <a:spLocks noChangeArrowheads="1"/>
        </xdr:cNvSpPr>
      </xdr:nvSpPr>
      <xdr:spPr bwMode="auto">
        <a:xfrm>
          <a:off x="3134677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3" name="Text Box 17">
          <a:extLst>
            <a:ext uri="{FF2B5EF4-FFF2-40B4-BE49-F238E27FC236}">
              <a16:creationId xmlns:a16="http://schemas.microsoft.com/office/drawing/2014/main" id="{00000000-0008-0000-1000-000071000000}"/>
            </a:ext>
          </a:extLst>
        </xdr:cNvPr>
        <xdr:cNvSpPr txBox="1">
          <a:spLocks noChangeArrowheads="1"/>
        </xdr:cNvSpPr>
      </xdr:nvSpPr>
      <xdr:spPr bwMode="auto">
        <a:xfrm>
          <a:off x="3134677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4" name="Text Box 18">
          <a:extLst>
            <a:ext uri="{FF2B5EF4-FFF2-40B4-BE49-F238E27FC236}">
              <a16:creationId xmlns:a16="http://schemas.microsoft.com/office/drawing/2014/main" id="{00000000-0008-0000-1000-000072000000}"/>
            </a:ext>
          </a:extLst>
        </xdr:cNvPr>
        <xdr:cNvSpPr txBox="1">
          <a:spLocks noChangeArrowheads="1"/>
        </xdr:cNvSpPr>
      </xdr:nvSpPr>
      <xdr:spPr bwMode="auto">
        <a:xfrm>
          <a:off x="3134677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5" name="Text Box 19">
          <a:extLst>
            <a:ext uri="{FF2B5EF4-FFF2-40B4-BE49-F238E27FC236}">
              <a16:creationId xmlns:a16="http://schemas.microsoft.com/office/drawing/2014/main" id="{00000000-0008-0000-1000-000073000000}"/>
            </a:ext>
          </a:extLst>
        </xdr:cNvPr>
        <xdr:cNvSpPr txBox="1">
          <a:spLocks noChangeArrowheads="1"/>
        </xdr:cNvSpPr>
      </xdr:nvSpPr>
      <xdr:spPr bwMode="auto">
        <a:xfrm>
          <a:off x="3134677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6" name="Text Box 16">
          <a:extLst>
            <a:ext uri="{FF2B5EF4-FFF2-40B4-BE49-F238E27FC236}">
              <a16:creationId xmlns:a16="http://schemas.microsoft.com/office/drawing/2014/main" id="{00000000-0008-0000-1000-000074000000}"/>
            </a:ext>
          </a:extLst>
        </xdr:cNvPr>
        <xdr:cNvSpPr txBox="1">
          <a:spLocks noChangeArrowheads="1"/>
        </xdr:cNvSpPr>
      </xdr:nvSpPr>
      <xdr:spPr bwMode="auto">
        <a:xfrm>
          <a:off x="3271837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7" name="Text Box 17">
          <a:extLst>
            <a:ext uri="{FF2B5EF4-FFF2-40B4-BE49-F238E27FC236}">
              <a16:creationId xmlns:a16="http://schemas.microsoft.com/office/drawing/2014/main" id="{00000000-0008-0000-1000-000075000000}"/>
            </a:ext>
          </a:extLst>
        </xdr:cNvPr>
        <xdr:cNvSpPr txBox="1">
          <a:spLocks noChangeArrowheads="1"/>
        </xdr:cNvSpPr>
      </xdr:nvSpPr>
      <xdr:spPr bwMode="auto">
        <a:xfrm>
          <a:off x="3271837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8" name="Text Box 18">
          <a:extLst>
            <a:ext uri="{FF2B5EF4-FFF2-40B4-BE49-F238E27FC236}">
              <a16:creationId xmlns:a16="http://schemas.microsoft.com/office/drawing/2014/main" id="{00000000-0008-0000-1000-000076000000}"/>
            </a:ext>
          </a:extLst>
        </xdr:cNvPr>
        <xdr:cNvSpPr txBox="1">
          <a:spLocks noChangeArrowheads="1"/>
        </xdr:cNvSpPr>
      </xdr:nvSpPr>
      <xdr:spPr bwMode="auto">
        <a:xfrm>
          <a:off x="3271837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9" name="Text Box 19">
          <a:extLst>
            <a:ext uri="{FF2B5EF4-FFF2-40B4-BE49-F238E27FC236}">
              <a16:creationId xmlns:a16="http://schemas.microsoft.com/office/drawing/2014/main" id="{00000000-0008-0000-1000-000077000000}"/>
            </a:ext>
          </a:extLst>
        </xdr:cNvPr>
        <xdr:cNvSpPr txBox="1">
          <a:spLocks noChangeArrowheads="1"/>
        </xdr:cNvSpPr>
      </xdr:nvSpPr>
      <xdr:spPr bwMode="auto">
        <a:xfrm>
          <a:off x="3271837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120" name="Text Box 15">
          <a:extLst>
            <a:ext uri="{FF2B5EF4-FFF2-40B4-BE49-F238E27FC236}">
              <a16:creationId xmlns:a16="http://schemas.microsoft.com/office/drawing/2014/main" id="{00000000-0008-0000-1000-000078000000}"/>
            </a:ext>
          </a:extLst>
        </xdr:cNvPr>
        <xdr:cNvSpPr txBox="1">
          <a:spLocks noChangeArrowheads="1"/>
        </xdr:cNvSpPr>
      </xdr:nvSpPr>
      <xdr:spPr bwMode="auto">
        <a:xfrm>
          <a:off x="32718375" y="16478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21" name="Text Box 16">
          <a:extLst>
            <a:ext uri="{FF2B5EF4-FFF2-40B4-BE49-F238E27FC236}">
              <a16:creationId xmlns:a16="http://schemas.microsoft.com/office/drawing/2014/main" id="{00000000-0008-0000-1000-000079000000}"/>
            </a:ext>
          </a:extLst>
        </xdr:cNvPr>
        <xdr:cNvSpPr txBox="1">
          <a:spLocks noChangeArrowheads="1"/>
        </xdr:cNvSpPr>
      </xdr:nvSpPr>
      <xdr:spPr bwMode="auto">
        <a:xfrm>
          <a:off x="3271837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22" name="Text Box 17">
          <a:extLst>
            <a:ext uri="{FF2B5EF4-FFF2-40B4-BE49-F238E27FC236}">
              <a16:creationId xmlns:a16="http://schemas.microsoft.com/office/drawing/2014/main" id="{00000000-0008-0000-1000-00007A000000}"/>
            </a:ext>
          </a:extLst>
        </xdr:cNvPr>
        <xdr:cNvSpPr txBox="1">
          <a:spLocks noChangeArrowheads="1"/>
        </xdr:cNvSpPr>
      </xdr:nvSpPr>
      <xdr:spPr bwMode="auto">
        <a:xfrm>
          <a:off x="3271837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23" name="Text Box 18">
          <a:extLst>
            <a:ext uri="{FF2B5EF4-FFF2-40B4-BE49-F238E27FC236}">
              <a16:creationId xmlns:a16="http://schemas.microsoft.com/office/drawing/2014/main" id="{00000000-0008-0000-1000-00007B000000}"/>
            </a:ext>
          </a:extLst>
        </xdr:cNvPr>
        <xdr:cNvSpPr txBox="1">
          <a:spLocks noChangeArrowheads="1"/>
        </xdr:cNvSpPr>
      </xdr:nvSpPr>
      <xdr:spPr bwMode="auto">
        <a:xfrm>
          <a:off x="3271837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24" name="Text Box 19">
          <a:extLst>
            <a:ext uri="{FF2B5EF4-FFF2-40B4-BE49-F238E27FC236}">
              <a16:creationId xmlns:a16="http://schemas.microsoft.com/office/drawing/2014/main" id="{00000000-0008-0000-1000-00007C000000}"/>
            </a:ext>
          </a:extLst>
        </xdr:cNvPr>
        <xdr:cNvSpPr txBox="1">
          <a:spLocks noChangeArrowheads="1"/>
        </xdr:cNvSpPr>
      </xdr:nvSpPr>
      <xdr:spPr bwMode="auto">
        <a:xfrm>
          <a:off x="3271837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125" name="Text Box 15">
          <a:extLst>
            <a:ext uri="{FF2B5EF4-FFF2-40B4-BE49-F238E27FC236}">
              <a16:creationId xmlns:a16="http://schemas.microsoft.com/office/drawing/2014/main" id="{00000000-0008-0000-1000-00007D000000}"/>
            </a:ext>
          </a:extLst>
        </xdr:cNvPr>
        <xdr:cNvSpPr txBox="1">
          <a:spLocks noChangeArrowheads="1"/>
        </xdr:cNvSpPr>
      </xdr:nvSpPr>
      <xdr:spPr bwMode="auto">
        <a:xfrm>
          <a:off x="32718375" y="16478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6" name="Text Box 16">
          <a:extLst>
            <a:ext uri="{FF2B5EF4-FFF2-40B4-BE49-F238E27FC236}">
              <a16:creationId xmlns:a16="http://schemas.microsoft.com/office/drawing/2014/main" id="{00000000-0008-0000-1000-00007E000000}"/>
            </a:ext>
          </a:extLst>
        </xdr:cNvPr>
        <xdr:cNvSpPr txBox="1">
          <a:spLocks noChangeArrowheads="1"/>
        </xdr:cNvSpPr>
      </xdr:nvSpPr>
      <xdr:spPr bwMode="auto">
        <a:xfrm>
          <a:off x="3445192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7" name="Text Box 17">
          <a:extLst>
            <a:ext uri="{FF2B5EF4-FFF2-40B4-BE49-F238E27FC236}">
              <a16:creationId xmlns:a16="http://schemas.microsoft.com/office/drawing/2014/main" id="{00000000-0008-0000-1000-00007F000000}"/>
            </a:ext>
          </a:extLst>
        </xdr:cNvPr>
        <xdr:cNvSpPr txBox="1">
          <a:spLocks noChangeArrowheads="1"/>
        </xdr:cNvSpPr>
      </xdr:nvSpPr>
      <xdr:spPr bwMode="auto">
        <a:xfrm>
          <a:off x="3445192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8" name="Text Box 18">
          <a:extLst>
            <a:ext uri="{FF2B5EF4-FFF2-40B4-BE49-F238E27FC236}">
              <a16:creationId xmlns:a16="http://schemas.microsoft.com/office/drawing/2014/main" id="{00000000-0008-0000-1000-000080000000}"/>
            </a:ext>
          </a:extLst>
        </xdr:cNvPr>
        <xdr:cNvSpPr txBox="1">
          <a:spLocks noChangeArrowheads="1"/>
        </xdr:cNvSpPr>
      </xdr:nvSpPr>
      <xdr:spPr bwMode="auto">
        <a:xfrm>
          <a:off x="3445192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9" name="Text Box 19">
          <a:extLst>
            <a:ext uri="{FF2B5EF4-FFF2-40B4-BE49-F238E27FC236}">
              <a16:creationId xmlns:a16="http://schemas.microsoft.com/office/drawing/2014/main" id="{00000000-0008-0000-1000-000081000000}"/>
            </a:ext>
          </a:extLst>
        </xdr:cNvPr>
        <xdr:cNvSpPr txBox="1">
          <a:spLocks noChangeArrowheads="1"/>
        </xdr:cNvSpPr>
      </xdr:nvSpPr>
      <xdr:spPr bwMode="auto">
        <a:xfrm>
          <a:off x="3445192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0" name="Text Box 16">
          <a:extLst>
            <a:ext uri="{FF2B5EF4-FFF2-40B4-BE49-F238E27FC236}">
              <a16:creationId xmlns:a16="http://schemas.microsoft.com/office/drawing/2014/main" id="{00000000-0008-0000-1000-000082000000}"/>
            </a:ext>
          </a:extLst>
        </xdr:cNvPr>
        <xdr:cNvSpPr txBox="1">
          <a:spLocks noChangeArrowheads="1"/>
        </xdr:cNvSpPr>
      </xdr:nvSpPr>
      <xdr:spPr bwMode="auto">
        <a:xfrm>
          <a:off x="3445192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1" name="Text Box 17">
          <a:extLst>
            <a:ext uri="{FF2B5EF4-FFF2-40B4-BE49-F238E27FC236}">
              <a16:creationId xmlns:a16="http://schemas.microsoft.com/office/drawing/2014/main" id="{00000000-0008-0000-1000-000083000000}"/>
            </a:ext>
          </a:extLst>
        </xdr:cNvPr>
        <xdr:cNvSpPr txBox="1">
          <a:spLocks noChangeArrowheads="1"/>
        </xdr:cNvSpPr>
      </xdr:nvSpPr>
      <xdr:spPr bwMode="auto">
        <a:xfrm>
          <a:off x="3445192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2" name="Text Box 18">
          <a:extLst>
            <a:ext uri="{FF2B5EF4-FFF2-40B4-BE49-F238E27FC236}">
              <a16:creationId xmlns:a16="http://schemas.microsoft.com/office/drawing/2014/main" id="{00000000-0008-0000-1000-000084000000}"/>
            </a:ext>
          </a:extLst>
        </xdr:cNvPr>
        <xdr:cNvSpPr txBox="1">
          <a:spLocks noChangeArrowheads="1"/>
        </xdr:cNvSpPr>
      </xdr:nvSpPr>
      <xdr:spPr bwMode="auto">
        <a:xfrm>
          <a:off x="3445192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3" name="Text Box 19">
          <a:extLst>
            <a:ext uri="{FF2B5EF4-FFF2-40B4-BE49-F238E27FC236}">
              <a16:creationId xmlns:a16="http://schemas.microsoft.com/office/drawing/2014/main" id="{00000000-0008-0000-1000-000085000000}"/>
            </a:ext>
          </a:extLst>
        </xdr:cNvPr>
        <xdr:cNvSpPr txBox="1">
          <a:spLocks noChangeArrowheads="1"/>
        </xdr:cNvSpPr>
      </xdr:nvSpPr>
      <xdr:spPr bwMode="auto">
        <a:xfrm>
          <a:off x="3445192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4" name="Text Box 16">
          <a:extLst>
            <a:ext uri="{FF2B5EF4-FFF2-40B4-BE49-F238E27FC236}">
              <a16:creationId xmlns:a16="http://schemas.microsoft.com/office/drawing/2014/main" id="{00000000-0008-0000-1000-000086000000}"/>
            </a:ext>
          </a:extLst>
        </xdr:cNvPr>
        <xdr:cNvSpPr txBox="1">
          <a:spLocks noChangeArrowheads="1"/>
        </xdr:cNvSpPr>
      </xdr:nvSpPr>
      <xdr:spPr bwMode="auto">
        <a:xfrm>
          <a:off x="3445192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5" name="Text Box 17">
          <a:extLst>
            <a:ext uri="{FF2B5EF4-FFF2-40B4-BE49-F238E27FC236}">
              <a16:creationId xmlns:a16="http://schemas.microsoft.com/office/drawing/2014/main" id="{00000000-0008-0000-1000-000087000000}"/>
            </a:ext>
          </a:extLst>
        </xdr:cNvPr>
        <xdr:cNvSpPr txBox="1">
          <a:spLocks noChangeArrowheads="1"/>
        </xdr:cNvSpPr>
      </xdr:nvSpPr>
      <xdr:spPr bwMode="auto">
        <a:xfrm>
          <a:off x="3445192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6" name="Text Box 18">
          <a:extLst>
            <a:ext uri="{FF2B5EF4-FFF2-40B4-BE49-F238E27FC236}">
              <a16:creationId xmlns:a16="http://schemas.microsoft.com/office/drawing/2014/main" id="{00000000-0008-0000-1000-000088000000}"/>
            </a:ext>
          </a:extLst>
        </xdr:cNvPr>
        <xdr:cNvSpPr txBox="1">
          <a:spLocks noChangeArrowheads="1"/>
        </xdr:cNvSpPr>
      </xdr:nvSpPr>
      <xdr:spPr bwMode="auto">
        <a:xfrm>
          <a:off x="3445192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7" name="Text Box 19">
          <a:extLst>
            <a:ext uri="{FF2B5EF4-FFF2-40B4-BE49-F238E27FC236}">
              <a16:creationId xmlns:a16="http://schemas.microsoft.com/office/drawing/2014/main" id="{00000000-0008-0000-1000-000089000000}"/>
            </a:ext>
          </a:extLst>
        </xdr:cNvPr>
        <xdr:cNvSpPr txBox="1">
          <a:spLocks noChangeArrowheads="1"/>
        </xdr:cNvSpPr>
      </xdr:nvSpPr>
      <xdr:spPr bwMode="auto">
        <a:xfrm>
          <a:off x="3445192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8" name="Text Box 16">
          <a:extLst>
            <a:ext uri="{FF2B5EF4-FFF2-40B4-BE49-F238E27FC236}">
              <a16:creationId xmlns:a16="http://schemas.microsoft.com/office/drawing/2014/main" id="{00000000-0008-0000-1000-00008A000000}"/>
            </a:ext>
          </a:extLst>
        </xdr:cNvPr>
        <xdr:cNvSpPr txBox="1">
          <a:spLocks noChangeArrowheads="1"/>
        </xdr:cNvSpPr>
      </xdr:nvSpPr>
      <xdr:spPr bwMode="auto">
        <a:xfrm>
          <a:off x="3445192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9" name="Text Box 17">
          <a:extLst>
            <a:ext uri="{FF2B5EF4-FFF2-40B4-BE49-F238E27FC236}">
              <a16:creationId xmlns:a16="http://schemas.microsoft.com/office/drawing/2014/main" id="{00000000-0008-0000-1000-00008B000000}"/>
            </a:ext>
          </a:extLst>
        </xdr:cNvPr>
        <xdr:cNvSpPr txBox="1">
          <a:spLocks noChangeArrowheads="1"/>
        </xdr:cNvSpPr>
      </xdr:nvSpPr>
      <xdr:spPr bwMode="auto">
        <a:xfrm>
          <a:off x="3445192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40" name="Text Box 18">
          <a:extLst>
            <a:ext uri="{FF2B5EF4-FFF2-40B4-BE49-F238E27FC236}">
              <a16:creationId xmlns:a16="http://schemas.microsoft.com/office/drawing/2014/main" id="{00000000-0008-0000-1000-00008C000000}"/>
            </a:ext>
          </a:extLst>
        </xdr:cNvPr>
        <xdr:cNvSpPr txBox="1">
          <a:spLocks noChangeArrowheads="1"/>
        </xdr:cNvSpPr>
      </xdr:nvSpPr>
      <xdr:spPr bwMode="auto">
        <a:xfrm>
          <a:off x="3445192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41" name="Text Box 19">
          <a:extLst>
            <a:ext uri="{FF2B5EF4-FFF2-40B4-BE49-F238E27FC236}">
              <a16:creationId xmlns:a16="http://schemas.microsoft.com/office/drawing/2014/main" id="{00000000-0008-0000-1000-00008D000000}"/>
            </a:ext>
          </a:extLst>
        </xdr:cNvPr>
        <xdr:cNvSpPr txBox="1">
          <a:spLocks noChangeArrowheads="1"/>
        </xdr:cNvSpPr>
      </xdr:nvSpPr>
      <xdr:spPr bwMode="auto">
        <a:xfrm>
          <a:off x="34451925" y="14430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178594</xdr:colOff>
      <xdr:row>0</xdr:row>
      <xdr:rowOff>71438</xdr:rowOff>
    </xdr:from>
    <xdr:to>
      <xdr:col>1</xdr:col>
      <xdr:colOff>881063</xdr:colOff>
      <xdr:row>3</xdr:row>
      <xdr:rowOff>54769</xdr:rowOff>
    </xdr:to>
    <xdr:pic>
      <xdr:nvPicPr>
        <xdr:cNvPr id="142" name="Imagen 3">
          <a:extLst>
            <a:ext uri="{FF2B5EF4-FFF2-40B4-BE49-F238E27FC236}">
              <a16:creationId xmlns:a16="http://schemas.microsoft.com/office/drawing/2014/main" id="{00000000-0008-0000-1000-00008E000000}"/>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178594" y="71438"/>
          <a:ext cx="1140619" cy="640556"/>
        </a:xfrm>
        <a:prstGeom prst="rect">
          <a:avLst/>
        </a:prstGeom>
      </xdr:spPr>
    </xdr:pic>
    <xdr:clientData/>
  </xdr:twoCellAnchor>
  <xdr:oneCellAnchor>
    <xdr:from>
      <xdr:col>12</xdr:col>
      <xdr:colOff>0</xdr:colOff>
      <xdr:row>28</xdr:row>
      <xdr:rowOff>504825</xdr:rowOff>
    </xdr:from>
    <xdr:ext cx="95250" cy="442269"/>
    <xdr:sp macro="" textlink="">
      <xdr:nvSpPr>
        <xdr:cNvPr id="143" name="Text Box 15">
          <a:extLst>
            <a:ext uri="{FF2B5EF4-FFF2-40B4-BE49-F238E27FC236}">
              <a16:creationId xmlns:a16="http://schemas.microsoft.com/office/drawing/2014/main" id="{00000000-0008-0000-1000-00008F000000}"/>
            </a:ext>
          </a:extLst>
        </xdr:cNvPr>
        <xdr:cNvSpPr txBox="1">
          <a:spLocks noChangeArrowheads="1"/>
        </xdr:cNvSpPr>
      </xdr:nvSpPr>
      <xdr:spPr bwMode="auto">
        <a:xfrm>
          <a:off x="7458075" y="16478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144" name="Text Box 15">
          <a:extLst>
            <a:ext uri="{FF2B5EF4-FFF2-40B4-BE49-F238E27FC236}">
              <a16:creationId xmlns:a16="http://schemas.microsoft.com/office/drawing/2014/main" id="{00000000-0008-0000-1000-000090000000}"/>
            </a:ext>
          </a:extLst>
        </xdr:cNvPr>
        <xdr:cNvSpPr txBox="1">
          <a:spLocks noChangeArrowheads="1"/>
        </xdr:cNvSpPr>
      </xdr:nvSpPr>
      <xdr:spPr bwMode="auto">
        <a:xfrm>
          <a:off x="32718375" y="16478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145" name="Text Box 15">
          <a:extLst>
            <a:ext uri="{FF2B5EF4-FFF2-40B4-BE49-F238E27FC236}">
              <a16:creationId xmlns:a16="http://schemas.microsoft.com/office/drawing/2014/main" id="{00000000-0008-0000-1000-000091000000}"/>
            </a:ext>
          </a:extLst>
        </xdr:cNvPr>
        <xdr:cNvSpPr txBox="1">
          <a:spLocks noChangeArrowheads="1"/>
        </xdr:cNvSpPr>
      </xdr:nvSpPr>
      <xdr:spPr bwMode="auto">
        <a:xfrm>
          <a:off x="32718375" y="16478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146" name="Text Box 16">
          <a:extLst>
            <a:ext uri="{FF2B5EF4-FFF2-40B4-BE49-F238E27FC236}">
              <a16:creationId xmlns:a16="http://schemas.microsoft.com/office/drawing/2014/main" id="{00000000-0008-0000-1000-000092000000}"/>
            </a:ext>
          </a:extLst>
        </xdr:cNvPr>
        <xdr:cNvSpPr txBox="1">
          <a:spLocks noChangeArrowheads="1"/>
        </xdr:cNvSpPr>
      </xdr:nvSpPr>
      <xdr:spPr bwMode="auto">
        <a:xfrm>
          <a:off x="745807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147" name="Text Box 17">
          <a:extLst>
            <a:ext uri="{FF2B5EF4-FFF2-40B4-BE49-F238E27FC236}">
              <a16:creationId xmlns:a16="http://schemas.microsoft.com/office/drawing/2014/main" id="{00000000-0008-0000-1000-000093000000}"/>
            </a:ext>
          </a:extLst>
        </xdr:cNvPr>
        <xdr:cNvSpPr txBox="1">
          <a:spLocks noChangeArrowheads="1"/>
        </xdr:cNvSpPr>
      </xdr:nvSpPr>
      <xdr:spPr bwMode="auto">
        <a:xfrm>
          <a:off x="745807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148" name="Text Box 18">
          <a:extLst>
            <a:ext uri="{FF2B5EF4-FFF2-40B4-BE49-F238E27FC236}">
              <a16:creationId xmlns:a16="http://schemas.microsoft.com/office/drawing/2014/main" id="{00000000-0008-0000-1000-000094000000}"/>
            </a:ext>
          </a:extLst>
        </xdr:cNvPr>
        <xdr:cNvSpPr txBox="1">
          <a:spLocks noChangeArrowheads="1"/>
        </xdr:cNvSpPr>
      </xdr:nvSpPr>
      <xdr:spPr bwMode="auto">
        <a:xfrm>
          <a:off x="745807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149" name="Text Box 19">
          <a:extLst>
            <a:ext uri="{FF2B5EF4-FFF2-40B4-BE49-F238E27FC236}">
              <a16:creationId xmlns:a16="http://schemas.microsoft.com/office/drawing/2014/main" id="{00000000-0008-0000-1000-000095000000}"/>
            </a:ext>
          </a:extLst>
        </xdr:cNvPr>
        <xdr:cNvSpPr txBox="1">
          <a:spLocks noChangeArrowheads="1"/>
        </xdr:cNvSpPr>
      </xdr:nvSpPr>
      <xdr:spPr bwMode="auto">
        <a:xfrm>
          <a:off x="745807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150" name="Text Box 16">
          <a:extLst>
            <a:ext uri="{FF2B5EF4-FFF2-40B4-BE49-F238E27FC236}">
              <a16:creationId xmlns:a16="http://schemas.microsoft.com/office/drawing/2014/main" id="{00000000-0008-0000-1000-000096000000}"/>
            </a:ext>
          </a:extLst>
        </xdr:cNvPr>
        <xdr:cNvSpPr txBox="1">
          <a:spLocks noChangeArrowheads="1"/>
        </xdr:cNvSpPr>
      </xdr:nvSpPr>
      <xdr:spPr bwMode="auto">
        <a:xfrm>
          <a:off x="3134677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151" name="Text Box 17">
          <a:extLst>
            <a:ext uri="{FF2B5EF4-FFF2-40B4-BE49-F238E27FC236}">
              <a16:creationId xmlns:a16="http://schemas.microsoft.com/office/drawing/2014/main" id="{00000000-0008-0000-1000-000097000000}"/>
            </a:ext>
          </a:extLst>
        </xdr:cNvPr>
        <xdr:cNvSpPr txBox="1">
          <a:spLocks noChangeArrowheads="1"/>
        </xdr:cNvSpPr>
      </xdr:nvSpPr>
      <xdr:spPr bwMode="auto">
        <a:xfrm>
          <a:off x="3134677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152" name="Text Box 18">
          <a:extLst>
            <a:ext uri="{FF2B5EF4-FFF2-40B4-BE49-F238E27FC236}">
              <a16:creationId xmlns:a16="http://schemas.microsoft.com/office/drawing/2014/main" id="{00000000-0008-0000-1000-000098000000}"/>
            </a:ext>
          </a:extLst>
        </xdr:cNvPr>
        <xdr:cNvSpPr txBox="1">
          <a:spLocks noChangeArrowheads="1"/>
        </xdr:cNvSpPr>
      </xdr:nvSpPr>
      <xdr:spPr bwMode="auto">
        <a:xfrm>
          <a:off x="3134677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153" name="Text Box 19">
          <a:extLst>
            <a:ext uri="{FF2B5EF4-FFF2-40B4-BE49-F238E27FC236}">
              <a16:creationId xmlns:a16="http://schemas.microsoft.com/office/drawing/2014/main" id="{00000000-0008-0000-1000-000099000000}"/>
            </a:ext>
          </a:extLst>
        </xdr:cNvPr>
        <xdr:cNvSpPr txBox="1">
          <a:spLocks noChangeArrowheads="1"/>
        </xdr:cNvSpPr>
      </xdr:nvSpPr>
      <xdr:spPr bwMode="auto">
        <a:xfrm>
          <a:off x="3134677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4" name="Text Box 16">
          <a:extLst>
            <a:ext uri="{FF2B5EF4-FFF2-40B4-BE49-F238E27FC236}">
              <a16:creationId xmlns:a16="http://schemas.microsoft.com/office/drawing/2014/main" id="{00000000-0008-0000-1000-00009A000000}"/>
            </a:ext>
          </a:extLst>
        </xdr:cNvPr>
        <xdr:cNvSpPr txBox="1">
          <a:spLocks noChangeArrowheads="1"/>
        </xdr:cNvSpPr>
      </xdr:nvSpPr>
      <xdr:spPr bwMode="auto">
        <a:xfrm>
          <a:off x="3271837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5" name="Text Box 17">
          <a:extLst>
            <a:ext uri="{FF2B5EF4-FFF2-40B4-BE49-F238E27FC236}">
              <a16:creationId xmlns:a16="http://schemas.microsoft.com/office/drawing/2014/main" id="{00000000-0008-0000-1000-00009B000000}"/>
            </a:ext>
          </a:extLst>
        </xdr:cNvPr>
        <xdr:cNvSpPr txBox="1">
          <a:spLocks noChangeArrowheads="1"/>
        </xdr:cNvSpPr>
      </xdr:nvSpPr>
      <xdr:spPr bwMode="auto">
        <a:xfrm>
          <a:off x="3271837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6" name="Text Box 18">
          <a:extLst>
            <a:ext uri="{FF2B5EF4-FFF2-40B4-BE49-F238E27FC236}">
              <a16:creationId xmlns:a16="http://schemas.microsoft.com/office/drawing/2014/main" id="{00000000-0008-0000-1000-00009C000000}"/>
            </a:ext>
          </a:extLst>
        </xdr:cNvPr>
        <xdr:cNvSpPr txBox="1">
          <a:spLocks noChangeArrowheads="1"/>
        </xdr:cNvSpPr>
      </xdr:nvSpPr>
      <xdr:spPr bwMode="auto">
        <a:xfrm>
          <a:off x="3271837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7" name="Text Box 19">
          <a:extLst>
            <a:ext uri="{FF2B5EF4-FFF2-40B4-BE49-F238E27FC236}">
              <a16:creationId xmlns:a16="http://schemas.microsoft.com/office/drawing/2014/main" id="{00000000-0008-0000-1000-00009D000000}"/>
            </a:ext>
          </a:extLst>
        </xdr:cNvPr>
        <xdr:cNvSpPr txBox="1">
          <a:spLocks noChangeArrowheads="1"/>
        </xdr:cNvSpPr>
      </xdr:nvSpPr>
      <xdr:spPr bwMode="auto">
        <a:xfrm>
          <a:off x="3271837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8" name="Text Box 16">
          <a:extLst>
            <a:ext uri="{FF2B5EF4-FFF2-40B4-BE49-F238E27FC236}">
              <a16:creationId xmlns:a16="http://schemas.microsoft.com/office/drawing/2014/main" id="{00000000-0008-0000-1000-00009E000000}"/>
            </a:ext>
          </a:extLst>
        </xdr:cNvPr>
        <xdr:cNvSpPr txBox="1">
          <a:spLocks noChangeArrowheads="1"/>
        </xdr:cNvSpPr>
      </xdr:nvSpPr>
      <xdr:spPr bwMode="auto">
        <a:xfrm>
          <a:off x="3271837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9" name="Text Box 17">
          <a:extLst>
            <a:ext uri="{FF2B5EF4-FFF2-40B4-BE49-F238E27FC236}">
              <a16:creationId xmlns:a16="http://schemas.microsoft.com/office/drawing/2014/main" id="{00000000-0008-0000-1000-00009F000000}"/>
            </a:ext>
          </a:extLst>
        </xdr:cNvPr>
        <xdr:cNvSpPr txBox="1">
          <a:spLocks noChangeArrowheads="1"/>
        </xdr:cNvSpPr>
      </xdr:nvSpPr>
      <xdr:spPr bwMode="auto">
        <a:xfrm>
          <a:off x="3271837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60" name="Text Box 18">
          <a:extLst>
            <a:ext uri="{FF2B5EF4-FFF2-40B4-BE49-F238E27FC236}">
              <a16:creationId xmlns:a16="http://schemas.microsoft.com/office/drawing/2014/main" id="{00000000-0008-0000-1000-0000A0000000}"/>
            </a:ext>
          </a:extLst>
        </xdr:cNvPr>
        <xdr:cNvSpPr txBox="1">
          <a:spLocks noChangeArrowheads="1"/>
        </xdr:cNvSpPr>
      </xdr:nvSpPr>
      <xdr:spPr bwMode="auto">
        <a:xfrm>
          <a:off x="3271837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61" name="Text Box 19">
          <a:extLst>
            <a:ext uri="{FF2B5EF4-FFF2-40B4-BE49-F238E27FC236}">
              <a16:creationId xmlns:a16="http://schemas.microsoft.com/office/drawing/2014/main" id="{00000000-0008-0000-1000-0000A1000000}"/>
            </a:ext>
          </a:extLst>
        </xdr:cNvPr>
        <xdr:cNvSpPr txBox="1">
          <a:spLocks noChangeArrowheads="1"/>
        </xdr:cNvSpPr>
      </xdr:nvSpPr>
      <xdr:spPr bwMode="auto">
        <a:xfrm>
          <a:off x="3271837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2" name="Text Box 16">
          <a:extLst>
            <a:ext uri="{FF2B5EF4-FFF2-40B4-BE49-F238E27FC236}">
              <a16:creationId xmlns:a16="http://schemas.microsoft.com/office/drawing/2014/main" id="{00000000-0008-0000-1000-0000A2000000}"/>
            </a:ext>
          </a:extLst>
        </xdr:cNvPr>
        <xdr:cNvSpPr txBox="1">
          <a:spLocks noChangeArrowheads="1"/>
        </xdr:cNvSpPr>
      </xdr:nvSpPr>
      <xdr:spPr bwMode="auto">
        <a:xfrm>
          <a:off x="3445192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3" name="Text Box 17">
          <a:extLst>
            <a:ext uri="{FF2B5EF4-FFF2-40B4-BE49-F238E27FC236}">
              <a16:creationId xmlns:a16="http://schemas.microsoft.com/office/drawing/2014/main" id="{00000000-0008-0000-1000-0000A3000000}"/>
            </a:ext>
          </a:extLst>
        </xdr:cNvPr>
        <xdr:cNvSpPr txBox="1">
          <a:spLocks noChangeArrowheads="1"/>
        </xdr:cNvSpPr>
      </xdr:nvSpPr>
      <xdr:spPr bwMode="auto">
        <a:xfrm>
          <a:off x="3445192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4" name="Text Box 18">
          <a:extLst>
            <a:ext uri="{FF2B5EF4-FFF2-40B4-BE49-F238E27FC236}">
              <a16:creationId xmlns:a16="http://schemas.microsoft.com/office/drawing/2014/main" id="{00000000-0008-0000-1000-0000A4000000}"/>
            </a:ext>
          </a:extLst>
        </xdr:cNvPr>
        <xdr:cNvSpPr txBox="1">
          <a:spLocks noChangeArrowheads="1"/>
        </xdr:cNvSpPr>
      </xdr:nvSpPr>
      <xdr:spPr bwMode="auto">
        <a:xfrm>
          <a:off x="3445192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5" name="Text Box 19">
          <a:extLst>
            <a:ext uri="{FF2B5EF4-FFF2-40B4-BE49-F238E27FC236}">
              <a16:creationId xmlns:a16="http://schemas.microsoft.com/office/drawing/2014/main" id="{00000000-0008-0000-1000-0000A5000000}"/>
            </a:ext>
          </a:extLst>
        </xdr:cNvPr>
        <xdr:cNvSpPr txBox="1">
          <a:spLocks noChangeArrowheads="1"/>
        </xdr:cNvSpPr>
      </xdr:nvSpPr>
      <xdr:spPr bwMode="auto">
        <a:xfrm>
          <a:off x="3445192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6" name="Text Box 16">
          <a:extLst>
            <a:ext uri="{FF2B5EF4-FFF2-40B4-BE49-F238E27FC236}">
              <a16:creationId xmlns:a16="http://schemas.microsoft.com/office/drawing/2014/main" id="{00000000-0008-0000-1000-0000A6000000}"/>
            </a:ext>
          </a:extLst>
        </xdr:cNvPr>
        <xdr:cNvSpPr txBox="1">
          <a:spLocks noChangeArrowheads="1"/>
        </xdr:cNvSpPr>
      </xdr:nvSpPr>
      <xdr:spPr bwMode="auto">
        <a:xfrm>
          <a:off x="3445192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7" name="Text Box 17">
          <a:extLst>
            <a:ext uri="{FF2B5EF4-FFF2-40B4-BE49-F238E27FC236}">
              <a16:creationId xmlns:a16="http://schemas.microsoft.com/office/drawing/2014/main" id="{00000000-0008-0000-1000-0000A7000000}"/>
            </a:ext>
          </a:extLst>
        </xdr:cNvPr>
        <xdr:cNvSpPr txBox="1">
          <a:spLocks noChangeArrowheads="1"/>
        </xdr:cNvSpPr>
      </xdr:nvSpPr>
      <xdr:spPr bwMode="auto">
        <a:xfrm>
          <a:off x="3445192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8" name="Text Box 18">
          <a:extLst>
            <a:ext uri="{FF2B5EF4-FFF2-40B4-BE49-F238E27FC236}">
              <a16:creationId xmlns:a16="http://schemas.microsoft.com/office/drawing/2014/main" id="{00000000-0008-0000-1000-0000A8000000}"/>
            </a:ext>
          </a:extLst>
        </xdr:cNvPr>
        <xdr:cNvSpPr txBox="1">
          <a:spLocks noChangeArrowheads="1"/>
        </xdr:cNvSpPr>
      </xdr:nvSpPr>
      <xdr:spPr bwMode="auto">
        <a:xfrm>
          <a:off x="3445192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9" name="Text Box 19">
          <a:extLst>
            <a:ext uri="{FF2B5EF4-FFF2-40B4-BE49-F238E27FC236}">
              <a16:creationId xmlns:a16="http://schemas.microsoft.com/office/drawing/2014/main" id="{00000000-0008-0000-1000-0000A9000000}"/>
            </a:ext>
          </a:extLst>
        </xdr:cNvPr>
        <xdr:cNvSpPr txBox="1">
          <a:spLocks noChangeArrowheads="1"/>
        </xdr:cNvSpPr>
      </xdr:nvSpPr>
      <xdr:spPr bwMode="auto">
        <a:xfrm>
          <a:off x="3445192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0" name="Text Box 16">
          <a:extLst>
            <a:ext uri="{FF2B5EF4-FFF2-40B4-BE49-F238E27FC236}">
              <a16:creationId xmlns:a16="http://schemas.microsoft.com/office/drawing/2014/main" id="{00000000-0008-0000-1000-0000AA000000}"/>
            </a:ext>
          </a:extLst>
        </xdr:cNvPr>
        <xdr:cNvSpPr txBox="1">
          <a:spLocks noChangeArrowheads="1"/>
        </xdr:cNvSpPr>
      </xdr:nvSpPr>
      <xdr:spPr bwMode="auto">
        <a:xfrm>
          <a:off x="3445192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1" name="Text Box 17">
          <a:extLst>
            <a:ext uri="{FF2B5EF4-FFF2-40B4-BE49-F238E27FC236}">
              <a16:creationId xmlns:a16="http://schemas.microsoft.com/office/drawing/2014/main" id="{00000000-0008-0000-1000-0000AB000000}"/>
            </a:ext>
          </a:extLst>
        </xdr:cNvPr>
        <xdr:cNvSpPr txBox="1">
          <a:spLocks noChangeArrowheads="1"/>
        </xdr:cNvSpPr>
      </xdr:nvSpPr>
      <xdr:spPr bwMode="auto">
        <a:xfrm>
          <a:off x="3445192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2" name="Text Box 18">
          <a:extLst>
            <a:ext uri="{FF2B5EF4-FFF2-40B4-BE49-F238E27FC236}">
              <a16:creationId xmlns:a16="http://schemas.microsoft.com/office/drawing/2014/main" id="{00000000-0008-0000-1000-0000AC000000}"/>
            </a:ext>
          </a:extLst>
        </xdr:cNvPr>
        <xdr:cNvSpPr txBox="1">
          <a:spLocks noChangeArrowheads="1"/>
        </xdr:cNvSpPr>
      </xdr:nvSpPr>
      <xdr:spPr bwMode="auto">
        <a:xfrm>
          <a:off x="3445192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3" name="Text Box 19">
          <a:extLst>
            <a:ext uri="{FF2B5EF4-FFF2-40B4-BE49-F238E27FC236}">
              <a16:creationId xmlns:a16="http://schemas.microsoft.com/office/drawing/2014/main" id="{00000000-0008-0000-1000-0000AD000000}"/>
            </a:ext>
          </a:extLst>
        </xdr:cNvPr>
        <xdr:cNvSpPr txBox="1">
          <a:spLocks noChangeArrowheads="1"/>
        </xdr:cNvSpPr>
      </xdr:nvSpPr>
      <xdr:spPr bwMode="auto">
        <a:xfrm>
          <a:off x="3445192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4" name="Text Box 16">
          <a:extLst>
            <a:ext uri="{FF2B5EF4-FFF2-40B4-BE49-F238E27FC236}">
              <a16:creationId xmlns:a16="http://schemas.microsoft.com/office/drawing/2014/main" id="{00000000-0008-0000-1000-0000AE000000}"/>
            </a:ext>
          </a:extLst>
        </xdr:cNvPr>
        <xdr:cNvSpPr txBox="1">
          <a:spLocks noChangeArrowheads="1"/>
        </xdr:cNvSpPr>
      </xdr:nvSpPr>
      <xdr:spPr bwMode="auto">
        <a:xfrm>
          <a:off x="3445192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5" name="Text Box 17">
          <a:extLst>
            <a:ext uri="{FF2B5EF4-FFF2-40B4-BE49-F238E27FC236}">
              <a16:creationId xmlns:a16="http://schemas.microsoft.com/office/drawing/2014/main" id="{00000000-0008-0000-1000-0000AF000000}"/>
            </a:ext>
          </a:extLst>
        </xdr:cNvPr>
        <xdr:cNvSpPr txBox="1">
          <a:spLocks noChangeArrowheads="1"/>
        </xdr:cNvSpPr>
      </xdr:nvSpPr>
      <xdr:spPr bwMode="auto">
        <a:xfrm>
          <a:off x="3445192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6" name="Text Box 18">
          <a:extLst>
            <a:ext uri="{FF2B5EF4-FFF2-40B4-BE49-F238E27FC236}">
              <a16:creationId xmlns:a16="http://schemas.microsoft.com/office/drawing/2014/main" id="{00000000-0008-0000-1000-0000B0000000}"/>
            </a:ext>
          </a:extLst>
        </xdr:cNvPr>
        <xdr:cNvSpPr txBox="1">
          <a:spLocks noChangeArrowheads="1"/>
        </xdr:cNvSpPr>
      </xdr:nvSpPr>
      <xdr:spPr bwMode="auto">
        <a:xfrm>
          <a:off x="3445192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7" name="Text Box 19">
          <a:extLst>
            <a:ext uri="{FF2B5EF4-FFF2-40B4-BE49-F238E27FC236}">
              <a16:creationId xmlns:a16="http://schemas.microsoft.com/office/drawing/2014/main" id="{00000000-0008-0000-1000-0000B1000000}"/>
            </a:ext>
          </a:extLst>
        </xdr:cNvPr>
        <xdr:cNvSpPr txBox="1">
          <a:spLocks noChangeArrowheads="1"/>
        </xdr:cNvSpPr>
      </xdr:nvSpPr>
      <xdr:spPr bwMode="auto">
        <a:xfrm>
          <a:off x="34451925" y="16802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33</xdr:row>
      <xdr:rowOff>504825</xdr:rowOff>
    </xdr:from>
    <xdr:ext cx="95250" cy="442269"/>
    <xdr:sp macro="" textlink="">
      <xdr:nvSpPr>
        <xdr:cNvPr id="178" name="Text Box 15">
          <a:extLst>
            <a:ext uri="{FF2B5EF4-FFF2-40B4-BE49-F238E27FC236}">
              <a16:creationId xmlns:a16="http://schemas.microsoft.com/office/drawing/2014/main" id="{00000000-0008-0000-1000-0000B2000000}"/>
            </a:ext>
          </a:extLst>
        </xdr:cNvPr>
        <xdr:cNvSpPr txBox="1">
          <a:spLocks noChangeArrowheads="1"/>
        </xdr:cNvSpPr>
      </xdr:nvSpPr>
      <xdr:spPr bwMode="auto">
        <a:xfrm>
          <a:off x="7458075" y="19392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179" name="Text Box 15">
          <a:extLst>
            <a:ext uri="{FF2B5EF4-FFF2-40B4-BE49-F238E27FC236}">
              <a16:creationId xmlns:a16="http://schemas.microsoft.com/office/drawing/2014/main" id="{00000000-0008-0000-1000-0000B3000000}"/>
            </a:ext>
          </a:extLst>
        </xdr:cNvPr>
        <xdr:cNvSpPr txBox="1">
          <a:spLocks noChangeArrowheads="1"/>
        </xdr:cNvSpPr>
      </xdr:nvSpPr>
      <xdr:spPr bwMode="auto">
        <a:xfrm>
          <a:off x="32718375" y="19392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180" name="Text Box 15">
          <a:extLst>
            <a:ext uri="{FF2B5EF4-FFF2-40B4-BE49-F238E27FC236}">
              <a16:creationId xmlns:a16="http://schemas.microsoft.com/office/drawing/2014/main" id="{00000000-0008-0000-1000-0000B4000000}"/>
            </a:ext>
          </a:extLst>
        </xdr:cNvPr>
        <xdr:cNvSpPr txBox="1">
          <a:spLocks noChangeArrowheads="1"/>
        </xdr:cNvSpPr>
      </xdr:nvSpPr>
      <xdr:spPr bwMode="auto">
        <a:xfrm>
          <a:off x="32718375" y="19392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33</xdr:row>
      <xdr:rowOff>504825</xdr:rowOff>
    </xdr:from>
    <xdr:ext cx="95250" cy="442269"/>
    <xdr:sp macro="" textlink="">
      <xdr:nvSpPr>
        <xdr:cNvPr id="181" name="Text Box 15">
          <a:extLst>
            <a:ext uri="{FF2B5EF4-FFF2-40B4-BE49-F238E27FC236}">
              <a16:creationId xmlns:a16="http://schemas.microsoft.com/office/drawing/2014/main" id="{00000000-0008-0000-1000-0000B5000000}"/>
            </a:ext>
          </a:extLst>
        </xdr:cNvPr>
        <xdr:cNvSpPr txBox="1">
          <a:spLocks noChangeArrowheads="1"/>
        </xdr:cNvSpPr>
      </xdr:nvSpPr>
      <xdr:spPr bwMode="auto">
        <a:xfrm>
          <a:off x="7458075" y="19392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182" name="Text Box 15">
          <a:extLst>
            <a:ext uri="{FF2B5EF4-FFF2-40B4-BE49-F238E27FC236}">
              <a16:creationId xmlns:a16="http://schemas.microsoft.com/office/drawing/2014/main" id="{00000000-0008-0000-1000-0000B6000000}"/>
            </a:ext>
          </a:extLst>
        </xdr:cNvPr>
        <xdr:cNvSpPr txBox="1">
          <a:spLocks noChangeArrowheads="1"/>
        </xdr:cNvSpPr>
      </xdr:nvSpPr>
      <xdr:spPr bwMode="auto">
        <a:xfrm>
          <a:off x="32718375" y="19392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183" name="Text Box 15">
          <a:extLst>
            <a:ext uri="{FF2B5EF4-FFF2-40B4-BE49-F238E27FC236}">
              <a16:creationId xmlns:a16="http://schemas.microsoft.com/office/drawing/2014/main" id="{00000000-0008-0000-1000-0000B7000000}"/>
            </a:ext>
          </a:extLst>
        </xdr:cNvPr>
        <xdr:cNvSpPr txBox="1">
          <a:spLocks noChangeArrowheads="1"/>
        </xdr:cNvSpPr>
      </xdr:nvSpPr>
      <xdr:spPr bwMode="auto">
        <a:xfrm>
          <a:off x="32718375" y="19392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18.xml><?xml version="1.0" encoding="utf-8"?>
<xdr:wsDr xmlns:xdr="http://schemas.openxmlformats.org/drawingml/2006/spreadsheetDrawing" xmlns:a="http://schemas.openxmlformats.org/drawingml/2006/main">
  <xdr:oneCellAnchor>
    <xdr:from>
      <xdr:col>13</xdr:col>
      <xdr:colOff>0</xdr:colOff>
      <xdr:row>9</xdr:row>
      <xdr:rowOff>0</xdr:rowOff>
    </xdr:from>
    <xdr:ext cx="95250" cy="171450"/>
    <xdr:sp macro="" textlink="">
      <xdr:nvSpPr>
        <xdr:cNvPr id="2" name="Text Box 16">
          <a:extLst>
            <a:ext uri="{FF2B5EF4-FFF2-40B4-BE49-F238E27FC236}">
              <a16:creationId xmlns:a16="http://schemas.microsoft.com/office/drawing/2014/main" id="{00000000-0008-0000-1100-000002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9</xdr:row>
      <xdr:rowOff>0</xdr:rowOff>
    </xdr:from>
    <xdr:ext cx="95250" cy="171450"/>
    <xdr:sp macro="" textlink="">
      <xdr:nvSpPr>
        <xdr:cNvPr id="3" name="Text Box 17">
          <a:extLst>
            <a:ext uri="{FF2B5EF4-FFF2-40B4-BE49-F238E27FC236}">
              <a16:creationId xmlns:a16="http://schemas.microsoft.com/office/drawing/2014/main" id="{00000000-0008-0000-1100-000003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9</xdr:row>
      <xdr:rowOff>0</xdr:rowOff>
    </xdr:from>
    <xdr:ext cx="95250" cy="171450"/>
    <xdr:sp macro="" textlink="">
      <xdr:nvSpPr>
        <xdr:cNvPr id="4" name="Text Box 18">
          <a:extLst>
            <a:ext uri="{FF2B5EF4-FFF2-40B4-BE49-F238E27FC236}">
              <a16:creationId xmlns:a16="http://schemas.microsoft.com/office/drawing/2014/main" id="{00000000-0008-0000-1100-000004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9</xdr:row>
      <xdr:rowOff>0</xdr:rowOff>
    </xdr:from>
    <xdr:ext cx="95250" cy="171450"/>
    <xdr:sp macro="" textlink="">
      <xdr:nvSpPr>
        <xdr:cNvPr id="5" name="Text Box 19">
          <a:extLst>
            <a:ext uri="{FF2B5EF4-FFF2-40B4-BE49-F238E27FC236}">
              <a16:creationId xmlns:a16="http://schemas.microsoft.com/office/drawing/2014/main" id="{00000000-0008-0000-1100-000005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12</xdr:row>
      <xdr:rowOff>504825</xdr:rowOff>
    </xdr:from>
    <xdr:ext cx="95250" cy="442269"/>
    <xdr:sp macro="" textlink="">
      <xdr:nvSpPr>
        <xdr:cNvPr id="6" name="Text Box 15">
          <a:extLst>
            <a:ext uri="{FF2B5EF4-FFF2-40B4-BE49-F238E27FC236}">
              <a16:creationId xmlns:a16="http://schemas.microsoft.com/office/drawing/2014/main" id="{00000000-0008-0000-1100-000006000000}"/>
            </a:ext>
          </a:extLst>
        </xdr:cNvPr>
        <xdr:cNvSpPr txBox="1">
          <a:spLocks noChangeArrowheads="1"/>
        </xdr:cNvSpPr>
      </xdr:nvSpPr>
      <xdr:spPr bwMode="auto">
        <a:xfrm>
          <a:off x="7458075" y="5915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9</xdr:row>
      <xdr:rowOff>0</xdr:rowOff>
    </xdr:from>
    <xdr:ext cx="95250" cy="171450"/>
    <xdr:sp macro="" textlink="">
      <xdr:nvSpPr>
        <xdr:cNvPr id="7" name="Text Box 16">
          <a:extLst>
            <a:ext uri="{FF2B5EF4-FFF2-40B4-BE49-F238E27FC236}">
              <a16:creationId xmlns:a16="http://schemas.microsoft.com/office/drawing/2014/main" id="{00000000-0008-0000-1100-000007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9</xdr:row>
      <xdr:rowOff>0</xdr:rowOff>
    </xdr:from>
    <xdr:ext cx="95250" cy="171450"/>
    <xdr:sp macro="" textlink="">
      <xdr:nvSpPr>
        <xdr:cNvPr id="8" name="Text Box 17">
          <a:extLst>
            <a:ext uri="{FF2B5EF4-FFF2-40B4-BE49-F238E27FC236}">
              <a16:creationId xmlns:a16="http://schemas.microsoft.com/office/drawing/2014/main" id="{00000000-0008-0000-1100-000008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9</xdr:row>
      <xdr:rowOff>0</xdr:rowOff>
    </xdr:from>
    <xdr:ext cx="95250" cy="171450"/>
    <xdr:sp macro="" textlink="">
      <xdr:nvSpPr>
        <xdr:cNvPr id="9" name="Text Box 18">
          <a:extLst>
            <a:ext uri="{FF2B5EF4-FFF2-40B4-BE49-F238E27FC236}">
              <a16:creationId xmlns:a16="http://schemas.microsoft.com/office/drawing/2014/main" id="{00000000-0008-0000-1100-000009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9</xdr:row>
      <xdr:rowOff>0</xdr:rowOff>
    </xdr:from>
    <xdr:ext cx="95250" cy="171450"/>
    <xdr:sp macro="" textlink="">
      <xdr:nvSpPr>
        <xdr:cNvPr id="10" name="Text Box 19">
          <a:extLst>
            <a:ext uri="{FF2B5EF4-FFF2-40B4-BE49-F238E27FC236}">
              <a16:creationId xmlns:a16="http://schemas.microsoft.com/office/drawing/2014/main" id="{00000000-0008-0000-1100-00000A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11" name="Text Box 16">
          <a:extLst>
            <a:ext uri="{FF2B5EF4-FFF2-40B4-BE49-F238E27FC236}">
              <a16:creationId xmlns:a16="http://schemas.microsoft.com/office/drawing/2014/main" id="{00000000-0008-0000-1100-00000B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12" name="Text Box 17">
          <a:extLst>
            <a:ext uri="{FF2B5EF4-FFF2-40B4-BE49-F238E27FC236}">
              <a16:creationId xmlns:a16="http://schemas.microsoft.com/office/drawing/2014/main" id="{00000000-0008-0000-1100-00000C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13" name="Text Box 18">
          <a:extLst>
            <a:ext uri="{FF2B5EF4-FFF2-40B4-BE49-F238E27FC236}">
              <a16:creationId xmlns:a16="http://schemas.microsoft.com/office/drawing/2014/main" id="{00000000-0008-0000-1100-00000D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14" name="Text Box 19">
          <a:extLst>
            <a:ext uri="{FF2B5EF4-FFF2-40B4-BE49-F238E27FC236}">
              <a16:creationId xmlns:a16="http://schemas.microsoft.com/office/drawing/2014/main" id="{00000000-0008-0000-1100-00000E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12</xdr:row>
      <xdr:rowOff>504825</xdr:rowOff>
    </xdr:from>
    <xdr:ext cx="95250" cy="442269"/>
    <xdr:sp macro="" textlink="">
      <xdr:nvSpPr>
        <xdr:cNvPr id="15" name="Text Box 15">
          <a:extLst>
            <a:ext uri="{FF2B5EF4-FFF2-40B4-BE49-F238E27FC236}">
              <a16:creationId xmlns:a16="http://schemas.microsoft.com/office/drawing/2014/main" id="{00000000-0008-0000-1100-00000F000000}"/>
            </a:ext>
          </a:extLst>
        </xdr:cNvPr>
        <xdr:cNvSpPr txBox="1">
          <a:spLocks noChangeArrowheads="1"/>
        </xdr:cNvSpPr>
      </xdr:nvSpPr>
      <xdr:spPr bwMode="auto">
        <a:xfrm>
          <a:off x="32718375" y="5915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16" name="Text Box 16">
          <a:extLst>
            <a:ext uri="{FF2B5EF4-FFF2-40B4-BE49-F238E27FC236}">
              <a16:creationId xmlns:a16="http://schemas.microsoft.com/office/drawing/2014/main" id="{00000000-0008-0000-1100-000010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17" name="Text Box 17">
          <a:extLst>
            <a:ext uri="{FF2B5EF4-FFF2-40B4-BE49-F238E27FC236}">
              <a16:creationId xmlns:a16="http://schemas.microsoft.com/office/drawing/2014/main" id="{00000000-0008-0000-1100-000011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18" name="Text Box 18">
          <a:extLst>
            <a:ext uri="{FF2B5EF4-FFF2-40B4-BE49-F238E27FC236}">
              <a16:creationId xmlns:a16="http://schemas.microsoft.com/office/drawing/2014/main" id="{00000000-0008-0000-1100-000012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19" name="Text Box 19">
          <a:extLst>
            <a:ext uri="{FF2B5EF4-FFF2-40B4-BE49-F238E27FC236}">
              <a16:creationId xmlns:a16="http://schemas.microsoft.com/office/drawing/2014/main" id="{00000000-0008-0000-1100-000013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12</xdr:row>
      <xdr:rowOff>504825</xdr:rowOff>
    </xdr:from>
    <xdr:ext cx="95250" cy="442269"/>
    <xdr:sp macro="" textlink="">
      <xdr:nvSpPr>
        <xdr:cNvPr id="20" name="Text Box 15">
          <a:extLst>
            <a:ext uri="{FF2B5EF4-FFF2-40B4-BE49-F238E27FC236}">
              <a16:creationId xmlns:a16="http://schemas.microsoft.com/office/drawing/2014/main" id="{00000000-0008-0000-1100-000014000000}"/>
            </a:ext>
          </a:extLst>
        </xdr:cNvPr>
        <xdr:cNvSpPr txBox="1">
          <a:spLocks noChangeArrowheads="1"/>
        </xdr:cNvSpPr>
      </xdr:nvSpPr>
      <xdr:spPr bwMode="auto">
        <a:xfrm>
          <a:off x="32718375" y="5915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1" name="Text Box 16">
          <a:extLst>
            <a:ext uri="{FF2B5EF4-FFF2-40B4-BE49-F238E27FC236}">
              <a16:creationId xmlns:a16="http://schemas.microsoft.com/office/drawing/2014/main" id="{00000000-0008-0000-1100-000015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2" name="Text Box 17">
          <a:extLst>
            <a:ext uri="{FF2B5EF4-FFF2-40B4-BE49-F238E27FC236}">
              <a16:creationId xmlns:a16="http://schemas.microsoft.com/office/drawing/2014/main" id="{00000000-0008-0000-1100-000016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3" name="Text Box 18">
          <a:extLst>
            <a:ext uri="{FF2B5EF4-FFF2-40B4-BE49-F238E27FC236}">
              <a16:creationId xmlns:a16="http://schemas.microsoft.com/office/drawing/2014/main" id="{00000000-0008-0000-1100-000017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4" name="Text Box 19">
          <a:extLst>
            <a:ext uri="{FF2B5EF4-FFF2-40B4-BE49-F238E27FC236}">
              <a16:creationId xmlns:a16="http://schemas.microsoft.com/office/drawing/2014/main" id="{00000000-0008-0000-1100-000018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5" name="Text Box 16">
          <a:extLst>
            <a:ext uri="{FF2B5EF4-FFF2-40B4-BE49-F238E27FC236}">
              <a16:creationId xmlns:a16="http://schemas.microsoft.com/office/drawing/2014/main" id="{00000000-0008-0000-1100-000019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6" name="Text Box 17">
          <a:extLst>
            <a:ext uri="{FF2B5EF4-FFF2-40B4-BE49-F238E27FC236}">
              <a16:creationId xmlns:a16="http://schemas.microsoft.com/office/drawing/2014/main" id="{00000000-0008-0000-1100-00001A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7" name="Text Box 18">
          <a:extLst>
            <a:ext uri="{FF2B5EF4-FFF2-40B4-BE49-F238E27FC236}">
              <a16:creationId xmlns:a16="http://schemas.microsoft.com/office/drawing/2014/main" id="{00000000-0008-0000-1100-00001B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8" name="Text Box 19">
          <a:extLst>
            <a:ext uri="{FF2B5EF4-FFF2-40B4-BE49-F238E27FC236}">
              <a16:creationId xmlns:a16="http://schemas.microsoft.com/office/drawing/2014/main" id="{00000000-0008-0000-1100-00001C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9" name="Text Box 16">
          <a:extLst>
            <a:ext uri="{FF2B5EF4-FFF2-40B4-BE49-F238E27FC236}">
              <a16:creationId xmlns:a16="http://schemas.microsoft.com/office/drawing/2014/main" id="{00000000-0008-0000-1100-00001D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0" name="Text Box 17">
          <a:extLst>
            <a:ext uri="{FF2B5EF4-FFF2-40B4-BE49-F238E27FC236}">
              <a16:creationId xmlns:a16="http://schemas.microsoft.com/office/drawing/2014/main" id="{00000000-0008-0000-1100-00001E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1" name="Text Box 18">
          <a:extLst>
            <a:ext uri="{FF2B5EF4-FFF2-40B4-BE49-F238E27FC236}">
              <a16:creationId xmlns:a16="http://schemas.microsoft.com/office/drawing/2014/main" id="{00000000-0008-0000-1100-00001F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2" name="Text Box 19">
          <a:extLst>
            <a:ext uri="{FF2B5EF4-FFF2-40B4-BE49-F238E27FC236}">
              <a16:creationId xmlns:a16="http://schemas.microsoft.com/office/drawing/2014/main" id="{00000000-0008-0000-1100-000020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3" name="Text Box 16">
          <a:extLst>
            <a:ext uri="{FF2B5EF4-FFF2-40B4-BE49-F238E27FC236}">
              <a16:creationId xmlns:a16="http://schemas.microsoft.com/office/drawing/2014/main" id="{00000000-0008-0000-1100-000021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4" name="Text Box 17">
          <a:extLst>
            <a:ext uri="{FF2B5EF4-FFF2-40B4-BE49-F238E27FC236}">
              <a16:creationId xmlns:a16="http://schemas.microsoft.com/office/drawing/2014/main" id="{00000000-0008-0000-1100-000022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5" name="Text Box 18">
          <a:extLst>
            <a:ext uri="{FF2B5EF4-FFF2-40B4-BE49-F238E27FC236}">
              <a16:creationId xmlns:a16="http://schemas.microsoft.com/office/drawing/2014/main" id="{00000000-0008-0000-1100-000023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6" name="Text Box 19">
          <a:extLst>
            <a:ext uri="{FF2B5EF4-FFF2-40B4-BE49-F238E27FC236}">
              <a16:creationId xmlns:a16="http://schemas.microsoft.com/office/drawing/2014/main" id="{00000000-0008-0000-1100-000024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xdr:col>
      <xdr:colOff>178594</xdr:colOff>
      <xdr:row>0</xdr:row>
      <xdr:rowOff>71438</xdr:rowOff>
    </xdr:from>
    <xdr:to>
      <xdr:col>2</xdr:col>
      <xdr:colOff>881063</xdr:colOff>
      <xdr:row>3</xdr:row>
      <xdr:rowOff>54769</xdr:rowOff>
    </xdr:to>
    <xdr:pic>
      <xdr:nvPicPr>
        <xdr:cNvPr id="37" name="Imagen 3">
          <a:extLst>
            <a:ext uri="{FF2B5EF4-FFF2-40B4-BE49-F238E27FC236}">
              <a16:creationId xmlns:a16="http://schemas.microsoft.com/office/drawing/2014/main" id="{00000000-0008-0000-1100-000025000000}"/>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178594" y="71438"/>
          <a:ext cx="1140619" cy="640556"/>
        </a:xfrm>
        <a:prstGeom prst="rect">
          <a:avLst/>
        </a:prstGeom>
      </xdr:spPr>
    </xdr:pic>
    <xdr:clientData/>
  </xdr:twoCellAnchor>
  <xdr:oneCellAnchor>
    <xdr:from>
      <xdr:col>13</xdr:col>
      <xdr:colOff>0</xdr:colOff>
      <xdr:row>14</xdr:row>
      <xdr:rowOff>0</xdr:rowOff>
    </xdr:from>
    <xdr:ext cx="95250" cy="171450"/>
    <xdr:sp macro="" textlink="">
      <xdr:nvSpPr>
        <xdr:cNvPr id="38" name="Text Box 16">
          <a:extLst>
            <a:ext uri="{FF2B5EF4-FFF2-40B4-BE49-F238E27FC236}">
              <a16:creationId xmlns:a16="http://schemas.microsoft.com/office/drawing/2014/main" id="{00000000-0008-0000-1100-000026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14</xdr:row>
      <xdr:rowOff>0</xdr:rowOff>
    </xdr:from>
    <xdr:ext cx="95250" cy="171450"/>
    <xdr:sp macro="" textlink="">
      <xdr:nvSpPr>
        <xdr:cNvPr id="39" name="Text Box 17">
          <a:extLst>
            <a:ext uri="{FF2B5EF4-FFF2-40B4-BE49-F238E27FC236}">
              <a16:creationId xmlns:a16="http://schemas.microsoft.com/office/drawing/2014/main" id="{00000000-0008-0000-1100-000027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14</xdr:row>
      <xdr:rowOff>0</xdr:rowOff>
    </xdr:from>
    <xdr:ext cx="95250" cy="171450"/>
    <xdr:sp macro="" textlink="">
      <xdr:nvSpPr>
        <xdr:cNvPr id="40" name="Text Box 18">
          <a:extLst>
            <a:ext uri="{FF2B5EF4-FFF2-40B4-BE49-F238E27FC236}">
              <a16:creationId xmlns:a16="http://schemas.microsoft.com/office/drawing/2014/main" id="{00000000-0008-0000-1100-000028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14</xdr:row>
      <xdr:rowOff>0</xdr:rowOff>
    </xdr:from>
    <xdr:ext cx="95250" cy="171450"/>
    <xdr:sp macro="" textlink="">
      <xdr:nvSpPr>
        <xdr:cNvPr id="41" name="Text Box 19">
          <a:extLst>
            <a:ext uri="{FF2B5EF4-FFF2-40B4-BE49-F238E27FC236}">
              <a16:creationId xmlns:a16="http://schemas.microsoft.com/office/drawing/2014/main" id="{00000000-0008-0000-1100-000029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17</xdr:row>
      <xdr:rowOff>504825</xdr:rowOff>
    </xdr:from>
    <xdr:ext cx="95250" cy="442269"/>
    <xdr:sp macro="" textlink="">
      <xdr:nvSpPr>
        <xdr:cNvPr id="42" name="Text Box 15">
          <a:extLst>
            <a:ext uri="{FF2B5EF4-FFF2-40B4-BE49-F238E27FC236}">
              <a16:creationId xmlns:a16="http://schemas.microsoft.com/office/drawing/2014/main" id="{00000000-0008-0000-1100-00002A000000}"/>
            </a:ext>
          </a:extLst>
        </xdr:cNvPr>
        <xdr:cNvSpPr txBox="1">
          <a:spLocks noChangeArrowheads="1"/>
        </xdr:cNvSpPr>
      </xdr:nvSpPr>
      <xdr:spPr bwMode="auto">
        <a:xfrm>
          <a:off x="7458075" y="6248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14</xdr:row>
      <xdr:rowOff>0</xdr:rowOff>
    </xdr:from>
    <xdr:ext cx="95250" cy="171450"/>
    <xdr:sp macro="" textlink="">
      <xdr:nvSpPr>
        <xdr:cNvPr id="43" name="Text Box 16">
          <a:extLst>
            <a:ext uri="{FF2B5EF4-FFF2-40B4-BE49-F238E27FC236}">
              <a16:creationId xmlns:a16="http://schemas.microsoft.com/office/drawing/2014/main" id="{00000000-0008-0000-1100-00002B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14</xdr:row>
      <xdr:rowOff>0</xdr:rowOff>
    </xdr:from>
    <xdr:ext cx="95250" cy="171450"/>
    <xdr:sp macro="" textlink="">
      <xdr:nvSpPr>
        <xdr:cNvPr id="44" name="Text Box 17">
          <a:extLst>
            <a:ext uri="{FF2B5EF4-FFF2-40B4-BE49-F238E27FC236}">
              <a16:creationId xmlns:a16="http://schemas.microsoft.com/office/drawing/2014/main" id="{00000000-0008-0000-1100-00002C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14</xdr:row>
      <xdr:rowOff>0</xdr:rowOff>
    </xdr:from>
    <xdr:ext cx="95250" cy="171450"/>
    <xdr:sp macro="" textlink="">
      <xdr:nvSpPr>
        <xdr:cNvPr id="45" name="Text Box 18">
          <a:extLst>
            <a:ext uri="{FF2B5EF4-FFF2-40B4-BE49-F238E27FC236}">
              <a16:creationId xmlns:a16="http://schemas.microsoft.com/office/drawing/2014/main" id="{00000000-0008-0000-1100-00002D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14</xdr:row>
      <xdr:rowOff>0</xdr:rowOff>
    </xdr:from>
    <xdr:ext cx="95250" cy="171450"/>
    <xdr:sp macro="" textlink="">
      <xdr:nvSpPr>
        <xdr:cNvPr id="46" name="Text Box 19">
          <a:extLst>
            <a:ext uri="{FF2B5EF4-FFF2-40B4-BE49-F238E27FC236}">
              <a16:creationId xmlns:a16="http://schemas.microsoft.com/office/drawing/2014/main" id="{00000000-0008-0000-1100-00002E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47" name="Text Box 16">
          <a:extLst>
            <a:ext uri="{FF2B5EF4-FFF2-40B4-BE49-F238E27FC236}">
              <a16:creationId xmlns:a16="http://schemas.microsoft.com/office/drawing/2014/main" id="{00000000-0008-0000-1100-00002F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48" name="Text Box 17">
          <a:extLst>
            <a:ext uri="{FF2B5EF4-FFF2-40B4-BE49-F238E27FC236}">
              <a16:creationId xmlns:a16="http://schemas.microsoft.com/office/drawing/2014/main" id="{00000000-0008-0000-1100-000030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49" name="Text Box 18">
          <a:extLst>
            <a:ext uri="{FF2B5EF4-FFF2-40B4-BE49-F238E27FC236}">
              <a16:creationId xmlns:a16="http://schemas.microsoft.com/office/drawing/2014/main" id="{00000000-0008-0000-1100-000031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50" name="Text Box 19">
          <a:extLst>
            <a:ext uri="{FF2B5EF4-FFF2-40B4-BE49-F238E27FC236}">
              <a16:creationId xmlns:a16="http://schemas.microsoft.com/office/drawing/2014/main" id="{00000000-0008-0000-1100-000032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17</xdr:row>
      <xdr:rowOff>504825</xdr:rowOff>
    </xdr:from>
    <xdr:ext cx="95250" cy="442269"/>
    <xdr:sp macro="" textlink="">
      <xdr:nvSpPr>
        <xdr:cNvPr id="51" name="Text Box 15">
          <a:extLst>
            <a:ext uri="{FF2B5EF4-FFF2-40B4-BE49-F238E27FC236}">
              <a16:creationId xmlns:a16="http://schemas.microsoft.com/office/drawing/2014/main" id="{00000000-0008-0000-1100-000033000000}"/>
            </a:ext>
          </a:extLst>
        </xdr:cNvPr>
        <xdr:cNvSpPr txBox="1">
          <a:spLocks noChangeArrowheads="1"/>
        </xdr:cNvSpPr>
      </xdr:nvSpPr>
      <xdr:spPr bwMode="auto">
        <a:xfrm>
          <a:off x="32718375" y="6248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52" name="Text Box 16">
          <a:extLst>
            <a:ext uri="{FF2B5EF4-FFF2-40B4-BE49-F238E27FC236}">
              <a16:creationId xmlns:a16="http://schemas.microsoft.com/office/drawing/2014/main" id="{00000000-0008-0000-1100-000034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53" name="Text Box 17">
          <a:extLst>
            <a:ext uri="{FF2B5EF4-FFF2-40B4-BE49-F238E27FC236}">
              <a16:creationId xmlns:a16="http://schemas.microsoft.com/office/drawing/2014/main" id="{00000000-0008-0000-1100-000035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54" name="Text Box 18">
          <a:extLst>
            <a:ext uri="{FF2B5EF4-FFF2-40B4-BE49-F238E27FC236}">
              <a16:creationId xmlns:a16="http://schemas.microsoft.com/office/drawing/2014/main" id="{00000000-0008-0000-1100-000036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55" name="Text Box 19">
          <a:extLst>
            <a:ext uri="{FF2B5EF4-FFF2-40B4-BE49-F238E27FC236}">
              <a16:creationId xmlns:a16="http://schemas.microsoft.com/office/drawing/2014/main" id="{00000000-0008-0000-1100-000037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17</xdr:row>
      <xdr:rowOff>504825</xdr:rowOff>
    </xdr:from>
    <xdr:ext cx="95250" cy="442269"/>
    <xdr:sp macro="" textlink="">
      <xdr:nvSpPr>
        <xdr:cNvPr id="56" name="Text Box 15">
          <a:extLst>
            <a:ext uri="{FF2B5EF4-FFF2-40B4-BE49-F238E27FC236}">
              <a16:creationId xmlns:a16="http://schemas.microsoft.com/office/drawing/2014/main" id="{00000000-0008-0000-1100-000038000000}"/>
            </a:ext>
          </a:extLst>
        </xdr:cNvPr>
        <xdr:cNvSpPr txBox="1">
          <a:spLocks noChangeArrowheads="1"/>
        </xdr:cNvSpPr>
      </xdr:nvSpPr>
      <xdr:spPr bwMode="auto">
        <a:xfrm>
          <a:off x="32718375" y="6248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57" name="Text Box 16">
          <a:extLst>
            <a:ext uri="{FF2B5EF4-FFF2-40B4-BE49-F238E27FC236}">
              <a16:creationId xmlns:a16="http://schemas.microsoft.com/office/drawing/2014/main" id="{00000000-0008-0000-1100-000039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58" name="Text Box 17">
          <a:extLst>
            <a:ext uri="{FF2B5EF4-FFF2-40B4-BE49-F238E27FC236}">
              <a16:creationId xmlns:a16="http://schemas.microsoft.com/office/drawing/2014/main" id="{00000000-0008-0000-1100-00003A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59" name="Text Box 18">
          <a:extLst>
            <a:ext uri="{FF2B5EF4-FFF2-40B4-BE49-F238E27FC236}">
              <a16:creationId xmlns:a16="http://schemas.microsoft.com/office/drawing/2014/main" id="{00000000-0008-0000-1100-00003B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60" name="Text Box 19">
          <a:extLst>
            <a:ext uri="{FF2B5EF4-FFF2-40B4-BE49-F238E27FC236}">
              <a16:creationId xmlns:a16="http://schemas.microsoft.com/office/drawing/2014/main" id="{00000000-0008-0000-1100-00003C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61" name="Text Box 16">
          <a:extLst>
            <a:ext uri="{FF2B5EF4-FFF2-40B4-BE49-F238E27FC236}">
              <a16:creationId xmlns:a16="http://schemas.microsoft.com/office/drawing/2014/main" id="{00000000-0008-0000-1100-00003D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62" name="Text Box 17">
          <a:extLst>
            <a:ext uri="{FF2B5EF4-FFF2-40B4-BE49-F238E27FC236}">
              <a16:creationId xmlns:a16="http://schemas.microsoft.com/office/drawing/2014/main" id="{00000000-0008-0000-1100-00003E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63" name="Text Box 18">
          <a:extLst>
            <a:ext uri="{FF2B5EF4-FFF2-40B4-BE49-F238E27FC236}">
              <a16:creationId xmlns:a16="http://schemas.microsoft.com/office/drawing/2014/main" id="{00000000-0008-0000-1100-00003F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64" name="Text Box 19">
          <a:extLst>
            <a:ext uri="{FF2B5EF4-FFF2-40B4-BE49-F238E27FC236}">
              <a16:creationId xmlns:a16="http://schemas.microsoft.com/office/drawing/2014/main" id="{00000000-0008-0000-1100-000040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65" name="Text Box 16">
          <a:extLst>
            <a:ext uri="{FF2B5EF4-FFF2-40B4-BE49-F238E27FC236}">
              <a16:creationId xmlns:a16="http://schemas.microsoft.com/office/drawing/2014/main" id="{00000000-0008-0000-1100-000041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66" name="Text Box 17">
          <a:extLst>
            <a:ext uri="{FF2B5EF4-FFF2-40B4-BE49-F238E27FC236}">
              <a16:creationId xmlns:a16="http://schemas.microsoft.com/office/drawing/2014/main" id="{00000000-0008-0000-1100-000042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67" name="Text Box 18">
          <a:extLst>
            <a:ext uri="{FF2B5EF4-FFF2-40B4-BE49-F238E27FC236}">
              <a16:creationId xmlns:a16="http://schemas.microsoft.com/office/drawing/2014/main" id="{00000000-0008-0000-1100-000043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68" name="Text Box 19">
          <a:extLst>
            <a:ext uri="{FF2B5EF4-FFF2-40B4-BE49-F238E27FC236}">
              <a16:creationId xmlns:a16="http://schemas.microsoft.com/office/drawing/2014/main" id="{00000000-0008-0000-1100-000044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69" name="Text Box 16">
          <a:extLst>
            <a:ext uri="{FF2B5EF4-FFF2-40B4-BE49-F238E27FC236}">
              <a16:creationId xmlns:a16="http://schemas.microsoft.com/office/drawing/2014/main" id="{00000000-0008-0000-1100-000045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70" name="Text Box 17">
          <a:extLst>
            <a:ext uri="{FF2B5EF4-FFF2-40B4-BE49-F238E27FC236}">
              <a16:creationId xmlns:a16="http://schemas.microsoft.com/office/drawing/2014/main" id="{00000000-0008-0000-1100-000046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71" name="Text Box 18">
          <a:extLst>
            <a:ext uri="{FF2B5EF4-FFF2-40B4-BE49-F238E27FC236}">
              <a16:creationId xmlns:a16="http://schemas.microsoft.com/office/drawing/2014/main" id="{00000000-0008-0000-1100-000047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72" name="Text Box 19">
          <a:extLst>
            <a:ext uri="{FF2B5EF4-FFF2-40B4-BE49-F238E27FC236}">
              <a16:creationId xmlns:a16="http://schemas.microsoft.com/office/drawing/2014/main" id="{00000000-0008-0000-1100-000048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14</xdr:row>
      <xdr:rowOff>0</xdr:rowOff>
    </xdr:from>
    <xdr:ext cx="95250" cy="171450"/>
    <xdr:sp macro="" textlink="">
      <xdr:nvSpPr>
        <xdr:cNvPr id="73" name="Text Box 16">
          <a:extLst>
            <a:ext uri="{FF2B5EF4-FFF2-40B4-BE49-F238E27FC236}">
              <a16:creationId xmlns:a16="http://schemas.microsoft.com/office/drawing/2014/main" id="{00000000-0008-0000-1100-000049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14</xdr:row>
      <xdr:rowOff>0</xdr:rowOff>
    </xdr:from>
    <xdr:ext cx="95250" cy="171450"/>
    <xdr:sp macro="" textlink="">
      <xdr:nvSpPr>
        <xdr:cNvPr id="74" name="Text Box 17">
          <a:extLst>
            <a:ext uri="{FF2B5EF4-FFF2-40B4-BE49-F238E27FC236}">
              <a16:creationId xmlns:a16="http://schemas.microsoft.com/office/drawing/2014/main" id="{00000000-0008-0000-1100-00004A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14</xdr:row>
      <xdr:rowOff>0</xdr:rowOff>
    </xdr:from>
    <xdr:ext cx="95250" cy="171450"/>
    <xdr:sp macro="" textlink="">
      <xdr:nvSpPr>
        <xdr:cNvPr id="75" name="Text Box 18">
          <a:extLst>
            <a:ext uri="{FF2B5EF4-FFF2-40B4-BE49-F238E27FC236}">
              <a16:creationId xmlns:a16="http://schemas.microsoft.com/office/drawing/2014/main" id="{00000000-0008-0000-1100-00004B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14</xdr:row>
      <xdr:rowOff>0</xdr:rowOff>
    </xdr:from>
    <xdr:ext cx="95250" cy="171450"/>
    <xdr:sp macro="" textlink="">
      <xdr:nvSpPr>
        <xdr:cNvPr id="76" name="Text Box 19">
          <a:extLst>
            <a:ext uri="{FF2B5EF4-FFF2-40B4-BE49-F238E27FC236}">
              <a16:creationId xmlns:a16="http://schemas.microsoft.com/office/drawing/2014/main" id="{00000000-0008-0000-1100-00004C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17</xdr:row>
      <xdr:rowOff>504825</xdr:rowOff>
    </xdr:from>
    <xdr:ext cx="95250" cy="442269"/>
    <xdr:sp macro="" textlink="">
      <xdr:nvSpPr>
        <xdr:cNvPr id="77" name="Text Box 15">
          <a:extLst>
            <a:ext uri="{FF2B5EF4-FFF2-40B4-BE49-F238E27FC236}">
              <a16:creationId xmlns:a16="http://schemas.microsoft.com/office/drawing/2014/main" id="{00000000-0008-0000-1100-00004D000000}"/>
            </a:ext>
          </a:extLst>
        </xdr:cNvPr>
        <xdr:cNvSpPr txBox="1">
          <a:spLocks noChangeArrowheads="1"/>
        </xdr:cNvSpPr>
      </xdr:nvSpPr>
      <xdr:spPr bwMode="auto">
        <a:xfrm>
          <a:off x="7458075" y="6248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14</xdr:row>
      <xdr:rowOff>0</xdr:rowOff>
    </xdr:from>
    <xdr:ext cx="95250" cy="171450"/>
    <xdr:sp macro="" textlink="">
      <xdr:nvSpPr>
        <xdr:cNvPr id="78" name="Text Box 16">
          <a:extLst>
            <a:ext uri="{FF2B5EF4-FFF2-40B4-BE49-F238E27FC236}">
              <a16:creationId xmlns:a16="http://schemas.microsoft.com/office/drawing/2014/main" id="{00000000-0008-0000-1100-00004E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14</xdr:row>
      <xdr:rowOff>0</xdr:rowOff>
    </xdr:from>
    <xdr:ext cx="95250" cy="171450"/>
    <xdr:sp macro="" textlink="">
      <xdr:nvSpPr>
        <xdr:cNvPr id="79" name="Text Box 17">
          <a:extLst>
            <a:ext uri="{FF2B5EF4-FFF2-40B4-BE49-F238E27FC236}">
              <a16:creationId xmlns:a16="http://schemas.microsoft.com/office/drawing/2014/main" id="{00000000-0008-0000-1100-00004F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14</xdr:row>
      <xdr:rowOff>0</xdr:rowOff>
    </xdr:from>
    <xdr:ext cx="95250" cy="171450"/>
    <xdr:sp macro="" textlink="">
      <xdr:nvSpPr>
        <xdr:cNvPr id="80" name="Text Box 18">
          <a:extLst>
            <a:ext uri="{FF2B5EF4-FFF2-40B4-BE49-F238E27FC236}">
              <a16:creationId xmlns:a16="http://schemas.microsoft.com/office/drawing/2014/main" id="{00000000-0008-0000-1100-000050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14</xdr:row>
      <xdr:rowOff>0</xdr:rowOff>
    </xdr:from>
    <xdr:ext cx="95250" cy="171450"/>
    <xdr:sp macro="" textlink="">
      <xdr:nvSpPr>
        <xdr:cNvPr id="81" name="Text Box 19">
          <a:extLst>
            <a:ext uri="{FF2B5EF4-FFF2-40B4-BE49-F238E27FC236}">
              <a16:creationId xmlns:a16="http://schemas.microsoft.com/office/drawing/2014/main" id="{00000000-0008-0000-1100-000051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82" name="Text Box 16">
          <a:extLst>
            <a:ext uri="{FF2B5EF4-FFF2-40B4-BE49-F238E27FC236}">
              <a16:creationId xmlns:a16="http://schemas.microsoft.com/office/drawing/2014/main" id="{00000000-0008-0000-1100-000052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83" name="Text Box 17">
          <a:extLst>
            <a:ext uri="{FF2B5EF4-FFF2-40B4-BE49-F238E27FC236}">
              <a16:creationId xmlns:a16="http://schemas.microsoft.com/office/drawing/2014/main" id="{00000000-0008-0000-1100-000053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84" name="Text Box 18">
          <a:extLst>
            <a:ext uri="{FF2B5EF4-FFF2-40B4-BE49-F238E27FC236}">
              <a16:creationId xmlns:a16="http://schemas.microsoft.com/office/drawing/2014/main" id="{00000000-0008-0000-1100-000054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85" name="Text Box 19">
          <a:extLst>
            <a:ext uri="{FF2B5EF4-FFF2-40B4-BE49-F238E27FC236}">
              <a16:creationId xmlns:a16="http://schemas.microsoft.com/office/drawing/2014/main" id="{00000000-0008-0000-1100-000055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17</xdr:row>
      <xdr:rowOff>504825</xdr:rowOff>
    </xdr:from>
    <xdr:ext cx="95250" cy="442269"/>
    <xdr:sp macro="" textlink="">
      <xdr:nvSpPr>
        <xdr:cNvPr id="86" name="Text Box 15">
          <a:extLst>
            <a:ext uri="{FF2B5EF4-FFF2-40B4-BE49-F238E27FC236}">
              <a16:creationId xmlns:a16="http://schemas.microsoft.com/office/drawing/2014/main" id="{00000000-0008-0000-1100-000056000000}"/>
            </a:ext>
          </a:extLst>
        </xdr:cNvPr>
        <xdr:cNvSpPr txBox="1">
          <a:spLocks noChangeArrowheads="1"/>
        </xdr:cNvSpPr>
      </xdr:nvSpPr>
      <xdr:spPr bwMode="auto">
        <a:xfrm>
          <a:off x="32718375" y="6248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87" name="Text Box 16">
          <a:extLst>
            <a:ext uri="{FF2B5EF4-FFF2-40B4-BE49-F238E27FC236}">
              <a16:creationId xmlns:a16="http://schemas.microsoft.com/office/drawing/2014/main" id="{00000000-0008-0000-1100-000057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88" name="Text Box 17">
          <a:extLst>
            <a:ext uri="{FF2B5EF4-FFF2-40B4-BE49-F238E27FC236}">
              <a16:creationId xmlns:a16="http://schemas.microsoft.com/office/drawing/2014/main" id="{00000000-0008-0000-1100-000058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89" name="Text Box 18">
          <a:extLst>
            <a:ext uri="{FF2B5EF4-FFF2-40B4-BE49-F238E27FC236}">
              <a16:creationId xmlns:a16="http://schemas.microsoft.com/office/drawing/2014/main" id="{00000000-0008-0000-1100-000059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90" name="Text Box 19">
          <a:extLst>
            <a:ext uri="{FF2B5EF4-FFF2-40B4-BE49-F238E27FC236}">
              <a16:creationId xmlns:a16="http://schemas.microsoft.com/office/drawing/2014/main" id="{00000000-0008-0000-1100-00005A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17</xdr:row>
      <xdr:rowOff>504825</xdr:rowOff>
    </xdr:from>
    <xdr:ext cx="95250" cy="442269"/>
    <xdr:sp macro="" textlink="">
      <xdr:nvSpPr>
        <xdr:cNvPr id="91" name="Text Box 15">
          <a:extLst>
            <a:ext uri="{FF2B5EF4-FFF2-40B4-BE49-F238E27FC236}">
              <a16:creationId xmlns:a16="http://schemas.microsoft.com/office/drawing/2014/main" id="{00000000-0008-0000-1100-00005B000000}"/>
            </a:ext>
          </a:extLst>
        </xdr:cNvPr>
        <xdr:cNvSpPr txBox="1">
          <a:spLocks noChangeArrowheads="1"/>
        </xdr:cNvSpPr>
      </xdr:nvSpPr>
      <xdr:spPr bwMode="auto">
        <a:xfrm>
          <a:off x="32718375" y="6248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92" name="Text Box 16">
          <a:extLst>
            <a:ext uri="{FF2B5EF4-FFF2-40B4-BE49-F238E27FC236}">
              <a16:creationId xmlns:a16="http://schemas.microsoft.com/office/drawing/2014/main" id="{00000000-0008-0000-1100-00005C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93" name="Text Box 17">
          <a:extLst>
            <a:ext uri="{FF2B5EF4-FFF2-40B4-BE49-F238E27FC236}">
              <a16:creationId xmlns:a16="http://schemas.microsoft.com/office/drawing/2014/main" id="{00000000-0008-0000-1100-00005D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94" name="Text Box 18">
          <a:extLst>
            <a:ext uri="{FF2B5EF4-FFF2-40B4-BE49-F238E27FC236}">
              <a16:creationId xmlns:a16="http://schemas.microsoft.com/office/drawing/2014/main" id="{00000000-0008-0000-1100-00005E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95" name="Text Box 19">
          <a:extLst>
            <a:ext uri="{FF2B5EF4-FFF2-40B4-BE49-F238E27FC236}">
              <a16:creationId xmlns:a16="http://schemas.microsoft.com/office/drawing/2014/main" id="{00000000-0008-0000-1100-00005F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96" name="Text Box 16">
          <a:extLst>
            <a:ext uri="{FF2B5EF4-FFF2-40B4-BE49-F238E27FC236}">
              <a16:creationId xmlns:a16="http://schemas.microsoft.com/office/drawing/2014/main" id="{00000000-0008-0000-1100-000060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97" name="Text Box 17">
          <a:extLst>
            <a:ext uri="{FF2B5EF4-FFF2-40B4-BE49-F238E27FC236}">
              <a16:creationId xmlns:a16="http://schemas.microsoft.com/office/drawing/2014/main" id="{00000000-0008-0000-1100-000061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98" name="Text Box 18">
          <a:extLst>
            <a:ext uri="{FF2B5EF4-FFF2-40B4-BE49-F238E27FC236}">
              <a16:creationId xmlns:a16="http://schemas.microsoft.com/office/drawing/2014/main" id="{00000000-0008-0000-1100-000062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99" name="Text Box 19">
          <a:extLst>
            <a:ext uri="{FF2B5EF4-FFF2-40B4-BE49-F238E27FC236}">
              <a16:creationId xmlns:a16="http://schemas.microsoft.com/office/drawing/2014/main" id="{00000000-0008-0000-1100-000063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100" name="Text Box 16">
          <a:extLst>
            <a:ext uri="{FF2B5EF4-FFF2-40B4-BE49-F238E27FC236}">
              <a16:creationId xmlns:a16="http://schemas.microsoft.com/office/drawing/2014/main" id="{00000000-0008-0000-1100-000064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101" name="Text Box 17">
          <a:extLst>
            <a:ext uri="{FF2B5EF4-FFF2-40B4-BE49-F238E27FC236}">
              <a16:creationId xmlns:a16="http://schemas.microsoft.com/office/drawing/2014/main" id="{00000000-0008-0000-1100-000065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102" name="Text Box 18">
          <a:extLst>
            <a:ext uri="{FF2B5EF4-FFF2-40B4-BE49-F238E27FC236}">
              <a16:creationId xmlns:a16="http://schemas.microsoft.com/office/drawing/2014/main" id="{00000000-0008-0000-1100-000066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103" name="Text Box 19">
          <a:extLst>
            <a:ext uri="{FF2B5EF4-FFF2-40B4-BE49-F238E27FC236}">
              <a16:creationId xmlns:a16="http://schemas.microsoft.com/office/drawing/2014/main" id="{00000000-0008-0000-1100-000067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104" name="Text Box 16">
          <a:extLst>
            <a:ext uri="{FF2B5EF4-FFF2-40B4-BE49-F238E27FC236}">
              <a16:creationId xmlns:a16="http://schemas.microsoft.com/office/drawing/2014/main" id="{00000000-0008-0000-1100-000068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105" name="Text Box 17">
          <a:extLst>
            <a:ext uri="{FF2B5EF4-FFF2-40B4-BE49-F238E27FC236}">
              <a16:creationId xmlns:a16="http://schemas.microsoft.com/office/drawing/2014/main" id="{00000000-0008-0000-1100-000069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106" name="Text Box 18">
          <a:extLst>
            <a:ext uri="{FF2B5EF4-FFF2-40B4-BE49-F238E27FC236}">
              <a16:creationId xmlns:a16="http://schemas.microsoft.com/office/drawing/2014/main" id="{00000000-0008-0000-1100-00006A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107" name="Text Box 19">
          <a:extLst>
            <a:ext uri="{FF2B5EF4-FFF2-40B4-BE49-F238E27FC236}">
              <a16:creationId xmlns:a16="http://schemas.microsoft.com/office/drawing/2014/main" id="{00000000-0008-0000-1100-00006B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19</xdr:row>
      <xdr:rowOff>0</xdr:rowOff>
    </xdr:from>
    <xdr:ext cx="95250" cy="171450"/>
    <xdr:sp macro="" textlink="">
      <xdr:nvSpPr>
        <xdr:cNvPr id="108" name="Text Box 16">
          <a:extLst>
            <a:ext uri="{FF2B5EF4-FFF2-40B4-BE49-F238E27FC236}">
              <a16:creationId xmlns:a16="http://schemas.microsoft.com/office/drawing/2014/main" id="{00000000-0008-0000-1100-00006C000000}"/>
            </a:ext>
          </a:extLst>
        </xdr:cNvPr>
        <xdr:cNvSpPr txBox="1">
          <a:spLocks noChangeArrowheads="1"/>
        </xdr:cNvSpPr>
      </xdr:nvSpPr>
      <xdr:spPr bwMode="auto">
        <a:xfrm>
          <a:off x="745807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19</xdr:row>
      <xdr:rowOff>0</xdr:rowOff>
    </xdr:from>
    <xdr:ext cx="95250" cy="171450"/>
    <xdr:sp macro="" textlink="">
      <xdr:nvSpPr>
        <xdr:cNvPr id="109" name="Text Box 17">
          <a:extLst>
            <a:ext uri="{FF2B5EF4-FFF2-40B4-BE49-F238E27FC236}">
              <a16:creationId xmlns:a16="http://schemas.microsoft.com/office/drawing/2014/main" id="{00000000-0008-0000-1100-00006D000000}"/>
            </a:ext>
          </a:extLst>
        </xdr:cNvPr>
        <xdr:cNvSpPr txBox="1">
          <a:spLocks noChangeArrowheads="1"/>
        </xdr:cNvSpPr>
      </xdr:nvSpPr>
      <xdr:spPr bwMode="auto">
        <a:xfrm>
          <a:off x="745807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19</xdr:row>
      <xdr:rowOff>0</xdr:rowOff>
    </xdr:from>
    <xdr:ext cx="95250" cy="171450"/>
    <xdr:sp macro="" textlink="">
      <xdr:nvSpPr>
        <xdr:cNvPr id="110" name="Text Box 18">
          <a:extLst>
            <a:ext uri="{FF2B5EF4-FFF2-40B4-BE49-F238E27FC236}">
              <a16:creationId xmlns:a16="http://schemas.microsoft.com/office/drawing/2014/main" id="{00000000-0008-0000-1100-00006E000000}"/>
            </a:ext>
          </a:extLst>
        </xdr:cNvPr>
        <xdr:cNvSpPr txBox="1">
          <a:spLocks noChangeArrowheads="1"/>
        </xdr:cNvSpPr>
      </xdr:nvSpPr>
      <xdr:spPr bwMode="auto">
        <a:xfrm>
          <a:off x="745807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19</xdr:row>
      <xdr:rowOff>0</xdr:rowOff>
    </xdr:from>
    <xdr:ext cx="95250" cy="171450"/>
    <xdr:sp macro="" textlink="">
      <xdr:nvSpPr>
        <xdr:cNvPr id="111" name="Text Box 19">
          <a:extLst>
            <a:ext uri="{FF2B5EF4-FFF2-40B4-BE49-F238E27FC236}">
              <a16:creationId xmlns:a16="http://schemas.microsoft.com/office/drawing/2014/main" id="{00000000-0008-0000-1100-00006F000000}"/>
            </a:ext>
          </a:extLst>
        </xdr:cNvPr>
        <xdr:cNvSpPr txBox="1">
          <a:spLocks noChangeArrowheads="1"/>
        </xdr:cNvSpPr>
      </xdr:nvSpPr>
      <xdr:spPr bwMode="auto">
        <a:xfrm>
          <a:off x="745807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22</xdr:row>
      <xdr:rowOff>504825</xdr:rowOff>
    </xdr:from>
    <xdr:ext cx="95250" cy="442269"/>
    <xdr:sp macro="" textlink="">
      <xdr:nvSpPr>
        <xdr:cNvPr id="112" name="Text Box 15">
          <a:extLst>
            <a:ext uri="{FF2B5EF4-FFF2-40B4-BE49-F238E27FC236}">
              <a16:creationId xmlns:a16="http://schemas.microsoft.com/office/drawing/2014/main" id="{00000000-0008-0000-1100-000070000000}"/>
            </a:ext>
          </a:extLst>
        </xdr:cNvPr>
        <xdr:cNvSpPr txBox="1">
          <a:spLocks noChangeArrowheads="1"/>
        </xdr:cNvSpPr>
      </xdr:nvSpPr>
      <xdr:spPr bwMode="auto">
        <a:xfrm>
          <a:off x="7458075" y="9220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19</xdr:row>
      <xdr:rowOff>0</xdr:rowOff>
    </xdr:from>
    <xdr:ext cx="95250" cy="171450"/>
    <xdr:sp macro="" textlink="">
      <xdr:nvSpPr>
        <xdr:cNvPr id="113" name="Text Box 16">
          <a:extLst>
            <a:ext uri="{FF2B5EF4-FFF2-40B4-BE49-F238E27FC236}">
              <a16:creationId xmlns:a16="http://schemas.microsoft.com/office/drawing/2014/main" id="{00000000-0008-0000-1100-000071000000}"/>
            </a:ext>
          </a:extLst>
        </xdr:cNvPr>
        <xdr:cNvSpPr txBox="1">
          <a:spLocks noChangeArrowheads="1"/>
        </xdr:cNvSpPr>
      </xdr:nvSpPr>
      <xdr:spPr bwMode="auto">
        <a:xfrm>
          <a:off x="3134677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19</xdr:row>
      <xdr:rowOff>0</xdr:rowOff>
    </xdr:from>
    <xdr:ext cx="95250" cy="171450"/>
    <xdr:sp macro="" textlink="">
      <xdr:nvSpPr>
        <xdr:cNvPr id="114" name="Text Box 17">
          <a:extLst>
            <a:ext uri="{FF2B5EF4-FFF2-40B4-BE49-F238E27FC236}">
              <a16:creationId xmlns:a16="http://schemas.microsoft.com/office/drawing/2014/main" id="{00000000-0008-0000-1100-000072000000}"/>
            </a:ext>
          </a:extLst>
        </xdr:cNvPr>
        <xdr:cNvSpPr txBox="1">
          <a:spLocks noChangeArrowheads="1"/>
        </xdr:cNvSpPr>
      </xdr:nvSpPr>
      <xdr:spPr bwMode="auto">
        <a:xfrm>
          <a:off x="3134677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19</xdr:row>
      <xdr:rowOff>0</xdr:rowOff>
    </xdr:from>
    <xdr:ext cx="95250" cy="171450"/>
    <xdr:sp macro="" textlink="">
      <xdr:nvSpPr>
        <xdr:cNvPr id="115" name="Text Box 18">
          <a:extLst>
            <a:ext uri="{FF2B5EF4-FFF2-40B4-BE49-F238E27FC236}">
              <a16:creationId xmlns:a16="http://schemas.microsoft.com/office/drawing/2014/main" id="{00000000-0008-0000-1100-000073000000}"/>
            </a:ext>
          </a:extLst>
        </xdr:cNvPr>
        <xdr:cNvSpPr txBox="1">
          <a:spLocks noChangeArrowheads="1"/>
        </xdr:cNvSpPr>
      </xdr:nvSpPr>
      <xdr:spPr bwMode="auto">
        <a:xfrm>
          <a:off x="3134677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19</xdr:row>
      <xdr:rowOff>0</xdr:rowOff>
    </xdr:from>
    <xdr:ext cx="95250" cy="171450"/>
    <xdr:sp macro="" textlink="">
      <xdr:nvSpPr>
        <xdr:cNvPr id="116" name="Text Box 19">
          <a:extLst>
            <a:ext uri="{FF2B5EF4-FFF2-40B4-BE49-F238E27FC236}">
              <a16:creationId xmlns:a16="http://schemas.microsoft.com/office/drawing/2014/main" id="{00000000-0008-0000-1100-000074000000}"/>
            </a:ext>
          </a:extLst>
        </xdr:cNvPr>
        <xdr:cNvSpPr txBox="1">
          <a:spLocks noChangeArrowheads="1"/>
        </xdr:cNvSpPr>
      </xdr:nvSpPr>
      <xdr:spPr bwMode="auto">
        <a:xfrm>
          <a:off x="3134677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117" name="Text Box 16">
          <a:extLst>
            <a:ext uri="{FF2B5EF4-FFF2-40B4-BE49-F238E27FC236}">
              <a16:creationId xmlns:a16="http://schemas.microsoft.com/office/drawing/2014/main" id="{00000000-0008-0000-1100-000075000000}"/>
            </a:ext>
          </a:extLst>
        </xdr:cNvPr>
        <xdr:cNvSpPr txBox="1">
          <a:spLocks noChangeArrowheads="1"/>
        </xdr:cNvSpPr>
      </xdr:nvSpPr>
      <xdr:spPr bwMode="auto">
        <a:xfrm>
          <a:off x="3271837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118" name="Text Box 17">
          <a:extLst>
            <a:ext uri="{FF2B5EF4-FFF2-40B4-BE49-F238E27FC236}">
              <a16:creationId xmlns:a16="http://schemas.microsoft.com/office/drawing/2014/main" id="{00000000-0008-0000-1100-000076000000}"/>
            </a:ext>
          </a:extLst>
        </xdr:cNvPr>
        <xdr:cNvSpPr txBox="1">
          <a:spLocks noChangeArrowheads="1"/>
        </xdr:cNvSpPr>
      </xdr:nvSpPr>
      <xdr:spPr bwMode="auto">
        <a:xfrm>
          <a:off x="3271837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119" name="Text Box 18">
          <a:extLst>
            <a:ext uri="{FF2B5EF4-FFF2-40B4-BE49-F238E27FC236}">
              <a16:creationId xmlns:a16="http://schemas.microsoft.com/office/drawing/2014/main" id="{00000000-0008-0000-1100-000077000000}"/>
            </a:ext>
          </a:extLst>
        </xdr:cNvPr>
        <xdr:cNvSpPr txBox="1">
          <a:spLocks noChangeArrowheads="1"/>
        </xdr:cNvSpPr>
      </xdr:nvSpPr>
      <xdr:spPr bwMode="auto">
        <a:xfrm>
          <a:off x="3271837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120" name="Text Box 19">
          <a:extLst>
            <a:ext uri="{FF2B5EF4-FFF2-40B4-BE49-F238E27FC236}">
              <a16:creationId xmlns:a16="http://schemas.microsoft.com/office/drawing/2014/main" id="{00000000-0008-0000-1100-000078000000}"/>
            </a:ext>
          </a:extLst>
        </xdr:cNvPr>
        <xdr:cNvSpPr txBox="1">
          <a:spLocks noChangeArrowheads="1"/>
        </xdr:cNvSpPr>
      </xdr:nvSpPr>
      <xdr:spPr bwMode="auto">
        <a:xfrm>
          <a:off x="3271837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22</xdr:row>
      <xdr:rowOff>504825</xdr:rowOff>
    </xdr:from>
    <xdr:ext cx="95250" cy="442269"/>
    <xdr:sp macro="" textlink="">
      <xdr:nvSpPr>
        <xdr:cNvPr id="121" name="Text Box 15">
          <a:extLst>
            <a:ext uri="{FF2B5EF4-FFF2-40B4-BE49-F238E27FC236}">
              <a16:creationId xmlns:a16="http://schemas.microsoft.com/office/drawing/2014/main" id="{00000000-0008-0000-1100-000079000000}"/>
            </a:ext>
          </a:extLst>
        </xdr:cNvPr>
        <xdr:cNvSpPr txBox="1">
          <a:spLocks noChangeArrowheads="1"/>
        </xdr:cNvSpPr>
      </xdr:nvSpPr>
      <xdr:spPr bwMode="auto">
        <a:xfrm>
          <a:off x="32718375" y="9220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122" name="Text Box 16">
          <a:extLst>
            <a:ext uri="{FF2B5EF4-FFF2-40B4-BE49-F238E27FC236}">
              <a16:creationId xmlns:a16="http://schemas.microsoft.com/office/drawing/2014/main" id="{00000000-0008-0000-1100-00007A000000}"/>
            </a:ext>
          </a:extLst>
        </xdr:cNvPr>
        <xdr:cNvSpPr txBox="1">
          <a:spLocks noChangeArrowheads="1"/>
        </xdr:cNvSpPr>
      </xdr:nvSpPr>
      <xdr:spPr bwMode="auto">
        <a:xfrm>
          <a:off x="3271837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123" name="Text Box 17">
          <a:extLst>
            <a:ext uri="{FF2B5EF4-FFF2-40B4-BE49-F238E27FC236}">
              <a16:creationId xmlns:a16="http://schemas.microsoft.com/office/drawing/2014/main" id="{00000000-0008-0000-1100-00007B000000}"/>
            </a:ext>
          </a:extLst>
        </xdr:cNvPr>
        <xdr:cNvSpPr txBox="1">
          <a:spLocks noChangeArrowheads="1"/>
        </xdr:cNvSpPr>
      </xdr:nvSpPr>
      <xdr:spPr bwMode="auto">
        <a:xfrm>
          <a:off x="3271837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124" name="Text Box 18">
          <a:extLst>
            <a:ext uri="{FF2B5EF4-FFF2-40B4-BE49-F238E27FC236}">
              <a16:creationId xmlns:a16="http://schemas.microsoft.com/office/drawing/2014/main" id="{00000000-0008-0000-1100-00007C000000}"/>
            </a:ext>
          </a:extLst>
        </xdr:cNvPr>
        <xdr:cNvSpPr txBox="1">
          <a:spLocks noChangeArrowheads="1"/>
        </xdr:cNvSpPr>
      </xdr:nvSpPr>
      <xdr:spPr bwMode="auto">
        <a:xfrm>
          <a:off x="3271837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125" name="Text Box 19">
          <a:extLst>
            <a:ext uri="{FF2B5EF4-FFF2-40B4-BE49-F238E27FC236}">
              <a16:creationId xmlns:a16="http://schemas.microsoft.com/office/drawing/2014/main" id="{00000000-0008-0000-1100-00007D000000}"/>
            </a:ext>
          </a:extLst>
        </xdr:cNvPr>
        <xdr:cNvSpPr txBox="1">
          <a:spLocks noChangeArrowheads="1"/>
        </xdr:cNvSpPr>
      </xdr:nvSpPr>
      <xdr:spPr bwMode="auto">
        <a:xfrm>
          <a:off x="3271837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22</xdr:row>
      <xdr:rowOff>504825</xdr:rowOff>
    </xdr:from>
    <xdr:ext cx="95250" cy="442269"/>
    <xdr:sp macro="" textlink="">
      <xdr:nvSpPr>
        <xdr:cNvPr id="126" name="Text Box 15">
          <a:extLst>
            <a:ext uri="{FF2B5EF4-FFF2-40B4-BE49-F238E27FC236}">
              <a16:creationId xmlns:a16="http://schemas.microsoft.com/office/drawing/2014/main" id="{00000000-0008-0000-1100-00007E000000}"/>
            </a:ext>
          </a:extLst>
        </xdr:cNvPr>
        <xdr:cNvSpPr txBox="1">
          <a:spLocks noChangeArrowheads="1"/>
        </xdr:cNvSpPr>
      </xdr:nvSpPr>
      <xdr:spPr bwMode="auto">
        <a:xfrm>
          <a:off x="32718375" y="9220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127" name="Text Box 16">
          <a:extLst>
            <a:ext uri="{FF2B5EF4-FFF2-40B4-BE49-F238E27FC236}">
              <a16:creationId xmlns:a16="http://schemas.microsoft.com/office/drawing/2014/main" id="{00000000-0008-0000-1100-00007F000000}"/>
            </a:ext>
          </a:extLst>
        </xdr:cNvPr>
        <xdr:cNvSpPr txBox="1">
          <a:spLocks noChangeArrowheads="1"/>
        </xdr:cNvSpPr>
      </xdr:nvSpPr>
      <xdr:spPr bwMode="auto">
        <a:xfrm>
          <a:off x="3445192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128" name="Text Box 17">
          <a:extLst>
            <a:ext uri="{FF2B5EF4-FFF2-40B4-BE49-F238E27FC236}">
              <a16:creationId xmlns:a16="http://schemas.microsoft.com/office/drawing/2014/main" id="{00000000-0008-0000-1100-000080000000}"/>
            </a:ext>
          </a:extLst>
        </xdr:cNvPr>
        <xdr:cNvSpPr txBox="1">
          <a:spLocks noChangeArrowheads="1"/>
        </xdr:cNvSpPr>
      </xdr:nvSpPr>
      <xdr:spPr bwMode="auto">
        <a:xfrm>
          <a:off x="3445192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129" name="Text Box 18">
          <a:extLst>
            <a:ext uri="{FF2B5EF4-FFF2-40B4-BE49-F238E27FC236}">
              <a16:creationId xmlns:a16="http://schemas.microsoft.com/office/drawing/2014/main" id="{00000000-0008-0000-1100-000081000000}"/>
            </a:ext>
          </a:extLst>
        </xdr:cNvPr>
        <xdr:cNvSpPr txBox="1">
          <a:spLocks noChangeArrowheads="1"/>
        </xdr:cNvSpPr>
      </xdr:nvSpPr>
      <xdr:spPr bwMode="auto">
        <a:xfrm>
          <a:off x="3445192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130" name="Text Box 19">
          <a:extLst>
            <a:ext uri="{FF2B5EF4-FFF2-40B4-BE49-F238E27FC236}">
              <a16:creationId xmlns:a16="http://schemas.microsoft.com/office/drawing/2014/main" id="{00000000-0008-0000-1100-000082000000}"/>
            </a:ext>
          </a:extLst>
        </xdr:cNvPr>
        <xdr:cNvSpPr txBox="1">
          <a:spLocks noChangeArrowheads="1"/>
        </xdr:cNvSpPr>
      </xdr:nvSpPr>
      <xdr:spPr bwMode="auto">
        <a:xfrm>
          <a:off x="3445192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131" name="Text Box 16">
          <a:extLst>
            <a:ext uri="{FF2B5EF4-FFF2-40B4-BE49-F238E27FC236}">
              <a16:creationId xmlns:a16="http://schemas.microsoft.com/office/drawing/2014/main" id="{00000000-0008-0000-1100-000083000000}"/>
            </a:ext>
          </a:extLst>
        </xdr:cNvPr>
        <xdr:cNvSpPr txBox="1">
          <a:spLocks noChangeArrowheads="1"/>
        </xdr:cNvSpPr>
      </xdr:nvSpPr>
      <xdr:spPr bwMode="auto">
        <a:xfrm>
          <a:off x="3445192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132" name="Text Box 17">
          <a:extLst>
            <a:ext uri="{FF2B5EF4-FFF2-40B4-BE49-F238E27FC236}">
              <a16:creationId xmlns:a16="http://schemas.microsoft.com/office/drawing/2014/main" id="{00000000-0008-0000-1100-000084000000}"/>
            </a:ext>
          </a:extLst>
        </xdr:cNvPr>
        <xdr:cNvSpPr txBox="1">
          <a:spLocks noChangeArrowheads="1"/>
        </xdr:cNvSpPr>
      </xdr:nvSpPr>
      <xdr:spPr bwMode="auto">
        <a:xfrm>
          <a:off x="3445192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133" name="Text Box 18">
          <a:extLst>
            <a:ext uri="{FF2B5EF4-FFF2-40B4-BE49-F238E27FC236}">
              <a16:creationId xmlns:a16="http://schemas.microsoft.com/office/drawing/2014/main" id="{00000000-0008-0000-1100-000085000000}"/>
            </a:ext>
          </a:extLst>
        </xdr:cNvPr>
        <xdr:cNvSpPr txBox="1">
          <a:spLocks noChangeArrowheads="1"/>
        </xdr:cNvSpPr>
      </xdr:nvSpPr>
      <xdr:spPr bwMode="auto">
        <a:xfrm>
          <a:off x="3445192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134" name="Text Box 19">
          <a:extLst>
            <a:ext uri="{FF2B5EF4-FFF2-40B4-BE49-F238E27FC236}">
              <a16:creationId xmlns:a16="http://schemas.microsoft.com/office/drawing/2014/main" id="{00000000-0008-0000-1100-000086000000}"/>
            </a:ext>
          </a:extLst>
        </xdr:cNvPr>
        <xdr:cNvSpPr txBox="1">
          <a:spLocks noChangeArrowheads="1"/>
        </xdr:cNvSpPr>
      </xdr:nvSpPr>
      <xdr:spPr bwMode="auto">
        <a:xfrm>
          <a:off x="3445192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135" name="Text Box 16">
          <a:extLst>
            <a:ext uri="{FF2B5EF4-FFF2-40B4-BE49-F238E27FC236}">
              <a16:creationId xmlns:a16="http://schemas.microsoft.com/office/drawing/2014/main" id="{00000000-0008-0000-1100-000087000000}"/>
            </a:ext>
          </a:extLst>
        </xdr:cNvPr>
        <xdr:cNvSpPr txBox="1">
          <a:spLocks noChangeArrowheads="1"/>
        </xdr:cNvSpPr>
      </xdr:nvSpPr>
      <xdr:spPr bwMode="auto">
        <a:xfrm>
          <a:off x="3445192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136" name="Text Box 17">
          <a:extLst>
            <a:ext uri="{FF2B5EF4-FFF2-40B4-BE49-F238E27FC236}">
              <a16:creationId xmlns:a16="http://schemas.microsoft.com/office/drawing/2014/main" id="{00000000-0008-0000-1100-000088000000}"/>
            </a:ext>
          </a:extLst>
        </xdr:cNvPr>
        <xdr:cNvSpPr txBox="1">
          <a:spLocks noChangeArrowheads="1"/>
        </xdr:cNvSpPr>
      </xdr:nvSpPr>
      <xdr:spPr bwMode="auto">
        <a:xfrm>
          <a:off x="3445192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137" name="Text Box 18">
          <a:extLst>
            <a:ext uri="{FF2B5EF4-FFF2-40B4-BE49-F238E27FC236}">
              <a16:creationId xmlns:a16="http://schemas.microsoft.com/office/drawing/2014/main" id="{00000000-0008-0000-1100-000089000000}"/>
            </a:ext>
          </a:extLst>
        </xdr:cNvPr>
        <xdr:cNvSpPr txBox="1">
          <a:spLocks noChangeArrowheads="1"/>
        </xdr:cNvSpPr>
      </xdr:nvSpPr>
      <xdr:spPr bwMode="auto">
        <a:xfrm>
          <a:off x="3445192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138" name="Text Box 19">
          <a:extLst>
            <a:ext uri="{FF2B5EF4-FFF2-40B4-BE49-F238E27FC236}">
              <a16:creationId xmlns:a16="http://schemas.microsoft.com/office/drawing/2014/main" id="{00000000-0008-0000-1100-00008A000000}"/>
            </a:ext>
          </a:extLst>
        </xdr:cNvPr>
        <xdr:cNvSpPr txBox="1">
          <a:spLocks noChangeArrowheads="1"/>
        </xdr:cNvSpPr>
      </xdr:nvSpPr>
      <xdr:spPr bwMode="auto">
        <a:xfrm>
          <a:off x="3445192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139" name="Text Box 16">
          <a:extLst>
            <a:ext uri="{FF2B5EF4-FFF2-40B4-BE49-F238E27FC236}">
              <a16:creationId xmlns:a16="http://schemas.microsoft.com/office/drawing/2014/main" id="{00000000-0008-0000-1100-00008B000000}"/>
            </a:ext>
          </a:extLst>
        </xdr:cNvPr>
        <xdr:cNvSpPr txBox="1">
          <a:spLocks noChangeArrowheads="1"/>
        </xdr:cNvSpPr>
      </xdr:nvSpPr>
      <xdr:spPr bwMode="auto">
        <a:xfrm>
          <a:off x="3445192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140" name="Text Box 17">
          <a:extLst>
            <a:ext uri="{FF2B5EF4-FFF2-40B4-BE49-F238E27FC236}">
              <a16:creationId xmlns:a16="http://schemas.microsoft.com/office/drawing/2014/main" id="{00000000-0008-0000-1100-00008C000000}"/>
            </a:ext>
          </a:extLst>
        </xdr:cNvPr>
        <xdr:cNvSpPr txBox="1">
          <a:spLocks noChangeArrowheads="1"/>
        </xdr:cNvSpPr>
      </xdr:nvSpPr>
      <xdr:spPr bwMode="auto">
        <a:xfrm>
          <a:off x="3445192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141" name="Text Box 18">
          <a:extLst>
            <a:ext uri="{FF2B5EF4-FFF2-40B4-BE49-F238E27FC236}">
              <a16:creationId xmlns:a16="http://schemas.microsoft.com/office/drawing/2014/main" id="{00000000-0008-0000-1100-00008D000000}"/>
            </a:ext>
          </a:extLst>
        </xdr:cNvPr>
        <xdr:cNvSpPr txBox="1">
          <a:spLocks noChangeArrowheads="1"/>
        </xdr:cNvSpPr>
      </xdr:nvSpPr>
      <xdr:spPr bwMode="auto">
        <a:xfrm>
          <a:off x="3445192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142" name="Text Box 19">
          <a:extLst>
            <a:ext uri="{FF2B5EF4-FFF2-40B4-BE49-F238E27FC236}">
              <a16:creationId xmlns:a16="http://schemas.microsoft.com/office/drawing/2014/main" id="{00000000-0008-0000-1100-00008E000000}"/>
            </a:ext>
          </a:extLst>
        </xdr:cNvPr>
        <xdr:cNvSpPr txBox="1">
          <a:spLocks noChangeArrowheads="1"/>
        </xdr:cNvSpPr>
      </xdr:nvSpPr>
      <xdr:spPr bwMode="auto">
        <a:xfrm>
          <a:off x="34451925" y="6924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24</xdr:row>
      <xdr:rowOff>0</xdr:rowOff>
    </xdr:from>
    <xdr:ext cx="95250" cy="171450"/>
    <xdr:sp macro="" textlink="">
      <xdr:nvSpPr>
        <xdr:cNvPr id="143" name="Text Box 16">
          <a:extLst>
            <a:ext uri="{FF2B5EF4-FFF2-40B4-BE49-F238E27FC236}">
              <a16:creationId xmlns:a16="http://schemas.microsoft.com/office/drawing/2014/main" id="{00000000-0008-0000-1100-00008F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24</xdr:row>
      <xdr:rowOff>0</xdr:rowOff>
    </xdr:from>
    <xdr:ext cx="95250" cy="171450"/>
    <xdr:sp macro="" textlink="">
      <xdr:nvSpPr>
        <xdr:cNvPr id="144" name="Text Box 17">
          <a:extLst>
            <a:ext uri="{FF2B5EF4-FFF2-40B4-BE49-F238E27FC236}">
              <a16:creationId xmlns:a16="http://schemas.microsoft.com/office/drawing/2014/main" id="{00000000-0008-0000-1100-000090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24</xdr:row>
      <xdr:rowOff>0</xdr:rowOff>
    </xdr:from>
    <xdr:ext cx="95250" cy="171450"/>
    <xdr:sp macro="" textlink="">
      <xdr:nvSpPr>
        <xdr:cNvPr id="145" name="Text Box 18">
          <a:extLst>
            <a:ext uri="{FF2B5EF4-FFF2-40B4-BE49-F238E27FC236}">
              <a16:creationId xmlns:a16="http://schemas.microsoft.com/office/drawing/2014/main" id="{00000000-0008-0000-1100-000091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24</xdr:row>
      <xdr:rowOff>0</xdr:rowOff>
    </xdr:from>
    <xdr:ext cx="95250" cy="171450"/>
    <xdr:sp macro="" textlink="">
      <xdr:nvSpPr>
        <xdr:cNvPr id="146" name="Text Box 19">
          <a:extLst>
            <a:ext uri="{FF2B5EF4-FFF2-40B4-BE49-F238E27FC236}">
              <a16:creationId xmlns:a16="http://schemas.microsoft.com/office/drawing/2014/main" id="{00000000-0008-0000-1100-000092000000}"/>
            </a:ext>
          </a:extLst>
        </xdr:cNvPr>
        <xdr:cNvSpPr txBox="1">
          <a:spLocks noChangeArrowheads="1"/>
        </xdr:cNvSpPr>
      </xdr:nvSpPr>
      <xdr:spPr bwMode="auto">
        <a:xfrm>
          <a:off x="74580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27</xdr:row>
      <xdr:rowOff>504825</xdr:rowOff>
    </xdr:from>
    <xdr:ext cx="95250" cy="442269"/>
    <xdr:sp macro="" textlink="">
      <xdr:nvSpPr>
        <xdr:cNvPr id="147" name="Text Box 15">
          <a:extLst>
            <a:ext uri="{FF2B5EF4-FFF2-40B4-BE49-F238E27FC236}">
              <a16:creationId xmlns:a16="http://schemas.microsoft.com/office/drawing/2014/main" id="{00000000-0008-0000-1100-000093000000}"/>
            </a:ext>
          </a:extLst>
        </xdr:cNvPr>
        <xdr:cNvSpPr txBox="1">
          <a:spLocks noChangeArrowheads="1"/>
        </xdr:cNvSpPr>
      </xdr:nvSpPr>
      <xdr:spPr bwMode="auto">
        <a:xfrm>
          <a:off x="7458075" y="5915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24</xdr:row>
      <xdr:rowOff>0</xdr:rowOff>
    </xdr:from>
    <xdr:ext cx="95250" cy="171450"/>
    <xdr:sp macro="" textlink="">
      <xdr:nvSpPr>
        <xdr:cNvPr id="148" name="Text Box 16">
          <a:extLst>
            <a:ext uri="{FF2B5EF4-FFF2-40B4-BE49-F238E27FC236}">
              <a16:creationId xmlns:a16="http://schemas.microsoft.com/office/drawing/2014/main" id="{00000000-0008-0000-1100-000094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24</xdr:row>
      <xdr:rowOff>0</xdr:rowOff>
    </xdr:from>
    <xdr:ext cx="95250" cy="171450"/>
    <xdr:sp macro="" textlink="">
      <xdr:nvSpPr>
        <xdr:cNvPr id="149" name="Text Box 17">
          <a:extLst>
            <a:ext uri="{FF2B5EF4-FFF2-40B4-BE49-F238E27FC236}">
              <a16:creationId xmlns:a16="http://schemas.microsoft.com/office/drawing/2014/main" id="{00000000-0008-0000-1100-000095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24</xdr:row>
      <xdr:rowOff>0</xdr:rowOff>
    </xdr:from>
    <xdr:ext cx="95250" cy="171450"/>
    <xdr:sp macro="" textlink="">
      <xdr:nvSpPr>
        <xdr:cNvPr id="150" name="Text Box 18">
          <a:extLst>
            <a:ext uri="{FF2B5EF4-FFF2-40B4-BE49-F238E27FC236}">
              <a16:creationId xmlns:a16="http://schemas.microsoft.com/office/drawing/2014/main" id="{00000000-0008-0000-1100-000096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24</xdr:row>
      <xdr:rowOff>0</xdr:rowOff>
    </xdr:from>
    <xdr:ext cx="95250" cy="171450"/>
    <xdr:sp macro="" textlink="">
      <xdr:nvSpPr>
        <xdr:cNvPr id="151" name="Text Box 19">
          <a:extLst>
            <a:ext uri="{FF2B5EF4-FFF2-40B4-BE49-F238E27FC236}">
              <a16:creationId xmlns:a16="http://schemas.microsoft.com/office/drawing/2014/main" id="{00000000-0008-0000-1100-000097000000}"/>
            </a:ext>
          </a:extLst>
        </xdr:cNvPr>
        <xdr:cNvSpPr txBox="1">
          <a:spLocks noChangeArrowheads="1"/>
        </xdr:cNvSpPr>
      </xdr:nvSpPr>
      <xdr:spPr bwMode="auto">
        <a:xfrm>
          <a:off x="313467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24</xdr:row>
      <xdr:rowOff>0</xdr:rowOff>
    </xdr:from>
    <xdr:ext cx="95250" cy="171450"/>
    <xdr:sp macro="" textlink="">
      <xdr:nvSpPr>
        <xdr:cNvPr id="152" name="Text Box 16">
          <a:extLst>
            <a:ext uri="{FF2B5EF4-FFF2-40B4-BE49-F238E27FC236}">
              <a16:creationId xmlns:a16="http://schemas.microsoft.com/office/drawing/2014/main" id="{00000000-0008-0000-1100-000098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24</xdr:row>
      <xdr:rowOff>0</xdr:rowOff>
    </xdr:from>
    <xdr:ext cx="95250" cy="171450"/>
    <xdr:sp macro="" textlink="">
      <xdr:nvSpPr>
        <xdr:cNvPr id="153" name="Text Box 17">
          <a:extLst>
            <a:ext uri="{FF2B5EF4-FFF2-40B4-BE49-F238E27FC236}">
              <a16:creationId xmlns:a16="http://schemas.microsoft.com/office/drawing/2014/main" id="{00000000-0008-0000-1100-000099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24</xdr:row>
      <xdr:rowOff>0</xdr:rowOff>
    </xdr:from>
    <xdr:ext cx="95250" cy="171450"/>
    <xdr:sp macro="" textlink="">
      <xdr:nvSpPr>
        <xdr:cNvPr id="154" name="Text Box 18">
          <a:extLst>
            <a:ext uri="{FF2B5EF4-FFF2-40B4-BE49-F238E27FC236}">
              <a16:creationId xmlns:a16="http://schemas.microsoft.com/office/drawing/2014/main" id="{00000000-0008-0000-1100-00009A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24</xdr:row>
      <xdr:rowOff>0</xdr:rowOff>
    </xdr:from>
    <xdr:ext cx="95250" cy="171450"/>
    <xdr:sp macro="" textlink="">
      <xdr:nvSpPr>
        <xdr:cNvPr id="155" name="Text Box 19">
          <a:extLst>
            <a:ext uri="{FF2B5EF4-FFF2-40B4-BE49-F238E27FC236}">
              <a16:creationId xmlns:a16="http://schemas.microsoft.com/office/drawing/2014/main" id="{00000000-0008-0000-1100-00009B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27</xdr:row>
      <xdr:rowOff>504825</xdr:rowOff>
    </xdr:from>
    <xdr:ext cx="95250" cy="442269"/>
    <xdr:sp macro="" textlink="">
      <xdr:nvSpPr>
        <xdr:cNvPr id="156" name="Text Box 15">
          <a:extLst>
            <a:ext uri="{FF2B5EF4-FFF2-40B4-BE49-F238E27FC236}">
              <a16:creationId xmlns:a16="http://schemas.microsoft.com/office/drawing/2014/main" id="{00000000-0008-0000-1100-00009C000000}"/>
            </a:ext>
          </a:extLst>
        </xdr:cNvPr>
        <xdr:cNvSpPr txBox="1">
          <a:spLocks noChangeArrowheads="1"/>
        </xdr:cNvSpPr>
      </xdr:nvSpPr>
      <xdr:spPr bwMode="auto">
        <a:xfrm>
          <a:off x="32718375" y="5915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24</xdr:row>
      <xdr:rowOff>0</xdr:rowOff>
    </xdr:from>
    <xdr:ext cx="95250" cy="171450"/>
    <xdr:sp macro="" textlink="">
      <xdr:nvSpPr>
        <xdr:cNvPr id="157" name="Text Box 16">
          <a:extLst>
            <a:ext uri="{FF2B5EF4-FFF2-40B4-BE49-F238E27FC236}">
              <a16:creationId xmlns:a16="http://schemas.microsoft.com/office/drawing/2014/main" id="{00000000-0008-0000-1100-00009D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24</xdr:row>
      <xdr:rowOff>0</xdr:rowOff>
    </xdr:from>
    <xdr:ext cx="95250" cy="171450"/>
    <xdr:sp macro="" textlink="">
      <xdr:nvSpPr>
        <xdr:cNvPr id="158" name="Text Box 17">
          <a:extLst>
            <a:ext uri="{FF2B5EF4-FFF2-40B4-BE49-F238E27FC236}">
              <a16:creationId xmlns:a16="http://schemas.microsoft.com/office/drawing/2014/main" id="{00000000-0008-0000-1100-00009E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24</xdr:row>
      <xdr:rowOff>0</xdr:rowOff>
    </xdr:from>
    <xdr:ext cx="95250" cy="171450"/>
    <xdr:sp macro="" textlink="">
      <xdr:nvSpPr>
        <xdr:cNvPr id="159" name="Text Box 18">
          <a:extLst>
            <a:ext uri="{FF2B5EF4-FFF2-40B4-BE49-F238E27FC236}">
              <a16:creationId xmlns:a16="http://schemas.microsoft.com/office/drawing/2014/main" id="{00000000-0008-0000-1100-00009F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24</xdr:row>
      <xdr:rowOff>0</xdr:rowOff>
    </xdr:from>
    <xdr:ext cx="95250" cy="171450"/>
    <xdr:sp macro="" textlink="">
      <xdr:nvSpPr>
        <xdr:cNvPr id="160" name="Text Box 19">
          <a:extLst>
            <a:ext uri="{FF2B5EF4-FFF2-40B4-BE49-F238E27FC236}">
              <a16:creationId xmlns:a16="http://schemas.microsoft.com/office/drawing/2014/main" id="{00000000-0008-0000-1100-0000A0000000}"/>
            </a:ext>
          </a:extLst>
        </xdr:cNvPr>
        <xdr:cNvSpPr txBox="1">
          <a:spLocks noChangeArrowheads="1"/>
        </xdr:cNvSpPr>
      </xdr:nvSpPr>
      <xdr:spPr bwMode="auto">
        <a:xfrm>
          <a:off x="3271837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27</xdr:row>
      <xdr:rowOff>504825</xdr:rowOff>
    </xdr:from>
    <xdr:ext cx="95250" cy="442269"/>
    <xdr:sp macro="" textlink="">
      <xdr:nvSpPr>
        <xdr:cNvPr id="161" name="Text Box 15">
          <a:extLst>
            <a:ext uri="{FF2B5EF4-FFF2-40B4-BE49-F238E27FC236}">
              <a16:creationId xmlns:a16="http://schemas.microsoft.com/office/drawing/2014/main" id="{00000000-0008-0000-1100-0000A1000000}"/>
            </a:ext>
          </a:extLst>
        </xdr:cNvPr>
        <xdr:cNvSpPr txBox="1">
          <a:spLocks noChangeArrowheads="1"/>
        </xdr:cNvSpPr>
      </xdr:nvSpPr>
      <xdr:spPr bwMode="auto">
        <a:xfrm>
          <a:off x="32718375" y="5915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62" name="Text Box 16">
          <a:extLst>
            <a:ext uri="{FF2B5EF4-FFF2-40B4-BE49-F238E27FC236}">
              <a16:creationId xmlns:a16="http://schemas.microsoft.com/office/drawing/2014/main" id="{00000000-0008-0000-1100-0000A2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63" name="Text Box 17">
          <a:extLst>
            <a:ext uri="{FF2B5EF4-FFF2-40B4-BE49-F238E27FC236}">
              <a16:creationId xmlns:a16="http://schemas.microsoft.com/office/drawing/2014/main" id="{00000000-0008-0000-1100-0000A3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64" name="Text Box 18">
          <a:extLst>
            <a:ext uri="{FF2B5EF4-FFF2-40B4-BE49-F238E27FC236}">
              <a16:creationId xmlns:a16="http://schemas.microsoft.com/office/drawing/2014/main" id="{00000000-0008-0000-1100-0000A4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65" name="Text Box 19">
          <a:extLst>
            <a:ext uri="{FF2B5EF4-FFF2-40B4-BE49-F238E27FC236}">
              <a16:creationId xmlns:a16="http://schemas.microsoft.com/office/drawing/2014/main" id="{00000000-0008-0000-1100-0000A5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66" name="Text Box 16">
          <a:extLst>
            <a:ext uri="{FF2B5EF4-FFF2-40B4-BE49-F238E27FC236}">
              <a16:creationId xmlns:a16="http://schemas.microsoft.com/office/drawing/2014/main" id="{00000000-0008-0000-1100-0000A6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67" name="Text Box 17">
          <a:extLst>
            <a:ext uri="{FF2B5EF4-FFF2-40B4-BE49-F238E27FC236}">
              <a16:creationId xmlns:a16="http://schemas.microsoft.com/office/drawing/2014/main" id="{00000000-0008-0000-1100-0000A7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68" name="Text Box 18">
          <a:extLst>
            <a:ext uri="{FF2B5EF4-FFF2-40B4-BE49-F238E27FC236}">
              <a16:creationId xmlns:a16="http://schemas.microsoft.com/office/drawing/2014/main" id="{00000000-0008-0000-1100-0000A8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69" name="Text Box 19">
          <a:extLst>
            <a:ext uri="{FF2B5EF4-FFF2-40B4-BE49-F238E27FC236}">
              <a16:creationId xmlns:a16="http://schemas.microsoft.com/office/drawing/2014/main" id="{00000000-0008-0000-1100-0000A9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70" name="Text Box 16">
          <a:extLst>
            <a:ext uri="{FF2B5EF4-FFF2-40B4-BE49-F238E27FC236}">
              <a16:creationId xmlns:a16="http://schemas.microsoft.com/office/drawing/2014/main" id="{00000000-0008-0000-1100-0000AA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71" name="Text Box 17">
          <a:extLst>
            <a:ext uri="{FF2B5EF4-FFF2-40B4-BE49-F238E27FC236}">
              <a16:creationId xmlns:a16="http://schemas.microsoft.com/office/drawing/2014/main" id="{00000000-0008-0000-1100-0000AB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72" name="Text Box 18">
          <a:extLst>
            <a:ext uri="{FF2B5EF4-FFF2-40B4-BE49-F238E27FC236}">
              <a16:creationId xmlns:a16="http://schemas.microsoft.com/office/drawing/2014/main" id="{00000000-0008-0000-1100-0000AC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73" name="Text Box 19">
          <a:extLst>
            <a:ext uri="{FF2B5EF4-FFF2-40B4-BE49-F238E27FC236}">
              <a16:creationId xmlns:a16="http://schemas.microsoft.com/office/drawing/2014/main" id="{00000000-0008-0000-1100-0000AD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74" name="Text Box 16">
          <a:extLst>
            <a:ext uri="{FF2B5EF4-FFF2-40B4-BE49-F238E27FC236}">
              <a16:creationId xmlns:a16="http://schemas.microsoft.com/office/drawing/2014/main" id="{00000000-0008-0000-1100-0000AE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75" name="Text Box 17">
          <a:extLst>
            <a:ext uri="{FF2B5EF4-FFF2-40B4-BE49-F238E27FC236}">
              <a16:creationId xmlns:a16="http://schemas.microsoft.com/office/drawing/2014/main" id="{00000000-0008-0000-1100-0000AF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76" name="Text Box 18">
          <a:extLst>
            <a:ext uri="{FF2B5EF4-FFF2-40B4-BE49-F238E27FC236}">
              <a16:creationId xmlns:a16="http://schemas.microsoft.com/office/drawing/2014/main" id="{00000000-0008-0000-1100-0000B0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77" name="Text Box 19">
          <a:extLst>
            <a:ext uri="{FF2B5EF4-FFF2-40B4-BE49-F238E27FC236}">
              <a16:creationId xmlns:a16="http://schemas.microsoft.com/office/drawing/2014/main" id="{00000000-0008-0000-1100-0000B1000000}"/>
            </a:ext>
          </a:extLst>
        </xdr:cNvPr>
        <xdr:cNvSpPr txBox="1">
          <a:spLocks noChangeArrowheads="1"/>
        </xdr:cNvSpPr>
      </xdr:nvSpPr>
      <xdr:spPr bwMode="auto">
        <a:xfrm>
          <a:off x="34451925"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19.xml><?xml version="1.0" encoding="utf-8"?>
<xdr:wsDr xmlns:xdr="http://schemas.openxmlformats.org/drawingml/2006/spreadsheetDrawing" xmlns:a="http://schemas.openxmlformats.org/drawingml/2006/main">
  <xdr:twoCellAnchor editAs="oneCell">
    <xdr:from>
      <xdr:col>0</xdr:col>
      <xdr:colOff>204108</xdr:colOff>
      <xdr:row>0</xdr:row>
      <xdr:rowOff>40821</xdr:rowOff>
    </xdr:from>
    <xdr:to>
      <xdr:col>1</xdr:col>
      <xdr:colOff>1743653</xdr:colOff>
      <xdr:row>2</xdr:row>
      <xdr:rowOff>250370</xdr:rowOff>
    </xdr:to>
    <xdr:pic>
      <xdr:nvPicPr>
        <xdr:cNvPr id="2" name="Imagen 1">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4108" y="40821"/>
          <a:ext cx="1882445" cy="178117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12</xdr:col>
      <xdr:colOff>0</xdr:colOff>
      <xdr:row>10</xdr:row>
      <xdr:rowOff>0</xdr:rowOff>
    </xdr:from>
    <xdr:ext cx="95250" cy="171450"/>
    <xdr:sp macro="" textlink="">
      <xdr:nvSpPr>
        <xdr:cNvPr id="2" name="Text Box 16">
          <a:extLst>
            <a:ext uri="{FF2B5EF4-FFF2-40B4-BE49-F238E27FC236}">
              <a16:creationId xmlns:a16="http://schemas.microsoft.com/office/drawing/2014/main" id="{5C28EAC4-F26E-C541-AC0E-A869F938CF7F}"/>
            </a:ext>
          </a:extLst>
        </xdr:cNvPr>
        <xdr:cNvSpPr txBox="1">
          <a:spLocks noChangeArrowheads="1"/>
        </xdr:cNvSpPr>
      </xdr:nvSpPr>
      <xdr:spPr bwMode="auto">
        <a:xfrm>
          <a:off x="87122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3" name="Text Box 17">
          <a:extLst>
            <a:ext uri="{FF2B5EF4-FFF2-40B4-BE49-F238E27FC236}">
              <a16:creationId xmlns:a16="http://schemas.microsoft.com/office/drawing/2014/main" id="{17869B3E-ADCB-3C4B-A7D9-C262C044CF6E}"/>
            </a:ext>
          </a:extLst>
        </xdr:cNvPr>
        <xdr:cNvSpPr txBox="1">
          <a:spLocks noChangeArrowheads="1"/>
        </xdr:cNvSpPr>
      </xdr:nvSpPr>
      <xdr:spPr bwMode="auto">
        <a:xfrm>
          <a:off x="87122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4" name="Text Box 18">
          <a:extLst>
            <a:ext uri="{FF2B5EF4-FFF2-40B4-BE49-F238E27FC236}">
              <a16:creationId xmlns:a16="http://schemas.microsoft.com/office/drawing/2014/main" id="{82765E49-9742-D845-B258-E28654D97B46}"/>
            </a:ext>
          </a:extLst>
        </xdr:cNvPr>
        <xdr:cNvSpPr txBox="1">
          <a:spLocks noChangeArrowheads="1"/>
        </xdr:cNvSpPr>
      </xdr:nvSpPr>
      <xdr:spPr bwMode="auto">
        <a:xfrm>
          <a:off x="87122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5" name="Text Box 19">
          <a:extLst>
            <a:ext uri="{FF2B5EF4-FFF2-40B4-BE49-F238E27FC236}">
              <a16:creationId xmlns:a16="http://schemas.microsoft.com/office/drawing/2014/main" id="{CF2B257B-757C-9C4D-B8F7-43AFD25B980F}"/>
            </a:ext>
          </a:extLst>
        </xdr:cNvPr>
        <xdr:cNvSpPr txBox="1">
          <a:spLocks noChangeArrowheads="1"/>
        </xdr:cNvSpPr>
      </xdr:nvSpPr>
      <xdr:spPr bwMode="auto">
        <a:xfrm>
          <a:off x="87122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13</xdr:row>
      <xdr:rowOff>504825</xdr:rowOff>
    </xdr:from>
    <xdr:ext cx="95250" cy="442269"/>
    <xdr:sp macro="" textlink="">
      <xdr:nvSpPr>
        <xdr:cNvPr id="6" name="Text Box 15">
          <a:extLst>
            <a:ext uri="{FF2B5EF4-FFF2-40B4-BE49-F238E27FC236}">
              <a16:creationId xmlns:a16="http://schemas.microsoft.com/office/drawing/2014/main" id="{D2F8C7E4-3E44-054F-88BB-3A0DE845E973}"/>
            </a:ext>
          </a:extLst>
        </xdr:cNvPr>
        <xdr:cNvSpPr txBox="1">
          <a:spLocks noChangeArrowheads="1"/>
        </xdr:cNvSpPr>
      </xdr:nvSpPr>
      <xdr:spPr bwMode="auto">
        <a:xfrm>
          <a:off x="8712200" y="515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7" name="Text Box 16">
          <a:extLst>
            <a:ext uri="{FF2B5EF4-FFF2-40B4-BE49-F238E27FC236}">
              <a16:creationId xmlns:a16="http://schemas.microsoft.com/office/drawing/2014/main" id="{0EC80740-CBFE-E44A-B215-D1661575B808}"/>
            </a:ext>
          </a:extLst>
        </xdr:cNvPr>
        <xdr:cNvSpPr txBox="1">
          <a:spLocks noChangeArrowheads="1"/>
        </xdr:cNvSpPr>
      </xdr:nvSpPr>
      <xdr:spPr bwMode="auto">
        <a:xfrm>
          <a:off x="359791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8" name="Text Box 17">
          <a:extLst>
            <a:ext uri="{FF2B5EF4-FFF2-40B4-BE49-F238E27FC236}">
              <a16:creationId xmlns:a16="http://schemas.microsoft.com/office/drawing/2014/main" id="{3E42E8A3-16F5-5D4C-A38F-5DC5C6CC8687}"/>
            </a:ext>
          </a:extLst>
        </xdr:cNvPr>
        <xdr:cNvSpPr txBox="1">
          <a:spLocks noChangeArrowheads="1"/>
        </xdr:cNvSpPr>
      </xdr:nvSpPr>
      <xdr:spPr bwMode="auto">
        <a:xfrm>
          <a:off x="359791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9" name="Text Box 18">
          <a:extLst>
            <a:ext uri="{FF2B5EF4-FFF2-40B4-BE49-F238E27FC236}">
              <a16:creationId xmlns:a16="http://schemas.microsoft.com/office/drawing/2014/main" id="{580FA20A-148F-844A-A389-2386BE935604}"/>
            </a:ext>
          </a:extLst>
        </xdr:cNvPr>
        <xdr:cNvSpPr txBox="1">
          <a:spLocks noChangeArrowheads="1"/>
        </xdr:cNvSpPr>
      </xdr:nvSpPr>
      <xdr:spPr bwMode="auto">
        <a:xfrm>
          <a:off x="359791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10" name="Text Box 19">
          <a:extLst>
            <a:ext uri="{FF2B5EF4-FFF2-40B4-BE49-F238E27FC236}">
              <a16:creationId xmlns:a16="http://schemas.microsoft.com/office/drawing/2014/main" id="{DCF3CC68-8DE5-154D-AE57-E41782D8F28E}"/>
            </a:ext>
          </a:extLst>
        </xdr:cNvPr>
        <xdr:cNvSpPr txBox="1">
          <a:spLocks noChangeArrowheads="1"/>
        </xdr:cNvSpPr>
      </xdr:nvSpPr>
      <xdr:spPr bwMode="auto">
        <a:xfrm>
          <a:off x="359791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1" name="Text Box 16">
          <a:extLst>
            <a:ext uri="{FF2B5EF4-FFF2-40B4-BE49-F238E27FC236}">
              <a16:creationId xmlns:a16="http://schemas.microsoft.com/office/drawing/2014/main" id="{F88BDD18-F2AF-6B42-ADEE-BB20EB83FB3A}"/>
            </a:ext>
          </a:extLst>
        </xdr:cNvPr>
        <xdr:cNvSpPr txBox="1">
          <a:spLocks noChangeArrowheads="1"/>
        </xdr:cNvSpPr>
      </xdr:nvSpPr>
      <xdr:spPr bwMode="auto">
        <a:xfrm>
          <a:off x="375412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2" name="Text Box 17">
          <a:extLst>
            <a:ext uri="{FF2B5EF4-FFF2-40B4-BE49-F238E27FC236}">
              <a16:creationId xmlns:a16="http://schemas.microsoft.com/office/drawing/2014/main" id="{D6F1228F-CA61-B44F-9BFD-308613BED973}"/>
            </a:ext>
          </a:extLst>
        </xdr:cNvPr>
        <xdr:cNvSpPr txBox="1">
          <a:spLocks noChangeArrowheads="1"/>
        </xdr:cNvSpPr>
      </xdr:nvSpPr>
      <xdr:spPr bwMode="auto">
        <a:xfrm>
          <a:off x="375412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3" name="Text Box 18">
          <a:extLst>
            <a:ext uri="{FF2B5EF4-FFF2-40B4-BE49-F238E27FC236}">
              <a16:creationId xmlns:a16="http://schemas.microsoft.com/office/drawing/2014/main" id="{57385C56-C103-7442-BF57-E26EF690C130}"/>
            </a:ext>
          </a:extLst>
        </xdr:cNvPr>
        <xdr:cNvSpPr txBox="1">
          <a:spLocks noChangeArrowheads="1"/>
        </xdr:cNvSpPr>
      </xdr:nvSpPr>
      <xdr:spPr bwMode="auto">
        <a:xfrm>
          <a:off x="375412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4" name="Text Box 19">
          <a:extLst>
            <a:ext uri="{FF2B5EF4-FFF2-40B4-BE49-F238E27FC236}">
              <a16:creationId xmlns:a16="http://schemas.microsoft.com/office/drawing/2014/main" id="{2A4B5BDA-AF41-B848-A8A1-EF53676EC15F}"/>
            </a:ext>
          </a:extLst>
        </xdr:cNvPr>
        <xdr:cNvSpPr txBox="1">
          <a:spLocks noChangeArrowheads="1"/>
        </xdr:cNvSpPr>
      </xdr:nvSpPr>
      <xdr:spPr bwMode="auto">
        <a:xfrm>
          <a:off x="375412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15" name="Text Box 15">
          <a:extLst>
            <a:ext uri="{FF2B5EF4-FFF2-40B4-BE49-F238E27FC236}">
              <a16:creationId xmlns:a16="http://schemas.microsoft.com/office/drawing/2014/main" id="{D6B209C6-B874-E54D-8FA9-4EFA81A42672}"/>
            </a:ext>
          </a:extLst>
        </xdr:cNvPr>
        <xdr:cNvSpPr txBox="1">
          <a:spLocks noChangeArrowheads="1"/>
        </xdr:cNvSpPr>
      </xdr:nvSpPr>
      <xdr:spPr bwMode="auto">
        <a:xfrm>
          <a:off x="37541200" y="515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6" name="Text Box 16">
          <a:extLst>
            <a:ext uri="{FF2B5EF4-FFF2-40B4-BE49-F238E27FC236}">
              <a16:creationId xmlns:a16="http://schemas.microsoft.com/office/drawing/2014/main" id="{3BB6CEB4-C6CF-1F44-AD04-94CE375FB905}"/>
            </a:ext>
          </a:extLst>
        </xdr:cNvPr>
        <xdr:cNvSpPr txBox="1">
          <a:spLocks noChangeArrowheads="1"/>
        </xdr:cNvSpPr>
      </xdr:nvSpPr>
      <xdr:spPr bwMode="auto">
        <a:xfrm>
          <a:off x="375412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7" name="Text Box 17">
          <a:extLst>
            <a:ext uri="{FF2B5EF4-FFF2-40B4-BE49-F238E27FC236}">
              <a16:creationId xmlns:a16="http://schemas.microsoft.com/office/drawing/2014/main" id="{F6D968E3-988A-5C4E-86CA-ABC19FF5EC06}"/>
            </a:ext>
          </a:extLst>
        </xdr:cNvPr>
        <xdr:cNvSpPr txBox="1">
          <a:spLocks noChangeArrowheads="1"/>
        </xdr:cNvSpPr>
      </xdr:nvSpPr>
      <xdr:spPr bwMode="auto">
        <a:xfrm>
          <a:off x="375412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8" name="Text Box 18">
          <a:extLst>
            <a:ext uri="{FF2B5EF4-FFF2-40B4-BE49-F238E27FC236}">
              <a16:creationId xmlns:a16="http://schemas.microsoft.com/office/drawing/2014/main" id="{2C035D8D-82A9-7C40-9E3A-3932CBC30603}"/>
            </a:ext>
          </a:extLst>
        </xdr:cNvPr>
        <xdr:cNvSpPr txBox="1">
          <a:spLocks noChangeArrowheads="1"/>
        </xdr:cNvSpPr>
      </xdr:nvSpPr>
      <xdr:spPr bwMode="auto">
        <a:xfrm>
          <a:off x="375412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9" name="Text Box 19">
          <a:extLst>
            <a:ext uri="{FF2B5EF4-FFF2-40B4-BE49-F238E27FC236}">
              <a16:creationId xmlns:a16="http://schemas.microsoft.com/office/drawing/2014/main" id="{355B75D3-10CD-AD41-AF0A-40611DFD4642}"/>
            </a:ext>
          </a:extLst>
        </xdr:cNvPr>
        <xdr:cNvSpPr txBox="1">
          <a:spLocks noChangeArrowheads="1"/>
        </xdr:cNvSpPr>
      </xdr:nvSpPr>
      <xdr:spPr bwMode="auto">
        <a:xfrm>
          <a:off x="375412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20" name="Text Box 15">
          <a:extLst>
            <a:ext uri="{FF2B5EF4-FFF2-40B4-BE49-F238E27FC236}">
              <a16:creationId xmlns:a16="http://schemas.microsoft.com/office/drawing/2014/main" id="{61316CC8-8327-D440-9A7B-C9144B610A54}"/>
            </a:ext>
          </a:extLst>
        </xdr:cNvPr>
        <xdr:cNvSpPr txBox="1">
          <a:spLocks noChangeArrowheads="1"/>
        </xdr:cNvSpPr>
      </xdr:nvSpPr>
      <xdr:spPr bwMode="auto">
        <a:xfrm>
          <a:off x="37541200" y="515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1" name="Text Box 16">
          <a:extLst>
            <a:ext uri="{FF2B5EF4-FFF2-40B4-BE49-F238E27FC236}">
              <a16:creationId xmlns:a16="http://schemas.microsoft.com/office/drawing/2014/main" id="{205DF09F-B2D6-E042-9EE7-252463F5F636}"/>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2" name="Text Box 17">
          <a:extLst>
            <a:ext uri="{FF2B5EF4-FFF2-40B4-BE49-F238E27FC236}">
              <a16:creationId xmlns:a16="http://schemas.microsoft.com/office/drawing/2014/main" id="{E2439A0A-8A79-DC4D-97D0-4A774A393F8A}"/>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3" name="Text Box 18">
          <a:extLst>
            <a:ext uri="{FF2B5EF4-FFF2-40B4-BE49-F238E27FC236}">
              <a16:creationId xmlns:a16="http://schemas.microsoft.com/office/drawing/2014/main" id="{9C179769-6FD9-C64F-9C74-E6214CCEEE42}"/>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4" name="Text Box 19">
          <a:extLst>
            <a:ext uri="{FF2B5EF4-FFF2-40B4-BE49-F238E27FC236}">
              <a16:creationId xmlns:a16="http://schemas.microsoft.com/office/drawing/2014/main" id="{76FA77F6-452A-4D40-B585-FE224C0B1A19}"/>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5" name="Text Box 16">
          <a:extLst>
            <a:ext uri="{FF2B5EF4-FFF2-40B4-BE49-F238E27FC236}">
              <a16:creationId xmlns:a16="http://schemas.microsoft.com/office/drawing/2014/main" id="{A24530CE-E66B-1D4C-B4CD-6C2974137F00}"/>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6" name="Text Box 17">
          <a:extLst>
            <a:ext uri="{FF2B5EF4-FFF2-40B4-BE49-F238E27FC236}">
              <a16:creationId xmlns:a16="http://schemas.microsoft.com/office/drawing/2014/main" id="{96C86CF0-1E57-0349-918F-749C234FD111}"/>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7" name="Text Box 18">
          <a:extLst>
            <a:ext uri="{FF2B5EF4-FFF2-40B4-BE49-F238E27FC236}">
              <a16:creationId xmlns:a16="http://schemas.microsoft.com/office/drawing/2014/main" id="{320D4D15-2008-454F-BC07-18C47F4E4F1A}"/>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8" name="Text Box 19">
          <a:extLst>
            <a:ext uri="{FF2B5EF4-FFF2-40B4-BE49-F238E27FC236}">
              <a16:creationId xmlns:a16="http://schemas.microsoft.com/office/drawing/2014/main" id="{E99A990A-BEFA-FE46-846B-7F52A417542A}"/>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9" name="Text Box 16">
          <a:extLst>
            <a:ext uri="{FF2B5EF4-FFF2-40B4-BE49-F238E27FC236}">
              <a16:creationId xmlns:a16="http://schemas.microsoft.com/office/drawing/2014/main" id="{D971EF56-D0D4-2A45-863B-B6F1D79CC372}"/>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0" name="Text Box 17">
          <a:extLst>
            <a:ext uri="{FF2B5EF4-FFF2-40B4-BE49-F238E27FC236}">
              <a16:creationId xmlns:a16="http://schemas.microsoft.com/office/drawing/2014/main" id="{1A009E10-1570-2C48-8541-F8793AE0A1F5}"/>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1" name="Text Box 18">
          <a:extLst>
            <a:ext uri="{FF2B5EF4-FFF2-40B4-BE49-F238E27FC236}">
              <a16:creationId xmlns:a16="http://schemas.microsoft.com/office/drawing/2014/main" id="{412783F6-53FB-494E-BC08-EE0E1CC727C1}"/>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2" name="Text Box 19">
          <a:extLst>
            <a:ext uri="{FF2B5EF4-FFF2-40B4-BE49-F238E27FC236}">
              <a16:creationId xmlns:a16="http://schemas.microsoft.com/office/drawing/2014/main" id="{B3EBF413-A346-4F4A-819E-F1086937AC4D}"/>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3" name="Text Box 16">
          <a:extLst>
            <a:ext uri="{FF2B5EF4-FFF2-40B4-BE49-F238E27FC236}">
              <a16:creationId xmlns:a16="http://schemas.microsoft.com/office/drawing/2014/main" id="{108B193C-98E2-D144-A3D2-FAF0D840AF92}"/>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4" name="Text Box 17">
          <a:extLst>
            <a:ext uri="{FF2B5EF4-FFF2-40B4-BE49-F238E27FC236}">
              <a16:creationId xmlns:a16="http://schemas.microsoft.com/office/drawing/2014/main" id="{047B7389-B1D0-2442-BF1E-F198E81DAD80}"/>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5" name="Text Box 18">
          <a:extLst>
            <a:ext uri="{FF2B5EF4-FFF2-40B4-BE49-F238E27FC236}">
              <a16:creationId xmlns:a16="http://schemas.microsoft.com/office/drawing/2014/main" id="{65668525-3301-6742-905D-078755AAD5E2}"/>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6" name="Text Box 19">
          <a:extLst>
            <a:ext uri="{FF2B5EF4-FFF2-40B4-BE49-F238E27FC236}">
              <a16:creationId xmlns:a16="http://schemas.microsoft.com/office/drawing/2014/main" id="{50BC62E6-96A4-3345-9088-891CCBB2D803}"/>
            </a:ext>
          </a:extLst>
        </xdr:cNvPr>
        <xdr:cNvSpPr txBox="1">
          <a:spLocks noChangeArrowheads="1"/>
        </xdr:cNvSpPr>
      </xdr:nvSpPr>
      <xdr:spPr bwMode="auto">
        <a:xfrm>
          <a:off x="39522400" y="439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7" name="Text Box 16">
          <a:extLst>
            <a:ext uri="{FF2B5EF4-FFF2-40B4-BE49-F238E27FC236}">
              <a16:creationId xmlns:a16="http://schemas.microsoft.com/office/drawing/2014/main" id="{6DDE7DCB-A8E6-084F-A17C-862FBFB7FFFF}"/>
            </a:ext>
          </a:extLst>
        </xdr:cNvPr>
        <xdr:cNvSpPr txBox="1">
          <a:spLocks noChangeArrowheads="1"/>
        </xdr:cNvSpPr>
      </xdr:nvSpPr>
      <xdr:spPr bwMode="auto">
        <a:xfrm>
          <a:off x="87122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8" name="Text Box 17">
          <a:extLst>
            <a:ext uri="{FF2B5EF4-FFF2-40B4-BE49-F238E27FC236}">
              <a16:creationId xmlns:a16="http://schemas.microsoft.com/office/drawing/2014/main" id="{4F4301BD-FD5D-E841-92EB-C74537189714}"/>
            </a:ext>
          </a:extLst>
        </xdr:cNvPr>
        <xdr:cNvSpPr txBox="1">
          <a:spLocks noChangeArrowheads="1"/>
        </xdr:cNvSpPr>
      </xdr:nvSpPr>
      <xdr:spPr bwMode="auto">
        <a:xfrm>
          <a:off x="87122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9" name="Text Box 18">
          <a:extLst>
            <a:ext uri="{FF2B5EF4-FFF2-40B4-BE49-F238E27FC236}">
              <a16:creationId xmlns:a16="http://schemas.microsoft.com/office/drawing/2014/main" id="{2366D0B3-C5DD-534B-A4FE-E5A7FC3E39DA}"/>
            </a:ext>
          </a:extLst>
        </xdr:cNvPr>
        <xdr:cNvSpPr txBox="1">
          <a:spLocks noChangeArrowheads="1"/>
        </xdr:cNvSpPr>
      </xdr:nvSpPr>
      <xdr:spPr bwMode="auto">
        <a:xfrm>
          <a:off x="87122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40" name="Text Box 19">
          <a:extLst>
            <a:ext uri="{FF2B5EF4-FFF2-40B4-BE49-F238E27FC236}">
              <a16:creationId xmlns:a16="http://schemas.microsoft.com/office/drawing/2014/main" id="{7887EDA3-5D7F-044D-AB10-7733A0FEC317}"/>
            </a:ext>
          </a:extLst>
        </xdr:cNvPr>
        <xdr:cNvSpPr txBox="1">
          <a:spLocks noChangeArrowheads="1"/>
        </xdr:cNvSpPr>
      </xdr:nvSpPr>
      <xdr:spPr bwMode="auto">
        <a:xfrm>
          <a:off x="87122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18</xdr:row>
      <xdr:rowOff>504825</xdr:rowOff>
    </xdr:from>
    <xdr:ext cx="95250" cy="442269"/>
    <xdr:sp macro="" textlink="">
      <xdr:nvSpPr>
        <xdr:cNvPr id="41" name="Text Box 15">
          <a:extLst>
            <a:ext uri="{FF2B5EF4-FFF2-40B4-BE49-F238E27FC236}">
              <a16:creationId xmlns:a16="http://schemas.microsoft.com/office/drawing/2014/main" id="{A2B9CF9F-FA77-AB47-9AB0-EB5BDAABD791}"/>
            </a:ext>
          </a:extLst>
        </xdr:cNvPr>
        <xdr:cNvSpPr txBox="1">
          <a:spLocks noChangeArrowheads="1"/>
        </xdr:cNvSpPr>
      </xdr:nvSpPr>
      <xdr:spPr bwMode="auto">
        <a:xfrm>
          <a:off x="8712200" y="6105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2" name="Text Box 16">
          <a:extLst>
            <a:ext uri="{FF2B5EF4-FFF2-40B4-BE49-F238E27FC236}">
              <a16:creationId xmlns:a16="http://schemas.microsoft.com/office/drawing/2014/main" id="{B1C9DFDB-59D3-D246-9E16-A2F46A273D08}"/>
            </a:ext>
          </a:extLst>
        </xdr:cNvPr>
        <xdr:cNvSpPr txBox="1">
          <a:spLocks noChangeArrowheads="1"/>
        </xdr:cNvSpPr>
      </xdr:nvSpPr>
      <xdr:spPr bwMode="auto">
        <a:xfrm>
          <a:off x="359791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3" name="Text Box 17">
          <a:extLst>
            <a:ext uri="{FF2B5EF4-FFF2-40B4-BE49-F238E27FC236}">
              <a16:creationId xmlns:a16="http://schemas.microsoft.com/office/drawing/2014/main" id="{436FE894-C61F-894F-B3FC-ADEB63E99A30}"/>
            </a:ext>
          </a:extLst>
        </xdr:cNvPr>
        <xdr:cNvSpPr txBox="1">
          <a:spLocks noChangeArrowheads="1"/>
        </xdr:cNvSpPr>
      </xdr:nvSpPr>
      <xdr:spPr bwMode="auto">
        <a:xfrm>
          <a:off x="359791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4" name="Text Box 18">
          <a:extLst>
            <a:ext uri="{FF2B5EF4-FFF2-40B4-BE49-F238E27FC236}">
              <a16:creationId xmlns:a16="http://schemas.microsoft.com/office/drawing/2014/main" id="{7CFC0C50-C4C4-E941-986B-69DF48051310}"/>
            </a:ext>
          </a:extLst>
        </xdr:cNvPr>
        <xdr:cNvSpPr txBox="1">
          <a:spLocks noChangeArrowheads="1"/>
        </xdr:cNvSpPr>
      </xdr:nvSpPr>
      <xdr:spPr bwMode="auto">
        <a:xfrm>
          <a:off x="359791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5" name="Text Box 19">
          <a:extLst>
            <a:ext uri="{FF2B5EF4-FFF2-40B4-BE49-F238E27FC236}">
              <a16:creationId xmlns:a16="http://schemas.microsoft.com/office/drawing/2014/main" id="{A810479D-F10A-0C4C-B7DA-CDD150DE553A}"/>
            </a:ext>
          </a:extLst>
        </xdr:cNvPr>
        <xdr:cNvSpPr txBox="1">
          <a:spLocks noChangeArrowheads="1"/>
        </xdr:cNvSpPr>
      </xdr:nvSpPr>
      <xdr:spPr bwMode="auto">
        <a:xfrm>
          <a:off x="359791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6" name="Text Box 16">
          <a:extLst>
            <a:ext uri="{FF2B5EF4-FFF2-40B4-BE49-F238E27FC236}">
              <a16:creationId xmlns:a16="http://schemas.microsoft.com/office/drawing/2014/main" id="{871E01F2-09B5-E041-9350-DF6D496BBAED}"/>
            </a:ext>
          </a:extLst>
        </xdr:cNvPr>
        <xdr:cNvSpPr txBox="1">
          <a:spLocks noChangeArrowheads="1"/>
        </xdr:cNvSpPr>
      </xdr:nvSpPr>
      <xdr:spPr bwMode="auto">
        <a:xfrm>
          <a:off x="375412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7" name="Text Box 17">
          <a:extLst>
            <a:ext uri="{FF2B5EF4-FFF2-40B4-BE49-F238E27FC236}">
              <a16:creationId xmlns:a16="http://schemas.microsoft.com/office/drawing/2014/main" id="{668EF53A-552C-1D4E-A3B0-9CBEAC5565D6}"/>
            </a:ext>
          </a:extLst>
        </xdr:cNvPr>
        <xdr:cNvSpPr txBox="1">
          <a:spLocks noChangeArrowheads="1"/>
        </xdr:cNvSpPr>
      </xdr:nvSpPr>
      <xdr:spPr bwMode="auto">
        <a:xfrm>
          <a:off x="375412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8" name="Text Box 18">
          <a:extLst>
            <a:ext uri="{FF2B5EF4-FFF2-40B4-BE49-F238E27FC236}">
              <a16:creationId xmlns:a16="http://schemas.microsoft.com/office/drawing/2014/main" id="{27BF60AC-FA0C-DB42-89D4-D40F0AB9BB18}"/>
            </a:ext>
          </a:extLst>
        </xdr:cNvPr>
        <xdr:cNvSpPr txBox="1">
          <a:spLocks noChangeArrowheads="1"/>
        </xdr:cNvSpPr>
      </xdr:nvSpPr>
      <xdr:spPr bwMode="auto">
        <a:xfrm>
          <a:off x="375412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9" name="Text Box 19">
          <a:extLst>
            <a:ext uri="{FF2B5EF4-FFF2-40B4-BE49-F238E27FC236}">
              <a16:creationId xmlns:a16="http://schemas.microsoft.com/office/drawing/2014/main" id="{C8F2E0AB-55F6-6042-9500-874E08CA7A88}"/>
            </a:ext>
          </a:extLst>
        </xdr:cNvPr>
        <xdr:cNvSpPr txBox="1">
          <a:spLocks noChangeArrowheads="1"/>
        </xdr:cNvSpPr>
      </xdr:nvSpPr>
      <xdr:spPr bwMode="auto">
        <a:xfrm>
          <a:off x="375412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504825</xdr:rowOff>
    </xdr:from>
    <xdr:ext cx="95250" cy="442269"/>
    <xdr:sp macro="" textlink="">
      <xdr:nvSpPr>
        <xdr:cNvPr id="50" name="Text Box 15">
          <a:extLst>
            <a:ext uri="{FF2B5EF4-FFF2-40B4-BE49-F238E27FC236}">
              <a16:creationId xmlns:a16="http://schemas.microsoft.com/office/drawing/2014/main" id="{2FC85D14-A414-FE45-893F-147F70457CFE}"/>
            </a:ext>
          </a:extLst>
        </xdr:cNvPr>
        <xdr:cNvSpPr txBox="1">
          <a:spLocks noChangeArrowheads="1"/>
        </xdr:cNvSpPr>
      </xdr:nvSpPr>
      <xdr:spPr bwMode="auto">
        <a:xfrm>
          <a:off x="37541200" y="6105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1" name="Text Box 16">
          <a:extLst>
            <a:ext uri="{FF2B5EF4-FFF2-40B4-BE49-F238E27FC236}">
              <a16:creationId xmlns:a16="http://schemas.microsoft.com/office/drawing/2014/main" id="{DFB30AB9-3FB1-B649-8082-689119E274CD}"/>
            </a:ext>
          </a:extLst>
        </xdr:cNvPr>
        <xdr:cNvSpPr txBox="1">
          <a:spLocks noChangeArrowheads="1"/>
        </xdr:cNvSpPr>
      </xdr:nvSpPr>
      <xdr:spPr bwMode="auto">
        <a:xfrm>
          <a:off x="375412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2" name="Text Box 17">
          <a:extLst>
            <a:ext uri="{FF2B5EF4-FFF2-40B4-BE49-F238E27FC236}">
              <a16:creationId xmlns:a16="http://schemas.microsoft.com/office/drawing/2014/main" id="{39414F86-367B-2147-953F-7DABD4A27640}"/>
            </a:ext>
          </a:extLst>
        </xdr:cNvPr>
        <xdr:cNvSpPr txBox="1">
          <a:spLocks noChangeArrowheads="1"/>
        </xdr:cNvSpPr>
      </xdr:nvSpPr>
      <xdr:spPr bwMode="auto">
        <a:xfrm>
          <a:off x="375412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3" name="Text Box 18">
          <a:extLst>
            <a:ext uri="{FF2B5EF4-FFF2-40B4-BE49-F238E27FC236}">
              <a16:creationId xmlns:a16="http://schemas.microsoft.com/office/drawing/2014/main" id="{0806D035-E9A6-3548-9ECD-FD00361E8EFE}"/>
            </a:ext>
          </a:extLst>
        </xdr:cNvPr>
        <xdr:cNvSpPr txBox="1">
          <a:spLocks noChangeArrowheads="1"/>
        </xdr:cNvSpPr>
      </xdr:nvSpPr>
      <xdr:spPr bwMode="auto">
        <a:xfrm>
          <a:off x="375412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4" name="Text Box 19">
          <a:extLst>
            <a:ext uri="{FF2B5EF4-FFF2-40B4-BE49-F238E27FC236}">
              <a16:creationId xmlns:a16="http://schemas.microsoft.com/office/drawing/2014/main" id="{0E3E2D56-622A-D14E-8C5D-F09D4D3A876A}"/>
            </a:ext>
          </a:extLst>
        </xdr:cNvPr>
        <xdr:cNvSpPr txBox="1">
          <a:spLocks noChangeArrowheads="1"/>
        </xdr:cNvSpPr>
      </xdr:nvSpPr>
      <xdr:spPr bwMode="auto">
        <a:xfrm>
          <a:off x="375412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504825</xdr:rowOff>
    </xdr:from>
    <xdr:ext cx="95250" cy="442269"/>
    <xdr:sp macro="" textlink="">
      <xdr:nvSpPr>
        <xdr:cNvPr id="55" name="Text Box 15">
          <a:extLst>
            <a:ext uri="{FF2B5EF4-FFF2-40B4-BE49-F238E27FC236}">
              <a16:creationId xmlns:a16="http://schemas.microsoft.com/office/drawing/2014/main" id="{369239C2-719C-2748-87EE-7BE00B4DDAE5}"/>
            </a:ext>
          </a:extLst>
        </xdr:cNvPr>
        <xdr:cNvSpPr txBox="1">
          <a:spLocks noChangeArrowheads="1"/>
        </xdr:cNvSpPr>
      </xdr:nvSpPr>
      <xdr:spPr bwMode="auto">
        <a:xfrm>
          <a:off x="37541200" y="6105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6" name="Text Box 16">
          <a:extLst>
            <a:ext uri="{FF2B5EF4-FFF2-40B4-BE49-F238E27FC236}">
              <a16:creationId xmlns:a16="http://schemas.microsoft.com/office/drawing/2014/main" id="{04DCAFF3-B1C9-3044-91BB-8A3CE7C698BA}"/>
            </a:ext>
          </a:extLst>
        </xdr:cNvPr>
        <xdr:cNvSpPr txBox="1">
          <a:spLocks noChangeArrowheads="1"/>
        </xdr:cNvSpPr>
      </xdr:nvSpPr>
      <xdr:spPr bwMode="auto">
        <a:xfrm>
          <a:off x="395224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7" name="Text Box 17">
          <a:extLst>
            <a:ext uri="{FF2B5EF4-FFF2-40B4-BE49-F238E27FC236}">
              <a16:creationId xmlns:a16="http://schemas.microsoft.com/office/drawing/2014/main" id="{C171C575-B3A4-8A49-B4A4-80F41856D6D8}"/>
            </a:ext>
          </a:extLst>
        </xdr:cNvPr>
        <xdr:cNvSpPr txBox="1">
          <a:spLocks noChangeArrowheads="1"/>
        </xdr:cNvSpPr>
      </xdr:nvSpPr>
      <xdr:spPr bwMode="auto">
        <a:xfrm>
          <a:off x="395224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8" name="Text Box 18">
          <a:extLst>
            <a:ext uri="{FF2B5EF4-FFF2-40B4-BE49-F238E27FC236}">
              <a16:creationId xmlns:a16="http://schemas.microsoft.com/office/drawing/2014/main" id="{60A56750-DECB-8045-8AF3-897E2D0FB3FF}"/>
            </a:ext>
          </a:extLst>
        </xdr:cNvPr>
        <xdr:cNvSpPr txBox="1">
          <a:spLocks noChangeArrowheads="1"/>
        </xdr:cNvSpPr>
      </xdr:nvSpPr>
      <xdr:spPr bwMode="auto">
        <a:xfrm>
          <a:off x="395224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9" name="Text Box 19">
          <a:extLst>
            <a:ext uri="{FF2B5EF4-FFF2-40B4-BE49-F238E27FC236}">
              <a16:creationId xmlns:a16="http://schemas.microsoft.com/office/drawing/2014/main" id="{E9C6F09D-9EB0-D94B-B251-11130A20F468}"/>
            </a:ext>
          </a:extLst>
        </xdr:cNvPr>
        <xdr:cNvSpPr txBox="1">
          <a:spLocks noChangeArrowheads="1"/>
        </xdr:cNvSpPr>
      </xdr:nvSpPr>
      <xdr:spPr bwMode="auto">
        <a:xfrm>
          <a:off x="395224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0" name="Text Box 16">
          <a:extLst>
            <a:ext uri="{FF2B5EF4-FFF2-40B4-BE49-F238E27FC236}">
              <a16:creationId xmlns:a16="http://schemas.microsoft.com/office/drawing/2014/main" id="{48D79DF5-7099-B54B-B044-EB9C9007A4BE}"/>
            </a:ext>
          </a:extLst>
        </xdr:cNvPr>
        <xdr:cNvSpPr txBox="1">
          <a:spLocks noChangeArrowheads="1"/>
        </xdr:cNvSpPr>
      </xdr:nvSpPr>
      <xdr:spPr bwMode="auto">
        <a:xfrm>
          <a:off x="395224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1" name="Text Box 17">
          <a:extLst>
            <a:ext uri="{FF2B5EF4-FFF2-40B4-BE49-F238E27FC236}">
              <a16:creationId xmlns:a16="http://schemas.microsoft.com/office/drawing/2014/main" id="{7F280F5A-5519-874E-972A-66CE07D141E3}"/>
            </a:ext>
          </a:extLst>
        </xdr:cNvPr>
        <xdr:cNvSpPr txBox="1">
          <a:spLocks noChangeArrowheads="1"/>
        </xdr:cNvSpPr>
      </xdr:nvSpPr>
      <xdr:spPr bwMode="auto">
        <a:xfrm>
          <a:off x="395224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2" name="Text Box 18">
          <a:extLst>
            <a:ext uri="{FF2B5EF4-FFF2-40B4-BE49-F238E27FC236}">
              <a16:creationId xmlns:a16="http://schemas.microsoft.com/office/drawing/2014/main" id="{18248DC1-60C5-8541-B70C-357759D44DF9}"/>
            </a:ext>
          </a:extLst>
        </xdr:cNvPr>
        <xdr:cNvSpPr txBox="1">
          <a:spLocks noChangeArrowheads="1"/>
        </xdr:cNvSpPr>
      </xdr:nvSpPr>
      <xdr:spPr bwMode="auto">
        <a:xfrm>
          <a:off x="395224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3" name="Text Box 19">
          <a:extLst>
            <a:ext uri="{FF2B5EF4-FFF2-40B4-BE49-F238E27FC236}">
              <a16:creationId xmlns:a16="http://schemas.microsoft.com/office/drawing/2014/main" id="{2328736F-07DC-8C43-ADAF-D053E0BE2A5A}"/>
            </a:ext>
          </a:extLst>
        </xdr:cNvPr>
        <xdr:cNvSpPr txBox="1">
          <a:spLocks noChangeArrowheads="1"/>
        </xdr:cNvSpPr>
      </xdr:nvSpPr>
      <xdr:spPr bwMode="auto">
        <a:xfrm>
          <a:off x="395224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4" name="Text Box 16">
          <a:extLst>
            <a:ext uri="{FF2B5EF4-FFF2-40B4-BE49-F238E27FC236}">
              <a16:creationId xmlns:a16="http://schemas.microsoft.com/office/drawing/2014/main" id="{4943A352-253C-C04E-A9C7-A4FA635F06B3}"/>
            </a:ext>
          </a:extLst>
        </xdr:cNvPr>
        <xdr:cNvSpPr txBox="1">
          <a:spLocks noChangeArrowheads="1"/>
        </xdr:cNvSpPr>
      </xdr:nvSpPr>
      <xdr:spPr bwMode="auto">
        <a:xfrm>
          <a:off x="395224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5" name="Text Box 17">
          <a:extLst>
            <a:ext uri="{FF2B5EF4-FFF2-40B4-BE49-F238E27FC236}">
              <a16:creationId xmlns:a16="http://schemas.microsoft.com/office/drawing/2014/main" id="{54A698EF-A937-D944-A91F-253026D9E71A}"/>
            </a:ext>
          </a:extLst>
        </xdr:cNvPr>
        <xdr:cNvSpPr txBox="1">
          <a:spLocks noChangeArrowheads="1"/>
        </xdr:cNvSpPr>
      </xdr:nvSpPr>
      <xdr:spPr bwMode="auto">
        <a:xfrm>
          <a:off x="395224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6" name="Text Box 18">
          <a:extLst>
            <a:ext uri="{FF2B5EF4-FFF2-40B4-BE49-F238E27FC236}">
              <a16:creationId xmlns:a16="http://schemas.microsoft.com/office/drawing/2014/main" id="{A97A1931-3BA1-6740-974F-0C24C81495EA}"/>
            </a:ext>
          </a:extLst>
        </xdr:cNvPr>
        <xdr:cNvSpPr txBox="1">
          <a:spLocks noChangeArrowheads="1"/>
        </xdr:cNvSpPr>
      </xdr:nvSpPr>
      <xdr:spPr bwMode="auto">
        <a:xfrm>
          <a:off x="395224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7" name="Text Box 19">
          <a:extLst>
            <a:ext uri="{FF2B5EF4-FFF2-40B4-BE49-F238E27FC236}">
              <a16:creationId xmlns:a16="http://schemas.microsoft.com/office/drawing/2014/main" id="{596274BB-7A54-E047-BD18-2829BB125348}"/>
            </a:ext>
          </a:extLst>
        </xdr:cNvPr>
        <xdr:cNvSpPr txBox="1">
          <a:spLocks noChangeArrowheads="1"/>
        </xdr:cNvSpPr>
      </xdr:nvSpPr>
      <xdr:spPr bwMode="auto">
        <a:xfrm>
          <a:off x="395224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8" name="Text Box 16">
          <a:extLst>
            <a:ext uri="{FF2B5EF4-FFF2-40B4-BE49-F238E27FC236}">
              <a16:creationId xmlns:a16="http://schemas.microsoft.com/office/drawing/2014/main" id="{3F21AF78-BDE5-4648-88FA-77BFD597CCA7}"/>
            </a:ext>
          </a:extLst>
        </xdr:cNvPr>
        <xdr:cNvSpPr txBox="1">
          <a:spLocks noChangeArrowheads="1"/>
        </xdr:cNvSpPr>
      </xdr:nvSpPr>
      <xdr:spPr bwMode="auto">
        <a:xfrm>
          <a:off x="395224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9" name="Text Box 17">
          <a:extLst>
            <a:ext uri="{FF2B5EF4-FFF2-40B4-BE49-F238E27FC236}">
              <a16:creationId xmlns:a16="http://schemas.microsoft.com/office/drawing/2014/main" id="{2ACB6794-C935-F941-ACE3-1AECFED22432}"/>
            </a:ext>
          </a:extLst>
        </xdr:cNvPr>
        <xdr:cNvSpPr txBox="1">
          <a:spLocks noChangeArrowheads="1"/>
        </xdr:cNvSpPr>
      </xdr:nvSpPr>
      <xdr:spPr bwMode="auto">
        <a:xfrm>
          <a:off x="395224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70" name="Text Box 18">
          <a:extLst>
            <a:ext uri="{FF2B5EF4-FFF2-40B4-BE49-F238E27FC236}">
              <a16:creationId xmlns:a16="http://schemas.microsoft.com/office/drawing/2014/main" id="{E16FFEF6-260D-3944-B202-8BD329DF1445}"/>
            </a:ext>
          </a:extLst>
        </xdr:cNvPr>
        <xdr:cNvSpPr txBox="1">
          <a:spLocks noChangeArrowheads="1"/>
        </xdr:cNvSpPr>
      </xdr:nvSpPr>
      <xdr:spPr bwMode="auto">
        <a:xfrm>
          <a:off x="395224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71" name="Text Box 19">
          <a:extLst>
            <a:ext uri="{FF2B5EF4-FFF2-40B4-BE49-F238E27FC236}">
              <a16:creationId xmlns:a16="http://schemas.microsoft.com/office/drawing/2014/main" id="{416AF615-D578-0746-9DB2-A86D19FC9DA0}"/>
            </a:ext>
          </a:extLst>
        </xdr:cNvPr>
        <xdr:cNvSpPr txBox="1">
          <a:spLocks noChangeArrowheads="1"/>
        </xdr:cNvSpPr>
      </xdr:nvSpPr>
      <xdr:spPr bwMode="auto">
        <a:xfrm>
          <a:off x="39522400" y="534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2" name="Text Box 16">
          <a:extLst>
            <a:ext uri="{FF2B5EF4-FFF2-40B4-BE49-F238E27FC236}">
              <a16:creationId xmlns:a16="http://schemas.microsoft.com/office/drawing/2014/main" id="{B93ACA4A-BBC8-4B45-8E3B-DAC4BF5975CE}"/>
            </a:ext>
          </a:extLst>
        </xdr:cNvPr>
        <xdr:cNvSpPr txBox="1">
          <a:spLocks noChangeArrowheads="1"/>
        </xdr:cNvSpPr>
      </xdr:nvSpPr>
      <xdr:spPr bwMode="auto">
        <a:xfrm>
          <a:off x="87122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3" name="Text Box 17">
          <a:extLst>
            <a:ext uri="{FF2B5EF4-FFF2-40B4-BE49-F238E27FC236}">
              <a16:creationId xmlns:a16="http://schemas.microsoft.com/office/drawing/2014/main" id="{66904238-56D4-CC41-A6CF-1C5D7468CC9B}"/>
            </a:ext>
          </a:extLst>
        </xdr:cNvPr>
        <xdr:cNvSpPr txBox="1">
          <a:spLocks noChangeArrowheads="1"/>
        </xdr:cNvSpPr>
      </xdr:nvSpPr>
      <xdr:spPr bwMode="auto">
        <a:xfrm>
          <a:off x="87122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4" name="Text Box 18">
          <a:extLst>
            <a:ext uri="{FF2B5EF4-FFF2-40B4-BE49-F238E27FC236}">
              <a16:creationId xmlns:a16="http://schemas.microsoft.com/office/drawing/2014/main" id="{005B3DD9-F110-A946-B664-49C574E67F02}"/>
            </a:ext>
          </a:extLst>
        </xdr:cNvPr>
        <xdr:cNvSpPr txBox="1">
          <a:spLocks noChangeArrowheads="1"/>
        </xdr:cNvSpPr>
      </xdr:nvSpPr>
      <xdr:spPr bwMode="auto">
        <a:xfrm>
          <a:off x="87122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5" name="Text Box 19">
          <a:extLst>
            <a:ext uri="{FF2B5EF4-FFF2-40B4-BE49-F238E27FC236}">
              <a16:creationId xmlns:a16="http://schemas.microsoft.com/office/drawing/2014/main" id="{5CF78618-17C3-154E-92C0-1A29DD198E39}"/>
            </a:ext>
          </a:extLst>
        </xdr:cNvPr>
        <xdr:cNvSpPr txBox="1">
          <a:spLocks noChangeArrowheads="1"/>
        </xdr:cNvSpPr>
      </xdr:nvSpPr>
      <xdr:spPr bwMode="auto">
        <a:xfrm>
          <a:off x="87122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23</xdr:row>
      <xdr:rowOff>504825</xdr:rowOff>
    </xdr:from>
    <xdr:ext cx="95250" cy="442269"/>
    <xdr:sp macro="" textlink="">
      <xdr:nvSpPr>
        <xdr:cNvPr id="76" name="Text Box 15">
          <a:extLst>
            <a:ext uri="{FF2B5EF4-FFF2-40B4-BE49-F238E27FC236}">
              <a16:creationId xmlns:a16="http://schemas.microsoft.com/office/drawing/2014/main" id="{5BE595A1-9C5A-B340-85B6-57790E1A4B68}"/>
            </a:ext>
          </a:extLst>
        </xdr:cNvPr>
        <xdr:cNvSpPr txBox="1">
          <a:spLocks noChangeArrowheads="1"/>
        </xdr:cNvSpPr>
      </xdr:nvSpPr>
      <xdr:spPr bwMode="auto">
        <a:xfrm>
          <a:off x="8712200" y="7058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7" name="Text Box 16">
          <a:extLst>
            <a:ext uri="{FF2B5EF4-FFF2-40B4-BE49-F238E27FC236}">
              <a16:creationId xmlns:a16="http://schemas.microsoft.com/office/drawing/2014/main" id="{F7A3DC38-8946-734F-AEB6-9FEEB491A0CD}"/>
            </a:ext>
          </a:extLst>
        </xdr:cNvPr>
        <xdr:cNvSpPr txBox="1">
          <a:spLocks noChangeArrowheads="1"/>
        </xdr:cNvSpPr>
      </xdr:nvSpPr>
      <xdr:spPr bwMode="auto">
        <a:xfrm>
          <a:off x="359791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8" name="Text Box 17">
          <a:extLst>
            <a:ext uri="{FF2B5EF4-FFF2-40B4-BE49-F238E27FC236}">
              <a16:creationId xmlns:a16="http://schemas.microsoft.com/office/drawing/2014/main" id="{376060F2-15B6-E24F-B198-6E3412BC3BD2}"/>
            </a:ext>
          </a:extLst>
        </xdr:cNvPr>
        <xdr:cNvSpPr txBox="1">
          <a:spLocks noChangeArrowheads="1"/>
        </xdr:cNvSpPr>
      </xdr:nvSpPr>
      <xdr:spPr bwMode="auto">
        <a:xfrm>
          <a:off x="359791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9" name="Text Box 18">
          <a:extLst>
            <a:ext uri="{FF2B5EF4-FFF2-40B4-BE49-F238E27FC236}">
              <a16:creationId xmlns:a16="http://schemas.microsoft.com/office/drawing/2014/main" id="{0FF6E7D9-628F-934B-BB64-D39DB4DD5C92}"/>
            </a:ext>
          </a:extLst>
        </xdr:cNvPr>
        <xdr:cNvSpPr txBox="1">
          <a:spLocks noChangeArrowheads="1"/>
        </xdr:cNvSpPr>
      </xdr:nvSpPr>
      <xdr:spPr bwMode="auto">
        <a:xfrm>
          <a:off x="359791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80" name="Text Box 19">
          <a:extLst>
            <a:ext uri="{FF2B5EF4-FFF2-40B4-BE49-F238E27FC236}">
              <a16:creationId xmlns:a16="http://schemas.microsoft.com/office/drawing/2014/main" id="{30E5569D-7E93-D541-B8FC-C28FBADF1107}"/>
            </a:ext>
          </a:extLst>
        </xdr:cNvPr>
        <xdr:cNvSpPr txBox="1">
          <a:spLocks noChangeArrowheads="1"/>
        </xdr:cNvSpPr>
      </xdr:nvSpPr>
      <xdr:spPr bwMode="auto">
        <a:xfrm>
          <a:off x="359791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1" name="Text Box 16">
          <a:extLst>
            <a:ext uri="{FF2B5EF4-FFF2-40B4-BE49-F238E27FC236}">
              <a16:creationId xmlns:a16="http://schemas.microsoft.com/office/drawing/2014/main" id="{2A7F2C55-E0CC-074D-9CC8-3533C2CDD0E7}"/>
            </a:ext>
          </a:extLst>
        </xdr:cNvPr>
        <xdr:cNvSpPr txBox="1">
          <a:spLocks noChangeArrowheads="1"/>
        </xdr:cNvSpPr>
      </xdr:nvSpPr>
      <xdr:spPr bwMode="auto">
        <a:xfrm>
          <a:off x="375412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2" name="Text Box 17">
          <a:extLst>
            <a:ext uri="{FF2B5EF4-FFF2-40B4-BE49-F238E27FC236}">
              <a16:creationId xmlns:a16="http://schemas.microsoft.com/office/drawing/2014/main" id="{A5475BA5-0B27-5144-9645-965544CFF0D3}"/>
            </a:ext>
          </a:extLst>
        </xdr:cNvPr>
        <xdr:cNvSpPr txBox="1">
          <a:spLocks noChangeArrowheads="1"/>
        </xdr:cNvSpPr>
      </xdr:nvSpPr>
      <xdr:spPr bwMode="auto">
        <a:xfrm>
          <a:off x="375412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3" name="Text Box 18">
          <a:extLst>
            <a:ext uri="{FF2B5EF4-FFF2-40B4-BE49-F238E27FC236}">
              <a16:creationId xmlns:a16="http://schemas.microsoft.com/office/drawing/2014/main" id="{67A8C7B7-FDA6-054B-A24B-0C2D123CD0B5}"/>
            </a:ext>
          </a:extLst>
        </xdr:cNvPr>
        <xdr:cNvSpPr txBox="1">
          <a:spLocks noChangeArrowheads="1"/>
        </xdr:cNvSpPr>
      </xdr:nvSpPr>
      <xdr:spPr bwMode="auto">
        <a:xfrm>
          <a:off x="375412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4" name="Text Box 19">
          <a:extLst>
            <a:ext uri="{FF2B5EF4-FFF2-40B4-BE49-F238E27FC236}">
              <a16:creationId xmlns:a16="http://schemas.microsoft.com/office/drawing/2014/main" id="{BB8887EB-990D-4D4F-8960-E3D06CD624BC}"/>
            </a:ext>
          </a:extLst>
        </xdr:cNvPr>
        <xdr:cNvSpPr txBox="1">
          <a:spLocks noChangeArrowheads="1"/>
        </xdr:cNvSpPr>
      </xdr:nvSpPr>
      <xdr:spPr bwMode="auto">
        <a:xfrm>
          <a:off x="375412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23</xdr:row>
      <xdr:rowOff>504825</xdr:rowOff>
    </xdr:from>
    <xdr:ext cx="95250" cy="442269"/>
    <xdr:sp macro="" textlink="">
      <xdr:nvSpPr>
        <xdr:cNvPr id="85" name="Text Box 15">
          <a:extLst>
            <a:ext uri="{FF2B5EF4-FFF2-40B4-BE49-F238E27FC236}">
              <a16:creationId xmlns:a16="http://schemas.microsoft.com/office/drawing/2014/main" id="{BFB61A4F-749E-B142-9087-7569CACC578B}"/>
            </a:ext>
          </a:extLst>
        </xdr:cNvPr>
        <xdr:cNvSpPr txBox="1">
          <a:spLocks noChangeArrowheads="1"/>
        </xdr:cNvSpPr>
      </xdr:nvSpPr>
      <xdr:spPr bwMode="auto">
        <a:xfrm>
          <a:off x="37541200" y="7058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6" name="Text Box 16">
          <a:extLst>
            <a:ext uri="{FF2B5EF4-FFF2-40B4-BE49-F238E27FC236}">
              <a16:creationId xmlns:a16="http://schemas.microsoft.com/office/drawing/2014/main" id="{648F3A39-9BB8-AD45-874B-DD34F0306BD2}"/>
            </a:ext>
          </a:extLst>
        </xdr:cNvPr>
        <xdr:cNvSpPr txBox="1">
          <a:spLocks noChangeArrowheads="1"/>
        </xdr:cNvSpPr>
      </xdr:nvSpPr>
      <xdr:spPr bwMode="auto">
        <a:xfrm>
          <a:off x="375412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7" name="Text Box 17">
          <a:extLst>
            <a:ext uri="{FF2B5EF4-FFF2-40B4-BE49-F238E27FC236}">
              <a16:creationId xmlns:a16="http://schemas.microsoft.com/office/drawing/2014/main" id="{229070E9-3F13-4F43-A7BF-EEC49307B74C}"/>
            </a:ext>
          </a:extLst>
        </xdr:cNvPr>
        <xdr:cNvSpPr txBox="1">
          <a:spLocks noChangeArrowheads="1"/>
        </xdr:cNvSpPr>
      </xdr:nvSpPr>
      <xdr:spPr bwMode="auto">
        <a:xfrm>
          <a:off x="375412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8" name="Text Box 18">
          <a:extLst>
            <a:ext uri="{FF2B5EF4-FFF2-40B4-BE49-F238E27FC236}">
              <a16:creationId xmlns:a16="http://schemas.microsoft.com/office/drawing/2014/main" id="{F3DD17D3-BF46-6F4A-A79B-AA6F6B2CB34D}"/>
            </a:ext>
          </a:extLst>
        </xdr:cNvPr>
        <xdr:cNvSpPr txBox="1">
          <a:spLocks noChangeArrowheads="1"/>
        </xdr:cNvSpPr>
      </xdr:nvSpPr>
      <xdr:spPr bwMode="auto">
        <a:xfrm>
          <a:off x="375412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9" name="Text Box 19">
          <a:extLst>
            <a:ext uri="{FF2B5EF4-FFF2-40B4-BE49-F238E27FC236}">
              <a16:creationId xmlns:a16="http://schemas.microsoft.com/office/drawing/2014/main" id="{EF4F76BC-C1D0-5F41-BB94-5073BCAE2F8D}"/>
            </a:ext>
          </a:extLst>
        </xdr:cNvPr>
        <xdr:cNvSpPr txBox="1">
          <a:spLocks noChangeArrowheads="1"/>
        </xdr:cNvSpPr>
      </xdr:nvSpPr>
      <xdr:spPr bwMode="auto">
        <a:xfrm>
          <a:off x="375412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23</xdr:row>
      <xdr:rowOff>504825</xdr:rowOff>
    </xdr:from>
    <xdr:ext cx="95250" cy="442269"/>
    <xdr:sp macro="" textlink="">
      <xdr:nvSpPr>
        <xdr:cNvPr id="90" name="Text Box 15">
          <a:extLst>
            <a:ext uri="{FF2B5EF4-FFF2-40B4-BE49-F238E27FC236}">
              <a16:creationId xmlns:a16="http://schemas.microsoft.com/office/drawing/2014/main" id="{2C319326-84B7-A547-9B66-9FB79909F627}"/>
            </a:ext>
          </a:extLst>
        </xdr:cNvPr>
        <xdr:cNvSpPr txBox="1">
          <a:spLocks noChangeArrowheads="1"/>
        </xdr:cNvSpPr>
      </xdr:nvSpPr>
      <xdr:spPr bwMode="auto">
        <a:xfrm>
          <a:off x="37541200" y="7058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1" name="Text Box 16">
          <a:extLst>
            <a:ext uri="{FF2B5EF4-FFF2-40B4-BE49-F238E27FC236}">
              <a16:creationId xmlns:a16="http://schemas.microsoft.com/office/drawing/2014/main" id="{19599B0F-C422-A84E-9611-34B0C44F6AB8}"/>
            </a:ext>
          </a:extLst>
        </xdr:cNvPr>
        <xdr:cNvSpPr txBox="1">
          <a:spLocks noChangeArrowheads="1"/>
        </xdr:cNvSpPr>
      </xdr:nvSpPr>
      <xdr:spPr bwMode="auto">
        <a:xfrm>
          <a:off x="395224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2" name="Text Box 17">
          <a:extLst>
            <a:ext uri="{FF2B5EF4-FFF2-40B4-BE49-F238E27FC236}">
              <a16:creationId xmlns:a16="http://schemas.microsoft.com/office/drawing/2014/main" id="{76F75D82-DD65-A344-941C-1A1F4834B03C}"/>
            </a:ext>
          </a:extLst>
        </xdr:cNvPr>
        <xdr:cNvSpPr txBox="1">
          <a:spLocks noChangeArrowheads="1"/>
        </xdr:cNvSpPr>
      </xdr:nvSpPr>
      <xdr:spPr bwMode="auto">
        <a:xfrm>
          <a:off x="395224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3" name="Text Box 18">
          <a:extLst>
            <a:ext uri="{FF2B5EF4-FFF2-40B4-BE49-F238E27FC236}">
              <a16:creationId xmlns:a16="http://schemas.microsoft.com/office/drawing/2014/main" id="{D9EB7A02-F577-AB4F-8054-D8586C9E6D52}"/>
            </a:ext>
          </a:extLst>
        </xdr:cNvPr>
        <xdr:cNvSpPr txBox="1">
          <a:spLocks noChangeArrowheads="1"/>
        </xdr:cNvSpPr>
      </xdr:nvSpPr>
      <xdr:spPr bwMode="auto">
        <a:xfrm>
          <a:off x="395224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4" name="Text Box 19">
          <a:extLst>
            <a:ext uri="{FF2B5EF4-FFF2-40B4-BE49-F238E27FC236}">
              <a16:creationId xmlns:a16="http://schemas.microsoft.com/office/drawing/2014/main" id="{CE0A7430-B99F-784E-AEEF-A400B4F2C542}"/>
            </a:ext>
          </a:extLst>
        </xdr:cNvPr>
        <xdr:cNvSpPr txBox="1">
          <a:spLocks noChangeArrowheads="1"/>
        </xdr:cNvSpPr>
      </xdr:nvSpPr>
      <xdr:spPr bwMode="auto">
        <a:xfrm>
          <a:off x="395224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5" name="Text Box 16">
          <a:extLst>
            <a:ext uri="{FF2B5EF4-FFF2-40B4-BE49-F238E27FC236}">
              <a16:creationId xmlns:a16="http://schemas.microsoft.com/office/drawing/2014/main" id="{81FFD6E6-2E6A-8241-8889-5DF621ACB665}"/>
            </a:ext>
          </a:extLst>
        </xdr:cNvPr>
        <xdr:cNvSpPr txBox="1">
          <a:spLocks noChangeArrowheads="1"/>
        </xdr:cNvSpPr>
      </xdr:nvSpPr>
      <xdr:spPr bwMode="auto">
        <a:xfrm>
          <a:off x="395224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6" name="Text Box 17">
          <a:extLst>
            <a:ext uri="{FF2B5EF4-FFF2-40B4-BE49-F238E27FC236}">
              <a16:creationId xmlns:a16="http://schemas.microsoft.com/office/drawing/2014/main" id="{7DB8BF2E-BBB6-F04F-AB59-3949A961758F}"/>
            </a:ext>
          </a:extLst>
        </xdr:cNvPr>
        <xdr:cNvSpPr txBox="1">
          <a:spLocks noChangeArrowheads="1"/>
        </xdr:cNvSpPr>
      </xdr:nvSpPr>
      <xdr:spPr bwMode="auto">
        <a:xfrm>
          <a:off x="395224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7" name="Text Box 18">
          <a:extLst>
            <a:ext uri="{FF2B5EF4-FFF2-40B4-BE49-F238E27FC236}">
              <a16:creationId xmlns:a16="http://schemas.microsoft.com/office/drawing/2014/main" id="{39B91646-5CD1-0643-82D1-94AD5BC05054}"/>
            </a:ext>
          </a:extLst>
        </xdr:cNvPr>
        <xdr:cNvSpPr txBox="1">
          <a:spLocks noChangeArrowheads="1"/>
        </xdr:cNvSpPr>
      </xdr:nvSpPr>
      <xdr:spPr bwMode="auto">
        <a:xfrm>
          <a:off x="395224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8" name="Text Box 19">
          <a:extLst>
            <a:ext uri="{FF2B5EF4-FFF2-40B4-BE49-F238E27FC236}">
              <a16:creationId xmlns:a16="http://schemas.microsoft.com/office/drawing/2014/main" id="{02DF091A-DBC0-D84F-B60D-A05BE6F0A38C}"/>
            </a:ext>
          </a:extLst>
        </xdr:cNvPr>
        <xdr:cNvSpPr txBox="1">
          <a:spLocks noChangeArrowheads="1"/>
        </xdr:cNvSpPr>
      </xdr:nvSpPr>
      <xdr:spPr bwMode="auto">
        <a:xfrm>
          <a:off x="395224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9" name="Text Box 16">
          <a:extLst>
            <a:ext uri="{FF2B5EF4-FFF2-40B4-BE49-F238E27FC236}">
              <a16:creationId xmlns:a16="http://schemas.microsoft.com/office/drawing/2014/main" id="{5F05D0BB-8A73-BE41-9F1C-0DC884468993}"/>
            </a:ext>
          </a:extLst>
        </xdr:cNvPr>
        <xdr:cNvSpPr txBox="1">
          <a:spLocks noChangeArrowheads="1"/>
        </xdr:cNvSpPr>
      </xdr:nvSpPr>
      <xdr:spPr bwMode="auto">
        <a:xfrm>
          <a:off x="395224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0" name="Text Box 17">
          <a:extLst>
            <a:ext uri="{FF2B5EF4-FFF2-40B4-BE49-F238E27FC236}">
              <a16:creationId xmlns:a16="http://schemas.microsoft.com/office/drawing/2014/main" id="{45BAEF6C-EB8A-4A4E-855F-5BFBC3774EBA}"/>
            </a:ext>
          </a:extLst>
        </xdr:cNvPr>
        <xdr:cNvSpPr txBox="1">
          <a:spLocks noChangeArrowheads="1"/>
        </xdr:cNvSpPr>
      </xdr:nvSpPr>
      <xdr:spPr bwMode="auto">
        <a:xfrm>
          <a:off x="395224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1" name="Text Box 18">
          <a:extLst>
            <a:ext uri="{FF2B5EF4-FFF2-40B4-BE49-F238E27FC236}">
              <a16:creationId xmlns:a16="http://schemas.microsoft.com/office/drawing/2014/main" id="{89F02AD5-ED40-F140-8F50-C70685E00B36}"/>
            </a:ext>
          </a:extLst>
        </xdr:cNvPr>
        <xdr:cNvSpPr txBox="1">
          <a:spLocks noChangeArrowheads="1"/>
        </xdr:cNvSpPr>
      </xdr:nvSpPr>
      <xdr:spPr bwMode="auto">
        <a:xfrm>
          <a:off x="395224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2" name="Text Box 19">
          <a:extLst>
            <a:ext uri="{FF2B5EF4-FFF2-40B4-BE49-F238E27FC236}">
              <a16:creationId xmlns:a16="http://schemas.microsoft.com/office/drawing/2014/main" id="{8217EC13-360C-BD46-9CCA-8AAC8C585056}"/>
            </a:ext>
          </a:extLst>
        </xdr:cNvPr>
        <xdr:cNvSpPr txBox="1">
          <a:spLocks noChangeArrowheads="1"/>
        </xdr:cNvSpPr>
      </xdr:nvSpPr>
      <xdr:spPr bwMode="auto">
        <a:xfrm>
          <a:off x="395224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3" name="Text Box 16">
          <a:extLst>
            <a:ext uri="{FF2B5EF4-FFF2-40B4-BE49-F238E27FC236}">
              <a16:creationId xmlns:a16="http://schemas.microsoft.com/office/drawing/2014/main" id="{2839D511-0C64-8445-A8F5-E70AD9B6581D}"/>
            </a:ext>
          </a:extLst>
        </xdr:cNvPr>
        <xdr:cNvSpPr txBox="1">
          <a:spLocks noChangeArrowheads="1"/>
        </xdr:cNvSpPr>
      </xdr:nvSpPr>
      <xdr:spPr bwMode="auto">
        <a:xfrm>
          <a:off x="395224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4" name="Text Box 17">
          <a:extLst>
            <a:ext uri="{FF2B5EF4-FFF2-40B4-BE49-F238E27FC236}">
              <a16:creationId xmlns:a16="http://schemas.microsoft.com/office/drawing/2014/main" id="{279BA99F-2836-2B41-833E-FDF22B84ED98}"/>
            </a:ext>
          </a:extLst>
        </xdr:cNvPr>
        <xdr:cNvSpPr txBox="1">
          <a:spLocks noChangeArrowheads="1"/>
        </xdr:cNvSpPr>
      </xdr:nvSpPr>
      <xdr:spPr bwMode="auto">
        <a:xfrm>
          <a:off x="395224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5" name="Text Box 18">
          <a:extLst>
            <a:ext uri="{FF2B5EF4-FFF2-40B4-BE49-F238E27FC236}">
              <a16:creationId xmlns:a16="http://schemas.microsoft.com/office/drawing/2014/main" id="{79B40827-E26C-914A-883F-EF2919CDE09C}"/>
            </a:ext>
          </a:extLst>
        </xdr:cNvPr>
        <xdr:cNvSpPr txBox="1">
          <a:spLocks noChangeArrowheads="1"/>
        </xdr:cNvSpPr>
      </xdr:nvSpPr>
      <xdr:spPr bwMode="auto">
        <a:xfrm>
          <a:off x="395224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6" name="Text Box 19">
          <a:extLst>
            <a:ext uri="{FF2B5EF4-FFF2-40B4-BE49-F238E27FC236}">
              <a16:creationId xmlns:a16="http://schemas.microsoft.com/office/drawing/2014/main" id="{6BC470B1-9E38-8749-A664-56FD35D3C875}"/>
            </a:ext>
          </a:extLst>
        </xdr:cNvPr>
        <xdr:cNvSpPr txBox="1">
          <a:spLocks noChangeArrowheads="1"/>
        </xdr:cNvSpPr>
      </xdr:nvSpPr>
      <xdr:spPr bwMode="auto">
        <a:xfrm>
          <a:off x="39522400" y="629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07" name="Text Box 16">
          <a:extLst>
            <a:ext uri="{FF2B5EF4-FFF2-40B4-BE49-F238E27FC236}">
              <a16:creationId xmlns:a16="http://schemas.microsoft.com/office/drawing/2014/main" id="{38F62CB1-5B32-344A-8674-66758460C1CF}"/>
            </a:ext>
          </a:extLst>
        </xdr:cNvPr>
        <xdr:cNvSpPr txBox="1">
          <a:spLocks noChangeArrowheads="1"/>
        </xdr:cNvSpPr>
      </xdr:nvSpPr>
      <xdr:spPr bwMode="auto">
        <a:xfrm>
          <a:off x="87122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08" name="Text Box 17">
          <a:extLst>
            <a:ext uri="{FF2B5EF4-FFF2-40B4-BE49-F238E27FC236}">
              <a16:creationId xmlns:a16="http://schemas.microsoft.com/office/drawing/2014/main" id="{A6500183-A700-4B4F-AE2A-2C70336C5FA7}"/>
            </a:ext>
          </a:extLst>
        </xdr:cNvPr>
        <xdr:cNvSpPr txBox="1">
          <a:spLocks noChangeArrowheads="1"/>
        </xdr:cNvSpPr>
      </xdr:nvSpPr>
      <xdr:spPr bwMode="auto">
        <a:xfrm>
          <a:off x="87122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09" name="Text Box 18">
          <a:extLst>
            <a:ext uri="{FF2B5EF4-FFF2-40B4-BE49-F238E27FC236}">
              <a16:creationId xmlns:a16="http://schemas.microsoft.com/office/drawing/2014/main" id="{57DB210D-CD2E-9C43-BC81-358407B66AD8}"/>
            </a:ext>
          </a:extLst>
        </xdr:cNvPr>
        <xdr:cNvSpPr txBox="1">
          <a:spLocks noChangeArrowheads="1"/>
        </xdr:cNvSpPr>
      </xdr:nvSpPr>
      <xdr:spPr bwMode="auto">
        <a:xfrm>
          <a:off x="87122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10" name="Text Box 19">
          <a:extLst>
            <a:ext uri="{FF2B5EF4-FFF2-40B4-BE49-F238E27FC236}">
              <a16:creationId xmlns:a16="http://schemas.microsoft.com/office/drawing/2014/main" id="{0C83F60D-A23E-D14E-A873-4A6F130BFE59}"/>
            </a:ext>
          </a:extLst>
        </xdr:cNvPr>
        <xdr:cNvSpPr txBox="1">
          <a:spLocks noChangeArrowheads="1"/>
        </xdr:cNvSpPr>
      </xdr:nvSpPr>
      <xdr:spPr bwMode="auto">
        <a:xfrm>
          <a:off x="87122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28</xdr:row>
      <xdr:rowOff>504825</xdr:rowOff>
    </xdr:from>
    <xdr:ext cx="95250" cy="442269"/>
    <xdr:sp macro="" textlink="">
      <xdr:nvSpPr>
        <xdr:cNvPr id="111" name="Text Box 15">
          <a:extLst>
            <a:ext uri="{FF2B5EF4-FFF2-40B4-BE49-F238E27FC236}">
              <a16:creationId xmlns:a16="http://schemas.microsoft.com/office/drawing/2014/main" id="{92F5B179-CCDB-294C-B711-4CEF52A16950}"/>
            </a:ext>
          </a:extLst>
        </xdr:cNvPr>
        <xdr:cNvSpPr txBox="1">
          <a:spLocks noChangeArrowheads="1"/>
        </xdr:cNvSpPr>
      </xdr:nvSpPr>
      <xdr:spPr bwMode="auto">
        <a:xfrm>
          <a:off x="8712200" y="801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2" name="Text Box 16">
          <a:extLst>
            <a:ext uri="{FF2B5EF4-FFF2-40B4-BE49-F238E27FC236}">
              <a16:creationId xmlns:a16="http://schemas.microsoft.com/office/drawing/2014/main" id="{C589AC9C-B936-C54D-9BF8-D7E477602FF5}"/>
            </a:ext>
          </a:extLst>
        </xdr:cNvPr>
        <xdr:cNvSpPr txBox="1">
          <a:spLocks noChangeArrowheads="1"/>
        </xdr:cNvSpPr>
      </xdr:nvSpPr>
      <xdr:spPr bwMode="auto">
        <a:xfrm>
          <a:off x="359791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3" name="Text Box 17">
          <a:extLst>
            <a:ext uri="{FF2B5EF4-FFF2-40B4-BE49-F238E27FC236}">
              <a16:creationId xmlns:a16="http://schemas.microsoft.com/office/drawing/2014/main" id="{AB148FCE-276D-C74C-8FC8-74B5F2757CEC}"/>
            </a:ext>
          </a:extLst>
        </xdr:cNvPr>
        <xdr:cNvSpPr txBox="1">
          <a:spLocks noChangeArrowheads="1"/>
        </xdr:cNvSpPr>
      </xdr:nvSpPr>
      <xdr:spPr bwMode="auto">
        <a:xfrm>
          <a:off x="359791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4" name="Text Box 18">
          <a:extLst>
            <a:ext uri="{FF2B5EF4-FFF2-40B4-BE49-F238E27FC236}">
              <a16:creationId xmlns:a16="http://schemas.microsoft.com/office/drawing/2014/main" id="{F4823A89-4BDE-BA45-A675-06C28C4A6E74}"/>
            </a:ext>
          </a:extLst>
        </xdr:cNvPr>
        <xdr:cNvSpPr txBox="1">
          <a:spLocks noChangeArrowheads="1"/>
        </xdr:cNvSpPr>
      </xdr:nvSpPr>
      <xdr:spPr bwMode="auto">
        <a:xfrm>
          <a:off x="359791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5" name="Text Box 19">
          <a:extLst>
            <a:ext uri="{FF2B5EF4-FFF2-40B4-BE49-F238E27FC236}">
              <a16:creationId xmlns:a16="http://schemas.microsoft.com/office/drawing/2014/main" id="{6E4167E7-0518-2947-B02B-9E90289AA376}"/>
            </a:ext>
          </a:extLst>
        </xdr:cNvPr>
        <xdr:cNvSpPr txBox="1">
          <a:spLocks noChangeArrowheads="1"/>
        </xdr:cNvSpPr>
      </xdr:nvSpPr>
      <xdr:spPr bwMode="auto">
        <a:xfrm>
          <a:off x="359791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6" name="Text Box 16">
          <a:extLst>
            <a:ext uri="{FF2B5EF4-FFF2-40B4-BE49-F238E27FC236}">
              <a16:creationId xmlns:a16="http://schemas.microsoft.com/office/drawing/2014/main" id="{F5E34EA8-A49A-3749-BE9A-30A7267E6C0D}"/>
            </a:ext>
          </a:extLst>
        </xdr:cNvPr>
        <xdr:cNvSpPr txBox="1">
          <a:spLocks noChangeArrowheads="1"/>
        </xdr:cNvSpPr>
      </xdr:nvSpPr>
      <xdr:spPr bwMode="auto">
        <a:xfrm>
          <a:off x="375412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7" name="Text Box 17">
          <a:extLst>
            <a:ext uri="{FF2B5EF4-FFF2-40B4-BE49-F238E27FC236}">
              <a16:creationId xmlns:a16="http://schemas.microsoft.com/office/drawing/2014/main" id="{9E3ABD56-0F99-0647-930B-885812B00C76}"/>
            </a:ext>
          </a:extLst>
        </xdr:cNvPr>
        <xdr:cNvSpPr txBox="1">
          <a:spLocks noChangeArrowheads="1"/>
        </xdr:cNvSpPr>
      </xdr:nvSpPr>
      <xdr:spPr bwMode="auto">
        <a:xfrm>
          <a:off x="375412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8" name="Text Box 18">
          <a:extLst>
            <a:ext uri="{FF2B5EF4-FFF2-40B4-BE49-F238E27FC236}">
              <a16:creationId xmlns:a16="http://schemas.microsoft.com/office/drawing/2014/main" id="{01BF46BE-CD35-CB42-AD18-275E1F545A26}"/>
            </a:ext>
          </a:extLst>
        </xdr:cNvPr>
        <xdr:cNvSpPr txBox="1">
          <a:spLocks noChangeArrowheads="1"/>
        </xdr:cNvSpPr>
      </xdr:nvSpPr>
      <xdr:spPr bwMode="auto">
        <a:xfrm>
          <a:off x="375412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9" name="Text Box 19">
          <a:extLst>
            <a:ext uri="{FF2B5EF4-FFF2-40B4-BE49-F238E27FC236}">
              <a16:creationId xmlns:a16="http://schemas.microsoft.com/office/drawing/2014/main" id="{2065D361-B26A-3340-8DA5-5C61DEA81E12}"/>
            </a:ext>
          </a:extLst>
        </xdr:cNvPr>
        <xdr:cNvSpPr txBox="1">
          <a:spLocks noChangeArrowheads="1"/>
        </xdr:cNvSpPr>
      </xdr:nvSpPr>
      <xdr:spPr bwMode="auto">
        <a:xfrm>
          <a:off x="375412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120" name="Text Box 15">
          <a:extLst>
            <a:ext uri="{FF2B5EF4-FFF2-40B4-BE49-F238E27FC236}">
              <a16:creationId xmlns:a16="http://schemas.microsoft.com/office/drawing/2014/main" id="{99534321-CDE5-9F46-BE11-5D046A266315}"/>
            </a:ext>
          </a:extLst>
        </xdr:cNvPr>
        <xdr:cNvSpPr txBox="1">
          <a:spLocks noChangeArrowheads="1"/>
        </xdr:cNvSpPr>
      </xdr:nvSpPr>
      <xdr:spPr bwMode="auto">
        <a:xfrm>
          <a:off x="37541200" y="801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21" name="Text Box 16">
          <a:extLst>
            <a:ext uri="{FF2B5EF4-FFF2-40B4-BE49-F238E27FC236}">
              <a16:creationId xmlns:a16="http://schemas.microsoft.com/office/drawing/2014/main" id="{E1204C6F-176C-564A-B3E0-303F17B308D3}"/>
            </a:ext>
          </a:extLst>
        </xdr:cNvPr>
        <xdr:cNvSpPr txBox="1">
          <a:spLocks noChangeArrowheads="1"/>
        </xdr:cNvSpPr>
      </xdr:nvSpPr>
      <xdr:spPr bwMode="auto">
        <a:xfrm>
          <a:off x="375412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22" name="Text Box 17">
          <a:extLst>
            <a:ext uri="{FF2B5EF4-FFF2-40B4-BE49-F238E27FC236}">
              <a16:creationId xmlns:a16="http://schemas.microsoft.com/office/drawing/2014/main" id="{F7113D0A-8116-2741-96D0-618AC873B287}"/>
            </a:ext>
          </a:extLst>
        </xdr:cNvPr>
        <xdr:cNvSpPr txBox="1">
          <a:spLocks noChangeArrowheads="1"/>
        </xdr:cNvSpPr>
      </xdr:nvSpPr>
      <xdr:spPr bwMode="auto">
        <a:xfrm>
          <a:off x="375412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23" name="Text Box 18">
          <a:extLst>
            <a:ext uri="{FF2B5EF4-FFF2-40B4-BE49-F238E27FC236}">
              <a16:creationId xmlns:a16="http://schemas.microsoft.com/office/drawing/2014/main" id="{7FB1E05F-C6CB-1146-8F9A-7BB07CA9E4BC}"/>
            </a:ext>
          </a:extLst>
        </xdr:cNvPr>
        <xdr:cNvSpPr txBox="1">
          <a:spLocks noChangeArrowheads="1"/>
        </xdr:cNvSpPr>
      </xdr:nvSpPr>
      <xdr:spPr bwMode="auto">
        <a:xfrm>
          <a:off x="375412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24" name="Text Box 19">
          <a:extLst>
            <a:ext uri="{FF2B5EF4-FFF2-40B4-BE49-F238E27FC236}">
              <a16:creationId xmlns:a16="http://schemas.microsoft.com/office/drawing/2014/main" id="{94D4A999-0457-4C45-810B-44D6AE623E77}"/>
            </a:ext>
          </a:extLst>
        </xdr:cNvPr>
        <xdr:cNvSpPr txBox="1">
          <a:spLocks noChangeArrowheads="1"/>
        </xdr:cNvSpPr>
      </xdr:nvSpPr>
      <xdr:spPr bwMode="auto">
        <a:xfrm>
          <a:off x="375412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125" name="Text Box 15">
          <a:extLst>
            <a:ext uri="{FF2B5EF4-FFF2-40B4-BE49-F238E27FC236}">
              <a16:creationId xmlns:a16="http://schemas.microsoft.com/office/drawing/2014/main" id="{072E4207-AEBA-794D-8128-F703F9341DE3}"/>
            </a:ext>
          </a:extLst>
        </xdr:cNvPr>
        <xdr:cNvSpPr txBox="1">
          <a:spLocks noChangeArrowheads="1"/>
        </xdr:cNvSpPr>
      </xdr:nvSpPr>
      <xdr:spPr bwMode="auto">
        <a:xfrm>
          <a:off x="37541200" y="801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6" name="Text Box 16">
          <a:extLst>
            <a:ext uri="{FF2B5EF4-FFF2-40B4-BE49-F238E27FC236}">
              <a16:creationId xmlns:a16="http://schemas.microsoft.com/office/drawing/2014/main" id="{86E5F5A6-DF4C-564D-984E-23445E391D02}"/>
            </a:ext>
          </a:extLst>
        </xdr:cNvPr>
        <xdr:cNvSpPr txBox="1">
          <a:spLocks noChangeArrowheads="1"/>
        </xdr:cNvSpPr>
      </xdr:nvSpPr>
      <xdr:spPr bwMode="auto">
        <a:xfrm>
          <a:off x="395224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7" name="Text Box 17">
          <a:extLst>
            <a:ext uri="{FF2B5EF4-FFF2-40B4-BE49-F238E27FC236}">
              <a16:creationId xmlns:a16="http://schemas.microsoft.com/office/drawing/2014/main" id="{355CDE40-1AD6-3142-8170-EBFE78074889}"/>
            </a:ext>
          </a:extLst>
        </xdr:cNvPr>
        <xdr:cNvSpPr txBox="1">
          <a:spLocks noChangeArrowheads="1"/>
        </xdr:cNvSpPr>
      </xdr:nvSpPr>
      <xdr:spPr bwMode="auto">
        <a:xfrm>
          <a:off x="395224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8" name="Text Box 18">
          <a:extLst>
            <a:ext uri="{FF2B5EF4-FFF2-40B4-BE49-F238E27FC236}">
              <a16:creationId xmlns:a16="http://schemas.microsoft.com/office/drawing/2014/main" id="{42AB5E92-F3EC-F84D-8E12-971E21A91436}"/>
            </a:ext>
          </a:extLst>
        </xdr:cNvPr>
        <xdr:cNvSpPr txBox="1">
          <a:spLocks noChangeArrowheads="1"/>
        </xdr:cNvSpPr>
      </xdr:nvSpPr>
      <xdr:spPr bwMode="auto">
        <a:xfrm>
          <a:off x="395224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9" name="Text Box 19">
          <a:extLst>
            <a:ext uri="{FF2B5EF4-FFF2-40B4-BE49-F238E27FC236}">
              <a16:creationId xmlns:a16="http://schemas.microsoft.com/office/drawing/2014/main" id="{41D25573-3CB8-614B-BC69-6637C29D3253}"/>
            </a:ext>
          </a:extLst>
        </xdr:cNvPr>
        <xdr:cNvSpPr txBox="1">
          <a:spLocks noChangeArrowheads="1"/>
        </xdr:cNvSpPr>
      </xdr:nvSpPr>
      <xdr:spPr bwMode="auto">
        <a:xfrm>
          <a:off x="395224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0" name="Text Box 16">
          <a:extLst>
            <a:ext uri="{FF2B5EF4-FFF2-40B4-BE49-F238E27FC236}">
              <a16:creationId xmlns:a16="http://schemas.microsoft.com/office/drawing/2014/main" id="{8830C30C-8CFE-974B-91CB-1F1F30B86944}"/>
            </a:ext>
          </a:extLst>
        </xdr:cNvPr>
        <xdr:cNvSpPr txBox="1">
          <a:spLocks noChangeArrowheads="1"/>
        </xdr:cNvSpPr>
      </xdr:nvSpPr>
      <xdr:spPr bwMode="auto">
        <a:xfrm>
          <a:off x="395224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1" name="Text Box 17">
          <a:extLst>
            <a:ext uri="{FF2B5EF4-FFF2-40B4-BE49-F238E27FC236}">
              <a16:creationId xmlns:a16="http://schemas.microsoft.com/office/drawing/2014/main" id="{6046BE63-A4BE-B940-8935-ED085BE88BF6}"/>
            </a:ext>
          </a:extLst>
        </xdr:cNvPr>
        <xdr:cNvSpPr txBox="1">
          <a:spLocks noChangeArrowheads="1"/>
        </xdr:cNvSpPr>
      </xdr:nvSpPr>
      <xdr:spPr bwMode="auto">
        <a:xfrm>
          <a:off x="395224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2" name="Text Box 18">
          <a:extLst>
            <a:ext uri="{FF2B5EF4-FFF2-40B4-BE49-F238E27FC236}">
              <a16:creationId xmlns:a16="http://schemas.microsoft.com/office/drawing/2014/main" id="{392BA693-1542-DC47-AF38-EED40F7C65F9}"/>
            </a:ext>
          </a:extLst>
        </xdr:cNvPr>
        <xdr:cNvSpPr txBox="1">
          <a:spLocks noChangeArrowheads="1"/>
        </xdr:cNvSpPr>
      </xdr:nvSpPr>
      <xdr:spPr bwMode="auto">
        <a:xfrm>
          <a:off x="395224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3" name="Text Box 19">
          <a:extLst>
            <a:ext uri="{FF2B5EF4-FFF2-40B4-BE49-F238E27FC236}">
              <a16:creationId xmlns:a16="http://schemas.microsoft.com/office/drawing/2014/main" id="{84DBB5E8-C5BE-4E42-9CE4-68EC8476D7C1}"/>
            </a:ext>
          </a:extLst>
        </xdr:cNvPr>
        <xdr:cNvSpPr txBox="1">
          <a:spLocks noChangeArrowheads="1"/>
        </xdr:cNvSpPr>
      </xdr:nvSpPr>
      <xdr:spPr bwMode="auto">
        <a:xfrm>
          <a:off x="395224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4" name="Text Box 16">
          <a:extLst>
            <a:ext uri="{FF2B5EF4-FFF2-40B4-BE49-F238E27FC236}">
              <a16:creationId xmlns:a16="http://schemas.microsoft.com/office/drawing/2014/main" id="{FD8386EB-CBDA-4E47-9C3A-A1A5871B71D7}"/>
            </a:ext>
          </a:extLst>
        </xdr:cNvPr>
        <xdr:cNvSpPr txBox="1">
          <a:spLocks noChangeArrowheads="1"/>
        </xdr:cNvSpPr>
      </xdr:nvSpPr>
      <xdr:spPr bwMode="auto">
        <a:xfrm>
          <a:off x="395224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5" name="Text Box 17">
          <a:extLst>
            <a:ext uri="{FF2B5EF4-FFF2-40B4-BE49-F238E27FC236}">
              <a16:creationId xmlns:a16="http://schemas.microsoft.com/office/drawing/2014/main" id="{F122FCAE-CAC7-854F-BC6B-DA6321FEDA47}"/>
            </a:ext>
          </a:extLst>
        </xdr:cNvPr>
        <xdr:cNvSpPr txBox="1">
          <a:spLocks noChangeArrowheads="1"/>
        </xdr:cNvSpPr>
      </xdr:nvSpPr>
      <xdr:spPr bwMode="auto">
        <a:xfrm>
          <a:off x="395224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6" name="Text Box 18">
          <a:extLst>
            <a:ext uri="{FF2B5EF4-FFF2-40B4-BE49-F238E27FC236}">
              <a16:creationId xmlns:a16="http://schemas.microsoft.com/office/drawing/2014/main" id="{1DCA32BF-AE1B-B744-B7FA-E33F9A35788A}"/>
            </a:ext>
          </a:extLst>
        </xdr:cNvPr>
        <xdr:cNvSpPr txBox="1">
          <a:spLocks noChangeArrowheads="1"/>
        </xdr:cNvSpPr>
      </xdr:nvSpPr>
      <xdr:spPr bwMode="auto">
        <a:xfrm>
          <a:off x="395224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7" name="Text Box 19">
          <a:extLst>
            <a:ext uri="{FF2B5EF4-FFF2-40B4-BE49-F238E27FC236}">
              <a16:creationId xmlns:a16="http://schemas.microsoft.com/office/drawing/2014/main" id="{765DE523-66CB-4B43-9D52-7F377C9F44E9}"/>
            </a:ext>
          </a:extLst>
        </xdr:cNvPr>
        <xdr:cNvSpPr txBox="1">
          <a:spLocks noChangeArrowheads="1"/>
        </xdr:cNvSpPr>
      </xdr:nvSpPr>
      <xdr:spPr bwMode="auto">
        <a:xfrm>
          <a:off x="395224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8" name="Text Box 16">
          <a:extLst>
            <a:ext uri="{FF2B5EF4-FFF2-40B4-BE49-F238E27FC236}">
              <a16:creationId xmlns:a16="http://schemas.microsoft.com/office/drawing/2014/main" id="{39CD50B5-48C7-E84D-8E4B-03A9D2A427CA}"/>
            </a:ext>
          </a:extLst>
        </xdr:cNvPr>
        <xdr:cNvSpPr txBox="1">
          <a:spLocks noChangeArrowheads="1"/>
        </xdr:cNvSpPr>
      </xdr:nvSpPr>
      <xdr:spPr bwMode="auto">
        <a:xfrm>
          <a:off x="395224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9" name="Text Box 17">
          <a:extLst>
            <a:ext uri="{FF2B5EF4-FFF2-40B4-BE49-F238E27FC236}">
              <a16:creationId xmlns:a16="http://schemas.microsoft.com/office/drawing/2014/main" id="{D71B6AA6-72FF-E645-ABCF-928F37FF0C0C}"/>
            </a:ext>
          </a:extLst>
        </xdr:cNvPr>
        <xdr:cNvSpPr txBox="1">
          <a:spLocks noChangeArrowheads="1"/>
        </xdr:cNvSpPr>
      </xdr:nvSpPr>
      <xdr:spPr bwMode="auto">
        <a:xfrm>
          <a:off x="395224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40" name="Text Box 18">
          <a:extLst>
            <a:ext uri="{FF2B5EF4-FFF2-40B4-BE49-F238E27FC236}">
              <a16:creationId xmlns:a16="http://schemas.microsoft.com/office/drawing/2014/main" id="{742CDE16-652B-014A-8E73-572E75B2DE04}"/>
            </a:ext>
          </a:extLst>
        </xdr:cNvPr>
        <xdr:cNvSpPr txBox="1">
          <a:spLocks noChangeArrowheads="1"/>
        </xdr:cNvSpPr>
      </xdr:nvSpPr>
      <xdr:spPr bwMode="auto">
        <a:xfrm>
          <a:off x="395224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41" name="Text Box 19">
          <a:extLst>
            <a:ext uri="{FF2B5EF4-FFF2-40B4-BE49-F238E27FC236}">
              <a16:creationId xmlns:a16="http://schemas.microsoft.com/office/drawing/2014/main" id="{65CCCCB9-D158-A64D-9DD0-C10CEBEAA842}"/>
            </a:ext>
          </a:extLst>
        </xdr:cNvPr>
        <xdr:cNvSpPr txBox="1">
          <a:spLocks noChangeArrowheads="1"/>
        </xdr:cNvSpPr>
      </xdr:nvSpPr>
      <xdr:spPr bwMode="auto">
        <a:xfrm>
          <a:off x="39522400" y="725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178594</xdr:colOff>
      <xdr:row>0</xdr:row>
      <xdr:rowOff>71438</xdr:rowOff>
    </xdr:from>
    <xdr:to>
      <xdr:col>1</xdr:col>
      <xdr:colOff>550863</xdr:colOff>
      <xdr:row>3</xdr:row>
      <xdr:rowOff>121444</xdr:rowOff>
    </xdr:to>
    <xdr:pic>
      <xdr:nvPicPr>
        <xdr:cNvPr id="142" name="Imagen 3">
          <a:extLst>
            <a:ext uri="{FF2B5EF4-FFF2-40B4-BE49-F238E27FC236}">
              <a16:creationId xmlns:a16="http://schemas.microsoft.com/office/drawing/2014/main" id="{078E0995-A00F-874D-8D5A-E70BDF677C6C}"/>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178594" y="71438"/>
          <a:ext cx="1197769" cy="621506"/>
        </a:xfrm>
        <a:prstGeom prst="rect">
          <a:avLst/>
        </a:prstGeom>
      </xdr:spPr>
    </xdr:pic>
    <xdr:clientData/>
  </xdr:twoCellAnchor>
  <xdr:oneCellAnchor>
    <xdr:from>
      <xdr:col>12</xdr:col>
      <xdr:colOff>0</xdr:colOff>
      <xdr:row>28</xdr:row>
      <xdr:rowOff>504825</xdr:rowOff>
    </xdr:from>
    <xdr:ext cx="95250" cy="442269"/>
    <xdr:sp macro="" textlink="">
      <xdr:nvSpPr>
        <xdr:cNvPr id="143" name="Text Box 15">
          <a:extLst>
            <a:ext uri="{FF2B5EF4-FFF2-40B4-BE49-F238E27FC236}">
              <a16:creationId xmlns:a16="http://schemas.microsoft.com/office/drawing/2014/main" id="{9298C9A4-665B-C549-AE93-CE73C5AEF151}"/>
            </a:ext>
          </a:extLst>
        </xdr:cNvPr>
        <xdr:cNvSpPr txBox="1">
          <a:spLocks noChangeArrowheads="1"/>
        </xdr:cNvSpPr>
      </xdr:nvSpPr>
      <xdr:spPr bwMode="auto">
        <a:xfrm>
          <a:off x="8712200" y="801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144" name="Text Box 15">
          <a:extLst>
            <a:ext uri="{FF2B5EF4-FFF2-40B4-BE49-F238E27FC236}">
              <a16:creationId xmlns:a16="http://schemas.microsoft.com/office/drawing/2014/main" id="{88A74553-0EAF-3846-8749-1EAB1517D83B}"/>
            </a:ext>
          </a:extLst>
        </xdr:cNvPr>
        <xdr:cNvSpPr txBox="1">
          <a:spLocks noChangeArrowheads="1"/>
        </xdr:cNvSpPr>
      </xdr:nvSpPr>
      <xdr:spPr bwMode="auto">
        <a:xfrm>
          <a:off x="37541200" y="801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145" name="Text Box 15">
          <a:extLst>
            <a:ext uri="{FF2B5EF4-FFF2-40B4-BE49-F238E27FC236}">
              <a16:creationId xmlns:a16="http://schemas.microsoft.com/office/drawing/2014/main" id="{67AD3101-1CA9-D546-8707-0FE5E6C41DC3}"/>
            </a:ext>
          </a:extLst>
        </xdr:cNvPr>
        <xdr:cNvSpPr txBox="1">
          <a:spLocks noChangeArrowheads="1"/>
        </xdr:cNvSpPr>
      </xdr:nvSpPr>
      <xdr:spPr bwMode="auto">
        <a:xfrm>
          <a:off x="37541200" y="801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146" name="Text Box 16">
          <a:extLst>
            <a:ext uri="{FF2B5EF4-FFF2-40B4-BE49-F238E27FC236}">
              <a16:creationId xmlns:a16="http://schemas.microsoft.com/office/drawing/2014/main" id="{8F6B4DF9-D98C-9C48-B8F0-E4C2E6E3DA33}"/>
            </a:ext>
          </a:extLst>
        </xdr:cNvPr>
        <xdr:cNvSpPr txBox="1">
          <a:spLocks noChangeArrowheads="1"/>
        </xdr:cNvSpPr>
      </xdr:nvSpPr>
      <xdr:spPr bwMode="auto">
        <a:xfrm>
          <a:off x="87122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147" name="Text Box 17">
          <a:extLst>
            <a:ext uri="{FF2B5EF4-FFF2-40B4-BE49-F238E27FC236}">
              <a16:creationId xmlns:a16="http://schemas.microsoft.com/office/drawing/2014/main" id="{E086D897-F105-CE46-8600-CE7CF6A95BBD}"/>
            </a:ext>
          </a:extLst>
        </xdr:cNvPr>
        <xdr:cNvSpPr txBox="1">
          <a:spLocks noChangeArrowheads="1"/>
        </xdr:cNvSpPr>
      </xdr:nvSpPr>
      <xdr:spPr bwMode="auto">
        <a:xfrm>
          <a:off x="87122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148" name="Text Box 18">
          <a:extLst>
            <a:ext uri="{FF2B5EF4-FFF2-40B4-BE49-F238E27FC236}">
              <a16:creationId xmlns:a16="http://schemas.microsoft.com/office/drawing/2014/main" id="{B9D6F786-0EAC-CC4B-8019-53DE091E905F}"/>
            </a:ext>
          </a:extLst>
        </xdr:cNvPr>
        <xdr:cNvSpPr txBox="1">
          <a:spLocks noChangeArrowheads="1"/>
        </xdr:cNvSpPr>
      </xdr:nvSpPr>
      <xdr:spPr bwMode="auto">
        <a:xfrm>
          <a:off x="87122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149" name="Text Box 19">
          <a:extLst>
            <a:ext uri="{FF2B5EF4-FFF2-40B4-BE49-F238E27FC236}">
              <a16:creationId xmlns:a16="http://schemas.microsoft.com/office/drawing/2014/main" id="{4A3D8042-9703-4E4B-B170-96E284EBF41E}"/>
            </a:ext>
          </a:extLst>
        </xdr:cNvPr>
        <xdr:cNvSpPr txBox="1">
          <a:spLocks noChangeArrowheads="1"/>
        </xdr:cNvSpPr>
      </xdr:nvSpPr>
      <xdr:spPr bwMode="auto">
        <a:xfrm>
          <a:off x="87122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150" name="Text Box 16">
          <a:extLst>
            <a:ext uri="{FF2B5EF4-FFF2-40B4-BE49-F238E27FC236}">
              <a16:creationId xmlns:a16="http://schemas.microsoft.com/office/drawing/2014/main" id="{5FB2B753-7B96-0144-931E-B7F7905D23E6}"/>
            </a:ext>
          </a:extLst>
        </xdr:cNvPr>
        <xdr:cNvSpPr txBox="1">
          <a:spLocks noChangeArrowheads="1"/>
        </xdr:cNvSpPr>
      </xdr:nvSpPr>
      <xdr:spPr bwMode="auto">
        <a:xfrm>
          <a:off x="359791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151" name="Text Box 17">
          <a:extLst>
            <a:ext uri="{FF2B5EF4-FFF2-40B4-BE49-F238E27FC236}">
              <a16:creationId xmlns:a16="http://schemas.microsoft.com/office/drawing/2014/main" id="{3ED3234A-421D-B646-A10F-E5C385F1FA0E}"/>
            </a:ext>
          </a:extLst>
        </xdr:cNvPr>
        <xdr:cNvSpPr txBox="1">
          <a:spLocks noChangeArrowheads="1"/>
        </xdr:cNvSpPr>
      </xdr:nvSpPr>
      <xdr:spPr bwMode="auto">
        <a:xfrm>
          <a:off x="359791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152" name="Text Box 18">
          <a:extLst>
            <a:ext uri="{FF2B5EF4-FFF2-40B4-BE49-F238E27FC236}">
              <a16:creationId xmlns:a16="http://schemas.microsoft.com/office/drawing/2014/main" id="{048BCA57-3C49-3940-AAE1-179B7543CF8A}"/>
            </a:ext>
          </a:extLst>
        </xdr:cNvPr>
        <xdr:cNvSpPr txBox="1">
          <a:spLocks noChangeArrowheads="1"/>
        </xdr:cNvSpPr>
      </xdr:nvSpPr>
      <xdr:spPr bwMode="auto">
        <a:xfrm>
          <a:off x="359791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153" name="Text Box 19">
          <a:extLst>
            <a:ext uri="{FF2B5EF4-FFF2-40B4-BE49-F238E27FC236}">
              <a16:creationId xmlns:a16="http://schemas.microsoft.com/office/drawing/2014/main" id="{C90CEDDD-F87E-FE42-BFC3-9D4054767A67}"/>
            </a:ext>
          </a:extLst>
        </xdr:cNvPr>
        <xdr:cNvSpPr txBox="1">
          <a:spLocks noChangeArrowheads="1"/>
        </xdr:cNvSpPr>
      </xdr:nvSpPr>
      <xdr:spPr bwMode="auto">
        <a:xfrm>
          <a:off x="359791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4" name="Text Box 16">
          <a:extLst>
            <a:ext uri="{FF2B5EF4-FFF2-40B4-BE49-F238E27FC236}">
              <a16:creationId xmlns:a16="http://schemas.microsoft.com/office/drawing/2014/main" id="{99242E97-606A-2C41-BEA1-DA240E421140}"/>
            </a:ext>
          </a:extLst>
        </xdr:cNvPr>
        <xdr:cNvSpPr txBox="1">
          <a:spLocks noChangeArrowheads="1"/>
        </xdr:cNvSpPr>
      </xdr:nvSpPr>
      <xdr:spPr bwMode="auto">
        <a:xfrm>
          <a:off x="375412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5" name="Text Box 17">
          <a:extLst>
            <a:ext uri="{FF2B5EF4-FFF2-40B4-BE49-F238E27FC236}">
              <a16:creationId xmlns:a16="http://schemas.microsoft.com/office/drawing/2014/main" id="{248507E2-5E90-AB4E-915E-6A357269D54E}"/>
            </a:ext>
          </a:extLst>
        </xdr:cNvPr>
        <xdr:cNvSpPr txBox="1">
          <a:spLocks noChangeArrowheads="1"/>
        </xdr:cNvSpPr>
      </xdr:nvSpPr>
      <xdr:spPr bwMode="auto">
        <a:xfrm>
          <a:off x="375412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6" name="Text Box 18">
          <a:extLst>
            <a:ext uri="{FF2B5EF4-FFF2-40B4-BE49-F238E27FC236}">
              <a16:creationId xmlns:a16="http://schemas.microsoft.com/office/drawing/2014/main" id="{A4FD33B3-F47F-434D-9A3B-0540663CAE42}"/>
            </a:ext>
          </a:extLst>
        </xdr:cNvPr>
        <xdr:cNvSpPr txBox="1">
          <a:spLocks noChangeArrowheads="1"/>
        </xdr:cNvSpPr>
      </xdr:nvSpPr>
      <xdr:spPr bwMode="auto">
        <a:xfrm>
          <a:off x="375412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7" name="Text Box 19">
          <a:extLst>
            <a:ext uri="{FF2B5EF4-FFF2-40B4-BE49-F238E27FC236}">
              <a16:creationId xmlns:a16="http://schemas.microsoft.com/office/drawing/2014/main" id="{1E2E2B6E-54DA-AA4C-AECB-3A7C683CBC06}"/>
            </a:ext>
          </a:extLst>
        </xdr:cNvPr>
        <xdr:cNvSpPr txBox="1">
          <a:spLocks noChangeArrowheads="1"/>
        </xdr:cNvSpPr>
      </xdr:nvSpPr>
      <xdr:spPr bwMode="auto">
        <a:xfrm>
          <a:off x="375412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8" name="Text Box 16">
          <a:extLst>
            <a:ext uri="{FF2B5EF4-FFF2-40B4-BE49-F238E27FC236}">
              <a16:creationId xmlns:a16="http://schemas.microsoft.com/office/drawing/2014/main" id="{471EA713-730B-D54D-87F5-371027BD2340}"/>
            </a:ext>
          </a:extLst>
        </xdr:cNvPr>
        <xdr:cNvSpPr txBox="1">
          <a:spLocks noChangeArrowheads="1"/>
        </xdr:cNvSpPr>
      </xdr:nvSpPr>
      <xdr:spPr bwMode="auto">
        <a:xfrm>
          <a:off x="375412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9" name="Text Box 17">
          <a:extLst>
            <a:ext uri="{FF2B5EF4-FFF2-40B4-BE49-F238E27FC236}">
              <a16:creationId xmlns:a16="http://schemas.microsoft.com/office/drawing/2014/main" id="{1024D30C-823C-FB47-B6D9-F898124C1CE3}"/>
            </a:ext>
          </a:extLst>
        </xdr:cNvPr>
        <xdr:cNvSpPr txBox="1">
          <a:spLocks noChangeArrowheads="1"/>
        </xdr:cNvSpPr>
      </xdr:nvSpPr>
      <xdr:spPr bwMode="auto">
        <a:xfrm>
          <a:off x="375412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60" name="Text Box 18">
          <a:extLst>
            <a:ext uri="{FF2B5EF4-FFF2-40B4-BE49-F238E27FC236}">
              <a16:creationId xmlns:a16="http://schemas.microsoft.com/office/drawing/2014/main" id="{789D14C7-78E5-E34B-8C75-C1CC3BE34C90}"/>
            </a:ext>
          </a:extLst>
        </xdr:cNvPr>
        <xdr:cNvSpPr txBox="1">
          <a:spLocks noChangeArrowheads="1"/>
        </xdr:cNvSpPr>
      </xdr:nvSpPr>
      <xdr:spPr bwMode="auto">
        <a:xfrm>
          <a:off x="375412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61" name="Text Box 19">
          <a:extLst>
            <a:ext uri="{FF2B5EF4-FFF2-40B4-BE49-F238E27FC236}">
              <a16:creationId xmlns:a16="http://schemas.microsoft.com/office/drawing/2014/main" id="{7B50D7B3-79B5-4043-9EE8-DEF1AD39C49A}"/>
            </a:ext>
          </a:extLst>
        </xdr:cNvPr>
        <xdr:cNvSpPr txBox="1">
          <a:spLocks noChangeArrowheads="1"/>
        </xdr:cNvSpPr>
      </xdr:nvSpPr>
      <xdr:spPr bwMode="auto">
        <a:xfrm>
          <a:off x="375412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2" name="Text Box 16">
          <a:extLst>
            <a:ext uri="{FF2B5EF4-FFF2-40B4-BE49-F238E27FC236}">
              <a16:creationId xmlns:a16="http://schemas.microsoft.com/office/drawing/2014/main" id="{163C930B-8070-0848-A17D-6C6CD28E0154}"/>
            </a:ext>
          </a:extLst>
        </xdr:cNvPr>
        <xdr:cNvSpPr txBox="1">
          <a:spLocks noChangeArrowheads="1"/>
        </xdr:cNvSpPr>
      </xdr:nvSpPr>
      <xdr:spPr bwMode="auto">
        <a:xfrm>
          <a:off x="395224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3" name="Text Box 17">
          <a:extLst>
            <a:ext uri="{FF2B5EF4-FFF2-40B4-BE49-F238E27FC236}">
              <a16:creationId xmlns:a16="http://schemas.microsoft.com/office/drawing/2014/main" id="{6B898355-9C36-AA4C-B123-1E2DEEA77C88}"/>
            </a:ext>
          </a:extLst>
        </xdr:cNvPr>
        <xdr:cNvSpPr txBox="1">
          <a:spLocks noChangeArrowheads="1"/>
        </xdr:cNvSpPr>
      </xdr:nvSpPr>
      <xdr:spPr bwMode="auto">
        <a:xfrm>
          <a:off x="395224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4" name="Text Box 18">
          <a:extLst>
            <a:ext uri="{FF2B5EF4-FFF2-40B4-BE49-F238E27FC236}">
              <a16:creationId xmlns:a16="http://schemas.microsoft.com/office/drawing/2014/main" id="{FE9197BF-2A4A-4140-AB83-CE7F85313B55}"/>
            </a:ext>
          </a:extLst>
        </xdr:cNvPr>
        <xdr:cNvSpPr txBox="1">
          <a:spLocks noChangeArrowheads="1"/>
        </xdr:cNvSpPr>
      </xdr:nvSpPr>
      <xdr:spPr bwMode="auto">
        <a:xfrm>
          <a:off x="395224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5" name="Text Box 19">
          <a:extLst>
            <a:ext uri="{FF2B5EF4-FFF2-40B4-BE49-F238E27FC236}">
              <a16:creationId xmlns:a16="http://schemas.microsoft.com/office/drawing/2014/main" id="{EBEF806A-3C3C-8742-9974-5076D93E3526}"/>
            </a:ext>
          </a:extLst>
        </xdr:cNvPr>
        <xdr:cNvSpPr txBox="1">
          <a:spLocks noChangeArrowheads="1"/>
        </xdr:cNvSpPr>
      </xdr:nvSpPr>
      <xdr:spPr bwMode="auto">
        <a:xfrm>
          <a:off x="395224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6" name="Text Box 16">
          <a:extLst>
            <a:ext uri="{FF2B5EF4-FFF2-40B4-BE49-F238E27FC236}">
              <a16:creationId xmlns:a16="http://schemas.microsoft.com/office/drawing/2014/main" id="{6779D5DC-654F-D84F-B46C-AF56B29C02B8}"/>
            </a:ext>
          </a:extLst>
        </xdr:cNvPr>
        <xdr:cNvSpPr txBox="1">
          <a:spLocks noChangeArrowheads="1"/>
        </xdr:cNvSpPr>
      </xdr:nvSpPr>
      <xdr:spPr bwMode="auto">
        <a:xfrm>
          <a:off x="395224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7" name="Text Box 17">
          <a:extLst>
            <a:ext uri="{FF2B5EF4-FFF2-40B4-BE49-F238E27FC236}">
              <a16:creationId xmlns:a16="http://schemas.microsoft.com/office/drawing/2014/main" id="{384C5531-2022-B54E-A913-9DE328D93153}"/>
            </a:ext>
          </a:extLst>
        </xdr:cNvPr>
        <xdr:cNvSpPr txBox="1">
          <a:spLocks noChangeArrowheads="1"/>
        </xdr:cNvSpPr>
      </xdr:nvSpPr>
      <xdr:spPr bwMode="auto">
        <a:xfrm>
          <a:off x="395224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8" name="Text Box 18">
          <a:extLst>
            <a:ext uri="{FF2B5EF4-FFF2-40B4-BE49-F238E27FC236}">
              <a16:creationId xmlns:a16="http://schemas.microsoft.com/office/drawing/2014/main" id="{7483EEB4-83E3-3E43-A726-1999DFDFC620}"/>
            </a:ext>
          </a:extLst>
        </xdr:cNvPr>
        <xdr:cNvSpPr txBox="1">
          <a:spLocks noChangeArrowheads="1"/>
        </xdr:cNvSpPr>
      </xdr:nvSpPr>
      <xdr:spPr bwMode="auto">
        <a:xfrm>
          <a:off x="395224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9" name="Text Box 19">
          <a:extLst>
            <a:ext uri="{FF2B5EF4-FFF2-40B4-BE49-F238E27FC236}">
              <a16:creationId xmlns:a16="http://schemas.microsoft.com/office/drawing/2014/main" id="{FED0C66B-554D-6340-8B86-71BF8C0E43F6}"/>
            </a:ext>
          </a:extLst>
        </xdr:cNvPr>
        <xdr:cNvSpPr txBox="1">
          <a:spLocks noChangeArrowheads="1"/>
        </xdr:cNvSpPr>
      </xdr:nvSpPr>
      <xdr:spPr bwMode="auto">
        <a:xfrm>
          <a:off x="395224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0" name="Text Box 16">
          <a:extLst>
            <a:ext uri="{FF2B5EF4-FFF2-40B4-BE49-F238E27FC236}">
              <a16:creationId xmlns:a16="http://schemas.microsoft.com/office/drawing/2014/main" id="{0D37006B-B080-DA47-9EDA-4FF453DCF453}"/>
            </a:ext>
          </a:extLst>
        </xdr:cNvPr>
        <xdr:cNvSpPr txBox="1">
          <a:spLocks noChangeArrowheads="1"/>
        </xdr:cNvSpPr>
      </xdr:nvSpPr>
      <xdr:spPr bwMode="auto">
        <a:xfrm>
          <a:off x="395224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1" name="Text Box 17">
          <a:extLst>
            <a:ext uri="{FF2B5EF4-FFF2-40B4-BE49-F238E27FC236}">
              <a16:creationId xmlns:a16="http://schemas.microsoft.com/office/drawing/2014/main" id="{8D9EE2E5-183C-D240-98F7-0CB0B173F760}"/>
            </a:ext>
          </a:extLst>
        </xdr:cNvPr>
        <xdr:cNvSpPr txBox="1">
          <a:spLocks noChangeArrowheads="1"/>
        </xdr:cNvSpPr>
      </xdr:nvSpPr>
      <xdr:spPr bwMode="auto">
        <a:xfrm>
          <a:off x="395224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2" name="Text Box 18">
          <a:extLst>
            <a:ext uri="{FF2B5EF4-FFF2-40B4-BE49-F238E27FC236}">
              <a16:creationId xmlns:a16="http://schemas.microsoft.com/office/drawing/2014/main" id="{AD40C20B-9E77-0C4B-90F1-A12AE4D4B8C3}"/>
            </a:ext>
          </a:extLst>
        </xdr:cNvPr>
        <xdr:cNvSpPr txBox="1">
          <a:spLocks noChangeArrowheads="1"/>
        </xdr:cNvSpPr>
      </xdr:nvSpPr>
      <xdr:spPr bwMode="auto">
        <a:xfrm>
          <a:off x="395224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3" name="Text Box 19">
          <a:extLst>
            <a:ext uri="{FF2B5EF4-FFF2-40B4-BE49-F238E27FC236}">
              <a16:creationId xmlns:a16="http://schemas.microsoft.com/office/drawing/2014/main" id="{F9780696-5AAC-7940-A18F-04A99C7AC9AA}"/>
            </a:ext>
          </a:extLst>
        </xdr:cNvPr>
        <xdr:cNvSpPr txBox="1">
          <a:spLocks noChangeArrowheads="1"/>
        </xdr:cNvSpPr>
      </xdr:nvSpPr>
      <xdr:spPr bwMode="auto">
        <a:xfrm>
          <a:off x="395224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4" name="Text Box 16">
          <a:extLst>
            <a:ext uri="{FF2B5EF4-FFF2-40B4-BE49-F238E27FC236}">
              <a16:creationId xmlns:a16="http://schemas.microsoft.com/office/drawing/2014/main" id="{20F48965-C3B9-5A42-AED5-6A8DF0C79C5C}"/>
            </a:ext>
          </a:extLst>
        </xdr:cNvPr>
        <xdr:cNvSpPr txBox="1">
          <a:spLocks noChangeArrowheads="1"/>
        </xdr:cNvSpPr>
      </xdr:nvSpPr>
      <xdr:spPr bwMode="auto">
        <a:xfrm>
          <a:off x="395224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5" name="Text Box 17">
          <a:extLst>
            <a:ext uri="{FF2B5EF4-FFF2-40B4-BE49-F238E27FC236}">
              <a16:creationId xmlns:a16="http://schemas.microsoft.com/office/drawing/2014/main" id="{901A049F-064E-E945-B474-773247643F3F}"/>
            </a:ext>
          </a:extLst>
        </xdr:cNvPr>
        <xdr:cNvSpPr txBox="1">
          <a:spLocks noChangeArrowheads="1"/>
        </xdr:cNvSpPr>
      </xdr:nvSpPr>
      <xdr:spPr bwMode="auto">
        <a:xfrm>
          <a:off x="395224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6" name="Text Box 18">
          <a:extLst>
            <a:ext uri="{FF2B5EF4-FFF2-40B4-BE49-F238E27FC236}">
              <a16:creationId xmlns:a16="http://schemas.microsoft.com/office/drawing/2014/main" id="{F70316DA-7E92-214A-AB09-9770D4280846}"/>
            </a:ext>
          </a:extLst>
        </xdr:cNvPr>
        <xdr:cNvSpPr txBox="1">
          <a:spLocks noChangeArrowheads="1"/>
        </xdr:cNvSpPr>
      </xdr:nvSpPr>
      <xdr:spPr bwMode="auto">
        <a:xfrm>
          <a:off x="395224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7" name="Text Box 19">
          <a:extLst>
            <a:ext uri="{FF2B5EF4-FFF2-40B4-BE49-F238E27FC236}">
              <a16:creationId xmlns:a16="http://schemas.microsoft.com/office/drawing/2014/main" id="{5958852F-3E60-9E40-A150-E43EDD76BA61}"/>
            </a:ext>
          </a:extLst>
        </xdr:cNvPr>
        <xdr:cNvSpPr txBox="1">
          <a:spLocks noChangeArrowheads="1"/>
        </xdr:cNvSpPr>
      </xdr:nvSpPr>
      <xdr:spPr bwMode="auto">
        <a:xfrm>
          <a:off x="39522400" y="820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33</xdr:row>
      <xdr:rowOff>504825</xdr:rowOff>
    </xdr:from>
    <xdr:ext cx="95250" cy="442269"/>
    <xdr:sp macro="" textlink="">
      <xdr:nvSpPr>
        <xdr:cNvPr id="178" name="Text Box 15">
          <a:extLst>
            <a:ext uri="{FF2B5EF4-FFF2-40B4-BE49-F238E27FC236}">
              <a16:creationId xmlns:a16="http://schemas.microsoft.com/office/drawing/2014/main" id="{699472C2-F3AC-504B-AB73-4CCFCFDF7F8C}"/>
            </a:ext>
          </a:extLst>
        </xdr:cNvPr>
        <xdr:cNvSpPr txBox="1">
          <a:spLocks noChangeArrowheads="1"/>
        </xdr:cNvSpPr>
      </xdr:nvSpPr>
      <xdr:spPr bwMode="auto">
        <a:xfrm>
          <a:off x="8712200" y="896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179" name="Text Box 15">
          <a:extLst>
            <a:ext uri="{FF2B5EF4-FFF2-40B4-BE49-F238E27FC236}">
              <a16:creationId xmlns:a16="http://schemas.microsoft.com/office/drawing/2014/main" id="{8AB2F058-4E4B-6F4E-9F11-C7380E16E5F9}"/>
            </a:ext>
          </a:extLst>
        </xdr:cNvPr>
        <xdr:cNvSpPr txBox="1">
          <a:spLocks noChangeArrowheads="1"/>
        </xdr:cNvSpPr>
      </xdr:nvSpPr>
      <xdr:spPr bwMode="auto">
        <a:xfrm>
          <a:off x="37541200" y="896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180" name="Text Box 15">
          <a:extLst>
            <a:ext uri="{FF2B5EF4-FFF2-40B4-BE49-F238E27FC236}">
              <a16:creationId xmlns:a16="http://schemas.microsoft.com/office/drawing/2014/main" id="{0D386274-C2AD-E441-95D1-6C2B19A2B678}"/>
            </a:ext>
          </a:extLst>
        </xdr:cNvPr>
        <xdr:cNvSpPr txBox="1">
          <a:spLocks noChangeArrowheads="1"/>
        </xdr:cNvSpPr>
      </xdr:nvSpPr>
      <xdr:spPr bwMode="auto">
        <a:xfrm>
          <a:off x="37541200" y="896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33</xdr:row>
      <xdr:rowOff>504825</xdr:rowOff>
    </xdr:from>
    <xdr:ext cx="95250" cy="442269"/>
    <xdr:sp macro="" textlink="">
      <xdr:nvSpPr>
        <xdr:cNvPr id="181" name="Text Box 15">
          <a:extLst>
            <a:ext uri="{FF2B5EF4-FFF2-40B4-BE49-F238E27FC236}">
              <a16:creationId xmlns:a16="http://schemas.microsoft.com/office/drawing/2014/main" id="{07D0059C-EB47-7646-B8EE-5B38372AAE35}"/>
            </a:ext>
          </a:extLst>
        </xdr:cNvPr>
        <xdr:cNvSpPr txBox="1">
          <a:spLocks noChangeArrowheads="1"/>
        </xdr:cNvSpPr>
      </xdr:nvSpPr>
      <xdr:spPr bwMode="auto">
        <a:xfrm>
          <a:off x="8712200" y="896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182" name="Text Box 15">
          <a:extLst>
            <a:ext uri="{FF2B5EF4-FFF2-40B4-BE49-F238E27FC236}">
              <a16:creationId xmlns:a16="http://schemas.microsoft.com/office/drawing/2014/main" id="{A49D6E1E-9C85-B044-82F5-F5F3AD4371CA}"/>
            </a:ext>
          </a:extLst>
        </xdr:cNvPr>
        <xdr:cNvSpPr txBox="1">
          <a:spLocks noChangeArrowheads="1"/>
        </xdr:cNvSpPr>
      </xdr:nvSpPr>
      <xdr:spPr bwMode="auto">
        <a:xfrm>
          <a:off x="37541200" y="896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183" name="Text Box 15">
          <a:extLst>
            <a:ext uri="{FF2B5EF4-FFF2-40B4-BE49-F238E27FC236}">
              <a16:creationId xmlns:a16="http://schemas.microsoft.com/office/drawing/2014/main" id="{9DAD5BEA-381C-5645-A2D9-6C6834B27954}"/>
            </a:ext>
          </a:extLst>
        </xdr:cNvPr>
        <xdr:cNvSpPr txBox="1">
          <a:spLocks noChangeArrowheads="1"/>
        </xdr:cNvSpPr>
      </xdr:nvSpPr>
      <xdr:spPr bwMode="auto">
        <a:xfrm>
          <a:off x="37541200" y="896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184" name="Text Box 16">
          <a:extLst>
            <a:ext uri="{FF2B5EF4-FFF2-40B4-BE49-F238E27FC236}">
              <a16:creationId xmlns:a16="http://schemas.microsoft.com/office/drawing/2014/main" id="{6E98B35D-B31C-0545-B22B-B98069181146}"/>
            </a:ext>
          </a:extLst>
        </xdr:cNvPr>
        <xdr:cNvSpPr txBox="1">
          <a:spLocks noChangeArrowheads="1"/>
        </xdr:cNvSpPr>
      </xdr:nvSpPr>
      <xdr:spPr bwMode="auto">
        <a:xfrm>
          <a:off x="87122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185" name="Text Box 17">
          <a:extLst>
            <a:ext uri="{FF2B5EF4-FFF2-40B4-BE49-F238E27FC236}">
              <a16:creationId xmlns:a16="http://schemas.microsoft.com/office/drawing/2014/main" id="{8B8D8964-2E1F-334C-A679-B1E8E813E741}"/>
            </a:ext>
          </a:extLst>
        </xdr:cNvPr>
        <xdr:cNvSpPr txBox="1">
          <a:spLocks noChangeArrowheads="1"/>
        </xdr:cNvSpPr>
      </xdr:nvSpPr>
      <xdr:spPr bwMode="auto">
        <a:xfrm>
          <a:off x="87122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186" name="Text Box 18">
          <a:extLst>
            <a:ext uri="{FF2B5EF4-FFF2-40B4-BE49-F238E27FC236}">
              <a16:creationId xmlns:a16="http://schemas.microsoft.com/office/drawing/2014/main" id="{E6AB04C1-58CF-EE48-AA8D-EE3A7E0DED58}"/>
            </a:ext>
          </a:extLst>
        </xdr:cNvPr>
        <xdr:cNvSpPr txBox="1">
          <a:spLocks noChangeArrowheads="1"/>
        </xdr:cNvSpPr>
      </xdr:nvSpPr>
      <xdr:spPr bwMode="auto">
        <a:xfrm>
          <a:off x="87122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187" name="Text Box 19">
          <a:extLst>
            <a:ext uri="{FF2B5EF4-FFF2-40B4-BE49-F238E27FC236}">
              <a16:creationId xmlns:a16="http://schemas.microsoft.com/office/drawing/2014/main" id="{91A04441-E4CB-8E46-B237-AF7E83F41B3D}"/>
            </a:ext>
          </a:extLst>
        </xdr:cNvPr>
        <xdr:cNvSpPr txBox="1">
          <a:spLocks noChangeArrowheads="1"/>
        </xdr:cNvSpPr>
      </xdr:nvSpPr>
      <xdr:spPr bwMode="auto">
        <a:xfrm>
          <a:off x="87122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35</xdr:row>
      <xdr:rowOff>0</xdr:rowOff>
    </xdr:from>
    <xdr:ext cx="95250" cy="171450"/>
    <xdr:sp macro="" textlink="">
      <xdr:nvSpPr>
        <xdr:cNvPr id="188" name="Text Box 16">
          <a:extLst>
            <a:ext uri="{FF2B5EF4-FFF2-40B4-BE49-F238E27FC236}">
              <a16:creationId xmlns:a16="http://schemas.microsoft.com/office/drawing/2014/main" id="{33B95CDC-B864-504C-B4F7-9AD49C3D4E18}"/>
            </a:ext>
          </a:extLst>
        </xdr:cNvPr>
        <xdr:cNvSpPr txBox="1">
          <a:spLocks noChangeArrowheads="1"/>
        </xdr:cNvSpPr>
      </xdr:nvSpPr>
      <xdr:spPr bwMode="auto">
        <a:xfrm>
          <a:off x="359791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35</xdr:row>
      <xdr:rowOff>0</xdr:rowOff>
    </xdr:from>
    <xdr:ext cx="95250" cy="171450"/>
    <xdr:sp macro="" textlink="">
      <xdr:nvSpPr>
        <xdr:cNvPr id="189" name="Text Box 17">
          <a:extLst>
            <a:ext uri="{FF2B5EF4-FFF2-40B4-BE49-F238E27FC236}">
              <a16:creationId xmlns:a16="http://schemas.microsoft.com/office/drawing/2014/main" id="{F049951A-75B2-144E-B35C-9ED365A0DFD0}"/>
            </a:ext>
          </a:extLst>
        </xdr:cNvPr>
        <xdr:cNvSpPr txBox="1">
          <a:spLocks noChangeArrowheads="1"/>
        </xdr:cNvSpPr>
      </xdr:nvSpPr>
      <xdr:spPr bwMode="auto">
        <a:xfrm>
          <a:off x="359791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35</xdr:row>
      <xdr:rowOff>0</xdr:rowOff>
    </xdr:from>
    <xdr:ext cx="95250" cy="171450"/>
    <xdr:sp macro="" textlink="">
      <xdr:nvSpPr>
        <xdr:cNvPr id="190" name="Text Box 18">
          <a:extLst>
            <a:ext uri="{FF2B5EF4-FFF2-40B4-BE49-F238E27FC236}">
              <a16:creationId xmlns:a16="http://schemas.microsoft.com/office/drawing/2014/main" id="{E1ABC541-B129-E64C-8588-F9B71608FBF9}"/>
            </a:ext>
          </a:extLst>
        </xdr:cNvPr>
        <xdr:cNvSpPr txBox="1">
          <a:spLocks noChangeArrowheads="1"/>
        </xdr:cNvSpPr>
      </xdr:nvSpPr>
      <xdr:spPr bwMode="auto">
        <a:xfrm>
          <a:off x="359791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35</xdr:row>
      <xdr:rowOff>0</xdr:rowOff>
    </xdr:from>
    <xdr:ext cx="95250" cy="171450"/>
    <xdr:sp macro="" textlink="">
      <xdr:nvSpPr>
        <xdr:cNvPr id="191" name="Text Box 19">
          <a:extLst>
            <a:ext uri="{FF2B5EF4-FFF2-40B4-BE49-F238E27FC236}">
              <a16:creationId xmlns:a16="http://schemas.microsoft.com/office/drawing/2014/main" id="{13340516-ED6B-C842-8571-254D6BE919B5}"/>
            </a:ext>
          </a:extLst>
        </xdr:cNvPr>
        <xdr:cNvSpPr txBox="1">
          <a:spLocks noChangeArrowheads="1"/>
        </xdr:cNvSpPr>
      </xdr:nvSpPr>
      <xdr:spPr bwMode="auto">
        <a:xfrm>
          <a:off x="359791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2" name="Text Box 16">
          <a:extLst>
            <a:ext uri="{FF2B5EF4-FFF2-40B4-BE49-F238E27FC236}">
              <a16:creationId xmlns:a16="http://schemas.microsoft.com/office/drawing/2014/main" id="{D4B1D505-0C62-E64B-B433-19D7CE2E947D}"/>
            </a:ext>
          </a:extLst>
        </xdr:cNvPr>
        <xdr:cNvSpPr txBox="1">
          <a:spLocks noChangeArrowheads="1"/>
        </xdr:cNvSpPr>
      </xdr:nvSpPr>
      <xdr:spPr bwMode="auto">
        <a:xfrm>
          <a:off x="375412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3" name="Text Box 17">
          <a:extLst>
            <a:ext uri="{FF2B5EF4-FFF2-40B4-BE49-F238E27FC236}">
              <a16:creationId xmlns:a16="http://schemas.microsoft.com/office/drawing/2014/main" id="{5889F1A0-25D3-554F-A3A2-450D8C8AE07E}"/>
            </a:ext>
          </a:extLst>
        </xdr:cNvPr>
        <xdr:cNvSpPr txBox="1">
          <a:spLocks noChangeArrowheads="1"/>
        </xdr:cNvSpPr>
      </xdr:nvSpPr>
      <xdr:spPr bwMode="auto">
        <a:xfrm>
          <a:off x="375412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4" name="Text Box 18">
          <a:extLst>
            <a:ext uri="{FF2B5EF4-FFF2-40B4-BE49-F238E27FC236}">
              <a16:creationId xmlns:a16="http://schemas.microsoft.com/office/drawing/2014/main" id="{27E5176F-A4A9-234E-B261-A5C3802B6B03}"/>
            </a:ext>
          </a:extLst>
        </xdr:cNvPr>
        <xdr:cNvSpPr txBox="1">
          <a:spLocks noChangeArrowheads="1"/>
        </xdr:cNvSpPr>
      </xdr:nvSpPr>
      <xdr:spPr bwMode="auto">
        <a:xfrm>
          <a:off x="375412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5" name="Text Box 19">
          <a:extLst>
            <a:ext uri="{FF2B5EF4-FFF2-40B4-BE49-F238E27FC236}">
              <a16:creationId xmlns:a16="http://schemas.microsoft.com/office/drawing/2014/main" id="{BF6A9F40-E579-184D-A12E-11C438228B03}"/>
            </a:ext>
          </a:extLst>
        </xdr:cNvPr>
        <xdr:cNvSpPr txBox="1">
          <a:spLocks noChangeArrowheads="1"/>
        </xdr:cNvSpPr>
      </xdr:nvSpPr>
      <xdr:spPr bwMode="auto">
        <a:xfrm>
          <a:off x="375412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6" name="Text Box 16">
          <a:extLst>
            <a:ext uri="{FF2B5EF4-FFF2-40B4-BE49-F238E27FC236}">
              <a16:creationId xmlns:a16="http://schemas.microsoft.com/office/drawing/2014/main" id="{A9EDB45F-5470-9746-9043-DA1457767E29}"/>
            </a:ext>
          </a:extLst>
        </xdr:cNvPr>
        <xdr:cNvSpPr txBox="1">
          <a:spLocks noChangeArrowheads="1"/>
        </xdr:cNvSpPr>
      </xdr:nvSpPr>
      <xdr:spPr bwMode="auto">
        <a:xfrm>
          <a:off x="375412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7" name="Text Box 17">
          <a:extLst>
            <a:ext uri="{FF2B5EF4-FFF2-40B4-BE49-F238E27FC236}">
              <a16:creationId xmlns:a16="http://schemas.microsoft.com/office/drawing/2014/main" id="{CCC5A5EE-0962-F649-8DEA-948E84539D50}"/>
            </a:ext>
          </a:extLst>
        </xdr:cNvPr>
        <xdr:cNvSpPr txBox="1">
          <a:spLocks noChangeArrowheads="1"/>
        </xdr:cNvSpPr>
      </xdr:nvSpPr>
      <xdr:spPr bwMode="auto">
        <a:xfrm>
          <a:off x="375412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8" name="Text Box 18">
          <a:extLst>
            <a:ext uri="{FF2B5EF4-FFF2-40B4-BE49-F238E27FC236}">
              <a16:creationId xmlns:a16="http://schemas.microsoft.com/office/drawing/2014/main" id="{AEDFE574-EE5C-3342-B9E9-CA154AB19699}"/>
            </a:ext>
          </a:extLst>
        </xdr:cNvPr>
        <xdr:cNvSpPr txBox="1">
          <a:spLocks noChangeArrowheads="1"/>
        </xdr:cNvSpPr>
      </xdr:nvSpPr>
      <xdr:spPr bwMode="auto">
        <a:xfrm>
          <a:off x="375412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9" name="Text Box 19">
          <a:extLst>
            <a:ext uri="{FF2B5EF4-FFF2-40B4-BE49-F238E27FC236}">
              <a16:creationId xmlns:a16="http://schemas.microsoft.com/office/drawing/2014/main" id="{D4B8756D-4000-B545-BB42-1CBEBAFA6858}"/>
            </a:ext>
          </a:extLst>
        </xdr:cNvPr>
        <xdr:cNvSpPr txBox="1">
          <a:spLocks noChangeArrowheads="1"/>
        </xdr:cNvSpPr>
      </xdr:nvSpPr>
      <xdr:spPr bwMode="auto">
        <a:xfrm>
          <a:off x="375412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0" name="Text Box 16">
          <a:extLst>
            <a:ext uri="{FF2B5EF4-FFF2-40B4-BE49-F238E27FC236}">
              <a16:creationId xmlns:a16="http://schemas.microsoft.com/office/drawing/2014/main" id="{79EC39C2-33C9-2140-A737-3FA736AE1BBF}"/>
            </a:ext>
          </a:extLst>
        </xdr:cNvPr>
        <xdr:cNvSpPr txBox="1">
          <a:spLocks noChangeArrowheads="1"/>
        </xdr:cNvSpPr>
      </xdr:nvSpPr>
      <xdr:spPr bwMode="auto">
        <a:xfrm>
          <a:off x="395224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1" name="Text Box 17">
          <a:extLst>
            <a:ext uri="{FF2B5EF4-FFF2-40B4-BE49-F238E27FC236}">
              <a16:creationId xmlns:a16="http://schemas.microsoft.com/office/drawing/2014/main" id="{7AF8B843-9946-2F41-94AA-30667267B87D}"/>
            </a:ext>
          </a:extLst>
        </xdr:cNvPr>
        <xdr:cNvSpPr txBox="1">
          <a:spLocks noChangeArrowheads="1"/>
        </xdr:cNvSpPr>
      </xdr:nvSpPr>
      <xdr:spPr bwMode="auto">
        <a:xfrm>
          <a:off x="395224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2" name="Text Box 18">
          <a:extLst>
            <a:ext uri="{FF2B5EF4-FFF2-40B4-BE49-F238E27FC236}">
              <a16:creationId xmlns:a16="http://schemas.microsoft.com/office/drawing/2014/main" id="{C86EC75C-468E-FE4C-8DA2-FA7D67ED33FB}"/>
            </a:ext>
          </a:extLst>
        </xdr:cNvPr>
        <xdr:cNvSpPr txBox="1">
          <a:spLocks noChangeArrowheads="1"/>
        </xdr:cNvSpPr>
      </xdr:nvSpPr>
      <xdr:spPr bwMode="auto">
        <a:xfrm>
          <a:off x="395224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3" name="Text Box 19">
          <a:extLst>
            <a:ext uri="{FF2B5EF4-FFF2-40B4-BE49-F238E27FC236}">
              <a16:creationId xmlns:a16="http://schemas.microsoft.com/office/drawing/2014/main" id="{1271611E-47BB-704D-9ACF-913226E22757}"/>
            </a:ext>
          </a:extLst>
        </xdr:cNvPr>
        <xdr:cNvSpPr txBox="1">
          <a:spLocks noChangeArrowheads="1"/>
        </xdr:cNvSpPr>
      </xdr:nvSpPr>
      <xdr:spPr bwMode="auto">
        <a:xfrm>
          <a:off x="395224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4" name="Text Box 16">
          <a:extLst>
            <a:ext uri="{FF2B5EF4-FFF2-40B4-BE49-F238E27FC236}">
              <a16:creationId xmlns:a16="http://schemas.microsoft.com/office/drawing/2014/main" id="{14943D60-E87E-534C-B4B9-DB9DEA81E5A8}"/>
            </a:ext>
          </a:extLst>
        </xdr:cNvPr>
        <xdr:cNvSpPr txBox="1">
          <a:spLocks noChangeArrowheads="1"/>
        </xdr:cNvSpPr>
      </xdr:nvSpPr>
      <xdr:spPr bwMode="auto">
        <a:xfrm>
          <a:off x="395224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5" name="Text Box 17">
          <a:extLst>
            <a:ext uri="{FF2B5EF4-FFF2-40B4-BE49-F238E27FC236}">
              <a16:creationId xmlns:a16="http://schemas.microsoft.com/office/drawing/2014/main" id="{2D58BC79-5D51-2C40-80FA-E3F7059AA017}"/>
            </a:ext>
          </a:extLst>
        </xdr:cNvPr>
        <xdr:cNvSpPr txBox="1">
          <a:spLocks noChangeArrowheads="1"/>
        </xdr:cNvSpPr>
      </xdr:nvSpPr>
      <xdr:spPr bwMode="auto">
        <a:xfrm>
          <a:off x="395224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6" name="Text Box 18">
          <a:extLst>
            <a:ext uri="{FF2B5EF4-FFF2-40B4-BE49-F238E27FC236}">
              <a16:creationId xmlns:a16="http://schemas.microsoft.com/office/drawing/2014/main" id="{BC5581EE-652B-2E45-881F-A85000F4AE4B}"/>
            </a:ext>
          </a:extLst>
        </xdr:cNvPr>
        <xdr:cNvSpPr txBox="1">
          <a:spLocks noChangeArrowheads="1"/>
        </xdr:cNvSpPr>
      </xdr:nvSpPr>
      <xdr:spPr bwMode="auto">
        <a:xfrm>
          <a:off x="395224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7" name="Text Box 19">
          <a:extLst>
            <a:ext uri="{FF2B5EF4-FFF2-40B4-BE49-F238E27FC236}">
              <a16:creationId xmlns:a16="http://schemas.microsoft.com/office/drawing/2014/main" id="{F825A4DB-8A72-384C-B321-C6BEACE119DC}"/>
            </a:ext>
          </a:extLst>
        </xdr:cNvPr>
        <xdr:cNvSpPr txBox="1">
          <a:spLocks noChangeArrowheads="1"/>
        </xdr:cNvSpPr>
      </xdr:nvSpPr>
      <xdr:spPr bwMode="auto">
        <a:xfrm>
          <a:off x="395224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8" name="Text Box 16">
          <a:extLst>
            <a:ext uri="{FF2B5EF4-FFF2-40B4-BE49-F238E27FC236}">
              <a16:creationId xmlns:a16="http://schemas.microsoft.com/office/drawing/2014/main" id="{C0CD6C86-2CA0-3349-89D8-66F77B26ED01}"/>
            </a:ext>
          </a:extLst>
        </xdr:cNvPr>
        <xdr:cNvSpPr txBox="1">
          <a:spLocks noChangeArrowheads="1"/>
        </xdr:cNvSpPr>
      </xdr:nvSpPr>
      <xdr:spPr bwMode="auto">
        <a:xfrm>
          <a:off x="395224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9" name="Text Box 17">
          <a:extLst>
            <a:ext uri="{FF2B5EF4-FFF2-40B4-BE49-F238E27FC236}">
              <a16:creationId xmlns:a16="http://schemas.microsoft.com/office/drawing/2014/main" id="{AD94B6C8-CFB0-2C46-A173-E880E59E6E35}"/>
            </a:ext>
          </a:extLst>
        </xdr:cNvPr>
        <xdr:cNvSpPr txBox="1">
          <a:spLocks noChangeArrowheads="1"/>
        </xdr:cNvSpPr>
      </xdr:nvSpPr>
      <xdr:spPr bwMode="auto">
        <a:xfrm>
          <a:off x="395224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10" name="Text Box 18">
          <a:extLst>
            <a:ext uri="{FF2B5EF4-FFF2-40B4-BE49-F238E27FC236}">
              <a16:creationId xmlns:a16="http://schemas.microsoft.com/office/drawing/2014/main" id="{0B33C864-19C1-AC49-BA87-3F79A7703796}"/>
            </a:ext>
          </a:extLst>
        </xdr:cNvPr>
        <xdr:cNvSpPr txBox="1">
          <a:spLocks noChangeArrowheads="1"/>
        </xdr:cNvSpPr>
      </xdr:nvSpPr>
      <xdr:spPr bwMode="auto">
        <a:xfrm>
          <a:off x="395224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11" name="Text Box 19">
          <a:extLst>
            <a:ext uri="{FF2B5EF4-FFF2-40B4-BE49-F238E27FC236}">
              <a16:creationId xmlns:a16="http://schemas.microsoft.com/office/drawing/2014/main" id="{6649A666-54F5-D44D-9E5C-44BB999CE0D4}"/>
            </a:ext>
          </a:extLst>
        </xdr:cNvPr>
        <xdr:cNvSpPr txBox="1">
          <a:spLocks noChangeArrowheads="1"/>
        </xdr:cNvSpPr>
      </xdr:nvSpPr>
      <xdr:spPr bwMode="auto">
        <a:xfrm>
          <a:off x="395224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12" name="Text Box 16">
          <a:extLst>
            <a:ext uri="{FF2B5EF4-FFF2-40B4-BE49-F238E27FC236}">
              <a16:creationId xmlns:a16="http://schemas.microsoft.com/office/drawing/2014/main" id="{2CFF1BC6-5EA9-0F49-ABEB-5C6E42C608EA}"/>
            </a:ext>
          </a:extLst>
        </xdr:cNvPr>
        <xdr:cNvSpPr txBox="1">
          <a:spLocks noChangeArrowheads="1"/>
        </xdr:cNvSpPr>
      </xdr:nvSpPr>
      <xdr:spPr bwMode="auto">
        <a:xfrm>
          <a:off x="395224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13" name="Text Box 17">
          <a:extLst>
            <a:ext uri="{FF2B5EF4-FFF2-40B4-BE49-F238E27FC236}">
              <a16:creationId xmlns:a16="http://schemas.microsoft.com/office/drawing/2014/main" id="{EFC23AA1-5AF0-584E-B60E-63B7A01EEDB1}"/>
            </a:ext>
          </a:extLst>
        </xdr:cNvPr>
        <xdr:cNvSpPr txBox="1">
          <a:spLocks noChangeArrowheads="1"/>
        </xdr:cNvSpPr>
      </xdr:nvSpPr>
      <xdr:spPr bwMode="auto">
        <a:xfrm>
          <a:off x="395224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14" name="Text Box 18">
          <a:extLst>
            <a:ext uri="{FF2B5EF4-FFF2-40B4-BE49-F238E27FC236}">
              <a16:creationId xmlns:a16="http://schemas.microsoft.com/office/drawing/2014/main" id="{DEEAD85D-9289-244E-A611-D53AC4DF48CF}"/>
            </a:ext>
          </a:extLst>
        </xdr:cNvPr>
        <xdr:cNvSpPr txBox="1">
          <a:spLocks noChangeArrowheads="1"/>
        </xdr:cNvSpPr>
      </xdr:nvSpPr>
      <xdr:spPr bwMode="auto">
        <a:xfrm>
          <a:off x="395224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15" name="Text Box 19">
          <a:extLst>
            <a:ext uri="{FF2B5EF4-FFF2-40B4-BE49-F238E27FC236}">
              <a16:creationId xmlns:a16="http://schemas.microsoft.com/office/drawing/2014/main" id="{60EEB8A5-0157-E44E-8F00-27E8ED87A655}"/>
            </a:ext>
          </a:extLst>
        </xdr:cNvPr>
        <xdr:cNvSpPr txBox="1">
          <a:spLocks noChangeArrowheads="1"/>
        </xdr:cNvSpPr>
      </xdr:nvSpPr>
      <xdr:spPr bwMode="auto">
        <a:xfrm>
          <a:off x="39522400" y="915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38</xdr:row>
      <xdr:rowOff>504825</xdr:rowOff>
    </xdr:from>
    <xdr:ext cx="95250" cy="442269"/>
    <xdr:sp macro="" textlink="">
      <xdr:nvSpPr>
        <xdr:cNvPr id="216" name="Text Box 15">
          <a:extLst>
            <a:ext uri="{FF2B5EF4-FFF2-40B4-BE49-F238E27FC236}">
              <a16:creationId xmlns:a16="http://schemas.microsoft.com/office/drawing/2014/main" id="{6FF467F3-9681-FD41-93AA-3A18BC290703}"/>
            </a:ext>
          </a:extLst>
        </xdr:cNvPr>
        <xdr:cNvSpPr txBox="1">
          <a:spLocks noChangeArrowheads="1"/>
        </xdr:cNvSpPr>
      </xdr:nvSpPr>
      <xdr:spPr bwMode="auto">
        <a:xfrm>
          <a:off x="8712200" y="9915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38</xdr:row>
      <xdr:rowOff>504825</xdr:rowOff>
    </xdr:from>
    <xdr:ext cx="95250" cy="442269"/>
    <xdr:sp macro="" textlink="">
      <xdr:nvSpPr>
        <xdr:cNvPr id="217" name="Text Box 15">
          <a:extLst>
            <a:ext uri="{FF2B5EF4-FFF2-40B4-BE49-F238E27FC236}">
              <a16:creationId xmlns:a16="http://schemas.microsoft.com/office/drawing/2014/main" id="{5EAF20D5-903A-6844-B7AF-1409AD2E4687}"/>
            </a:ext>
          </a:extLst>
        </xdr:cNvPr>
        <xdr:cNvSpPr txBox="1">
          <a:spLocks noChangeArrowheads="1"/>
        </xdr:cNvSpPr>
      </xdr:nvSpPr>
      <xdr:spPr bwMode="auto">
        <a:xfrm>
          <a:off x="37541200" y="9915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38</xdr:row>
      <xdr:rowOff>504825</xdr:rowOff>
    </xdr:from>
    <xdr:ext cx="95250" cy="442269"/>
    <xdr:sp macro="" textlink="">
      <xdr:nvSpPr>
        <xdr:cNvPr id="218" name="Text Box 15">
          <a:extLst>
            <a:ext uri="{FF2B5EF4-FFF2-40B4-BE49-F238E27FC236}">
              <a16:creationId xmlns:a16="http://schemas.microsoft.com/office/drawing/2014/main" id="{933D20B5-CFFF-874D-B448-A53346D23EC7}"/>
            </a:ext>
          </a:extLst>
        </xdr:cNvPr>
        <xdr:cNvSpPr txBox="1">
          <a:spLocks noChangeArrowheads="1"/>
        </xdr:cNvSpPr>
      </xdr:nvSpPr>
      <xdr:spPr bwMode="auto">
        <a:xfrm>
          <a:off x="37541200" y="9915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38</xdr:row>
      <xdr:rowOff>504825</xdr:rowOff>
    </xdr:from>
    <xdr:ext cx="95250" cy="442269"/>
    <xdr:sp macro="" textlink="">
      <xdr:nvSpPr>
        <xdr:cNvPr id="219" name="Text Box 15">
          <a:extLst>
            <a:ext uri="{FF2B5EF4-FFF2-40B4-BE49-F238E27FC236}">
              <a16:creationId xmlns:a16="http://schemas.microsoft.com/office/drawing/2014/main" id="{764DD523-6A9F-5D4E-ABDD-4796026D7A32}"/>
            </a:ext>
          </a:extLst>
        </xdr:cNvPr>
        <xdr:cNvSpPr txBox="1">
          <a:spLocks noChangeArrowheads="1"/>
        </xdr:cNvSpPr>
      </xdr:nvSpPr>
      <xdr:spPr bwMode="auto">
        <a:xfrm>
          <a:off x="8712200" y="9915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38</xdr:row>
      <xdr:rowOff>504825</xdr:rowOff>
    </xdr:from>
    <xdr:ext cx="95250" cy="442269"/>
    <xdr:sp macro="" textlink="">
      <xdr:nvSpPr>
        <xdr:cNvPr id="220" name="Text Box 15">
          <a:extLst>
            <a:ext uri="{FF2B5EF4-FFF2-40B4-BE49-F238E27FC236}">
              <a16:creationId xmlns:a16="http://schemas.microsoft.com/office/drawing/2014/main" id="{EFB6C5E2-19FF-6C49-8228-23F506D339C9}"/>
            </a:ext>
          </a:extLst>
        </xdr:cNvPr>
        <xdr:cNvSpPr txBox="1">
          <a:spLocks noChangeArrowheads="1"/>
        </xdr:cNvSpPr>
      </xdr:nvSpPr>
      <xdr:spPr bwMode="auto">
        <a:xfrm>
          <a:off x="37541200" y="9915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38</xdr:row>
      <xdr:rowOff>504825</xdr:rowOff>
    </xdr:from>
    <xdr:ext cx="95250" cy="442269"/>
    <xdr:sp macro="" textlink="">
      <xdr:nvSpPr>
        <xdr:cNvPr id="221" name="Text Box 15">
          <a:extLst>
            <a:ext uri="{FF2B5EF4-FFF2-40B4-BE49-F238E27FC236}">
              <a16:creationId xmlns:a16="http://schemas.microsoft.com/office/drawing/2014/main" id="{530C72EF-6205-8D46-BBC5-EF844DB10CB8}"/>
            </a:ext>
          </a:extLst>
        </xdr:cNvPr>
        <xdr:cNvSpPr txBox="1">
          <a:spLocks noChangeArrowheads="1"/>
        </xdr:cNvSpPr>
      </xdr:nvSpPr>
      <xdr:spPr bwMode="auto">
        <a:xfrm>
          <a:off x="37541200" y="9915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222" name="Text Box 16">
          <a:extLst>
            <a:ext uri="{FF2B5EF4-FFF2-40B4-BE49-F238E27FC236}">
              <a16:creationId xmlns:a16="http://schemas.microsoft.com/office/drawing/2014/main" id="{53CB0697-6437-1348-868F-1E981902FAFC}"/>
            </a:ext>
          </a:extLst>
        </xdr:cNvPr>
        <xdr:cNvSpPr txBox="1">
          <a:spLocks noChangeArrowheads="1"/>
        </xdr:cNvSpPr>
      </xdr:nvSpPr>
      <xdr:spPr bwMode="auto">
        <a:xfrm>
          <a:off x="87122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223" name="Text Box 17">
          <a:extLst>
            <a:ext uri="{FF2B5EF4-FFF2-40B4-BE49-F238E27FC236}">
              <a16:creationId xmlns:a16="http://schemas.microsoft.com/office/drawing/2014/main" id="{A660F3AB-9D0F-0B49-BD62-0542EB94BF36}"/>
            </a:ext>
          </a:extLst>
        </xdr:cNvPr>
        <xdr:cNvSpPr txBox="1">
          <a:spLocks noChangeArrowheads="1"/>
        </xdr:cNvSpPr>
      </xdr:nvSpPr>
      <xdr:spPr bwMode="auto">
        <a:xfrm>
          <a:off x="87122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224" name="Text Box 18">
          <a:extLst>
            <a:ext uri="{FF2B5EF4-FFF2-40B4-BE49-F238E27FC236}">
              <a16:creationId xmlns:a16="http://schemas.microsoft.com/office/drawing/2014/main" id="{C6112577-7843-D445-9FE7-6F5AD76B0A6E}"/>
            </a:ext>
          </a:extLst>
        </xdr:cNvPr>
        <xdr:cNvSpPr txBox="1">
          <a:spLocks noChangeArrowheads="1"/>
        </xdr:cNvSpPr>
      </xdr:nvSpPr>
      <xdr:spPr bwMode="auto">
        <a:xfrm>
          <a:off x="87122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225" name="Text Box 19">
          <a:extLst>
            <a:ext uri="{FF2B5EF4-FFF2-40B4-BE49-F238E27FC236}">
              <a16:creationId xmlns:a16="http://schemas.microsoft.com/office/drawing/2014/main" id="{834916A2-1549-9346-BE1A-059478FF9956}"/>
            </a:ext>
          </a:extLst>
        </xdr:cNvPr>
        <xdr:cNvSpPr txBox="1">
          <a:spLocks noChangeArrowheads="1"/>
        </xdr:cNvSpPr>
      </xdr:nvSpPr>
      <xdr:spPr bwMode="auto">
        <a:xfrm>
          <a:off x="87122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40</xdr:row>
      <xdr:rowOff>0</xdr:rowOff>
    </xdr:from>
    <xdr:ext cx="95250" cy="171450"/>
    <xdr:sp macro="" textlink="">
      <xdr:nvSpPr>
        <xdr:cNvPr id="226" name="Text Box 16">
          <a:extLst>
            <a:ext uri="{FF2B5EF4-FFF2-40B4-BE49-F238E27FC236}">
              <a16:creationId xmlns:a16="http://schemas.microsoft.com/office/drawing/2014/main" id="{1B61C8BD-142E-3F4D-AE1E-A487BDBE62A1}"/>
            </a:ext>
          </a:extLst>
        </xdr:cNvPr>
        <xdr:cNvSpPr txBox="1">
          <a:spLocks noChangeArrowheads="1"/>
        </xdr:cNvSpPr>
      </xdr:nvSpPr>
      <xdr:spPr bwMode="auto">
        <a:xfrm>
          <a:off x="359791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40</xdr:row>
      <xdr:rowOff>0</xdr:rowOff>
    </xdr:from>
    <xdr:ext cx="95250" cy="171450"/>
    <xdr:sp macro="" textlink="">
      <xdr:nvSpPr>
        <xdr:cNvPr id="227" name="Text Box 17">
          <a:extLst>
            <a:ext uri="{FF2B5EF4-FFF2-40B4-BE49-F238E27FC236}">
              <a16:creationId xmlns:a16="http://schemas.microsoft.com/office/drawing/2014/main" id="{B3499F3F-A6F3-E941-A746-E96BC43FC678}"/>
            </a:ext>
          </a:extLst>
        </xdr:cNvPr>
        <xdr:cNvSpPr txBox="1">
          <a:spLocks noChangeArrowheads="1"/>
        </xdr:cNvSpPr>
      </xdr:nvSpPr>
      <xdr:spPr bwMode="auto">
        <a:xfrm>
          <a:off x="359791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40</xdr:row>
      <xdr:rowOff>0</xdr:rowOff>
    </xdr:from>
    <xdr:ext cx="95250" cy="171450"/>
    <xdr:sp macro="" textlink="">
      <xdr:nvSpPr>
        <xdr:cNvPr id="228" name="Text Box 18">
          <a:extLst>
            <a:ext uri="{FF2B5EF4-FFF2-40B4-BE49-F238E27FC236}">
              <a16:creationId xmlns:a16="http://schemas.microsoft.com/office/drawing/2014/main" id="{6D24FFFF-4ADE-0A47-A1F9-929CEC33D830}"/>
            </a:ext>
          </a:extLst>
        </xdr:cNvPr>
        <xdr:cNvSpPr txBox="1">
          <a:spLocks noChangeArrowheads="1"/>
        </xdr:cNvSpPr>
      </xdr:nvSpPr>
      <xdr:spPr bwMode="auto">
        <a:xfrm>
          <a:off x="359791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40</xdr:row>
      <xdr:rowOff>0</xdr:rowOff>
    </xdr:from>
    <xdr:ext cx="95250" cy="171450"/>
    <xdr:sp macro="" textlink="">
      <xdr:nvSpPr>
        <xdr:cNvPr id="229" name="Text Box 19">
          <a:extLst>
            <a:ext uri="{FF2B5EF4-FFF2-40B4-BE49-F238E27FC236}">
              <a16:creationId xmlns:a16="http://schemas.microsoft.com/office/drawing/2014/main" id="{70FD88B1-AC05-F24C-8149-9109E1161C59}"/>
            </a:ext>
          </a:extLst>
        </xdr:cNvPr>
        <xdr:cNvSpPr txBox="1">
          <a:spLocks noChangeArrowheads="1"/>
        </xdr:cNvSpPr>
      </xdr:nvSpPr>
      <xdr:spPr bwMode="auto">
        <a:xfrm>
          <a:off x="359791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0" name="Text Box 16">
          <a:extLst>
            <a:ext uri="{FF2B5EF4-FFF2-40B4-BE49-F238E27FC236}">
              <a16:creationId xmlns:a16="http://schemas.microsoft.com/office/drawing/2014/main" id="{05C6AAC3-F2B7-2845-835F-BA17C11EDD97}"/>
            </a:ext>
          </a:extLst>
        </xdr:cNvPr>
        <xdr:cNvSpPr txBox="1">
          <a:spLocks noChangeArrowheads="1"/>
        </xdr:cNvSpPr>
      </xdr:nvSpPr>
      <xdr:spPr bwMode="auto">
        <a:xfrm>
          <a:off x="375412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1" name="Text Box 17">
          <a:extLst>
            <a:ext uri="{FF2B5EF4-FFF2-40B4-BE49-F238E27FC236}">
              <a16:creationId xmlns:a16="http://schemas.microsoft.com/office/drawing/2014/main" id="{0B2666EC-561C-6743-9862-FE0252E7E9A4}"/>
            </a:ext>
          </a:extLst>
        </xdr:cNvPr>
        <xdr:cNvSpPr txBox="1">
          <a:spLocks noChangeArrowheads="1"/>
        </xdr:cNvSpPr>
      </xdr:nvSpPr>
      <xdr:spPr bwMode="auto">
        <a:xfrm>
          <a:off x="375412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2" name="Text Box 18">
          <a:extLst>
            <a:ext uri="{FF2B5EF4-FFF2-40B4-BE49-F238E27FC236}">
              <a16:creationId xmlns:a16="http://schemas.microsoft.com/office/drawing/2014/main" id="{E5F2ADD3-AB73-9E4E-9905-72EECEBAC5CF}"/>
            </a:ext>
          </a:extLst>
        </xdr:cNvPr>
        <xdr:cNvSpPr txBox="1">
          <a:spLocks noChangeArrowheads="1"/>
        </xdr:cNvSpPr>
      </xdr:nvSpPr>
      <xdr:spPr bwMode="auto">
        <a:xfrm>
          <a:off x="375412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3" name="Text Box 19">
          <a:extLst>
            <a:ext uri="{FF2B5EF4-FFF2-40B4-BE49-F238E27FC236}">
              <a16:creationId xmlns:a16="http://schemas.microsoft.com/office/drawing/2014/main" id="{EFEAAF30-8122-3349-88D1-549EE8107BCC}"/>
            </a:ext>
          </a:extLst>
        </xdr:cNvPr>
        <xdr:cNvSpPr txBox="1">
          <a:spLocks noChangeArrowheads="1"/>
        </xdr:cNvSpPr>
      </xdr:nvSpPr>
      <xdr:spPr bwMode="auto">
        <a:xfrm>
          <a:off x="375412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4" name="Text Box 16">
          <a:extLst>
            <a:ext uri="{FF2B5EF4-FFF2-40B4-BE49-F238E27FC236}">
              <a16:creationId xmlns:a16="http://schemas.microsoft.com/office/drawing/2014/main" id="{4F87530A-D690-F041-BE95-DB6E020F2B61}"/>
            </a:ext>
          </a:extLst>
        </xdr:cNvPr>
        <xdr:cNvSpPr txBox="1">
          <a:spLocks noChangeArrowheads="1"/>
        </xdr:cNvSpPr>
      </xdr:nvSpPr>
      <xdr:spPr bwMode="auto">
        <a:xfrm>
          <a:off x="375412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5" name="Text Box 17">
          <a:extLst>
            <a:ext uri="{FF2B5EF4-FFF2-40B4-BE49-F238E27FC236}">
              <a16:creationId xmlns:a16="http://schemas.microsoft.com/office/drawing/2014/main" id="{AB057474-DBFD-5548-910C-9BC03BD26F20}"/>
            </a:ext>
          </a:extLst>
        </xdr:cNvPr>
        <xdr:cNvSpPr txBox="1">
          <a:spLocks noChangeArrowheads="1"/>
        </xdr:cNvSpPr>
      </xdr:nvSpPr>
      <xdr:spPr bwMode="auto">
        <a:xfrm>
          <a:off x="375412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6" name="Text Box 18">
          <a:extLst>
            <a:ext uri="{FF2B5EF4-FFF2-40B4-BE49-F238E27FC236}">
              <a16:creationId xmlns:a16="http://schemas.microsoft.com/office/drawing/2014/main" id="{ADCCF77A-C7EA-414D-BE71-7ECD87EA0E56}"/>
            </a:ext>
          </a:extLst>
        </xdr:cNvPr>
        <xdr:cNvSpPr txBox="1">
          <a:spLocks noChangeArrowheads="1"/>
        </xdr:cNvSpPr>
      </xdr:nvSpPr>
      <xdr:spPr bwMode="auto">
        <a:xfrm>
          <a:off x="375412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7" name="Text Box 19">
          <a:extLst>
            <a:ext uri="{FF2B5EF4-FFF2-40B4-BE49-F238E27FC236}">
              <a16:creationId xmlns:a16="http://schemas.microsoft.com/office/drawing/2014/main" id="{48B5838D-9484-A64B-A3F7-CCF68664C5BB}"/>
            </a:ext>
          </a:extLst>
        </xdr:cNvPr>
        <xdr:cNvSpPr txBox="1">
          <a:spLocks noChangeArrowheads="1"/>
        </xdr:cNvSpPr>
      </xdr:nvSpPr>
      <xdr:spPr bwMode="auto">
        <a:xfrm>
          <a:off x="375412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38" name="Text Box 16">
          <a:extLst>
            <a:ext uri="{FF2B5EF4-FFF2-40B4-BE49-F238E27FC236}">
              <a16:creationId xmlns:a16="http://schemas.microsoft.com/office/drawing/2014/main" id="{433BE5AC-6D60-E04F-907F-6E5653126037}"/>
            </a:ext>
          </a:extLst>
        </xdr:cNvPr>
        <xdr:cNvSpPr txBox="1">
          <a:spLocks noChangeArrowheads="1"/>
        </xdr:cNvSpPr>
      </xdr:nvSpPr>
      <xdr:spPr bwMode="auto">
        <a:xfrm>
          <a:off x="395224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39" name="Text Box 17">
          <a:extLst>
            <a:ext uri="{FF2B5EF4-FFF2-40B4-BE49-F238E27FC236}">
              <a16:creationId xmlns:a16="http://schemas.microsoft.com/office/drawing/2014/main" id="{27781EF6-4E19-934D-BC82-B458F1035D0C}"/>
            </a:ext>
          </a:extLst>
        </xdr:cNvPr>
        <xdr:cNvSpPr txBox="1">
          <a:spLocks noChangeArrowheads="1"/>
        </xdr:cNvSpPr>
      </xdr:nvSpPr>
      <xdr:spPr bwMode="auto">
        <a:xfrm>
          <a:off x="395224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0" name="Text Box 18">
          <a:extLst>
            <a:ext uri="{FF2B5EF4-FFF2-40B4-BE49-F238E27FC236}">
              <a16:creationId xmlns:a16="http://schemas.microsoft.com/office/drawing/2014/main" id="{125E185E-D5FB-3E4B-BCD5-397501C34225}"/>
            </a:ext>
          </a:extLst>
        </xdr:cNvPr>
        <xdr:cNvSpPr txBox="1">
          <a:spLocks noChangeArrowheads="1"/>
        </xdr:cNvSpPr>
      </xdr:nvSpPr>
      <xdr:spPr bwMode="auto">
        <a:xfrm>
          <a:off x="395224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1" name="Text Box 19">
          <a:extLst>
            <a:ext uri="{FF2B5EF4-FFF2-40B4-BE49-F238E27FC236}">
              <a16:creationId xmlns:a16="http://schemas.microsoft.com/office/drawing/2014/main" id="{F8A56425-9ECF-A940-B26A-B5E477837B6B}"/>
            </a:ext>
          </a:extLst>
        </xdr:cNvPr>
        <xdr:cNvSpPr txBox="1">
          <a:spLocks noChangeArrowheads="1"/>
        </xdr:cNvSpPr>
      </xdr:nvSpPr>
      <xdr:spPr bwMode="auto">
        <a:xfrm>
          <a:off x="395224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2" name="Text Box 16">
          <a:extLst>
            <a:ext uri="{FF2B5EF4-FFF2-40B4-BE49-F238E27FC236}">
              <a16:creationId xmlns:a16="http://schemas.microsoft.com/office/drawing/2014/main" id="{5F328C14-0B02-1642-A38D-F958B897D9C3}"/>
            </a:ext>
          </a:extLst>
        </xdr:cNvPr>
        <xdr:cNvSpPr txBox="1">
          <a:spLocks noChangeArrowheads="1"/>
        </xdr:cNvSpPr>
      </xdr:nvSpPr>
      <xdr:spPr bwMode="auto">
        <a:xfrm>
          <a:off x="395224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3" name="Text Box 17">
          <a:extLst>
            <a:ext uri="{FF2B5EF4-FFF2-40B4-BE49-F238E27FC236}">
              <a16:creationId xmlns:a16="http://schemas.microsoft.com/office/drawing/2014/main" id="{4561053C-38D9-3E44-BECC-F5E07CCFAA3E}"/>
            </a:ext>
          </a:extLst>
        </xdr:cNvPr>
        <xdr:cNvSpPr txBox="1">
          <a:spLocks noChangeArrowheads="1"/>
        </xdr:cNvSpPr>
      </xdr:nvSpPr>
      <xdr:spPr bwMode="auto">
        <a:xfrm>
          <a:off x="395224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4" name="Text Box 18">
          <a:extLst>
            <a:ext uri="{FF2B5EF4-FFF2-40B4-BE49-F238E27FC236}">
              <a16:creationId xmlns:a16="http://schemas.microsoft.com/office/drawing/2014/main" id="{D911BE53-E917-1743-8A9D-A6305AC084ED}"/>
            </a:ext>
          </a:extLst>
        </xdr:cNvPr>
        <xdr:cNvSpPr txBox="1">
          <a:spLocks noChangeArrowheads="1"/>
        </xdr:cNvSpPr>
      </xdr:nvSpPr>
      <xdr:spPr bwMode="auto">
        <a:xfrm>
          <a:off x="395224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5" name="Text Box 19">
          <a:extLst>
            <a:ext uri="{FF2B5EF4-FFF2-40B4-BE49-F238E27FC236}">
              <a16:creationId xmlns:a16="http://schemas.microsoft.com/office/drawing/2014/main" id="{07F4BEEC-C8EC-A846-A3EF-19FBBE57F8BA}"/>
            </a:ext>
          </a:extLst>
        </xdr:cNvPr>
        <xdr:cNvSpPr txBox="1">
          <a:spLocks noChangeArrowheads="1"/>
        </xdr:cNvSpPr>
      </xdr:nvSpPr>
      <xdr:spPr bwMode="auto">
        <a:xfrm>
          <a:off x="395224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6" name="Text Box 16">
          <a:extLst>
            <a:ext uri="{FF2B5EF4-FFF2-40B4-BE49-F238E27FC236}">
              <a16:creationId xmlns:a16="http://schemas.microsoft.com/office/drawing/2014/main" id="{FAB292C0-CB6B-E444-BE65-D42783D3044E}"/>
            </a:ext>
          </a:extLst>
        </xdr:cNvPr>
        <xdr:cNvSpPr txBox="1">
          <a:spLocks noChangeArrowheads="1"/>
        </xdr:cNvSpPr>
      </xdr:nvSpPr>
      <xdr:spPr bwMode="auto">
        <a:xfrm>
          <a:off x="395224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7" name="Text Box 17">
          <a:extLst>
            <a:ext uri="{FF2B5EF4-FFF2-40B4-BE49-F238E27FC236}">
              <a16:creationId xmlns:a16="http://schemas.microsoft.com/office/drawing/2014/main" id="{7606DBB0-0EE6-D146-853C-A1AFB0B5F9F1}"/>
            </a:ext>
          </a:extLst>
        </xdr:cNvPr>
        <xdr:cNvSpPr txBox="1">
          <a:spLocks noChangeArrowheads="1"/>
        </xdr:cNvSpPr>
      </xdr:nvSpPr>
      <xdr:spPr bwMode="auto">
        <a:xfrm>
          <a:off x="395224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8" name="Text Box 18">
          <a:extLst>
            <a:ext uri="{FF2B5EF4-FFF2-40B4-BE49-F238E27FC236}">
              <a16:creationId xmlns:a16="http://schemas.microsoft.com/office/drawing/2014/main" id="{1A6C44EC-FF85-7B44-B373-8FBAE4E54B55}"/>
            </a:ext>
          </a:extLst>
        </xdr:cNvPr>
        <xdr:cNvSpPr txBox="1">
          <a:spLocks noChangeArrowheads="1"/>
        </xdr:cNvSpPr>
      </xdr:nvSpPr>
      <xdr:spPr bwMode="auto">
        <a:xfrm>
          <a:off x="395224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9" name="Text Box 19">
          <a:extLst>
            <a:ext uri="{FF2B5EF4-FFF2-40B4-BE49-F238E27FC236}">
              <a16:creationId xmlns:a16="http://schemas.microsoft.com/office/drawing/2014/main" id="{0DAEA3E6-ACF3-C04E-9564-C58435ACD08A}"/>
            </a:ext>
          </a:extLst>
        </xdr:cNvPr>
        <xdr:cNvSpPr txBox="1">
          <a:spLocks noChangeArrowheads="1"/>
        </xdr:cNvSpPr>
      </xdr:nvSpPr>
      <xdr:spPr bwMode="auto">
        <a:xfrm>
          <a:off x="395224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50" name="Text Box 16">
          <a:extLst>
            <a:ext uri="{FF2B5EF4-FFF2-40B4-BE49-F238E27FC236}">
              <a16:creationId xmlns:a16="http://schemas.microsoft.com/office/drawing/2014/main" id="{2AEB76BA-A200-AA48-B6CB-D98606FB8485}"/>
            </a:ext>
          </a:extLst>
        </xdr:cNvPr>
        <xdr:cNvSpPr txBox="1">
          <a:spLocks noChangeArrowheads="1"/>
        </xdr:cNvSpPr>
      </xdr:nvSpPr>
      <xdr:spPr bwMode="auto">
        <a:xfrm>
          <a:off x="395224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51" name="Text Box 17">
          <a:extLst>
            <a:ext uri="{FF2B5EF4-FFF2-40B4-BE49-F238E27FC236}">
              <a16:creationId xmlns:a16="http://schemas.microsoft.com/office/drawing/2014/main" id="{3F46321F-46FF-044A-9963-1AF26048F15F}"/>
            </a:ext>
          </a:extLst>
        </xdr:cNvPr>
        <xdr:cNvSpPr txBox="1">
          <a:spLocks noChangeArrowheads="1"/>
        </xdr:cNvSpPr>
      </xdr:nvSpPr>
      <xdr:spPr bwMode="auto">
        <a:xfrm>
          <a:off x="395224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52" name="Text Box 18">
          <a:extLst>
            <a:ext uri="{FF2B5EF4-FFF2-40B4-BE49-F238E27FC236}">
              <a16:creationId xmlns:a16="http://schemas.microsoft.com/office/drawing/2014/main" id="{CC59D44A-36B0-2E4F-8300-DDF9972A9F7C}"/>
            </a:ext>
          </a:extLst>
        </xdr:cNvPr>
        <xdr:cNvSpPr txBox="1">
          <a:spLocks noChangeArrowheads="1"/>
        </xdr:cNvSpPr>
      </xdr:nvSpPr>
      <xdr:spPr bwMode="auto">
        <a:xfrm>
          <a:off x="395224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53" name="Text Box 19">
          <a:extLst>
            <a:ext uri="{FF2B5EF4-FFF2-40B4-BE49-F238E27FC236}">
              <a16:creationId xmlns:a16="http://schemas.microsoft.com/office/drawing/2014/main" id="{5DE2BB6A-3D23-3A40-84A1-D5200D1B03EC}"/>
            </a:ext>
          </a:extLst>
        </xdr:cNvPr>
        <xdr:cNvSpPr txBox="1">
          <a:spLocks noChangeArrowheads="1"/>
        </xdr:cNvSpPr>
      </xdr:nvSpPr>
      <xdr:spPr bwMode="auto">
        <a:xfrm>
          <a:off x="39522400" y="10109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43</xdr:row>
      <xdr:rowOff>504825</xdr:rowOff>
    </xdr:from>
    <xdr:ext cx="95250" cy="442269"/>
    <xdr:sp macro="" textlink="">
      <xdr:nvSpPr>
        <xdr:cNvPr id="254" name="Text Box 15">
          <a:extLst>
            <a:ext uri="{FF2B5EF4-FFF2-40B4-BE49-F238E27FC236}">
              <a16:creationId xmlns:a16="http://schemas.microsoft.com/office/drawing/2014/main" id="{0F758F61-832C-1E4C-89E5-043236AF59DE}"/>
            </a:ext>
          </a:extLst>
        </xdr:cNvPr>
        <xdr:cNvSpPr txBox="1">
          <a:spLocks noChangeArrowheads="1"/>
        </xdr:cNvSpPr>
      </xdr:nvSpPr>
      <xdr:spPr bwMode="auto">
        <a:xfrm>
          <a:off x="8712200" y="10868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43</xdr:row>
      <xdr:rowOff>504825</xdr:rowOff>
    </xdr:from>
    <xdr:ext cx="95250" cy="442269"/>
    <xdr:sp macro="" textlink="">
      <xdr:nvSpPr>
        <xdr:cNvPr id="255" name="Text Box 15">
          <a:extLst>
            <a:ext uri="{FF2B5EF4-FFF2-40B4-BE49-F238E27FC236}">
              <a16:creationId xmlns:a16="http://schemas.microsoft.com/office/drawing/2014/main" id="{5E59CA9B-24E9-934F-B1E8-A29192B449F2}"/>
            </a:ext>
          </a:extLst>
        </xdr:cNvPr>
        <xdr:cNvSpPr txBox="1">
          <a:spLocks noChangeArrowheads="1"/>
        </xdr:cNvSpPr>
      </xdr:nvSpPr>
      <xdr:spPr bwMode="auto">
        <a:xfrm>
          <a:off x="37541200" y="10868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43</xdr:row>
      <xdr:rowOff>504825</xdr:rowOff>
    </xdr:from>
    <xdr:ext cx="95250" cy="442269"/>
    <xdr:sp macro="" textlink="">
      <xdr:nvSpPr>
        <xdr:cNvPr id="256" name="Text Box 15">
          <a:extLst>
            <a:ext uri="{FF2B5EF4-FFF2-40B4-BE49-F238E27FC236}">
              <a16:creationId xmlns:a16="http://schemas.microsoft.com/office/drawing/2014/main" id="{BE8E1F2E-BD28-E741-A38D-3CE810B9882A}"/>
            </a:ext>
          </a:extLst>
        </xdr:cNvPr>
        <xdr:cNvSpPr txBox="1">
          <a:spLocks noChangeArrowheads="1"/>
        </xdr:cNvSpPr>
      </xdr:nvSpPr>
      <xdr:spPr bwMode="auto">
        <a:xfrm>
          <a:off x="37541200" y="10868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43</xdr:row>
      <xdr:rowOff>504825</xdr:rowOff>
    </xdr:from>
    <xdr:ext cx="95250" cy="442269"/>
    <xdr:sp macro="" textlink="">
      <xdr:nvSpPr>
        <xdr:cNvPr id="257" name="Text Box 15">
          <a:extLst>
            <a:ext uri="{FF2B5EF4-FFF2-40B4-BE49-F238E27FC236}">
              <a16:creationId xmlns:a16="http://schemas.microsoft.com/office/drawing/2014/main" id="{CA83F484-BE06-7D48-B9FE-9B1199F39467}"/>
            </a:ext>
          </a:extLst>
        </xdr:cNvPr>
        <xdr:cNvSpPr txBox="1">
          <a:spLocks noChangeArrowheads="1"/>
        </xdr:cNvSpPr>
      </xdr:nvSpPr>
      <xdr:spPr bwMode="auto">
        <a:xfrm>
          <a:off x="8712200" y="10868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43</xdr:row>
      <xdr:rowOff>504825</xdr:rowOff>
    </xdr:from>
    <xdr:ext cx="95250" cy="442269"/>
    <xdr:sp macro="" textlink="">
      <xdr:nvSpPr>
        <xdr:cNvPr id="258" name="Text Box 15">
          <a:extLst>
            <a:ext uri="{FF2B5EF4-FFF2-40B4-BE49-F238E27FC236}">
              <a16:creationId xmlns:a16="http://schemas.microsoft.com/office/drawing/2014/main" id="{A269EE61-415E-6A4E-ABDF-CE91BD7ADAEC}"/>
            </a:ext>
          </a:extLst>
        </xdr:cNvPr>
        <xdr:cNvSpPr txBox="1">
          <a:spLocks noChangeArrowheads="1"/>
        </xdr:cNvSpPr>
      </xdr:nvSpPr>
      <xdr:spPr bwMode="auto">
        <a:xfrm>
          <a:off x="37541200" y="10868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43</xdr:row>
      <xdr:rowOff>504825</xdr:rowOff>
    </xdr:from>
    <xdr:ext cx="95250" cy="442269"/>
    <xdr:sp macro="" textlink="">
      <xdr:nvSpPr>
        <xdr:cNvPr id="259" name="Text Box 15">
          <a:extLst>
            <a:ext uri="{FF2B5EF4-FFF2-40B4-BE49-F238E27FC236}">
              <a16:creationId xmlns:a16="http://schemas.microsoft.com/office/drawing/2014/main" id="{290D1520-70F2-A747-B572-116DC4AAD2B8}"/>
            </a:ext>
          </a:extLst>
        </xdr:cNvPr>
        <xdr:cNvSpPr txBox="1">
          <a:spLocks noChangeArrowheads="1"/>
        </xdr:cNvSpPr>
      </xdr:nvSpPr>
      <xdr:spPr bwMode="auto">
        <a:xfrm>
          <a:off x="37541200" y="10868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260" name="Text Box 16">
          <a:extLst>
            <a:ext uri="{FF2B5EF4-FFF2-40B4-BE49-F238E27FC236}">
              <a16:creationId xmlns:a16="http://schemas.microsoft.com/office/drawing/2014/main" id="{CED6639C-0DEA-7448-9A2E-14664EE7830B}"/>
            </a:ext>
          </a:extLst>
        </xdr:cNvPr>
        <xdr:cNvSpPr txBox="1">
          <a:spLocks noChangeArrowheads="1"/>
        </xdr:cNvSpPr>
      </xdr:nvSpPr>
      <xdr:spPr bwMode="auto">
        <a:xfrm>
          <a:off x="87122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261" name="Text Box 17">
          <a:extLst>
            <a:ext uri="{FF2B5EF4-FFF2-40B4-BE49-F238E27FC236}">
              <a16:creationId xmlns:a16="http://schemas.microsoft.com/office/drawing/2014/main" id="{9632953D-3229-E042-8EA4-311F0954FF0C}"/>
            </a:ext>
          </a:extLst>
        </xdr:cNvPr>
        <xdr:cNvSpPr txBox="1">
          <a:spLocks noChangeArrowheads="1"/>
        </xdr:cNvSpPr>
      </xdr:nvSpPr>
      <xdr:spPr bwMode="auto">
        <a:xfrm>
          <a:off x="87122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262" name="Text Box 18">
          <a:extLst>
            <a:ext uri="{FF2B5EF4-FFF2-40B4-BE49-F238E27FC236}">
              <a16:creationId xmlns:a16="http://schemas.microsoft.com/office/drawing/2014/main" id="{CA923769-43B2-2C40-996A-0A83564576C3}"/>
            </a:ext>
          </a:extLst>
        </xdr:cNvPr>
        <xdr:cNvSpPr txBox="1">
          <a:spLocks noChangeArrowheads="1"/>
        </xdr:cNvSpPr>
      </xdr:nvSpPr>
      <xdr:spPr bwMode="auto">
        <a:xfrm>
          <a:off x="87122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263" name="Text Box 19">
          <a:extLst>
            <a:ext uri="{FF2B5EF4-FFF2-40B4-BE49-F238E27FC236}">
              <a16:creationId xmlns:a16="http://schemas.microsoft.com/office/drawing/2014/main" id="{6AF7EC33-2CBA-2E47-9757-D5072B18900E}"/>
            </a:ext>
          </a:extLst>
        </xdr:cNvPr>
        <xdr:cNvSpPr txBox="1">
          <a:spLocks noChangeArrowheads="1"/>
        </xdr:cNvSpPr>
      </xdr:nvSpPr>
      <xdr:spPr bwMode="auto">
        <a:xfrm>
          <a:off x="87122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264" name="Text Box 16">
          <a:extLst>
            <a:ext uri="{FF2B5EF4-FFF2-40B4-BE49-F238E27FC236}">
              <a16:creationId xmlns:a16="http://schemas.microsoft.com/office/drawing/2014/main" id="{FE75804E-23D0-6A42-92D4-937BCDF92889}"/>
            </a:ext>
          </a:extLst>
        </xdr:cNvPr>
        <xdr:cNvSpPr txBox="1">
          <a:spLocks noChangeArrowheads="1"/>
        </xdr:cNvSpPr>
      </xdr:nvSpPr>
      <xdr:spPr bwMode="auto">
        <a:xfrm>
          <a:off x="359791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265" name="Text Box 17">
          <a:extLst>
            <a:ext uri="{FF2B5EF4-FFF2-40B4-BE49-F238E27FC236}">
              <a16:creationId xmlns:a16="http://schemas.microsoft.com/office/drawing/2014/main" id="{B45AC70D-719A-774B-A7F6-0A4AE2552C89}"/>
            </a:ext>
          </a:extLst>
        </xdr:cNvPr>
        <xdr:cNvSpPr txBox="1">
          <a:spLocks noChangeArrowheads="1"/>
        </xdr:cNvSpPr>
      </xdr:nvSpPr>
      <xdr:spPr bwMode="auto">
        <a:xfrm>
          <a:off x="359791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266" name="Text Box 18">
          <a:extLst>
            <a:ext uri="{FF2B5EF4-FFF2-40B4-BE49-F238E27FC236}">
              <a16:creationId xmlns:a16="http://schemas.microsoft.com/office/drawing/2014/main" id="{BBA12ACB-49A4-F847-BCC3-0BC6BEEFAB41}"/>
            </a:ext>
          </a:extLst>
        </xdr:cNvPr>
        <xdr:cNvSpPr txBox="1">
          <a:spLocks noChangeArrowheads="1"/>
        </xdr:cNvSpPr>
      </xdr:nvSpPr>
      <xdr:spPr bwMode="auto">
        <a:xfrm>
          <a:off x="359791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267" name="Text Box 19">
          <a:extLst>
            <a:ext uri="{FF2B5EF4-FFF2-40B4-BE49-F238E27FC236}">
              <a16:creationId xmlns:a16="http://schemas.microsoft.com/office/drawing/2014/main" id="{67A3AAC8-0E1C-8F40-BA17-9B00DAD3B09D}"/>
            </a:ext>
          </a:extLst>
        </xdr:cNvPr>
        <xdr:cNvSpPr txBox="1">
          <a:spLocks noChangeArrowheads="1"/>
        </xdr:cNvSpPr>
      </xdr:nvSpPr>
      <xdr:spPr bwMode="auto">
        <a:xfrm>
          <a:off x="359791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68" name="Text Box 16">
          <a:extLst>
            <a:ext uri="{FF2B5EF4-FFF2-40B4-BE49-F238E27FC236}">
              <a16:creationId xmlns:a16="http://schemas.microsoft.com/office/drawing/2014/main" id="{016DC1E6-D9EB-AD47-9423-63DF3C4D5BC2}"/>
            </a:ext>
          </a:extLst>
        </xdr:cNvPr>
        <xdr:cNvSpPr txBox="1">
          <a:spLocks noChangeArrowheads="1"/>
        </xdr:cNvSpPr>
      </xdr:nvSpPr>
      <xdr:spPr bwMode="auto">
        <a:xfrm>
          <a:off x="375412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69" name="Text Box 17">
          <a:extLst>
            <a:ext uri="{FF2B5EF4-FFF2-40B4-BE49-F238E27FC236}">
              <a16:creationId xmlns:a16="http://schemas.microsoft.com/office/drawing/2014/main" id="{85340223-E567-7D41-817C-B01C6BBEEDBB}"/>
            </a:ext>
          </a:extLst>
        </xdr:cNvPr>
        <xdr:cNvSpPr txBox="1">
          <a:spLocks noChangeArrowheads="1"/>
        </xdr:cNvSpPr>
      </xdr:nvSpPr>
      <xdr:spPr bwMode="auto">
        <a:xfrm>
          <a:off x="375412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70" name="Text Box 18">
          <a:extLst>
            <a:ext uri="{FF2B5EF4-FFF2-40B4-BE49-F238E27FC236}">
              <a16:creationId xmlns:a16="http://schemas.microsoft.com/office/drawing/2014/main" id="{E40B6FD5-5146-CF49-A972-608F9EE63BB1}"/>
            </a:ext>
          </a:extLst>
        </xdr:cNvPr>
        <xdr:cNvSpPr txBox="1">
          <a:spLocks noChangeArrowheads="1"/>
        </xdr:cNvSpPr>
      </xdr:nvSpPr>
      <xdr:spPr bwMode="auto">
        <a:xfrm>
          <a:off x="375412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71" name="Text Box 19">
          <a:extLst>
            <a:ext uri="{FF2B5EF4-FFF2-40B4-BE49-F238E27FC236}">
              <a16:creationId xmlns:a16="http://schemas.microsoft.com/office/drawing/2014/main" id="{A18C1B3D-068A-ED4E-80EE-38B003FF6746}"/>
            </a:ext>
          </a:extLst>
        </xdr:cNvPr>
        <xdr:cNvSpPr txBox="1">
          <a:spLocks noChangeArrowheads="1"/>
        </xdr:cNvSpPr>
      </xdr:nvSpPr>
      <xdr:spPr bwMode="auto">
        <a:xfrm>
          <a:off x="375412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72" name="Text Box 16">
          <a:extLst>
            <a:ext uri="{FF2B5EF4-FFF2-40B4-BE49-F238E27FC236}">
              <a16:creationId xmlns:a16="http://schemas.microsoft.com/office/drawing/2014/main" id="{1F88AE66-4824-C341-923C-4D430608A299}"/>
            </a:ext>
          </a:extLst>
        </xdr:cNvPr>
        <xdr:cNvSpPr txBox="1">
          <a:spLocks noChangeArrowheads="1"/>
        </xdr:cNvSpPr>
      </xdr:nvSpPr>
      <xdr:spPr bwMode="auto">
        <a:xfrm>
          <a:off x="375412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73" name="Text Box 17">
          <a:extLst>
            <a:ext uri="{FF2B5EF4-FFF2-40B4-BE49-F238E27FC236}">
              <a16:creationId xmlns:a16="http://schemas.microsoft.com/office/drawing/2014/main" id="{F0B4AB50-2AEF-C74A-B34B-08D93A069EA5}"/>
            </a:ext>
          </a:extLst>
        </xdr:cNvPr>
        <xdr:cNvSpPr txBox="1">
          <a:spLocks noChangeArrowheads="1"/>
        </xdr:cNvSpPr>
      </xdr:nvSpPr>
      <xdr:spPr bwMode="auto">
        <a:xfrm>
          <a:off x="375412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74" name="Text Box 18">
          <a:extLst>
            <a:ext uri="{FF2B5EF4-FFF2-40B4-BE49-F238E27FC236}">
              <a16:creationId xmlns:a16="http://schemas.microsoft.com/office/drawing/2014/main" id="{3B47A080-E54A-E94E-9A1B-49D0C8DD578A}"/>
            </a:ext>
          </a:extLst>
        </xdr:cNvPr>
        <xdr:cNvSpPr txBox="1">
          <a:spLocks noChangeArrowheads="1"/>
        </xdr:cNvSpPr>
      </xdr:nvSpPr>
      <xdr:spPr bwMode="auto">
        <a:xfrm>
          <a:off x="375412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75" name="Text Box 19">
          <a:extLst>
            <a:ext uri="{FF2B5EF4-FFF2-40B4-BE49-F238E27FC236}">
              <a16:creationId xmlns:a16="http://schemas.microsoft.com/office/drawing/2014/main" id="{5073B4D1-F73D-DD48-9D2F-AB956AA692CE}"/>
            </a:ext>
          </a:extLst>
        </xdr:cNvPr>
        <xdr:cNvSpPr txBox="1">
          <a:spLocks noChangeArrowheads="1"/>
        </xdr:cNvSpPr>
      </xdr:nvSpPr>
      <xdr:spPr bwMode="auto">
        <a:xfrm>
          <a:off x="375412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76" name="Text Box 16">
          <a:extLst>
            <a:ext uri="{FF2B5EF4-FFF2-40B4-BE49-F238E27FC236}">
              <a16:creationId xmlns:a16="http://schemas.microsoft.com/office/drawing/2014/main" id="{229E9309-7EFE-094E-AD02-9905CC924093}"/>
            </a:ext>
          </a:extLst>
        </xdr:cNvPr>
        <xdr:cNvSpPr txBox="1">
          <a:spLocks noChangeArrowheads="1"/>
        </xdr:cNvSpPr>
      </xdr:nvSpPr>
      <xdr:spPr bwMode="auto">
        <a:xfrm>
          <a:off x="395224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77" name="Text Box 17">
          <a:extLst>
            <a:ext uri="{FF2B5EF4-FFF2-40B4-BE49-F238E27FC236}">
              <a16:creationId xmlns:a16="http://schemas.microsoft.com/office/drawing/2014/main" id="{5B2873C3-3302-934F-9FE9-942761C18030}"/>
            </a:ext>
          </a:extLst>
        </xdr:cNvPr>
        <xdr:cNvSpPr txBox="1">
          <a:spLocks noChangeArrowheads="1"/>
        </xdr:cNvSpPr>
      </xdr:nvSpPr>
      <xdr:spPr bwMode="auto">
        <a:xfrm>
          <a:off x="395224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78" name="Text Box 18">
          <a:extLst>
            <a:ext uri="{FF2B5EF4-FFF2-40B4-BE49-F238E27FC236}">
              <a16:creationId xmlns:a16="http://schemas.microsoft.com/office/drawing/2014/main" id="{97C43C75-F06E-D541-A4BD-38C390761D49}"/>
            </a:ext>
          </a:extLst>
        </xdr:cNvPr>
        <xdr:cNvSpPr txBox="1">
          <a:spLocks noChangeArrowheads="1"/>
        </xdr:cNvSpPr>
      </xdr:nvSpPr>
      <xdr:spPr bwMode="auto">
        <a:xfrm>
          <a:off x="395224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79" name="Text Box 19">
          <a:extLst>
            <a:ext uri="{FF2B5EF4-FFF2-40B4-BE49-F238E27FC236}">
              <a16:creationId xmlns:a16="http://schemas.microsoft.com/office/drawing/2014/main" id="{EF04727D-81F7-1F44-AE31-29C94E4FDFC0}"/>
            </a:ext>
          </a:extLst>
        </xdr:cNvPr>
        <xdr:cNvSpPr txBox="1">
          <a:spLocks noChangeArrowheads="1"/>
        </xdr:cNvSpPr>
      </xdr:nvSpPr>
      <xdr:spPr bwMode="auto">
        <a:xfrm>
          <a:off x="395224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0" name="Text Box 16">
          <a:extLst>
            <a:ext uri="{FF2B5EF4-FFF2-40B4-BE49-F238E27FC236}">
              <a16:creationId xmlns:a16="http://schemas.microsoft.com/office/drawing/2014/main" id="{26C613E1-19E5-1D42-B046-7A738D08CE40}"/>
            </a:ext>
          </a:extLst>
        </xdr:cNvPr>
        <xdr:cNvSpPr txBox="1">
          <a:spLocks noChangeArrowheads="1"/>
        </xdr:cNvSpPr>
      </xdr:nvSpPr>
      <xdr:spPr bwMode="auto">
        <a:xfrm>
          <a:off x="395224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1" name="Text Box 17">
          <a:extLst>
            <a:ext uri="{FF2B5EF4-FFF2-40B4-BE49-F238E27FC236}">
              <a16:creationId xmlns:a16="http://schemas.microsoft.com/office/drawing/2014/main" id="{3FE17D42-C5E8-7840-A277-66644EEB5730}"/>
            </a:ext>
          </a:extLst>
        </xdr:cNvPr>
        <xdr:cNvSpPr txBox="1">
          <a:spLocks noChangeArrowheads="1"/>
        </xdr:cNvSpPr>
      </xdr:nvSpPr>
      <xdr:spPr bwMode="auto">
        <a:xfrm>
          <a:off x="395224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2" name="Text Box 18">
          <a:extLst>
            <a:ext uri="{FF2B5EF4-FFF2-40B4-BE49-F238E27FC236}">
              <a16:creationId xmlns:a16="http://schemas.microsoft.com/office/drawing/2014/main" id="{ADA763D8-1B71-154F-B9CB-106C79989D92}"/>
            </a:ext>
          </a:extLst>
        </xdr:cNvPr>
        <xdr:cNvSpPr txBox="1">
          <a:spLocks noChangeArrowheads="1"/>
        </xdr:cNvSpPr>
      </xdr:nvSpPr>
      <xdr:spPr bwMode="auto">
        <a:xfrm>
          <a:off x="395224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3" name="Text Box 19">
          <a:extLst>
            <a:ext uri="{FF2B5EF4-FFF2-40B4-BE49-F238E27FC236}">
              <a16:creationId xmlns:a16="http://schemas.microsoft.com/office/drawing/2014/main" id="{B53BDB9C-652C-2A45-9AC8-E4BEF4DC5E24}"/>
            </a:ext>
          </a:extLst>
        </xdr:cNvPr>
        <xdr:cNvSpPr txBox="1">
          <a:spLocks noChangeArrowheads="1"/>
        </xdr:cNvSpPr>
      </xdr:nvSpPr>
      <xdr:spPr bwMode="auto">
        <a:xfrm>
          <a:off x="395224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4" name="Text Box 16">
          <a:extLst>
            <a:ext uri="{FF2B5EF4-FFF2-40B4-BE49-F238E27FC236}">
              <a16:creationId xmlns:a16="http://schemas.microsoft.com/office/drawing/2014/main" id="{2A93681D-86A6-0744-9E58-D83D97DEE386}"/>
            </a:ext>
          </a:extLst>
        </xdr:cNvPr>
        <xdr:cNvSpPr txBox="1">
          <a:spLocks noChangeArrowheads="1"/>
        </xdr:cNvSpPr>
      </xdr:nvSpPr>
      <xdr:spPr bwMode="auto">
        <a:xfrm>
          <a:off x="395224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5" name="Text Box 17">
          <a:extLst>
            <a:ext uri="{FF2B5EF4-FFF2-40B4-BE49-F238E27FC236}">
              <a16:creationId xmlns:a16="http://schemas.microsoft.com/office/drawing/2014/main" id="{EF073088-DE32-8742-B760-4A4FD3A61E3B}"/>
            </a:ext>
          </a:extLst>
        </xdr:cNvPr>
        <xdr:cNvSpPr txBox="1">
          <a:spLocks noChangeArrowheads="1"/>
        </xdr:cNvSpPr>
      </xdr:nvSpPr>
      <xdr:spPr bwMode="auto">
        <a:xfrm>
          <a:off x="395224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6" name="Text Box 18">
          <a:extLst>
            <a:ext uri="{FF2B5EF4-FFF2-40B4-BE49-F238E27FC236}">
              <a16:creationId xmlns:a16="http://schemas.microsoft.com/office/drawing/2014/main" id="{2159056D-2334-A94E-B44D-415687CC4631}"/>
            </a:ext>
          </a:extLst>
        </xdr:cNvPr>
        <xdr:cNvSpPr txBox="1">
          <a:spLocks noChangeArrowheads="1"/>
        </xdr:cNvSpPr>
      </xdr:nvSpPr>
      <xdr:spPr bwMode="auto">
        <a:xfrm>
          <a:off x="395224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7" name="Text Box 19">
          <a:extLst>
            <a:ext uri="{FF2B5EF4-FFF2-40B4-BE49-F238E27FC236}">
              <a16:creationId xmlns:a16="http://schemas.microsoft.com/office/drawing/2014/main" id="{399CE748-E67C-A646-9F20-31C6013FFC16}"/>
            </a:ext>
          </a:extLst>
        </xdr:cNvPr>
        <xdr:cNvSpPr txBox="1">
          <a:spLocks noChangeArrowheads="1"/>
        </xdr:cNvSpPr>
      </xdr:nvSpPr>
      <xdr:spPr bwMode="auto">
        <a:xfrm>
          <a:off x="395224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8" name="Text Box 16">
          <a:extLst>
            <a:ext uri="{FF2B5EF4-FFF2-40B4-BE49-F238E27FC236}">
              <a16:creationId xmlns:a16="http://schemas.microsoft.com/office/drawing/2014/main" id="{A226A70F-CF98-D54F-AC3B-81EA77A8778B}"/>
            </a:ext>
          </a:extLst>
        </xdr:cNvPr>
        <xdr:cNvSpPr txBox="1">
          <a:spLocks noChangeArrowheads="1"/>
        </xdr:cNvSpPr>
      </xdr:nvSpPr>
      <xdr:spPr bwMode="auto">
        <a:xfrm>
          <a:off x="395224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9" name="Text Box 17">
          <a:extLst>
            <a:ext uri="{FF2B5EF4-FFF2-40B4-BE49-F238E27FC236}">
              <a16:creationId xmlns:a16="http://schemas.microsoft.com/office/drawing/2014/main" id="{E1336CA7-59C2-A648-877C-6D2CE4E138E0}"/>
            </a:ext>
          </a:extLst>
        </xdr:cNvPr>
        <xdr:cNvSpPr txBox="1">
          <a:spLocks noChangeArrowheads="1"/>
        </xdr:cNvSpPr>
      </xdr:nvSpPr>
      <xdr:spPr bwMode="auto">
        <a:xfrm>
          <a:off x="395224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90" name="Text Box 18">
          <a:extLst>
            <a:ext uri="{FF2B5EF4-FFF2-40B4-BE49-F238E27FC236}">
              <a16:creationId xmlns:a16="http://schemas.microsoft.com/office/drawing/2014/main" id="{5A71E190-CA73-6449-9AE3-1DDB61A40532}"/>
            </a:ext>
          </a:extLst>
        </xdr:cNvPr>
        <xdr:cNvSpPr txBox="1">
          <a:spLocks noChangeArrowheads="1"/>
        </xdr:cNvSpPr>
      </xdr:nvSpPr>
      <xdr:spPr bwMode="auto">
        <a:xfrm>
          <a:off x="395224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91" name="Text Box 19">
          <a:extLst>
            <a:ext uri="{FF2B5EF4-FFF2-40B4-BE49-F238E27FC236}">
              <a16:creationId xmlns:a16="http://schemas.microsoft.com/office/drawing/2014/main" id="{409F9B1F-399F-F041-B60B-FF10C6B93F93}"/>
            </a:ext>
          </a:extLst>
        </xdr:cNvPr>
        <xdr:cNvSpPr txBox="1">
          <a:spLocks noChangeArrowheads="1"/>
        </xdr:cNvSpPr>
      </xdr:nvSpPr>
      <xdr:spPr bwMode="auto">
        <a:xfrm>
          <a:off x="39522400" y="11061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48</xdr:row>
      <xdr:rowOff>504825</xdr:rowOff>
    </xdr:from>
    <xdr:ext cx="95250" cy="442269"/>
    <xdr:sp macro="" textlink="">
      <xdr:nvSpPr>
        <xdr:cNvPr id="292" name="Text Box 15">
          <a:extLst>
            <a:ext uri="{FF2B5EF4-FFF2-40B4-BE49-F238E27FC236}">
              <a16:creationId xmlns:a16="http://schemas.microsoft.com/office/drawing/2014/main" id="{1AC63322-5CF4-F446-BDED-E45FC5C796E8}"/>
            </a:ext>
          </a:extLst>
        </xdr:cNvPr>
        <xdr:cNvSpPr txBox="1">
          <a:spLocks noChangeArrowheads="1"/>
        </xdr:cNvSpPr>
      </xdr:nvSpPr>
      <xdr:spPr bwMode="auto">
        <a:xfrm>
          <a:off x="8712200" y="1182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48</xdr:row>
      <xdr:rowOff>504825</xdr:rowOff>
    </xdr:from>
    <xdr:ext cx="95250" cy="442269"/>
    <xdr:sp macro="" textlink="">
      <xdr:nvSpPr>
        <xdr:cNvPr id="293" name="Text Box 15">
          <a:extLst>
            <a:ext uri="{FF2B5EF4-FFF2-40B4-BE49-F238E27FC236}">
              <a16:creationId xmlns:a16="http://schemas.microsoft.com/office/drawing/2014/main" id="{0CA49D16-7897-C645-9A7F-8643BA4C7170}"/>
            </a:ext>
          </a:extLst>
        </xdr:cNvPr>
        <xdr:cNvSpPr txBox="1">
          <a:spLocks noChangeArrowheads="1"/>
        </xdr:cNvSpPr>
      </xdr:nvSpPr>
      <xdr:spPr bwMode="auto">
        <a:xfrm>
          <a:off x="37541200" y="1182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48</xdr:row>
      <xdr:rowOff>504825</xdr:rowOff>
    </xdr:from>
    <xdr:ext cx="95250" cy="442269"/>
    <xdr:sp macro="" textlink="">
      <xdr:nvSpPr>
        <xdr:cNvPr id="294" name="Text Box 15">
          <a:extLst>
            <a:ext uri="{FF2B5EF4-FFF2-40B4-BE49-F238E27FC236}">
              <a16:creationId xmlns:a16="http://schemas.microsoft.com/office/drawing/2014/main" id="{AE7D45A3-94D6-AD4D-87E0-0F22B258135F}"/>
            </a:ext>
          </a:extLst>
        </xdr:cNvPr>
        <xdr:cNvSpPr txBox="1">
          <a:spLocks noChangeArrowheads="1"/>
        </xdr:cNvSpPr>
      </xdr:nvSpPr>
      <xdr:spPr bwMode="auto">
        <a:xfrm>
          <a:off x="37541200" y="1182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48</xdr:row>
      <xdr:rowOff>504825</xdr:rowOff>
    </xdr:from>
    <xdr:ext cx="95250" cy="442269"/>
    <xdr:sp macro="" textlink="">
      <xdr:nvSpPr>
        <xdr:cNvPr id="295" name="Text Box 15">
          <a:extLst>
            <a:ext uri="{FF2B5EF4-FFF2-40B4-BE49-F238E27FC236}">
              <a16:creationId xmlns:a16="http://schemas.microsoft.com/office/drawing/2014/main" id="{2E6BE587-9C15-F941-8C65-7903DEC38A45}"/>
            </a:ext>
          </a:extLst>
        </xdr:cNvPr>
        <xdr:cNvSpPr txBox="1">
          <a:spLocks noChangeArrowheads="1"/>
        </xdr:cNvSpPr>
      </xdr:nvSpPr>
      <xdr:spPr bwMode="auto">
        <a:xfrm>
          <a:off x="8712200" y="1182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48</xdr:row>
      <xdr:rowOff>504825</xdr:rowOff>
    </xdr:from>
    <xdr:ext cx="95250" cy="442269"/>
    <xdr:sp macro="" textlink="">
      <xdr:nvSpPr>
        <xdr:cNvPr id="296" name="Text Box 15">
          <a:extLst>
            <a:ext uri="{FF2B5EF4-FFF2-40B4-BE49-F238E27FC236}">
              <a16:creationId xmlns:a16="http://schemas.microsoft.com/office/drawing/2014/main" id="{B6C4C132-1891-0448-9141-A8C0A76F4748}"/>
            </a:ext>
          </a:extLst>
        </xdr:cNvPr>
        <xdr:cNvSpPr txBox="1">
          <a:spLocks noChangeArrowheads="1"/>
        </xdr:cNvSpPr>
      </xdr:nvSpPr>
      <xdr:spPr bwMode="auto">
        <a:xfrm>
          <a:off x="37541200" y="1182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48</xdr:row>
      <xdr:rowOff>504825</xdr:rowOff>
    </xdr:from>
    <xdr:ext cx="95250" cy="442269"/>
    <xdr:sp macro="" textlink="">
      <xdr:nvSpPr>
        <xdr:cNvPr id="297" name="Text Box 15">
          <a:extLst>
            <a:ext uri="{FF2B5EF4-FFF2-40B4-BE49-F238E27FC236}">
              <a16:creationId xmlns:a16="http://schemas.microsoft.com/office/drawing/2014/main" id="{7A018E3B-A445-B048-BF4B-517D2DF4EB4D}"/>
            </a:ext>
          </a:extLst>
        </xdr:cNvPr>
        <xdr:cNvSpPr txBox="1">
          <a:spLocks noChangeArrowheads="1"/>
        </xdr:cNvSpPr>
      </xdr:nvSpPr>
      <xdr:spPr bwMode="auto">
        <a:xfrm>
          <a:off x="37541200" y="11820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50</xdr:row>
      <xdr:rowOff>0</xdr:rowOff>
    </xdr:from>
    <xdr:ext cx="95250" cy="171450"/>
    <xdr:sp macro="" textlink="">
      <xdr:nvSpPr>
        <xdr:cNvPr id="298" name="Text Box 16">
          <a:extLst>
            <a:ext uri="{FF2B5EF4-FFF2-40B4-BE49-F238E27FC236}">
              <a16:creationId xmlns:a16="http://schemas.microsoft.com/office/drawing/2014/main" id="{1155CF56-2211-8042-9212-AB1F318026E0}"/>
            </a:ext>
          </a:extLst>
        </xdr:cNvPr>
        <xdr:cNvSpPr txBox="1">
          <a:spLocks noChangeArrowheads="1"/>
        </xdr:cNvSpPr>
      </xdr:nvSpPr>
      <xdr:spPr bwMode="auto">
        <a:xfrm>
          <a:off x="87122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50</xdr:row>
      <xdr:rowOff>0</xdr:rowOff>
    </xdr:from>
    <xdr:ext cx="95250" cy="171450"/>
    <xdr:sp macro="" textlink="">
      <xdr:nvSpPr>
        <xdr:cNvPr id="299" name="Text Box 17">
          <a:extLst>
            <a:ext uri="{FF2B5EF4-FFF2-40B4-BE49-F238E27FC236}">
              <a16:creationId xmlns:a16="http://schemas.microsoft.com/office/drawing/2014/main" id="{894330C9-FFEC-774C-A1FC-040183FA6AD6}"/>
            </a:ext>
          </a:extLst>
        </xdr:cNvPr>
        <xdr:cNvSpPr txBox="1">
          <a:spLocks noChangeArrowheads="1"/>
        </xdr:cNvSpPr>
      </xdr:nvSpPr>
      <xdr:spPr bwMode="auto">
        <a:xfrm>
          <a:off x="87122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50</xdr:row>
      <xdr:rowOff>0</xdr:rowOff>
    </xdr:from>
    <xdr:ext cx="95250" cy="171450"/>
    <xdr:sp macro="" textlink="">
      <xdr:nvSpPr>
        <xdr:cNvPr id="300" name="Text Box 18">
          <a:extLst>
            <a:ext uri="{FF2B5EF4-FFF2-40B4-BE49-F238E27FC236}">
              <a16:creationId xmlns:a16="http://schemas.microsoft.com/office/drawing/2014/main" id="{578A28D9-BD3D-254C-8C38-A934A8A59066}"/>
            </a:ext>
          </a:extLst>
        </xdr:cNvPr>
        <xdr:cNvSpPr txBox="1">
          <a:spLocks noChangeArrowheads="1"/>
        </xdr:cNvSpPr>
      </xdr:nvSpPr>
      <xdr:spPr bwMode="auto">
        <a:xfrm>
          <a:off x="87122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50</xdr:row>
      <xdr:rowOff>0</xdr:rowOff>
    </xdr:from>
    <xdr:ext cx="95250" cy="171450"/>
    <xdr:sp macro="" textlink="">
      <xdr:nvSpPr>
        <xdr:cNvPr id="301" name="Text Box 19">
          <a:extLst>
            <a:ext uri="{FF2B5EF4-FFF2-40B4-BE49-F238E27FC236}">
              <a16:creationId xmlns:a16="http://schemas.microsoft.com/office/drawing/2014/main" id="{22D4A608-43D7-2845-A2A7-B0F0BA50B2EC}"/>
            </a:ext>
          </a:extLst>
        </xdr:cNvPr>
        <xdr:cNvSpPr txBox="1">
          <a:spLocks noChangeArrowheads="1"/>
        </xdr:cNvSpPr>
      </xdr:nvSpPr>
      <xdr:spPr bwMode="auto">
        <a:xfrm>
          <a:off x="87122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50</xdr:row>
      <xdr:rowOff>0</xdr:rowOff>
    </xdr:from>
    <xdr:ext cx="95250" cy="171450"/>
    <xdr:sp macro="" textlink="">
      <xdr:nvSpPr>
        <xdr:cNvPr id="302" name="Text Box 16">
          <a:extLst>
            <a:ext uri="{FF2B5EF4-FFF2-40B4-BE49-F238E27FC236}">
              <a16:creationId xmlns:a16="http://schemas.microsoft.com/office/drawing/2014/main" id="{E1137D64-DDA2-054A-81BF-C002E6BDA7E3}"/>
            </a:ext>
          </a:extLst>
        </xdr:cNvPr>
        <xdr:cNvSpPr txBox="1">
          <a:spLocks noChangeArrowheads="1"/>
        </xdr:cNvSpPr>
      </xdr:nvSpPr>
      <xdr:spPr bwMode="auto">
        <a:xfrm>
          <a:off x="359791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50</xdr:row>
      <xdr:rowOff>0</xdr:rowOff>
    </xdr:from>
    <xdr:ext cx="95250" cy="171450"/>
    <xdr:sp macro="" textlink="">
      <xdr:nvSpPr>
        <xdr:cNvPr id="303" name="Text Box 17">
          <a:extLst>
            <a:ext uri="{FF2B5EF4-FFF2-40B4-BE49-F238E27FC236}">
              <a16:creationId xmlns:a16="http://schemas.microsoft.com/office/drawing/2014/main" id="{7D4D084C-B9A2-4B49-BE0F-5BCC110D7B77}"/>
            </a:ext>
          </a:extLst>
        </xdr:cNvPr>
        <xdr:cNvSpPr txBox="1">
          <a:spLocks noChangeArrowheads="1"/>
        </xdr:cNvSpPr>
      </xdr:nvSpPr>
      <xdr:spPr bwMode="auto">
        <a:xfrm>
          <a:off x="359791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50</xdr:row>
      <xdr:rowOff>0</xdr:rowOff>
    </xdr:from>
    <xdr:ext cx="95250" cy="171450"/>
    <xdr:sp macro="" textlink="">
      <xdr:nvSpPr>
        <xdr:cNvPr id="304" name="Text Box 18">
          <a:extLst>
            <a:ext uri="{FF2B5EF4-FFF2-40B4-BE49-F238E27FC236}">
              <a16:creationId xmlns:a16="http://schemas.microsoft.com/office/drawing/2014/main" id="{D00801B4-446C-6643-98EE-7F759D95CF5A}"/>
            </a:ext>
          </a:extLst>
        </xdr:cNvPr>
        <xdr:cNvSpPr txBox="1">
          <a:spLocks noChangeArrowheads="1"/>
        </xdr:cNvSpPr>
      </xdr:nvSpPr>
      <xdr:spPr bwMode="auto">
        <a:xfrm>
          <a:off x="359791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50</xdr:row>
      <xdr:rowOff>0</xdr:rowOff>
    </xdr:from>
    <xdr:ext cx="95250" cy="171450"/>
    <xdr:sp macro="" textlink="">
      <xdr:nvSpPr>
        <xdr:cNvPr id="305" name="Text Box 19">
          <a:extLst>
            <a:ext uri="{FF2B5EF4-FFF2-40B4-BE49-F238E27FC236}">
              <a16:creationId xmlns:a16="http://schemas.microsoft.com/office/drawing/2014/main" id="{41479CE7-5FA4-7642-99B5-D3684DF864B0}"/>
            </a:ext>
          </a:extLst>
        </xdr:cNvPr>
        <xdr:cNvSpPr txBox="1">
          <a:spLocks noChangeArrowheads="1"/>
        </xdr:cNvSpPr>
      </xdr:nvSpPr>
      <xdr:spPr bwMode="auto">
        <a:xfrm>
          <a:off x="359791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06" name="Text Box 16">
          <a:extLst>
            <a:ext uri="{FF2B5EF4-FFF2-40B4-BE49-F238E27FC236}">
              <a16:creationId xmlns:a16="http://schemas.microsoft.com/office/drawing/2014/main" id="{9203F9B9-C3A1-FE4B-8349-AB70843E3689}"/>
            </a:ext>
          </a:extLst>
        </xdr:cNvPr>
        <xdr:cNvSpPr txBox="1">
          <a:spLocks noChangeArrowheads="1"/>
        </xdr:cNvSpPr>
      </xdr:nvSpPr>
      <xdr:spPr bwMode="auto">
        <a:xfrm>
          <a:off x="375412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07" name="Text Box 17">
          <a:extLst>
            <a:ext uri="{FF2B5EF4-FFF2-40B4-BE49-F238E27FC236}">
              <a16:creationId xmlns:a16="http://schemas.microsoft.com/office/drawing/2014/main" id="{BAE168C7-BAA4-954B-AAC2-E7DDF2873FFC}"/>
            </a:ext>
          </a:extLst>
        </xdr:cNvPr>
        <xdr:cNvSpPr txBox="1">
          <a:spLocks noChangeArrowheads="1"/>
        </xdr:cNvSpPr>
      </xdr:nvSpPr>
      <xdr:spPr bwMode="auto">
        <a:xfrm>
          <a:off x="375412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08" name="Text Box 18">
          <a:extLst>
            <a:ext uri="{FF2B5EF4-FFF2-40B4-BE49-F238E27FC236}">
              <a16:creationId xmlns:a16="http://schemas.microsoft.com/office/drawing/2014/main" id="{50887B15-79F8-6540-B701-D3AFE8A23BFB}"/>
            </a:ext>
          </a:extLst>
        </xdr:cNvPr>
        <xdr:cNvSpPr txBox="1">
          <a:spLocks noChangeArrowheads="1"/>
        </xdr:cNvSpPr>
      </xdr:nvSpPr>
      <xdr:spPr bwMode="auto">
        <a:xfrm>
          <a:off x="375412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09" name="Text Box 19">
          <a:extLst>
            <a:ext uri="{FF2B5EF4-FFF2-40B4-BE49-F238E27FC236}">
              <a16:creationId xmlns:a16="http://schemas.microsoft.com/office/drawing/2014/main" id="{F12D1C65-A2CA-5B43-8D2A-BBFB77CD1A6A}"/>
            </a:ext>
          </a:extLst>
        </xdr:cNvPr>
        <xdr:cNvSpPr txBox="1">
          <a:spLocks noChangeArrowheads="1"/>
        </xdr:cNvSpPr>
      </xdr:nvSpPr>
      <xdr:spPr bwMode="auto">
        <a:xfrm>
          <a:off x="375412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10" name="Text Box 16">
          <a:extLst>
            <a:ext uri="{FF2B5EF4-FFF2-40B4-BE49-F238E27FC236}">
              <a16:creationId xmlns:a16="http://schemas.microsoft.com/office/drawing/2014/main" id="{A7EE579A-1FDF-A34A-94EB-A5A6C77A99A5}"/>
            </a:ext>
          </a:extLst>
        </xdr:cNvPr>
        <xdr:cNvSpPr txBox="1">
          <a:spLocks noChangeArrowheads="1"/>
        </xdr:cNvSpPr>
      </xdr:nvSpPr>
      <xdr:spPr bwMode="auto">
        <a:xfrm>
          <a:off x="375412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11" name="Text Box 17">
          <a:extLst>
            <a:ext uri="{FF2B5EF4-FFF2-40B4-BE49-F238E27FC236}">
              <a16:creationId xmlns:a16="http://schemas.microsoft.com/office/drawing/2014/main" id="{EFDD44B4-6A3C-7E43-B780-64633856690B}"/>
            </a:ext>
          </a:extLst>
        </xdr:cNvPr>
        <xdr:cNvSpPr txBox="1">
          <a:spLocks noChangeArrowheads="1"/>
        </xdr:cNvSpPr>
      </xdr:nvSpPr>
      <xdr:spPr bwMode="auto">
        <a:xfrm>
          <a:off x="375412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12" name="Text Box 18">
          <a:extLst>
            <a:ext uri="{FF2B5EF4-FFF2-40B4-BE49-F238E27FC236}">
              <a16:creationId xmlns:a16="http://schemas.microsoft.com/office/drawing/2014/main" id="{B8D6F800-07F2-A446-AC92-F0CFD443B5CA}"/>
            </a:ext>
          </a:extLst>
        </xdr:cNvPr>
        <xdr:cNvSpPr txBox="1">
          <a:spLocks noChangeArrowheads="1"/>
        </xdr:cNvSpPr>
      </xdr:nvSpPr>
      <xdr:spPr bwMode="auto">
        <a:xfrm>
          <a:off x="375412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13" name="Text Box 19">
          <a:extLst>
            <a:ext uri="{FF2B5EF4-FFF2-40B4-BE49-F238E27FC236}">
              <a16:creationId xmlns:a16="http://schemas.microsoft.com/office/drawing/2014/main" id="{9D5DF3FF-6428-CB4F-BDA0-247D9B11B783}"/>
            </a:ext>
          </a:extLst>
        </xdr:cNvPr>
        <xdr:cNvSpPr txBox="1">
          <a:spLocks noChangeArrowheads="1"/>
        </xdr:cNvSpPr>
      </xdr:nvSpPr>
      <xdr:spPr bwMode="auto">
        <a:xfrm>
          <a:off x="375412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14" name="Text Box 16">
          <a:extLst>
            <a:ext uri="{FF2B5EF4-FFF2-40B4-BE49-F238E27FC236}">
              <a16:creationId xmlns:a16="http://schemas.microsoft.com/office/drawing/2014/main" id="{45C119C0-2BB6-0748-A43E-E326A0B5EE25}"/>
            </a:ext>
          </a:extLst>
        </xdr:cNvPr>
        <xdr:cNvSpPr txBox="1">
          <a:spLocks noChangeArrowheads="1"/>
        </xdr:cNvSpPr>
      </xdr:nvSpPr>
      <xdr:spPr bwMode="auto">
        <a:xfrm>
          <a:off x="395224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15" name="Text Box 17">
          <a:extLst>
            <a:ext uri="{FF2B5EF4-FFF2-40B4-BE49-F238E27FC236}">
              <a16:creationId xmlns:a16="http://schemas.microsoft.com/office/drawing/2014/main" id="{35126238-0AB6-5F4D-A8CC-7BCFD6FCF534}"/>
            </a:ext>
          </a:extLst>
        </xdr:cNvPr>
        <xdr:cNvSpPr txBox="1">
          <a:spLocks noChangeArrowheads="1"/>
        </xdr:cNvSpPr>
      </xdr:nvSpPr>
      <xdr:spPr bwMode="auto">
        <a:xfrm>
          <a:off x="395224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16" name="Text Box 18">
          <a:extLst>
            <a:ext uri="{FF2B5EF4-FFF2-40B4-BE49-F238E27FC236}">
              <a16:creationId xmlns:a16="http://schemas.microsoft.com/office/drawing/2014/main" id="{66F2BF3C-DAB6-3F41-BADE-7F5E2437242D}"/>
            </a:ext>
          </a:extLst>
        </xdr:cNvPr>
        <xdr:cNvSpPr txBox="1">
          <a:spLocks noChangeArrowheads="1"/>
        </xdr:cNvSpPr>
      </xdr:nvSpPr>
      <xdr:spPr bwMode="auto">
        <a:xfrm>
          <a:off x="395224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17" name="Text Box 19">
          <a:extLst>
            <a:ext uri="{FF2B5EF4-FFF2-40B4-BE49-F238E27FC236}">
              <a16:creationId xmlns:a16="http://schemas.microsoft.com/office/drawing/2014/main" id="{2C9046EF-665E-7D4B-8854-87910B369329}"/>
            </a:ext>
          </a:extLst>
        </xdr:cNvPr>
        <xdr:cNvSpPr txBox="1">
          <a:spLocks noChangeArrowheads="1"/>
        </xdr:cNvSpPr>
      </xdr:nvSpPr>
      <xdr:spPr bwMode="auto">
        <a:xfrm>
          <a:off x="395224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18" name="Text Box 16">
          <a:extLst>
            <a:ext uri="{FF2B5EF4-FFF2-40B4-BE49-F238E27FC236}">
              <a16:creationId xmlns:a16="http://schemas.microsoft.com/office/drawing/2014/main" id="{E0F5ADF4-C59A-6F43-9779-6B786BC7B14C}"/>
            </a:ext>
          </a:extLst>
        </xdr:cNvPr>
        <xdr:cNvSpPr txBox="1">
          <a:spLocks noChangeArrowheads="1"/>
        </xdr:cNvSpPr>
      </xdr:nvSpPr>
      <xdr:spPr bwMode="auto">
        <a:xfrm>
          <a:off x="395224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19" name="Text Box 17">
          <a:extLst>
            <a:ext uri="{FF2B5EF4-FFF2-40B4-BE49-F238E27FC236}">
              <a16:creationId xmlns:a16="http://schemas.microsoft.com/office/drawing/2014/main" id="{5342B0DD-56BE-CF49-AC1F-E6E01E1F0818}"/>
            </a:ext>
          </a:extLst>
        </xdr:cNvPr>
        <xdr:cNvSpPr txBox="1">
          <a:spLocks noChangeArrowheads="1"/>
        </xdr:cNvSpPr>
      </xdr:nvSpPr>
      <xdr:spPr bwMode="auto">
        <a:xfrm>
          <a:off x="395224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0" name="Text Box 18">
          <a:extLst>
            <a:ext uri="{FF2B5EF4-FFF2-40B4-BE49-F238E27FC236}">
              <a16:creationId xmlns:a16="http://schemas.microsoft.com/office/drawing/2014/main" id="{DE23DB80-8477-1C44-964D-5642F13F8CA3}"/>
            </a:ext>
          </a:extLst>
        </xdr:cNvPr>
        <xdr:cNvSpPr txBox="1">
          <a:spLocks noChangeArrowheads="1"/>
        </xdr:cNvSpPr>
      </xdr:nvSpPr>
      <xdr:spPr bwMode="auto">
        <a:xfrm>
          <a:off x="395224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1" name="Text Box 19">
          <a:extLst>
            <a:ext uri="{FF2B5EF4-FFF2-40B4-BE49-F238E27FC236}">
              <a16:creationId xmlns:a16="http://schemas.microsoft.com/office/drawing/2014/main" id="{BFBCE610-0909-1D4D-AD1B-06BA9D4E860F}"/>
            </a:ext>
          </a:extLst>
        </xdr:cNvPr>
        <xdr:cNvSpPr txBox="1">
          <a:spLocks noChangeArrowheads="1"/>
        </xdr:cNvSpPr>
      </xdr:nvSpPr>
      <xdr:spPr bwMode="auto">
        <a:xfrm>
          <a:off x="395224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2" name="Text Box 16">
          <a:extLst>
            <a:ext uri="{FF2B5EF4-FFF2-40B4-BE49-F238E27FC236}">
              <a16:creationId xmlns:a16="http://schemas.microsoft.com/office/drawing/2014/main" id="{E1ECE421-18DC-6243-B447-A6C6B3FE4613}"/>
            </a:ext>
          </a:extLst>
        </xdr:cNvPr>
        <xdr:cNvSpPr txBox="1">
          <a:spLocks noChangeArrowheads="1"/>
        </xdr:cNvSpPr>
      </xdr:nvSpPr>
      <xdr:spPr bwMode="auto">
        <a:xfrm>
          <a:off x="395224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3" name="Text Box 17">
          <a:extLst>
            <a:ext uri="{FF2B5EF4-FFF2-40B4-BE49-F238E27FC236}">
              <a16:creationId xmlns:a16="http://schemas.microsoft.com/office/drawing/2014/main" id="{DC6B8A9F-3FF5-8746-843B-C081FAD46D30}"/>
            </a:ext>
          </a:extLst>
        </xdr:cNvPr>
        <xdr:cNvSpPr txBox="1">
          <a:spLocks noChangeArrowheads="1"/>
        </xdr:cNvSpPr>
      </xdr:nvSpPr>
      <xdr:spPr bwMode="auto">
        <a:xfrm>
          <a:off x="395224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4" name="Text Box 18">
          <a:extLst>
            <a:ext uri="{FF2B5EF4-FFF2-40B4-BE49-F238E27FC236}">
              <a16:creationId xmlns:a16="http://schemas.microsoft.com/office/drawing/2014/main" id="{98EF3464-D5E9-E049-9C37-3431760E5D44}"/>
            </a:ext>
          </a:extLst>
        </xdr:cNvPr>
        <xdr:cNvSpPr txBox="1">
          <a:spLocks noChangeArrowheads="1"/>
        </xdr:cNvSpPr>
      </xdr:nvSpPr>
      <xdr:spPr bwMode="auto">
        <a:xfrm>
          <a:off x="395224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5" name="Text Box 19">
          <a:extLst>
            <a:ext uri="{FF2B5EF4-FFF2-40B4-BE49-F238E27FC236}">
              <a16:creationId xmlns:a16="http://schemas.microsoft.com/office/drawing/2014/main" id="{21744D2D-7E95-3E48-8A60-80DE81BEA6F8}"/>
            </a:ext>
          </a:extLst>
        </xdr:cNvPr>
        <xdr:cNvSpPr txBox="1">
          <a:spLocks noChangeArrowheads="1"/>
        </xdr:cNvSpPr>
      </xdr:nvSpPr>
      <xdr:spPr bwMode="auto">
        <a:xfrm>
          <a:off x="395224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6" name="Text Box 16">
          <a:extLst>
            <a:ext uri="{FF2B5EF4-FFF2-40B4-BE49-F238E27FC236}">
              <a16:creationId xmlns:a16="http://schemas.microsoft.com/office/drawing/2014/main" id="{34FD1916-81A8-864D-9C21-AC5B76118D18}"/>
            </a:ext>
          </a:extLst>
        </xdr:cNvPr>
        <xdr:cNvSpPr txBox="1">
          <a:spLocks noChangeArrowheads="1"/>
        </xdr:cNvSpPr>
      </xdr:nvSpPr>
      <xdr:spPr bwMode="auto">
        <a:xfrm>
          <a:off x="395224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7" name="Text Box 17">
          <a:extLst>
            <a:ext uri="{FF2B5EF4-FFF2-40B4-BE49-F238E27FC236}">
              <a16:creationId xmlns:a16="http://schemas.microsoft.com/office/drawing/2014/main" id="{405F62F0-173D-8A49-8EC8-C731FC35EB80}"/>
            </a:ext>
          </a:extLst>
        </xdr:cNvPr>
        <xdr:cNvSpPr txBox="1">
          <a:spLocks noChangeArrowheads="1"/>
        </xdr:cNvSpPr>
      </xdr:nvSpPr>
      <xdr:spPr bwMode="auto">
        <a:xfrm>
          <a:off x="395224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8" name="Text Box 18">
          <a:extLst>
            <a:ext uri="{FF2B5EF4-FFF2-40B4-BE49-F238E27FC236}">
              <a16:creationId xmlns:a16="http://schemas.microsoft.com/office/drawing/2014/main" id="{477062AD-8B81-9C43-B2CE-0BB887E5A7C2}"/>
            </a:ext>
          </a:extLst>
        </xdr:cNvPr>
        <xdr:cNvSpPr txBox="1">
          <a:spLocks noChangeArrowheads="1"/>
        </xdr:cNvSpPr>
      </xdr:nvSpPr>
      <xdr:spPr bwMode="auto">
        <a:xfrm>
          <a:off x="395224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9" name="Text Box 19">
          <a:extLst>
            <a:ext uri="{FF2B5EF4-FFF2-40B4-BE49-F238E27FC236}">
              <a16:creationId xmlns:a16="http://schemas.microsoft.com/office/drawing/2014/main" id="{75024D15-AAD0-B243-B22E-4E663A7E9D76}"/>
            </a:ext>
          </a:extLst>
        </xdr:cNvPr>
        <xdr:cNvSpPr txBox="1">
          <a:spLocks noChangeArrowheads="1"/>
        </xdr:cNvSpPr>
      </xdr:nvSpPr>
      <xdr:spPr bwMode="auto">
        <a:xfrm>
          <a:off x="39522400" y="12014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53</xdr:row>
      <xdr:rowOff>504825</xdr:rowOff>
    </xdr:from>
    <xdr:ext cx="95250" cy="442269"/>
    <xdr:sp macro="" textlink="">
      <xdr:nvSpPr>
        <xdr:cNvPr id="330" name="Text Box 15">
          <a:extLst>
            <a:ext uri="{FF2B5EF4-FFF2-40B4-BE49-F238E27FC236}">
              <a16:creationId xmlns:a16="http://schemas.microsoft.com/office/drawing/2014/main" id="{C7DA1941-3CA4-E744-86F5-A31AB970FB1E}"/>
            </a:ext>
          </a:extLst>
        </xdr:cNvPr>
        <xdr:cNvSpPr txBox="1">
          <a:spLocks noChangeArrowheads="1"/>
        </xdr:cNvSpPr>
      </xdr:nvSpPr>
      <xdr:spPr bwMode="auto">
        <a:xfrm>
          <a:off x="8712200" y="1277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53</xdr:row>
      <xdr:rowOff>504825</xdr:rowOff>
    </xdr:from>
    <xdr:ext cx="95250" cy="442269"/>
    <xdr:sp macro="" textlink="">
      <xdr:nvSpPr>
        <xdr:cNvPr id="331" name="Text Box 15">
          <a:extLst>
            <a:ext uri="{FF2B5EF4-FFF2-40B4-BE49-F238E27FC236}">
              <a16:creationId xmlns:a16="http://schemas.microsoft.com/office/drawing/2014/main" id="{07C50AD8-09D4-9A48-89E8-AE9AE748459C}"/>
            </a:ext>
          </a:extLst>
        </xdr:cNvPr>
        <xdr:cNvSpPr txBox="1">
          <a:spLocks noChangeArrowheads="1"/>
        </xdr:cNvSpPr>
      </xdr:nvSpPr>
      <xdr:spPr bwMode="auto">
        <a:xfrm>
          <a:off x="37541200" y="1277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53</xdr:row>
      <xdr:rowOff>504825</xdr:rowOff>
    </xdr:from>
    <xdr:ext cx="95250" cy="442269"/>
    <xdr:sp macro="" textlink="">
      <xdr:nvSpPr>
        <xdr:cNvPr id="332" name="Text Box 15">
          <a:extLst>
            <a:ext uri="{FF2B5EF4-FFF2-40B4-BE49-F238E27FC236}">
              <a16:creationId xmlns:a16="http://schemas.microsoft.com/office/drawing/2014/main" id="{C71A2D99-D139-B14E-93E0-2CFA0B0A61D5}"/>
            </a:ext>
          </a:extLst>
        </xdr:cNvPr>
        <xdr:cNvSpPr txBox="1">
          <a:spLocks noChangeArrowheads="1"/>
        </xdr:cNvSpPr>
      </xdr:nvSpPr>
      <xdr:spPr bwMode="auto">
        <a:xfrm>
          <a:off x="37541200" y="1277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53</xdr:row>
      <xdr:rowOff>504825</xdr:rowOff>
    </xdr:from>
    <xdr:ext cx="95250" cy="442269"/>
    <xdr:sp macro="" textlink="">
      <xdr:nvSpPr>
        <xdr:cNvPr id="333" name="Text Box 15">
          <a:extLst>
            <a:ext uri="{FF2B5EF4-FFF2-40B4-BE49-F238E27FC236}">
              <a16:creationId xmlns:a16="http://schemas.microsoft.com/office/drawing/2014/main" id="{0386315C-CDB7-7245-BB48-2CCDA765A95B}"/>
            </a:ext>
          </a:extLst>
        </xdr:cNvPr>
        <xdr:cNvSpPr txBox="1">
          <a:spLocks noChangeArrowheads="1"/>
        </xdr:cNvSpPr>
      </xdr:nvSpPr>
      <xdr:spPr bwMode="auto">
        <a:xfrm>
          <a:off x="8712200" y="1277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53</xdr:row>
      <xdr:rowOff>504825</xdr:rowOff>
    </xdr:from>
    <xdr:ext cx="95250" cy="442269"/>
    <xdr:sp macro="" textlink="">
      <xdr:nvSpPr>
        <xdr:cNvPr id="334" name="Text Box 15">
          <a:extLst>
            <a:ext uri="{FF2B5EF4-FFF2-40B4-BE49-F238E27FC236}">
              <a16:creationId xmlns:a16="http://schemas.microsoft.com/office/drawing/2014/main" id="{B0C644C8-28CA-AE4C-8459-E8C455AB2AB4}"/>
            </a:ext>
          </a:extLst>
        </xdr:cNvPr>
        <xdr:cNvSpPr txBox="1">
          <a:spLocks noChangeArrowheads="1"/>
        </xdr:cNvSpPr>
      </xdr:nvSpPr>
      <xdr:spPr bwMode="auto">
        <a:xfrm>
          <a:off x="37541200" y="1277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53</xdr:row>
      <xdr:rowOff>504825</xdr:rowOff>
    </xdr:from>
    <xdr:ext cx="95250" cy="442269"/>
    <xdr:sp macro="" textlink="">
      <xdr:nvSpPr>
        <xdr:cNvPr id="335" name="Text Box 15">
          <a:extLst>
            <a:ext uri="{FF2B5EF4-FFF2-40B4-BE49-F238E27FC236}">
              <a16:creationId xmlns:a16="http://schemas.microsoft.com/office/drawing/2014/main" id="{088E8873-E321-2E44-B863-5210AA799507}"/>
            </a:ext>
          </a:extLst>
        </xdr:cNvPr>
        <xdr:cNvSpPr txBox="1">
          <a:spLocks noChangeArrowheads="1"/>
        </xdr:cNvSpPr>
      </xdr:nvSpPr>
      <xdr:spPr bwMode="auto">
        <a:xfrm>
          <a:off x="37541200" y="1277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55</xdr:row>
      <xdr:rowOff>0</xdr:rowOff>
    </xdr:from>
    <xdr:ext cx="95250" cy="171450"/>
    <xdr:sp macro="" textlink="">
      <xdr:nvSpPr>
        <xdr:cNvPr id="336" name="Text Box 16">
          <a:extLst>
            <a:ext uri="{FF2B5EF4-FFF2-40B4-BE49-F238E27FC236}">
              <a16:creationId xmlns:a16="http://schemas.microsoft.com/office/drawing/2014/main" id="{33C201BA-91DF-5B4D-8811-1F7C3A6B3151}"/>
            </a:ext>
          </a:extLst>
        </xdr:cNvPr>
        <xdr:cNvSpPr txBox="1">
          <a:spLocks noChangeArrowheads="1"/>
        </xdr:cNvSpPr>
      </xdr:nvSpPr>
      <xdr:spPr bwMode="auto">
        <a:xfrm>
          <a:off x="87122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55</xdr:row>
      <xdr:rowOff>0</xdr:rowOff>
    </xdr:from>
    <xdr:ext cx="95250" cy="171450"/>
    <xdr:sp macro="" textlink="">
      <xdr:nvSpPr>
        <xdr:cNvPr id="337" name="Text Box 17">
          <a:extLst>
            <a:ext uri="{FF2B5EF4-FFF2-40B4-BE49-F238E27FC236}">
              <a16:creationId xmlns:a16="http://schemas.microsoft.com/office/drawing/2014/main" id="{2B36E7F1-7EDA-E641-8A38-C9CB8629040E}"/>
            </a:ext>
          </a:extLst>
        </xdr:cNvPr>
        <xdr:cNvSpPr txBox="1">
          <a:spLocks noChangeArrowheads="1"/>
        </xdr:cNvSpPr>
      </xdr:nvSpPr>
      <xdr:spPr bwMode="auto">
        <a:xfrm>
          <a:off x="87122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55</xdr:row>
      <xdr:rowOff>0</xdr:rowOff>
    </xdr:from>
    <xdr:ext cx="95250" cy="171450"/>
    <xdr:sp macro="" textlink="">
      <xdr:nvSpPr>
        <xdr:cNvPr id="338" name="Text Box 18">
          <a:extLst>
            <a:ext uri="{FF2B5EF4-FFF2-40B4-BE49-F238E27FC236}">
              <a16:creationId xmlns:a16="http://schemas.microsoft.com/office/drawing/2014/main" id="{0A19B786-041B-3D41-ACAE-25F3EE703BC9}"/>
            </a:ext>
          </a:extLst>
        </xdr:cNvPr>
        <xdr:cNvSpPr txBox="1">
          <a:spLocks noChangeArrowheads="1"/>
        </xdr:cNvSpPr>
      </xdr:nvSpPr>
      <xdr:spPr bwMode="auto">
        <a:xfrm>
          <a:off x="87122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55</xdr:row>
      <xdr:rowOff>0</xdr:rowOff>
    </xdr:from>
    <xdr:ext cx="95250" cy="171450"/>
    <xdr:sp macro="" textlink="">
      <xdr:nvSpPr>
        <xdr:cNvPr id="339" name="Text Box 19">
          <a:extLst>
            <a:ext uri="{FF2B5EF4-FFF2-40B4-BE49-F238E27FC236}">
              <a16:creationId xmlns:a16="http://schemas.microsoft.com/office/drawing/2014/main" id="{6648FA55-37E5-324F-92AF-52C5B5882D35}"/>
            </a:ext>
          </a:extLst>
        </xdr:cNvPr>
        <xdr:cNvSpPr txBox="1">
          <a:spLocks noChangeArrowheads="1"/>
        </xdr:cNvSpPr>
      </xdr:nvSpPr>
      <xdr:spPr bwMode="auto">
        <a:xfrm>
          <a:off x="87122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55</xdr:row>
      <xdr:rowOff>0</xdr:rowOff>
    </xdr:from>
    <xdr:ext cx="95250" cy="171450"/>
    <xdr:sp macro="" textlink="">
      <xdr:nvSpPr>
        <xdr:cNvPr id="340" name="Text Box 16">
          <a:extLst>
            <a:ext uri="{FF2B5EF4-FFF2-40B4-BE49-F238E27FC236}">
              <a16:creationId xmlns:a16="http://schemas.microsoft.com/office/drawing/2014/main" id="{577EED65-4760-DC4F-8F73-7DFD5C6B768C}"/>
            </a:ext>
          </a:extLst>
        </xdr:cNvPr>
        <xdr:cNvSpPr txBox="1">
          <a:spLocks noChangeArrowheads="1"/>
        </xdr:cNvSpPr>
      </xdr:nvSpPr>
      <xdr:spPr bwMode="auto">
        <a:xfrm>
          <a:off x="359791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55</xdr:row>
      <xdr:rowOff>0</xdr:rowOff>
    </xdr:from>
    <xdr:ext cx="95250" cy="171450"/>
    <xdr:sp macro="" textlink="">
      <xdr:nvSpPr>
        <xdr:cNvPr id="341" name="Text Box 17">
          <a:extLst>
            <a:ext uri="{FF2B5EF4-FFF2-40B4-BE49-F238E27FC236}">
              <a16:creationId xmlns:a16="http://schemas.microsoft.com/office/drawing/2014/main" id="{C5C11559-905E-914F-B1A4-96ABE9995ABE}"/>
            </a:ext>
          </a:extLst>
        </xdr:cNvPr>
        <xdr:cNvSpPr txBox="1">
          <a:spLocks noChangeArrowheads="1"/>
        </xdr:cNvSpPr>
      </xdr:nvSpPr>
      <xdr:spPr bwMode="auto">
        <a:xfrm>
          <a:off x="359791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55</xdr:row>
      <xdr:rowOff>0</xdr:rowOff>
    </xdr:from>
    <xdr:ext cx="95250" cy="171450"/>
    <xdr:sp macro="" textlink="">
      <xdr:nvSpPr>
        <xdr:cNvPr id="342" name="Text Box 18">
          <a:extLst>
            <a:ext uri="{FF2B5EF4-FFF2-40B4-BE49-F238E27FC236}">
              <a16:creationId xmlns:a16="http://schemas.microsoft.com/office/drawing/2014/main" id="{A6315E65-74D1-064E-AB15-DDD6F434F5F8}"/>
            </a:ext>
          </a:extLst>
        </xdr:cNvPr>
        <xdr:cNvSpPr txBox="1">
          <a:spLocks noChangeArrowheads="1"/>
        </xdr:cNvSpPr>
      </xdr:nvSpPr>
      <xdr:spPr bwMode="auto">
        <a:xfrm>
          <a:off x="359791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55</xdr:row>
      <xdr:rowOff>0</xdr:rowOff>
    </xdr:from>
    <xdr:ext cx="95250" cy="171450"/>
    <xdr:sp macro="" textlink="">
      <xdr:nvSpPr>
        <xdr:cNvPr id="343" name="Text Box 19">
          <a:extLst>
            <a:ext uri="{FF2B5EF4-FFF2-40B4-BE49-F238E27FC236}">
              <a16:creationId xmlns:a16="http://schemas.microsoft.com/office/drawing/2014/main" id="{BF8BFDE9-30BC-D445-A9D0-0A34D29C4E5D}"/>
            </a:ext>
          </a:extLst>
        </xdr:cNvPr>
        <xdr:cNvSpPr txBox="1">
          <a:spLocks noChangeArrowheads="1"/>
        </xdr:cNvSpPr>
      </xdr:nvSpPr>
      <xdr:spPr bwMode="auto">
        <a:xfrm>
          <a:off x="359791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44" name="Text Box 16">
          <a:extLst>
            <a:ext uri="{FF2B5EF4-FFF2-40B4-BE49-F238E27FC236}">
              <a16:creationId xmlns:a16="http://schemas.microsoft.com/office/drawing/2014/main" id="{245BFD37-6D88-CF46-ADF9-4443F40E7737}"/>
            </a:ext>
          </a:extLst>
        </xdr:cNvPr>
        <xdr:cNvSpPr txBox="1">
          <a:spLocks noChangeArrowheads="1"/>
        </xdr:cNvSpPr>
      </xdr:nvSpPr>
      <xdr:spPr bwMode="auto">
        <a:xfrm>
          <a:off x="375412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45" name="Text Box 17">
          <a:extLst>
            <a:ext uri="{FF2B5EF4-FFF2-40B4-BE49-F238E27FC236}">
              <a16:creationId xmlns:a16="http://schemas.microsoft.com/office/drawing/2014/main" id="{5944E37C-7844-6140-8755-930780BD5AAC}"/>
            </a:ext>
          </a:extLst>
        </xdr:cNvPr>
        <xdr:cNvSpPr txBox="1">
          <a:spLocks noChangeArrowheads="1"/>
        </xdr:cNvSpPr>
      </xdr:nvSpPr>
      <xdr:spPr bwMode="auto">
        <a:xfrm>
          <a:off x="375412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46" name="Text Box 18">
          <a:extLst>
            <a:ext uri="{FF2B5EF4-FFF2-40B4-BE49-F238E27FC236}">
              <a16:creationId xmlns:a16="http://schemas.microsoft.com/office/drawing/2014/main" id="{6D776656-A036-5846-8ADA-DB88FD1FFB49}"/>
            </a:ext>
          </a:extLst>
        </xdr:cNvPr>
        <xdr:cNvSpPr txBox="1">
          <a:spLocks noChangeArrowheads="1"/>
        </xdr:cNvSpPr>
      </xdr:nvSpPr>
      <xdr:spPr bwMode="auto">
        <a:xfrm>
          <a:off x="375412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47" name="Text Box 19">
          <a:extLst>
            <a:ext uri="{FF2B5EF4-FFF2-40B4-BE49-F238E27FC236}">
              <a16:creationId xmlns:a16="http://schemas.microsoft.com/office/drawing/2014/main" id="{40C49068-48A2-854A-B3F7-E0EDB49A2185}"/>
            </a:ext>
          </a:extLst>
        </xdr:cNvPr>
        <xdr:cNvSpPr txBox="1">
          <a:spLocks noChangeArrowheads="1"/>
        </xdr:cNvSpPr>
      </xdr:nvSpPr>
      <xdr:spPr bwMode="auto">
        <a:xfrm>
          <a:off x="375412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48" name="Text Box 16">
          <a:extLst>
            <a:ext uri="{FF2B5EF4-FFF2-40B4-BE49-F238E27FC236}">
              <a16:creationId xmlns:a16="http://schemas.microsoft.com/office/drawing/2014/main" id="{A46DD602-A11D-C848-B9C9-5A7189EFE42C}"/>
            </a:ext>
          </a:extLst>
        </xdr:cNvPr>
        <xdr:cNvSpPr txBox="1">
          <a:spLocks noChangeArrowheads="1"/>
        </xdr:cNvSpPr>
      </xdr:nvSpPr>
      <xdr:spPr bwMode="auto">
        <a:xfrm>
          <a:off x="375412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49" name="Text Box 17">
          <a:extLst>
            <a:ext uri="{FF2B5EF4-FFF2-40B4-BE49-F238E27FC236}">
              <a16:creationId xmlns:a16="http://schemas.microsoft.com/office/drawing/2014/main" id="{9B6F6483-12FF-E94A-B682-AAF8C64D7008}"/>
            </a:ext>
          </a:extLst>
        </xdr:cNvPr>
        <xdr:cNvSpPr txBox="1">
          <a:spLocks noChangeArrowheads="1"/>
        </xdr:cNvSpPr>
      </xdr:nvSpPr>
      <xdr:spPr bwMode="auto">
        <a:xfrm>
          <a:off x="375412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50" name="Text Box 18">
          <a:extLst>
            <a:ext uri="{FF2B5EF4-FFF2-40B4-BE49-F238E27FC236}">
              <a16:creationId xmlns:a16="http://schemas.microsoft.com/office/drawing/2014/main" id="{747481A4-D5C0-684F-A4D3-ADB2EF963C34}"/>
            </a:ext>
          </a:extLst>
        </xdr:cNvPr>
        <xdr:cNvSpPr txBox="1">
          <a:spLocks noChangeArrowheads="1"/>
        </xdr:cNvSpPr>
      </xdr:nvSpPr>
      <xdr:spPr bwMode="auto">
        <a:xfrm>
          <a:off x="375412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51" name="Text Box 19">
          <a:extLst>
            <a:ext uri="{FF2B5EF4-FFF2-40B4-BE49-F238E27FC236}">
              <a16:creationId xmlns:a16="http://schemas.microsoft.com/office/drawing/2014/main" id="{10AF335D-99A1-1641-9DCA-8BF3AF062479}"/>
            </a:ext>
          </a:extLst>
        </xdr:cNvPr>
        <xdr:cNvSpPr txBox="1">
          <a:spLocks noChangeArrowheads="1"/>
        </xdr:cNvSpPr>
      </xdr:nvSpPr>
      <xdr:spPr bwMode="auto">
        <a:xfrm>
          <a:off x="375412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2" name="Text Box 16">
          <a:extLst>
            <a:ext uri="{FF2B5EF4-FFF2-40B4-BE49-F238E27FC236}">
              <a16:creationId xmlns:a16="http://schemas.microsoft.com/office/drawing/2014/main" id="{D7C6E2AB-B1BF-C84E-B00E-6AE2C0281A61}"/>
            </a:ext>
          </a:extLst>
        </xdr:cNvPr>
        <xdr:cNvSpPr txBox="1">
          <a:spLocks noChangeArrowheads="1"/>
        </xdr:cNvSpPr>
      </xdr:nvSpPr>
      <xdr:spPr bwMode="auto">
        <a:xfrm>
          <a:off x="395224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3" name="Text Box 17">
          <a:extLst>
            <a:ext uri="{FF2B5EF4-FFF2-40B4-BE49-F238E27FC236}">
              <a16:creationId xmlns:a16="http://schemas.microsoft.com/office/drawing/2014/main" id="{F76E2753-FB07-2F47-BD20-0CD27188656A}"/>
            </a:ext>
          </a:extLst>
        </xdr:cNvPr>
        <xdr:cNvSpPr txBox="1">
          <a:spLocks noChangeArrowheads="1"/>
        </xdr:cNvSpPr>
      </xdr:nvSpPr>
      <xdr:spPr bwMode="auto">
        <a:xfrm>
          <a:off x="395224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4" name="Text Box 18">
          <a:extLst>
            <a:ext uri="{FF2B5EF4-FFF2-40B4-BE49-F238E27FC236}">
              <a16:creationId xmlns:a16="http://schemas.microsoft.com/office/drawing/2014/main" id="{6FA912BD-83D4-BD44-A927-E2D261824560}"/>
            </a:ext>
          </a:extLst>
        </xdr:cNvPr>
        <xdr:cNvSpPr txBox="1">
          <a:spLocks noChangeArrowheads="1"/>
        </xdr:cNvSpPr>
      </xdr:nvSpPr>
      <xdr:spPr bwMode="auto">
        <a:xfrm>
          <a:off x="395224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5" name="Text Box 19">
          <a:extLst>
            <a:ext uri="{FF2B5EF4-FFF2-40B4-BE49-F238E27FC236}">
              <a16:creationId xmlns:a16="http://schemas.microsoft.com/office/drawing/2014/main" id="{08C8A41D-0B01-8A4E-8F7C-8719F0357337}"/>
            </a:ext>
          </a:extLst>
        </xdr:cNvPr>
        <xdr:cNvSpPr txBox="1">
          <a:spLocks noChangeArrowheads="1"/>
        </xdr:cNvSpPr>
      </xdr:nvSpPr>
      <xdr:spPr bwMode="auto">
        <a:xfrm>
          <a:off x="395224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6" name="Text Box 16">
          <a:extLst>
            <a:ext uri="{FF2B5EF4-FFF2-40B4-BE49-F238E27FC236}">
              <a16:creationId xmlns:a16="http://schemas.microsoft.com/office/drawing/2014/main" id="{C1C3BBE6-5E37-F64E-84D7-E065E96010F2}"/>
            </a:ext>
          </a:extLst>
        </xdr:cNvPr>
        <xdr:cNvSpPr txBox="1">
          <a:spLocks noChangeArrowheads="1"/>
        </xdr:cNvSpPr>
      </xdr:nvSpPr>
      <xdr:spPr bwMode="auto">
        <a:xfrm>
          <a:off x="395224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7" name="Text Box 17">
          <a:extLst>
            <a:ext uri="{FF2B5EF4-FFF2-40B4-BE49-F238E27FC236}">
              <a16:creationId xmlns:a16="http://schemas.microsoft.com/office/drawing/2014/main" id="{F72FD672-FE3E-404E-B05B-5043DDE0F9F3}"/>
            </a:ext>
          </a:extLst>
        </xdr:cNvPr>
        <xdr:cNvSpPr txBox="1">
          <a:spLocks noChangeArrowheads="1"/>
        </xdr:cNvSpPr>
      </xdr:nvSpPr>
      <xdr:spPr bwMode="auto">
        <a:xfrm>
          <a:off x="395224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8" name="Text Box 18">
          <a:extLst>
            <a:ext uri="{FF2B5EF4-FFF2-40B4-BE49-F238E27FC236}">
              <a16:creationId xmlns:a16="http://schemas.microsoft.com/office/drawing/2014/main" id="{5EDB806C-84F4-B244-BFC8-E98B7C9EE2A3}"/>
            </a:ext>
          </a:extLst>
        </xdr:cNvPr>
        <xdr:cNvSpPr txBox="1">
          <a:spLocks noChangeArrowheads="1"/>
        </xdr:cNvSpPr>
      </xdr:nvSpPr>
      <xdr:spPr bwMode="auto">
        <a:xfrm>
          <a:off x="395224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9" name="Text Box 19">
          <a:extLst>
            <a:ext uri="{FF2B5EF4-FFF2-40B4-BE49-F238E27FC236}">
              <a16:creationId xmlns:a16="http://schemas.microsoft.com/office/drawing/2014/main" id="{9FF10F78-462D-FA41-9EAB-C41A7A3A9FC4}"/>
            </a:ext>
          </a:extLst>
        </xdr:cNvPr>
        <xdr:cNvSpPr txBox="1">
          <a:spLocks noChangeArrowheads="1"/>
        </xdr:cNvSpPr>
      </xdr:nvSpPr>
      <xdr:spPr bwMode="auto">
        <a:xfrm>
          <a:off x="395224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0" name="Text Box 16">
          <a:extLst>
            <a:ext uri="{FF2B5EF4-FFF2-40B4-BE49-F238E27FC236}">
              <a16:creationId xmlns:a16="http://schemas.microsoft.com/office/drawing/2014/main" id="{C75B2A5C-6311-234E-96A7-80912B574970}"/>
            </a:ext>
          </a:extLst>
        </xdr:cNvPr>
        <xdr:cNvSpPr txBox="1">
          <a:spLocks noChangeArrowheads="1"/>
        </xdr:cNvSpPr>
      </xdr:nvSpPr>
      <xdr:spPr bwMode="auto">
        <a:xfrm>
          <a:off x="395224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1" name="Text Box 17">
          <a:extLst>
            <a:ext uri="{FF2B5EF4-FFF2-40B4-BE49-F238E27FC236}">
              <a16:creationId xmlns:a16="http://schemas.microsoft.com/office/drawing/2014/main" id="{876ADBAA-4CD3-1D4E-9572-A213B1029B16}"/>
            </a:ext>
          </a:extLst>
        </xdr:cNvPr>
        <xdr:cNvSpPr txBox="1">
          <a:spLocks noChangeArrowheads="1"/>
        </xdr:cNvSpPr>
      </xdr:nvSpPr>
      <xdr:spPr bwMode="auto">
        <a:xfrm>
          <a:off x="395224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2" name="Text Box 18">
          <a:extLst>
            <a:ext uri="{FF2B5EF4-FFF2-40B4-BE49-F238E27FC236}">
              <a16:creationId xmlns:a16="http://schemas.microsoft.com/office/drawing/2014/main" id="{F3E8A830-166B-BE43-9E6F-743BAC169302}"/>
            </a:ext>
          </a:extLst>
        </xdr:cNvPr>
        <xdr:cNvSpPr txBox="1">
          <a:spLocks noChangeArrowheads="1"/>
        </xdr:cNvSpPr>
      </xdr:nvSpPr>
      <xdr:spPr bwMode="auto">
        <a:xfrm>
          <a:off x="395224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3" name="Text Box 19">
          <a:extLst>
            <a:ext uri="{FF2B5EF4-FFF2-40B4-BE49-F238E27FC236}">
              <a16:creationId xmlns:a16="http://schemas.microsoft.com/office/drawing/2014/main" id="{D30E2528-987F-A349-8801-23C747629160}"/>
            </a:ext>
          </a:extLst>
        </xdr:cNvPr>
        <xdr:cNvSpPr txBox="1">
          <a:spLocks noChangeArrowheads="1"/>
        </xdr:cNvSpPr>
      </xdr:nvSpPr>
      <xdr:spPr bwMode="auto">
        <a:xfrm>
          <a:off x="395224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4" name="Text Box 16">
          <a:extLst>
            <a:ext uri="{FF2B5EF4-FFF2-40B4-BE49-F238E27FC236}">
              <a16:creationId xmlns:a16="http://schemas.microsoft.com/office/drawing/2014/main" id="{04C5CC59-BAE4-7C40-A1AD-D16633EC5BDD}"/>
            </a:ext>
          </a:extLst>
        </xdr:cNvPr>
        <xdr:cNvSpPr txBox="1">
          <a:spLocks noChangeArrowheads="1"/>
        </xdr:cNvSpPr>
      </xdr:nvSpPr>
      <xdr:spPr bwMode="auto">
        <a:xfrm>
          <a:off x="395224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5" name="Text Box 17">
          <a:extLst>
            <a:ext uri="{FF2B5EF4-FFF2-40B4-BE49-F238E27FC236}">
              <a16:creationId xmlns:a16="http://schemas.microsoft.com/office/drawing/2014/main" id="{D7FD4F88-5BA6-B44D-8906-492064A223A2}"/>
            </a:ext>
          </a:extLst>
        </xdr:cNvPr>
        <xdr:cNvSpPr txBox="1">
          <a:spLocks noChangeArrowheads="1"/>
        </xdr:cNvSpPr>
      </xdr:nvSpPr>
      <xdr:spPr bwMode="auto">
        <a:xfrm>
          <a:off x="395224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6" name="Text Box 18">
          <a:extLst>
            <a:ext uri="{FF2B5EF4-FFF2-40B4-BE49-F238E27FC236}">
              <a16:creationId xmlns:a16="http://schemas.microsoft.com/office/drawing/2014/main" id="{A5987AD4-FA41-444E-9082-B8812DF0F5A0}"/>
            </a:ext>
          </a:extLst>
        </xdr:cNvPr>
        <xdr:cNvSpPr txBox="1">
          <a:spLocks noChangeArrowheads="1"/>
        </xdr:cNvSpPr>
      </xdr:nvSpPr>
      <xdr:spPr bwMode="auto">
        <a:xfrm>
          <a:off x="395224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7" name="Text Box 19">
          <a:extLst>
            <a:ext uri="{FF2B5EF4-FFF2-40B4-BE49-F238E27FC236}">
              <a16:creationId xmlns:a16="http://schemas.microsoft.com/office/drawing/2014/main" id="{ADC227CF-D5BE-264E-8330-67892FA2A20F}"/>
            </a:ext>
          </a:extLst>
        </xdr:cNvPr>
        <xdr:cNvSpPr txBox="1">
          <a:spLocks noChangeArrowheads="1"/>
        </xdr:cNvSpPr>
      </xdr:nvSpPr>
      <xdr:spPr bwMode="auto">
        <a:xfrm>
          <a:off x="39522400" y="12966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368" name="Text Box 16">
          <a:extLst>
            <a:ext uri="{FF2B5EF4-FFF2-40B4-BE49-F238E27FC236}">
              <a16:creationId xmlns:a16="http://schemas.microsoft.com/office/drawing/2014/main" id="{C8FFDD67-6CDA-F348-B5C6-BF99604E4316}"/>
            </a:ext>
          </a:extLst>
        </xdr:cNvPr>
        <xdr:cNvSpPr txBox="1">
          <a:spLocks noChangeArrowheads="1"/>
        </xdr:cNvSpPr>
      </xdr:nvSpPr>
      <xdr:spPr bwMode="auto">
        <a:xfrm>
          <a:off x="111887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369" name="Text Box 17">
          <a:extLst>
            <a:ext uri="{FF2B5EF4-FFF2-40B4-BE49-F238E27FC236}">
              <a16:creationId xmlns:a16="http://schemas.microsoft.com/office/drawing/2014/main" id="{3DED531C-AD49-024F-8383-B5F0DF588661}"/>
            </a:ext>
          </a:extLst>
        </xdr:cNvPr>
        <xdr:cNvSpPr txBox="1">
          <a:spLocks noChangeArrowheads="1"/>
        </xdr:cNvSpPr>
      </xdr:nvSpPr>
      <xdr:spPr bwMode="auto">
        <a:xfrm>
          <a:off x="111887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370" name="Text Box 18">
          <a:extLst>
            <a:ext uri="{FF2B5EF4-FFF2-40B4-BE49-F238E27FC236}">
              <a16:creationId xmlns:a16="http://schemas.microsoft.com/office/drawing/2014/main" id="{8B86F41B-3008-E24A-83A8-58FEAEBF4900}"/>
            </a:ext>
          </a:extLst>
        </xdr:cNvPr>
        <xdr:cNvSpPr txBox="1">
          <a:spLocks noChangeArrowheads="1"/>
        </xdr:cNvSpPr>
      </xdr:nvSpPr>
      <xdr:spPr bwMode="auto">
        <a:xfrm>
          <a:off x="111887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371" name="Text Box 19">
          <a:extLst>
            <a:ext uri="{FF2B5EF4-FFF2-40B4-BE49-F238E27FC236}">
              <a16:creationId xmlns:a16="http://schemas.microsoft.com/office/drawing/2014/main" id="{51F9E4C6-436C-4340-BD9F-35EBD4D0A8B5}"/>
            </a:ext>
          </a:extLst>
        </xdr:cNvPr>
        <xdr:cNvSpPr txBox="1">
          <a:spLocks noChangeArrowheads="1"/>
        </xdr:cNvSpPr>
      </xdr:nvSpPr>
      <xdr:spPr bwMode="auto">
        <a:xfrm>
          <a:off x="111887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442269"/>
    <xdr:sp macro="" textlink="">
      <xdr:nvSpPr>
        <xdr:cNvPr id="372" name="Text Box 15">
          <a:extLst>
            <a:ext uri="{FF2B5EF4-FFF2-40B4-BE49-F238E27FC236}">
              <a16:creationId xmlns:a16="http://schemas.microsoft.com/office/drawing/2014/main" id="{4EEE6A92-B4BE-CC4C-8777-D98B96574695}"/>
            </a:ext>
          </a:extLst>
        </xdr:cNvPr>
        <xdr:cNvSpPr txBox="1">
          <a:spLocks noChangeArrowheads="1"/>
        </xdr:cNvSpPr>
      </xdr:nvSpPr>
      <xdr:spPr bwMode="auto">
        <a:xfrm>
          <a:off x="11188700" y="3175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373" name="Text Box 16">
          <a:extLst>
            <a:ext uri="{FF2B5EF4-FFF2-40B4-BE49-F238E27FC236}">
              <a16:creationId xmlns:a16="http://schemas.microsoft.com/office/drawing/2014/main" id="{8DA2C5B5-9F51-6C44-A901-7079F2D8662E}"/>
            </a:ext>
          </a:extLst>
        </xdr:cNvPr>
        <xdr:cNvSpPr txBox="1">
          <a:spLocks noChangeArrowheads="1"/>
        </xdr:cNvSpPr>
      </xdr:nvSpPr>
      <xdr:spPr bwMode="auto">
        <a:xfrm>
          <a:off x="384556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374" name="Text Box 17">
          <a:extLst>
            <a:ext uri="{FF2B5EF4-FFF2-40B4-BE49-F238E27FC236}">
              <a16:creationId xmlns:a16="http://schemas.microsoft.com/office/drawing/2014/main" id="{EE6062EB-14D3-694F-B6DE-C58B850C657A}"/>
            </a:ext>
          </a:extLst>
        </xdr:cNvPr>
        <xdr:cNvSpPr txBox="1">
          <a:spLocks noChangeArrowheads="1"/>
        </xdr:cNvSpPr>
      </xdr:nvSpPr>
      <xdr:spPr bwMode="auto">
        <a:xfrm>
          <a:off x="384556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375" name="Text Box 18">
          <a:extLst>
            <a:ext uri="{FF2B5EF4-FFF2-40B4-BE49-F238E27FC236}">
              <a16:creationId xmlns:a16="http://schemas.microsoft.com/office/drawing/2014/main" id="{8AD4AE19-E817-4B46-BA19-A49647831315}"/>
            </a:ext>
          </a:extLst>
        </xdr:cNvPr>
        <xdr:cNvSpPr txBox="1">
          <a:spLocks noChangeArrowheads="1"/>
        </xdr:cNvSpPr>
      </xdr:nvSpPr>
      <xdr:spPr bwMode="auto">
        <a:xfrm>
          <a:off x="384556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376" name="Text Box 19">
          <a:extLst>
            <a:ext uri="{FF2B5EF4-FFF2-40B4-BE49-F238E27FC236}">
              <a16:creationId xmlns:a16="http://schemas.microsoft.com/office/drawing/2014/main" id="{6EFA5CF4-0D01-2440-863A-2EB050A85544}"/>
            </a:ext>
          </a:extLst>
        </xdr:cNvPr>
        <xdr:cNvSpPr txBox="1">
          <a:spLocks noChangeArrowheads="1"/>
        </xdr:cNvSpPr>
      </xdr:nvSpPr>
      <xdr:spPr bwMode="auto">
        <a:xfrm>
          <a:off x="384556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377" name="Text Box 16">
          <a:extLst>
            <a:ext uri="{FF2B5EF4-FFF2-40B4-BE49-F238E27FC236}">
              <a16:creationId xmlns:a16="http://schemas.microsoft.com/office/drawing/2014/main" id="{9DC1999D-B742-3849-9520-A2DDE491D555}"/>
            </a:ext>
          </a:extLst>
        </xdr:cNvPr>
        <xdr:cNvSpPr txBox="1">
          <a:spLocks noChangeArrowheads="1"/>
        </xdr:cNvSpPr>
      </xdr:nvSpPr>
      <xdr:spPr bwMode="auto">
        <a:xfrm>
          <a:off x="400177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378" name="Text Box 17">
          <a:extLst>
            <a:ext uri="{FF2B5EF4-FFF2-40B4-BE49-F238E27FC236}">
              <a16:creationId xmlns:a16="http://schemas.microsoft.com/office/drawing/2014/main" id="{BAECD3E7-FC4B-4348-A921-4F0AA4627759}"/>
            </a:ext>
          </a:extLst>
        </xdr:cNvPr>
        <xdr:cNvSpPr txBox="1">
          <a:spLocks noChangeArrowheads="1"/>
        </xdr:cNvSpPr>
      </xdr:nvSpPr>
      <xdr:spPr bwMode="auto">
        <a:xfrm>
          <a:off x="400177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379" name="Text Box 18">
          <a:extLst>
            <a:ext uri="{FF2B5EF4-FFF2-40B4-BE49-F238E27FC236}">
              <a16:creationId xmlns:a16="http://schemas.microsoft.com/office/drawing/2014/main" id="{E16E3932-80F6-1247-AB7A-C017BDA0CBEB}"/>
            </a:ext>
          </a:extLst>
        </xdr:cNvPr>
        <xdr:cNvSpPr txBox="1">
          <a:spLocks noChangeArrowheads="1"/>
        </xdr:cNvSpPr>
      </xdr:nvSpPr>
      <xdr:spPr bwMode="auto">
        <a:xfrm>
          <a:off x="400177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380" name="Text Box 19">
          <a:extLst>
            <a:ext uri="{FF2B5EF4-FFF2-40B4-BE49-F238E27FC236}">
              <a16:creationId xmlns:a16="http://schemas.microsoft.com/office/drawing/2014/main" id="{0CA70146-564D-274A-8159-A568F9BF56BE}"/>
            </a:ext>
          </a:extLst>
        </xdr:cNvPr>
        <xdr:cNvSpPr txBox="1">
          <a:spLocks noChangeArrowheads="1"/>
        </xdr:cNvSpPr>
      </xdr:nvSpPr>
      <xdr:spPr bwMode="auto">
        <a:xfrm>
          <a:off x="400177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442269"/>
    <xdr:sp macro="" textlink="">
      <xdr:nvSpPr>
        <xdr:cNvPr id="381" name="Text Box 15">
          <a:extLst>
            <a:ext uri="{FF2B5EF4-FFF2-40B4-BE49-F238E27FC236}">
              <a16:creationId xmlns:a16="http://schemas.microsoft.com/office/drawing/2014/main" id="{72F403F1-FA2B-9546-9C00-64904036392C}"/>
            </a:ext>
          </a:extLst>
        </xdr:cNvPr>
        <xdr:cNvSpPr txBox="1">
          <a:spLocks noChangeArrowheads="1"/>
        </xdr:cNvSpPr>
      </xdr:nvSpPr>
      <xdr:spPr bwMode="auto">
        <a:xfrm>
          <a:off x="40017700" y="3175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382" name="Text Box 16">
          <a:extLst>
            <a:ext uri="{FF2B5EF4-FFF2-40B4-BE49-F238E27FC236}">
              <a16:creationId xmlns:a16="http://schemas.microsoft.com/office/drawing/2014/main" id="{1ED8D104-2227-FD4F-99C8-360617CF5388}"/>
            </a:ext>
          </a:extLst>
        </xdr:cNvPr>
        <xdr:cNvSpPr txBox="1">
          <a:spLocks noChangeArrowheads="1"/>
        </xdr:cNvSpPr>
      </xdr:nvSpPr>
      <xdr:spPr bwMode="auto">
        <a:xfrm>
          <a:off x="400177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383" name="Text Box 17">
          <a:extLst>
            <a:ext uri="{FF2B5EF4-FFF2-40B4-BE49-F238E27FC236}">
              <a16:creationId xmlns:a16="http://schemas.microsoft.com/office/drawing/2014/main" id="{288BF032-2491-4E4A-A4F2-EAADD0723EE5}"/>
            </a:ext>
          </a:extLst>
        </xdr:cNvPr>
        <xdr:cNvSpPr txBox="1">
          <a:spLocks noChangeArrowheads="1"/>
        </xdr:cNvSpPr>
      </xdr:nvSpPr>
      <xdr:spPr bwMode="auto">
        <a:xfrm>
          <a:off x="400177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384" name="Text Box 18">
          <a:extLst>
            <a:ext uri="{FF2B5EF4-FFF2-40B4-BE49-F238E27FC236}">
              <a16:creationId xmlns:a16="http://schemas.microsoft.com/office/drawing/2014/main" id="{77B6EEB9-2101-5E47-B5FE-36DC2354B776}"/>
            </a:ext>
          </a:extLst>
        </xdr:cNvPr>
        <xdr:cNvSpPr txBox="1">
          <a:spLocks noChangeArrowheads="1"/>
        </xdr:cNvSpPr>
      </xdr:nvSpPr>
      <xdr:spPr bwMode="auto">
        <a:xfrm>
          <a:off x="400177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385" name="Text Box 19">
          <a:extLst>
            <a:ext uri="{FF2B5EF4-FFF2-40B4-BE49-F238E27FC236}">
              <a16:creationId xmlns:a16="http://schemas.microsoft.com/office/drawing/2014/main" id="{91E3B621-F8BA-2B4B-86E9-934209BFBAB5}"/>
            </a:ext>
          </a:extLst>
        </xdr:cNvPr>
        <xdr:cNvSpPr txBox="1">
          <a:spLocks noChangeArrowheads="1"/>
        </xdr:cNvSpPr>
      </xdr:nvSpPr>
      <xdr:spPr bwMode="auto">
        <a:xfrm>
          <a:off x="400177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442269"/>
    <xdr:sp macro="" textlink="">
      <xdr:nvSpPr>
        <xdr:cNvPr id="386" name="Text Box 15">
          <a:extLst>
            <a:ext uri="{FF2B5EF4-FFF2-40B4-BE49-F238E27FC236}">
              <a16:creationId xmlns:a16="http://schemas.microsoft.com/office/drawing/2014/main" id="{F50BB8A2-0CD6-3D4C-8A98-554626ED3B9B}"/>
            </a:ext>
          </a:extLst>
        </xdr:cNvPr>
        <xdr:cNvSpPr txBox="1">
          <a:spLocks noChangeArrowheads="1"/>
        </xdr:cNvSpPr>
      </xdr:nvSpPr>
      <xdr:spPr bwMode="auto">
        <a:xfrm>
          <a:off x="40017700" y="3175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87" name="Text Box 16">
          <a:extLst>
            <a:ext uri="{FF2B5EF4-FFF2-40B4-BE49-F238E27FC236}">
              <a16:creationId xmlns:a16="http://schemas.microsoft.com/office/drawing/2014/main" id="{1270D7E5-06C9-B947-92AF-3D3128A78C98}"/>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88" name="Text Box 17">
          <a:extLst>
            <a:ext uri="{FF2B5EF4-FFF2-40B4-BE49-F238E27FC236}">
              <a16:creationId xmlns:a16="http://schemas.microsoft.com/office/drawing/2014/main" id="{F7A8D8CE-246C-2D41-8F01-225AB67FB9E0}"/>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89" name="Text Box 18">
          <a:extLst>
            <a:ext uri="{FF2B5EF4-FFF2-40B4-BE49-F238E27FC236}">
              <a16:creationId xmlns:a16="http://schemas.microsoft.com/office/drawing/2014/main" id="{360CFBC6-0085-1943-A077-5C8742A35F7C}"/>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90" name="Text Box 19">
          <a:extLst>
            <a:ext uri="{FF2B5EF4-FFF2-40B4-BE49-F238E27FC236}">
              <a16:creationId xmlns:a16="http://schemas.microsoft.com/office/drawing/2014/main" id="{DFFC1306-28CE-EB45-9216-974D5D130E30}"/>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91" name="Text Box 16">
          <a:extLst>
            <a:ext uri="{FF2B5EF4-FFF2-40B4-BE49-F238E27FC236}">
              <a16:creationId xmlns:a16="http://schemas.microsoft.com/office/drawing/2014/main" id="{6AB18EFB-0099-DC45-8CF5-C678474A3E4B}"/>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92" name="Text Box 17">
          <a:extLst>
            <a:ext uri="{FF2B5EF4-FFF2-40B4-BE49-F238E27FC236}">
              <a16:creationId xmlns:a16="http://schemas.microsoft.com/office/drawing/2014/main" id="{D662D840-F0C0-B94E-B2A7-A542798F8A60}"/>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93" name="Text Box 18">
          <a:extLst>
            <a:ext uri="{FF2B5EF4-FFF2-40B4-BE49-F238E27FC236}">
              <a16:creationId xmlns:a16="http://schemas.microsoft.com/office/drawing/2014/main" id="{1F5E3DAF-6511-0040-BB90-6DD9F086BF97}"/>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94" name="Text Box 19">
          <a:extLst>
            <a:ext uri="{FF2B5EF4-FFF2-40B4-BE49-F238E27FC236}">
              <a16:creationId xmlns:a16="http://schemas.microsoft.com/office/drawing/2014/main" id="{8CA8A9B0-EC84-1442-8A57-91B11865C3B3}"/>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95" name="Text Box 16">
          <a:extLst>
            <a:ext uri="{FF2B5EF4-FFF2-40B4-BE49-F238E27FC236}">
              <a16:creationId xmlns:a16="http://schemas.microsoft.com/office/drawing/2014/main" id="{13B5138C-D59E-3C4E-A7DC-4263C06F3086}"/>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96" name="Text Box 17">
          <a:extLst>
            <a:ext uri="{FF2B5EF4-FFF2-40B4-BE49-F238E27FC236}">
              <a16:creationId xmlns:a16="http://schemas.microsoft.com/office/drawing/2014/main" id="{AE0D4E34-4258-EC40-9B4A-226051051CE6}"/>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97" name="Text Box 18">
          <a:extLst>
            <a:ext uri="{FF2B5EF4-FFF2-40B4-BE49-F238E27FC236}">
              <a16:creationId xmlns:a16="http://schemas.microsoft.com/office/drawing/2014/main" id="{C0BAFDA5-DD8F-3A4C-917B-23C862389515}"/>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98" name="Text Box 19">
          <a:extLst>
            <a:ext uri="{FF2B5EF4-FFF2-40B4-BE49-F238E27FC236}">
              <a16:creationId xmlns:a16="http://schemas.microsoft.com/office/drawing/2014/main" id="{58D48893-89EC-FD45-8100-FA772BC2D6F5}"/>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99" name="Text Box 16">
          <a:extLst>
            <a:ext uri="{FF2B5EF4-FFF2-40B4-BE49-F238E27FC236}">
              <a16:creationId xmlns:a16="http://schemas.microsoft.com/office/drawing/2014/main" id="{FF3F102B-03E4-6144-90C0-D50DF56A6A30}"/>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400" name="Text Box 17">
          <a:extLst>
            <a:ext uri="{FF2B5EF4-FFF2-40B4-BE49-F238E27FC236}">
              <a16:creationId xmlns:a16="http://schemas.microsoft.com/office/drawing/2014/main" id="{E72BA304-2F0E-614F-80D4-4D728E898DA5}"/>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401" name="Text Box 18">
          <a:extLst>
            <a:ext uri="{FF2B5EF4-FFF2-40B4-BE49-F238E27FC236}">
              <a16:creationId xmlns:a16="http://schemas.microsoft.com/office/drawing/2014/main" id="{3BAD3660-3D52-214A-96A5-8FBF114DEBCD}"/>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402" name="Text Box 19">
          <a:extLst>
            <a:ext uri="{FF2B5EF4-FFF2-40B4-BE49-F238E27FC236}">
              <a16:creationId xmlns:a16="http://schemas.microsoft.com/office/drawing/2014/main" id="{03783FC5-71D9-8647-BAC9-6A06491BFF7A}"/>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403" name="Text Box 16">
          <a:extLst>
            <a:ext uri="{FF2B5EF4-FFF2-40B4-BE49-F238E27FC236}">
              <a16:creationId xmlns:a16="http://schemas.microsoft.com/office/drawing/2014/main" id="{C3AEFD0B-5CE0-BD41-827E-42C933742828}"/>
            </a:ext>
          </a:extLst>
        </xdr:cNvPr>
        <xdr:cNvSpPr txBox="1">
          <a:spLocks noChangeArrowheads="1"/>
        </xdr:cNvSpPr>
      </xdr:nvSpPr>
      <xdr:spPr bwMode="auto">
        <a:xfrm>
          <a:off x="111887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404" name="Text Box 17">
          <a:extLst>
            <a:ext uri="{FF2B5EF4-FFF2-40B4-BE49-F238E27FC236}">
              <a16:creationId xmlns:a16="http://schemas.microsoft.com/office/drawing/2014/main" id="{9D2EC019-F73F-1840-8B91-47E220F252A1}"/>
            </a:ext>
          </a:extLst>
        </xdr:cNvPr>
        <xdr:cNvSpPr txBox="1">
          <a:spLocks noChangeArrowheads="1"/>
        </xdr:cNvSpPr>
      </xdr:nvSpPr>
      <xdr:spPr bwMode="auto">
        <a:xfrm>
          <a:off x="111887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405" name="Text Box 18">
          <a:extLst>
            <a:ext uri="{FF2B5EF4-FFF2-40B4-BE49-F238E27FC236}">
              <a16:creationId xmlns:a16="http://schemas.microsoft.com/office/drawing/2014/main" id="{A2797862-E097-8343-BD3F-30434E76EF53}"/>
            </a:ext>
          </a:extLst>
        </xdr:cNvPr>
        <xdr:cNvSpPr txBox="1">
          <a:spLocks noChangeArrowheads="1"/>
        </xdr:cNvSpPr>
      </xdr:nvSpPr>
      <xdr:spPr bwMode="auto">
        <a:xfrm>
          <a:off x="111887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406" name="Text Box 19">
          <a:extLst>
            <a:ext uri="{FF2B5EF4-FFF2-40B4-BE49-F238E27FC236}">
              <a16:creationId xmlns:a16="http://schemas.microsoft.com/office/drawing/2014/main" id="{42D861E3-4455-EC4F-80D3-86DABF824908}"/>
            </a:ext>
          </a:extLst>
        </xdr:cNvPr>
        <xdr:cNvSpPr txBox="1">
          <a:spLocks noChangeArrowheads="1"/>
        </xdr:cNvSpPr>
      </xdr:nvSpPr>
      <xdr:spPr bwMode="auto">
        <a:xfrm>
          <a:off x="111887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13</xdr:row>
      <xdr:rowOff>504825</xdr:rowOff>
    </xdr:from>
    <xdr:ext cx="95250" cy="442269"/>
    <xdr:sp macro="" textlink="">
      <xdr:nvSpPr>
        <xdr:cNvPr id="407" name="Text Box 15">
          <a:extLst>
            <a:ext uri="{FF2B5EF4-FFF2-40B4-BE49-F238E27FC236}">
              <a16:creationId xmlns:a16="http://schemas.microsoft.com/office/drawing/2014/main" id="{656EDC9A-00D2-9A43-B221-25F55930F812}"/>
            </a:ext>
          </a:extLst>
        </xdr:cNvPr>
        <xdr:cNvSpPr txBox="1">
          <a:spLocks noChangeArrowheads="1"/>
        </xdr:cNvSpPr>
      </xdr:nvSpPr>
      <xdr:spPr bwMode="auto">
        <a:xfrm>
          <a:off x="11188700" y="10093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408" name="Text Box 16">
          <a:extLst>
            <a:ext uri="{FF2B5EF4-FFF2-40B4-BE49-F238E27FC236}">
              <a16:creationId xmlns:a16="http://schemas.microsoft.com/office/drawing/2014/main" id="{B8C3A6F0-BA1C-E34E-8B43-22C9BA0C513C}"/>
            </a:ext>
          </a:extLst>
        </xdr:cNvPr>
        <xdr:cNvSpPr txBox="1">
          <a:spLocks noChangeArrowheads="1"/>
        </xdr:cNvSpPr>
      </xdr:nvSpPr>
      <xdr:spPr bwMode="auto">
        <a:xfrm>
          <a:off x="384556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409" name="Text Box 17">
          <a:extLst>
            <a:ext uri="{FF2B5EF4-FFF2-40B4-BE49-F238E27FC236}">
              <a16:creationId xmlns:a16="http://schemas.microsoft.com/office/drawing/2014/main" id="{1B439531-86DD-0649-80A9-6D446495B414}"/>
            </a:ext>
          </a:extLst>
        </xdr:cNvPr>
        <xdr:cNvSpPr txBox="1">
          <a:spLocks noChangeArrowheads="1"/>
        </xdr:cNvSpPr>
      </xdr:nvSpPr>
      <xdr:spPr bwMode="auto">
        <a:xfrm>
          <a:off x="384556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410" name="Text Box 18">
          <a:extLst>
            <a:ext uri="{FF2B5EF4-FFF2-40B4-BE49-F238E27FC236}">
              <a16:creationId xmlns:a16="http://schemas.microsoft.com/office/drawing/2014/main" id="{DEDFC717-5458-F148-8201-5CDB76954653}"/>
            </a:ext>
          </a:extLst>
        </xdr:cNvPr>
        <xdr:cNvSpPr txBox="1">
          <a:spLocks noChangeArrowheads="1"/>
        </xdr:cNvSpPr>
      </xdr:nvSpPr>
      <xdr:spPr bwMode="auto">
        <a:xfrm>
          <a:off x="384556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411" name="Text Box 19">
          <a:extLst>
            <a:ext uri="{FF2B5EF4-FFF2-40B4-BE49-F238E27FC236}">
              <a16:creationId xmlns:a16="http://schemas.microsoft.com/office/drawing/2014/main" id="{787BA0BE-7D3A-2940-AB47-8107119508DE}"/>
            </a:ext>
          </a:extLst>
        </xdr:cNvPr>
        <xdr:cNvSpPr txBox="1">
          <a:spLocks noChangeArrowheads="1"/>
        </xdr:cNvSpPr>
      </xdr:nvSpPr>
      <xdr:spPr bwMode="auto">
        <a:xfrm>
          <a:off x="384556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412" name="Text Box 16">
          <a:extLst>
            <a:ext uri="{FF2B5EF4-FFF2-40B4-BE49-F238E27FC236}">
              <a16:creationId xmlns:a16="http://schemas.microsoft.com/office/drawing/2014/main" id="{B9175E6B-3022-0840-8A4D-80086D899E4D}"/>
            </a:ext>
          </a:extLst>
        </xdr:cNvPr>
        <xdr:cNvSpPr txBox="1">
          <a:spLocks noChangeArrowheads="1"/>
        </xdr:cNvSpPr>
      </xdr:nvSpPr>
      <xdr:spPr bwMode="auto">
        <a:xfrm>
          <a:off x="400177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413" name="Text Box 17">
          <a:extLst>
            <a:ext uri="{FF2B5EF4-FFF2-40B4-BE49-F238E27FC236}">
              <a16:creationId xmlns:a16="http://schemas.microsoft.com/office/drawing/2014/main" id="{5A4F5C2C-5340-B249-9264-FE2160884668}"/>
            </a:ext>
          </a:extLst>
        </xdr:cNvPr>
        <xdr:cNvSpPr txBox="1">
          <a:spLocks noChangeArrowheads="1"/>
        </xdr:cNvSpPr>
      </xdr:nvSpPr>
      <xdr:spPr bwMode="auto">
        <a:xfrm>
          <a:off x="400177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414" name="Text Box 18">
          <a:extLst>
            <a:ext uri="{FF2B5EF4-FFF2-40B4-BE49-F238E27FC236}">
              <a16:creationId xmlns:a16="http://schemas.microsoft.com/office/drawing/2014/main" id="{FC5EEBDA-7709-4B4F-A27D-93CD6DB7EF4C}"/>
            </a:ext>
          </a:extLst>
        </xdr:cNvPr>
        <xdr:cNvSpPr txBox="1">
          <a:spLocks noChangeArrowheads="1"/>
        </xdr:cNvSpPr>
      </xdr:nvSpPr>
      <xdr:spPr bwMode="auto">
        <a:xfrm>
          <a:off x="400177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415" name="Text Box 19">
          <a:extLst>
            <a:ext uri="{FF2B5EF4-FFF2-40B4-BE49-F238E27FC236}">
              <a16:creationId xmlns:a16="http://schemas.microsoft.com/office/drawing/2014/main" id="{58A3D2D3-1C67-154C-9FD1-92F4CCC466FD}"/>
            </a:ext>
          </a:extLst>
        </xdr:cNvPr>
        <xdr:cNvSpPr txBox="1">
          <a:spLocks noChangeArrowheads="1"/>
        </xdr:cNvSpPr>
      </xdr:nvSpPr>
      <xdr:spPr bwMode="auto">
        <a:xfrm>
          <a:off x="400177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416" name="Text Box 15">
          <a:extLst>
            <a:ext uri="{FF2B5EF4-FFF2-40B4-BE49-F238E27FC236}">
              <a16:creationId xmlns:a16="http://schemas.microsoft.com/office/drawing/2014/main" id="{EF8F102D-9195-9A49-A215-D2FDC92D6356}"/>
            </a:ext>
          </a:extLst>
        </xdr:cNvPr>
        <xdr:cNvSpPr txBox="1">
          <a:spLocks noChangeArrowheads="1"/>
        </xdr:cNvSpPr>
      </xdr:nvSpPr>
      <xdr:spPr bwMode="auto">
        <a:xfrm>
          <a:off x="40017700" y="10093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417" name="Text Box 16">
          <a:extLst>
            <a:ext uri="{FF2B5EF4-FFF2-40B4-BE49-F238E27FC236}">
              <a16:creationId xmlns:a16="http://schemas.microsoft.com/office/drawing/2014/main" id="{3ACBF242-30D6-6F40-9C4D-090B4CDA0A71}"/>
            </a:ext>
          </a:extLst>
        </xdr:cNvPr>
        <xdr:cNvSpPr txBox="1">
          <a:spLocks noChangeArrowheads="1"/>
        </xdr:cNvSpPr>
      </xdr:nvSpPr>
      <xdr:spPr bwMode="auto">
        <a:xfrm>
          <a:off x="400177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418" name="Text Box 17">
          <a:extLst>
            <a:ext uri="{FF2B5EF4-FFF2-40B4-BE49-F238E27FC236}">
              <a16:creationId xmlns:a16="http://schemas.microsoft.com/office/drawing/2014/main" id="{C680F2CA-63C4-9241-95B5-0E7F493D20FE}"/>
            </a:ext>
          </a:extLst>
        </xdr:cNvPr>
        <xdr:cNvSpPr txBox="1">
          <a:spLocks noChangeArrowheads="1"/>
        </xdr:cNvSpPr>
      </xdr:nvSpPr>
      <xdr:spPr bwMode="auto">
        <a:xfrm>
          <a:off x="400177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419" name="Text Box 18">
          <a:extLst>
            <a:ext uri="{FF2B5EF4-FFF2-40B4-BE49-F238E27FC236}">
              <a16:creationId xmlns:a16="http://schemas.microsoft.com/office/drawing/2014/main" id="{71E29770-C4A2-E24F-A7A7-592027286491}"/>
            </a:ext>
          </a:extLst>
        </xdr:cNvPr>
        <xdr:cNvSpPr txBox="1">
          <a:spLocks noChangeArrowheads="1"/>
        </xdr:cNvSpPr>
      </xdr:nvSpPr>
      <xdr:spPr bwMode="auto">
        <a:xfrm>
          <a:off x="400177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420" name="Text Box 19">
          <a:extLst>
            <a:ext uri="{FF2B5EF4-FFF2-40B4-BE49-F238E27FC236}">
              <a16:creationId xmlns:a16="http://schemas.microsoft.com/office/drawing/2014/main" id="{177FC3E8-70A4-6148-9567-03CD48CBA84E}"/>
            </a:ext>
          </a:extLst>
        </xdr:cNvPr>
        <xdr:cNvSpPr txBox="1">
          <a:spLocks noChangeArrowheads="1"/>
        </xdr:cNvSpPr>
      </xdr:nvSpPr>
      <xdr:spPr bwMode="auto">
        <a:xfrm>
          <a:off x="400177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421" name="Text Box 15">
          <a:extLst>
            <a:ext uri="{FF2B5EF4-FFF2-40B4-BE49-F238E27FC236}">
              <a16:creationId xmlns:a16="http://schemas.microsoft.com/office/drawing/2014/main" id="{948E4832-DB12-2840-9DDF-9EA1CDB0D3F9}"/>
            </a:ext>
          </a:extLst>
        </xdr:cNvPr>
        <xdr:cNvSpPr txBox="1">
          <a:spLocks noChangeArrowheads="1"/>
        </xdr:cNvSpPr>
      </xdr:nvSpPr>
      <xdr:spPr bwMode="auto">
        <a:xfrm>
          <a:off x="40017700" y="10093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422" name="Text Box 16">
          <a:extLst>
            <a:ext uri="{FF2B5EF4-FFF2-40B4-BE49-F238E27FC236}">
              <a16:creationId xmlns:a16="http://schemas.microsoft.com/office/drawing/2014/main" id="{8A8DE765-2AC7-A243-9CD1-66E26530F8D8}"/>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423" name="Text Box 17">
          <a:extLst>
            <a:ext uri="{FF2B5EF4-FFF2-40B4-BE49-F238E27FC236}">
              <a16:creationId xmlns:a16="http://schemas.microsoft.com/office/drawing/2014/main" id="{28D3B98E-ECAE-A548-8A4F-914CA0985A7B}"/>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424" name="Text Box 18">
          <a:extLst>
            <a:ext uri="{FF2B5EF4-FFF2-40B4-BE49-F238E27FC236}">
              <a16:creationId xmlns:a16="http://schemas.microsoft.com/office/drawing/2014/main" id="{799776E6-A871-A744-BA32-7EE332D87E86}"/>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425" name="Text Box 19">
          <a:extLst>
            <a:ext uri="{FF2B5EF4-FFF2-40B4-BE49-F238E27FC236}">
              <a16:creationId xmlns:a16="http://schemas.microsoft.com/office/drawing/2014/main" id="{A7C0F810-D70E-E049-BA0D-A985ED074661}"/>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426" name="Text Box 16">
          <a:extLst>
            <a:ext uri="{FF2B5EF4-FFF2-40B4-BE49-F238E27FC236}">
              <a16:creationId xmlns:a16="http://schemas.microsoft.com/office/drawing/2014/main" id="{A9888750-711D-784D-A102-FA8826BE3FAF}"/>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427" name="Text Box 17">
          <a:extLst>
            <a:ext uri="{FF2B5EF4-FFF2-40B4-BE49-F238E27FC236}">
              <a16:creationId xmlns:a16="http://schemas.microsoft.com/office/drawing/2014/main" id="{D3034511-11EF-AF42-88BA-B08786249EC6}"/>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428" name="Text Box 18">
          <a:extLst>
            <a:ext uri="{FF2B5EF4-FFF2-40B4-BE49-F238E27FC236}">
              <a16:creationId xmlns:a16="http://schemas.microsoft.com/office/drawing/2014/main" id="{B8E8A3AD-8095-BF4E-B781-73A89D3CDDD7}"/>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429" name="Text Box 19">
          <a:extLst>
            <a:ext uri="{FF2B5EF4-FFF2-40B4-BE49-F238E27FC236}">
              <a16:creationId xmlns:a16="http://schemas.microsoft.com/office/drawing/2014/main" id="{EBC99A73-BF35-0D40-A5A0-A6874621147F}"/>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430" name="Text Box 16">
          <a:extLst>
            <a:ext uri="{FF2B5EF4-FFF2-40B4-BE49-F238E27FC236}">
              <a16:creationId xmlns:a16="http://schemas.microsoft.com/office/drawing/2014/main" id="{5BE3E48A-A1F7-7C4B-BA7E-7BF813240D2B}"/>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431" name="Text Box 17">
          <a:extLst>
            <a:ext uri="{FF2B5EF4-FFF2-40B4-BE49-F238E27FC236}">
              <a16:creationId xmlns:a16="http://schemas.microsoft.com/office/drawing/2014/main" id="{BBE0A397-ACC4-214D-BCF6-033FF0F68A37}"/>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432" name="Text Box 18">
          <a:extLst>
            <a:ext uri="{FF2B5EF4-FFF2-40B4-BE49-F238E27FC236}">
              <a16:creationId xmlns:a16="http://schemas.microsoft.com/office/drawing/2014/main" id="{D19D7C91-B436-C845-AD68-84A519CF9257}"/>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433" name="Text Box 19">
          <a:extLst>
            <a:ext uri="{FF2B5EF4-FFF2-40B4-BE49-F238E27FC236}">
              <a16:creationId xmlns:a16="http://schemas.microsoft.com/office/drawing/2014/main" id="{96A305B1-AF12-0A44-8535-B55DD1F4C6C0}"/>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434" name="Text Box 16">
          <a:extLst>
            <a:ext uri="{FF2B5EF4-FFF2-40B4-BE49-F238E27FC236}">
              <a16:creationId xmlns:a16="http://schemas.microsoft.com/office/drawing/2014/main" id="{B32D374D-2B5F-9945-87F2-756AA3272EE6}"/>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435" name="Text Box 17">
          <a:extLst>
            <a:ext uri="{FF2B5EF4-FFF2-40B4-BE49-F238E27FC236}">
              <a16:creationId xmlns:a16="http://schemas.microsoft.com/office/drawing/2014/main" id="{48F49004-EF71-3B4F-8EB5-9510FEE469DF}"/>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436" name="Text Box 18">
          <a:extLst>
            <a:ext uri="{FF2B5EF4-FFF2-40B4-BE49-F238E27FC236}">
              <a16:creationId xmlns:a16="http://schemas.microsoft.com/office/drawing/2014/main" id="{E70D3B8F-E387-A042-8D0D-39E7C53506CC}"/>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437" name="Text Box 19">
          <a:extLst>
            <a:ext uri="{FF2B5EF4-FFF2-40B4-BE49-F238E27FC236}">
              <a16:creationId xmlns:a16="http://schemas.microsoft.com/office/drawing/2014/main" id="{6BB6FF5D-4539-B840-8AF8-3030E8B686F8}"/>
            </a:ext>
          </a:extLst>
        </xdr:cNvPr>
        <xdr:cNvSpPr txBox="1">
          <a:spLocks noChangeArrowheads="1"/>
        </xdr:cNvSpPr>
      </xdr:nvSpPr>
      <xdr:spPr bwMode="auto">
        <a:xfrm>
          <a:off x="41998900" y="31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438" name="Text Box 16">
          <a:extLst>
            <a:ext uri="{FF2B5EF4-FFF2-40B4-BE49-F238E27FC236}">
              <a16:creationId xmlns:a16="http://schemas.microsoft.com/office/drawing/2014/main" id="{96FFDFA1-EE29-4F45-9731-DB69B76DEA06}"/>
            </a:ext>
          </a:extLst>
        </xdr:cNvPr>
        <xdr:cNvSpPr txBox="1">
          <a:spLocks noChangeArrowheads="1"/>
        </xdr:cNvSpPr>
      </xdr:nvSpPr>
      <xdr:spPr bwMode="auto">
        <a:xfrm>
          <a:off x="111887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439" name="Text Box 17">
          <a:extLst>
            <a:ext uri="{FF2B5EF4-FFF2-40B4-BE49-F238E27FC236}">
              <a16:creationId xmlns:a16="http://schemas.microsoft.com/office/drawing/2014/main" id="{E1625A70-D68F-494D-98BC-8128ECE4986B}"/>
            </a:ext>
          </a:extLst>
        </xdr:cNvPr>
        <xdr:cNvSpPr txBox="1">
          <a:spLocks noChangeArrowheads="1"/>
        </xdr:cNvSpPr>
      </xdr:nvSpPr>
      <xdr:spPr bwMode="auto">
        <a:xfrm>
          <a:off x="111887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440" name="Text Box 18">
          <a:extLst>
            <a:ext uri="{FF2B5EF4-FFF2-40B4-BE49-F238E27FC236}">
              <a16:creationId xmlns:a16="http://schemas.microsoft.com/office/drawing/2014/main" id="{4908F032-8EDF-1345-A566-348FB8DD9D1B}"/>
            </a:ext>
          </a:extLst>
        </xdr:cNvPr>
        <xdr:cNvSpPr txBox="1">
          <a:spLocks noChangeArrowheads="1"/>
        </xdr:cNvSpPr>
      </xdr:nvSpPr>
      <xdr:spPr bwMode="auto">
        <a:xfrm>
          <a:off x="111887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441" name="Text Box 19">
          <a:extLst>
            <a:ext uri="{FF2B5EF4-FFF2-40B4-BE49-F238E27FC236}">
              <a16:creationId xmlns:a16="http://schemas.microsoft.com/office/drawing/2014/main" id="{FC69A85F-8853-1D4A-A97F-C2E9C45CBD2E}"/>
            </a:ext>
          </a:extLst>
        </xdr:cNvPr>
        <xdr:cNvSpPr txBox="1">
          <a:spLocks noChangeArrowheads="1"/>
        </xdr:cNvSpPr>
      </xdr:nvSpPr>
      <xdr:spPr bwMode="auto">
        <a:xfrm>
          <a:off x="111887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18</xdr:row>
      <xdr:rowOff>504825</xdr:rowOff>
    </xdr:from>
    <xdr:ext cx="95250" cy="442269"/>
    <xdr:sp macro="" textlink="">
      <xdr:nvSpPr>
        <xdr:cNvPr id="442" name="Text Box 15">
          <a:extLst>
            <a:ext uri="{FF2B5EF4-FFF2-40B4-BE49-F238E27FC236}">
              <a16:creationId xmlns:a16="http://schemas.microsoft.com/office/drawing/2014/main" id="{96373EE9-7C90-AB4C-A94B-466D5DD2CAF7}"/>
            </a:ext>
          </a:extLst>
        </xdr:cNvPr>
        <xdr:cNvSpPr txBox="1">
          <a:spLocks noChangeArrowheads="1"/>
        </xdr:cNvSpPr>
      </xdr:nvSpPr>
      <xdr:spPr bwMode="auto">
        <a:xfrm>
          <a:off x="11188700" y="15249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43" name="Text Box 16">
          <a:extLst>
            <a:ext uri="{FF2B5EF4-FFF2-40B4-BE49-F238E27FC236}">
              <a16:creationId xmlns:a16="http://schemas.microsoft.com/office/drawing/2014/main" id="{DE03A138-FCBE-0F4C-9DEF-C7F1F3D50A3D}"/>
            </a:ext>
          </a:extLst>
        </xdr:cNvPr>
        <xdr:cNvSpPr txBox="1">
          <a:spLocks noChangeArrowheads="1"/>
        </xdr:cNvSpPr>
      </xdr:nvSpPr>
      <xdr:spPr bwMode="auto">
        <a:xfrm>
          <a:off x="384556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44" name="Text Box 17">
          <a:extLst>
            <a:ext uri="{FF2B5EF4-FFF2-40B4-BE49-F238E27FC236}">
              <a16:creationId xmlns:a16="http://schemas.microsoft.com/office/drawing/2014/main" id="{83FA2892-9040-2B4D-B4E1-4D76B42ECC8C}"/>
            </a:ext>
          </a:extLst>
        </xdr:cNvPr>
        <xdr:cNvSpPr txBox="1">
          <a:spLocks noChangeArrowheads="1"/>
        </xdr:cNvSpPr>
      </xdr:nvSpPr>
      <xdr:spPr bwMode="auto">
        <a:xfrm>
          <a:off x="384556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45" name="Text Box 18">
          <a:extLst>
            <a:ext uri="{FF2B5EF4-FFF2-40B4-BE49-F238E27FC236}">
              <a16:creationId xmlns:a16="http://schemas.microsoft.com/office/drawing/2014/main" id="{CE942FCF-0E34-FA45-9609-2B42262ED2FE}"/>
            </a:ext>
          </a:extLst>
        </xdr:cNvPr>
        <xdr:cNvSpPr txBox="1">
          <a:spLocks noChangeArrowheads="1"/>
        </xdr:cNvSpPr>
      </xdr:nvSpPr>
      <xdr:spPr bwMode="auto">
        <a:xfrm>
          <a:off x="384556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46" name="Text Box 19">
          <a:extLst>
            <a:ext uri="{FF2B5EF4-FFF2-40B4-BE49-F238E27FC236}">
              <a16:creationId xmlns:a16="http://schemas.microsoft.com/office/drawing/2014/main" id="{967BB5A2-E53B-9942-A8BB-BCB4E435F0F8}"/>
            </a:ext>
          </a:extLst>
        </xdr:cNvPr>
        <xdr:cNvSpPr txBox="1">
          <a:spLocks noChangeArrowheads="1"/>
        </xdr:cNvSpPr>
      </xdr:nvSpPr>
      <xdr:spPr bwMode="auto">
        <a:xfrm>
          <a:off x="384556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47" name="Text Box 16">
          <a:extLst>
            <a:ext uri="{FF2B5EF4-FFF2-40B4-BE49-F238E27FC236}">
              <a16:creationId xmlns:a16="http://schemas.microsoft.com/office/drawing/2014/main" id="{DD63092C-7613-6F48-9B9A-7D6DC3309A18}"/>
            </a:ext>
          </a:extLst>
        </xdr:cNvPr>
        <xdr:cNvSpPr txBox="1">
          <a:spLocks noChangeArrowheads="1"/>
        </xdr:cNvSpPr>
      </xdr:nvSpPr>
      <xdr:spPr bwMode="auto">
        <a:xfrm>
          <a:off x="400177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48" name="Text Box 17">
          <a:extLst>
            <a:ext uri="{FF2B5EF4-FFF2-40B4-BE49-F238E27FC236}">
              <a16:creationId xmlns:a16="http://schemas.microsoft.com/office/drawing/2014/main" id="{5139A631-4F0C-5146-84EA-463B24B7F84E}"/>
            </a:ext>
          </a:extLst>
        </xdr:cNvPr>
        <xdr:cNvSpPr txBox="1">
          <a:spLocks noChangeArrowheads="1"/>
        </xdr:cNvSpPr>
      </xdr:nvSpPr>
      <xdr:spPr bwMode="auto">
        <a:xfrm>
          <a:off x="400177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49" name="Text Box 18">
          <a:extLst>
            <a:ext uri="{FF2B5EF4-FFF2-40B4-BE49-F238E27FC236}">
              <a16:creationId xmlns:a16="http://schemas.microsoft.com/office/drawing/2014/main" id="{3C280936-D6A6-E148-9390-76629B480E38}"/>
            </a:ext>
          </a:extLst>
        </xdr:cNvPr>
        <xdr:cNvSpPr txBox="1">
          <a:spLocks noChangeArrowheads="1"/>
        </xdr:cNvSpPr>
      </xdr:nvSpPr>
      <xdr:spPr bwMode="auto">
        <a:xfrm>
          <a:off x="400177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50" name="Text Box 19">
          <a:extLst>
            <a:ext uri="{FF2B5EF4-FFF2-40B4-BE49-F238E27FC236}">
              <a16:creationId xmlns:a16="http://schemas.microsoft.com/office/drawing/2014/main" id="{5D4CC25E-48CB-EE4E-A659-A2AAB344566F}"/>
            </a:ext>
          </a:extLst>
        </xdr:cNvPr>
        <xdr:cNvSpPr txBox="1">
          <a:spLocks noChangeArrowheads="1"/>
        </xdr:cNvSpPr>
      </xdr:nvSpPr>
      <xdr:spPr bwMode="auto">
        <a:xfrm>
          <a:off x="400177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504825</xdr:rowOff>
    </xdr:from>
    <xdr:ext cx="95250" cy="442269"/>
    <xdr:sp macro="" textlink="">
      <xdr:nvSpPr>
        <xdr:cNvPr id="451" name="Text Box 15">
          <a:extLst>
            <a:ext uri="{FF2B5EF4-FFF2-40B4-BE49-F238E27FC236}">
              <a16:creationId xmlns:a16="http://schemas.microsoft.com/office/drawing/2014/main" id="{EDD99F48-257E-1249-82F8-0557CB5A127D}"/>
            </a:ext>
          </a:extLst>
        </xdr:cNvPr>
        <xdr:cNvSpPr txBox="1">
          <a:spLocks noChangeArrowheads="1"/>
        </xdr:cNvSpPr>
      </xdr:nvSpPr>
      <xdr:spPr bwMode="auto">
        <a:xfrm>
          <a:off x="40017700" y="15249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52" name="Text Box 16">
          <a:extLst>
            <a:ext uri="{FF2B5EF4-FFF2-40B4-BE49-F238E27FC236}">
              <a16:creationId xmlns:a16="http://schemas.microsoft.com/office/drawing/2014/main" id="{9C09C270-50E9-544A-81F8-BE913F3BD39E}"/>
            </a:ext>
          </a:extLst>
        </xdr:cNvPr>
        <xdr:cNvSpPr txBox="1">
          <a:spLocks noChangeArrowheads="1"/>
        </xdr:cNvSpPr>
      </xdr:nvSpPr>
      <xdr:spPr bwMode="auto">
        <a:xfrm>
          <a:off x="400177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53" name="Text Box 17">
          <a:extLst>
            <a:ext uri="{FF2B5EF4-FFF2-40B4-BE49-F238E27FC236}">
              <a16:creationId xmlns:a16="http://schemas.microsoft.com/office/drawing/2014/main" id="{EA0D3F1D-0731-A940-8A59-52625F516499}"/>
            </a:ext>
          </a:extLst>
        </xdr:cNvPr>
        <xdr:cNvSpPr txBox="1">
          <a:spLocks noChangeArrowheads="1"/>
        </xdr:cNvSpPr>
      </xdr:nvSpPr>
      <xdr:spPr bwMode="auto">
        <a:xfrm>
          <a:off x="400177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54" name="Text Box 18">
          <a:extLst>
            <a:ext uri="{FF2B5EF4-FFF2-40B4-BE49-F238E27FC236}">
              <a16:creationId xmlns:a16="http://schemas.microsoft.com/office/drawing/2014/main" id="{7190EDC8-83EA-D741-B012-C4B4CD94AA6F}"/>
            </a:ext>
          </a:extLst>
        </xdr:cNvPr>
        <xdr:cNvSpPr txBox="1">
          <a:spLocks noChangeArrowheads="1"/>
        </xdr:cNvSpPr>
      </xdr:nvSpPr>
      <xdr:spPr bwMode="auto">
        <a:xfrm>
          <a:off x="400177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55" name="Text Box 19">
          <a:extLst>
            <a:ext uri="{FF2B5EF4-FFF2-40B4-BE49-F238E27FC236}">
              <a16:creationId xmlns:a16="http://schemas.microsoft.com/office/drawing/2014/main" id="{A9AC1261-D636-B84B-A395-C63178B887E9}"/>
            </a:ext>
          </a:extLst>
        </xdr:cNvPr>
        <xdr:cNvSpPr txBox="1">
          <a:spLocks noChangeArrowheads="1"/>
        </xdr:cNvSpPr>
      </xdr:nvSpPr>
      <xdr:spPr bwMode="auto">
        <a:xfrm>
          <a:off x="400177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504825</xdr:rowOff>
    </xdr:from>
    <xdr:ext cx="95250" cy="442269"/>
    <xdr:sp macro="" textlink="">
      <xdr:nvSpPr>
        <xdr:cNvPr id="456" name="Text Box 15">
          <a:extLst>
            <a:ext uri="{FF2B5EF4-FFF2-40B4-BE49-F238E27FC236}">
              <a16:creationId xmlns:a16="http://schemas.microsoft.com/office/drawing/2014/main" id="{97F23D84-E0CB-D24A-A011-5BC6926920B2}"/>
            </a:ext>
          </a:extLst>
        </xdr:cNvPr>
        <xdr:cNvSpPr txBox="1">
          <a:spLocks noChangeArrowheads="1"/>
        </xdr:cNvSpPr>
      </xdr:nvSpPr>
      <xdr:spPr bwMode="auto">
        <a:xfrm>
          <a:off x="40017700" y="15249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457" name="Text Box 16">
          <a:extLst>
            <a:ext uri="{FF2B5EF4-FFF2-40B4-BE49-F238E27FC236}">
              <a16:creationId xmlns:a16="http://schemas.microsoft.com/office/drawing/2014/main" id="{CB6187B9-18DA-2541-84DB-60C190A04242}"/>
            </a:ext>
          </a:extLst>
        </xdr:cNvPr>
        <xdr:cNvSpPr txBox="1">
          <a:spLocks noChangeArrowheads="1"/>
        </xdr:cNvSpPr>
      </xdr:nvSpPr>
      <xdr:spPr bwMode="auto">
        <a:xfrm>
          <a:off x="419989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458" name="Text Box 17">
          <a:extLst>
            <a:ext uri="{FF2B5EF4-FFF2-40B4-BE49-F238E27FC236}">
              <a16:creationId xmlns:a16="http://schemas.microsoft.com/office/drawing/2014/main" id="{DB70013B-EC62-294D-A207-08870EA43F06}"/>
            </a:ext>
          </a:extLst>
        </xdr:cNvPr>
        <xdr:cNvSpPr txBox="1">
          <a:spLocks noChangeArrowheads="1"/>
        </xdr:cNvSpPr>
      </xdr:nvSpPr>
      <xdr:spPr bwMode="auto">
        <a:xfrm>
          <a:off x="419989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459" name="Text Box 18">
          <a:extLst>
            <a:ext uri="{FF2B5EF4-FFF2-40B4-BE49-F238E27FC236}">
              <a16:creationId xmlns:a16="http://schemas.microsoft.com/office/drawing/2014/main" id="{6EB8F601-F4DA-9548-A05C-4441B7DB1F54}"/>
            </a:ext>
          </a:extLst>
        </xdr:cNvPr>
        <xdr:cNvSpPr txBox="1">
          <a:spLocks noChangeArrowheads="1"/>
        </xdr:cNvSpPr>
      </xdr:nvSpPr>
      <xdr:spPr bwMode="auto">
        <a:xfrm>
          <a:off x="419989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460" name="Text Box 19">
          <a:extLst>
            <a:ext uri="{FF2B5EF4-FFF2-40B4-BE49-F238E27FC236}">
              <a16:creationId xmlns:a16="http://schemas.microsoft.com/office/drawing/2014/main" id="{24E987A6-8EEC-C648-A9CC-19744715BD25}"/>
            </a:ext>
          </a:extLst>
        </xdr:cNvPr>
        <xdr:cNvSpPr txBox="1">
          <a:spLocks noChangeArrowheads="1"/>
        </xdr:cNvSpPr>
      </xdr:nvSpPr>
      <xdr:spPr bwMode="auto">
        <a:xfrm>
          <a:off x="419989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461" name="Text Box 16">
          <a:extLst>
            <a:ext uri="{FF2B5EF4-FFF2-40B4-BE49-F238E27FC236}">
              <a16:creationId xmlns:a16="http://schemas.microsoft.com/office/drawing/2014/main" id="{A2CCDAF8-3246-394E-B31E-167E33699A75}"/>
            </a:ext>
          </a:extLst>
        </xdr:cNvPr>
        <xdr:cNvSpPr txBox="1">
          <a:spLocks noChangeArrowheads="1"/>
        </xdr:cNvSpPr>
      </xdr:nvSpPr>
      <xdr:spPr bwMode="auto">
        <a:xfrm>
          <a:off x="419989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462" name="Text Box 17">
          <a:extLst>
            <a:ext uri="{FF2B5EF4-FFF2-40B4-BE49-F238E27FC236}">
              <a16:creationId xmlns:a16="http://schemas.microsoft.com/office/drawing/2014/main" id="{610AD025-1FA3-3348-B77E-693DE1136B06}"/>
            </a:ext>
          </a:extLst>
        </xdr:cNvPr>
        <xdr:cNvSpPr txBox="1">
          <a:spLocks noChangeArrowheads="1"/>
        </xdr:cNvSpPr>
      </xdr:nvSpPr>
      <xdr:spPr bwMode="auto">
        <a:xfrm>
          <a:off x="419989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463" name="Text Box 18">
          <a:extLst>
            <a:ext uri="{FF2B5EF4-FFF2-40B4-BE49-F238E27FC236}">
              <a16:creationId xmlns:a16="http://schemas.microsoft.com/office/drawing/2014/main" id="{91DCEB5F-14F7-0142-8DFB-BBB25FE575D2}"/>
            </a:ext>
          </a:extLst>
        </xdr:cNvPr>
        <xdr:cNvSpPr txBox="1">
          <a:spLocks noChangeArrowheads="1"/>
        </xdr:cNvSpPr>
      </xdr:nvSpPr>
      <xdr:spPr bwMode="auto">
        <a:xfrm>
          <a:off x="419989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464" name="Text Box 19">
          <a:extLst>
            <a:ext uri="{FF2B5EF4-FFF2-40B4-BE49-F238E27FC236}">
              <a16:creationId xmlns:a16="http://schemas.microsoft.com/office/drawing/2014/main" id="{C007324B-3ADE-3C44-A390-ADA0B3DA2411}"/>
            </a:ext>
          </a:extLst>
        </xdr:cNvPr>
        <xdr:cNvSpPr txBox="1">
          <a:spLocks noChangeArrowheads="1"/>
        </xdr:cNvSpPr>
      </xdr:nvSpPr>
      <xdr:spPr bwMode="auto">
        <a:xfrm>
          <a:off x="419989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465" name="Text Box 16">
          <a:extLst>
            <a:ext uri="{FF2B5EF4-FFF2-40B4-BE49-F238E27FC236}">
              <a16:creationId xmlns:a16="http://schemas.microsoft.com/office/drawing/2014/main" id="{A9C2B373-D951-0245-8A9E-60DF07D29340}"/>
            </a:ext>
          </a:extLst>
        </xdr:cNvPr>
        <xdr:cNvSpPr txBox="1">
          <a:spLocks noChangeArrowheads="1"/>
        </xdr:cNvSpPr>
      </xdr:nvSpPr>
      <xdr:spPr bwMode="auto">
        <a:xfrm>
          <a:off x="419989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466" name="Text Box 17">
          <a:extLst>
            <a:ext uri="{FF2B5EF4-FFF2-40B4-BE49-F238E27FC236}">
              <a16:creationId xmlns:a16="http://schemas.microsoft.com/office/drawing/2014/main" id="{7F47AF16-2AC6-8344-A3FC-F846BBA634A3}"/>
            </a:ext>
          </a:extLst>
        </xdr:cNvPr>
        <xdr:cNvSpPr txBox="1">
          <a:spLocks noChangeArrowheads="1"/>
        </xdr:cNvSpPr>
      </xdr:nvSpPr>
      <xdr:spPr bwMode="auto">
        <a:xfrm>
          <a:off x="419989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467" name="Text Box 18">
          <a:extLst>
            <a:ext uri="{FF2B5EF4-FFF2-40B4-BE49-F238E27FC236}">
              <a16:creationId xmlns:a16="http://schemas.microsoft.com/office/drawing/2014/main" id="{A59CFB23-7C44-8D40-8831-BF246B158AEA}"/>
            </a:ext>
          </a:extLst>
        </xdr:cNvPr>
        <xdr:cNvSpPr txBox="1">
          <a:spLocks noChangeArrowheads="1"/>
        </xdr:cNvSpPr>
      </xdr:nvSpPr>
      <xdr:spPr bwMode="auto">
        <a:xfrm>
          <a:off x="419989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468" name="Text Box 19">
          <a:extLst>
            <a:ext uri="{FF2B5EF4-FFF2-40B4-BE49-F238E27FC236}">
              <a16:creationId xmlns:a16="http://schemas.microsoft.com/office/drawing/2014/main" id="{CBB575AB-81D8-7440-BD19-D3965728FFA4}"/>
            </a:ext>
          </a:extLst>
        </xdr:cNvPr>
        <xdr:cNvSpPr txBox="1">
          <a:spLocks noChangeArrowheads="1"/>
        </xdr:cNvSpPr>
      </xdr:nvSpPr>
      <xdr:spPr bwMode="auto">
        <a:xfrm>
          <a:off x="419989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469" name="Text Box 16">
          <a:extLst>
            <a:ext uri="{FF2B5EF4-FFF2-40B4-BE49-F238E27FC236}">
              <a16:creationId xmlns:a16="http://schemas.microsoft.com/office/drawing/2014/main" id="{3E1216C4-20C4-0A4A-9386-4154DCB8E36B}"/>
            </a:ext>
          </a:extLst>
        </xdr:cNvPr>
        <xdr:cNvSpPr txBox="1">
          <a:spLocks noChangeArrowheads="1"/>
        </xdr:cNvSpPr>
      </xdr:nvSpPr>
      <xdr:spPr bwMode="auto">
        <a:xfrm>
          <a:off x="419989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470" name="Text Box 17">
          <a:extLst>
            <a:ext uri="{FF2B5EF4-FFF2-40B4-BE49-F238E27FC236}">
              <a16:creationId xmlns:a16="http://schemas.microsoft.com/office/drawing/2014/main" id="{89D54A45-256A-1D47-9E09-DAF74EE65581}"/>
            </a:ext>
          </a:extLst>
        </xdr:cNvPr>
        <xdr:cNvSpPr txBox="1">
          <a:spLocks noChangeArrowheads="1"/>
        </xdr:cNvSpPr>
      </xdr:nvSpPr>
      <xdr:spPr bwMode="auto">
        <a:xfrm>
          <a:off x="419989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471" name="Text Box 18">
          <a:extLst>
            <a:ext uri="{FF2B5EF4-FFF2-40B4-BE49-F238E27FC236}">
              <a16:creationId xmlns:a16="http://schemas.microsoft.com/office/drawing/2014/main" id="{ABF3D8C3-DE09-3947-8B76-D128EDD0035E}"/>
            </a:ext>
          </a:extLst>
        </xdr:cNvPr>
        <xdr:cNvSpPr txBox="1">
          <a:spLocks noChangeArrowheads="1"/>
        </xdr:cNvSpPr>
      </xdr:nvSpPr>
      <xdr:spPr bwMode="auto">
        <a:xfrm>
          <a:off x="419989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472" name="Text Box 19">
          <a:extLst>
            <a:ext uri="{FF2B5EF4-FFF2-40B4-BE49-F238E27FC236}">
              <a16:creationId xmlns:a16="http://schemas.microsoft.com/office/drawing/2014/main" id="{6480FF83-DB12-BF45-AEDB-E537DD177B17}"/>
            </a:ext>
          </a:extLst>
        </xdr:cNvPr>
        <xdr:cNvSpPr txBox="1">
          <a:spLocks noChangeArrowheads="1"/>
        </xdr:cNvSpPr>
      </xdr:nvSpPr>
      <xdr:spPr bwMode="auto">
        <a:xfrm>
          <a:off x="41998900" y="10414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473" name="Text Box 16">
          <a:extLst>
            <a:ext uri="{FF2B5EF4-FFF2-40B4-BE49-F238E27FC236}">
              <a16:creationId xmlns:a16="http://schemas.microsoft.com/office/drawing/2014/main" id="{6AC4D3C0-D03A-DC41-AF43-2218FC2936AA}"/>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474" name="Text Box 17">
          <a:extLst>
            <a:ext uri="{FF2B5EF4-FFF2-40B4-BE49-F238E27FC236}">
              <a16:creationId xmlns:a16="http://schemas.microsoft.com/office/drawing/2014/main" id="{7234E837-1BF5-794A-9289-D589E2795894}"/>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475" name="Text Box 18">
          <a:extLst>
            <a:ext uri="{FF2B5EF4-FFF2-40B4-BE49-F238E27FC236}">
              <a16:creationId xmlns:a16="http://schemas.microsoft.com/office/drawing/2014/main" id="{F7B22F7C-C66C-EB48-A26D-0E063A701597}"/>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476" name="Text Box 19">
          <a:extLst>
            <a:ext uri="{FF2B5EF4-FFF2-40B4-BE49-F238E27FC236}">
              <a16:creationId xmlns:a16="http://schemas.microsoft.com/office/drawing/2014/main" id="{63CF33DA-5409-7A45-9A21-FD1247136B9D}"/>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442269"/>
    <xdr:sp macro="" textlink="">
      <xdr:nvSpPr>
        <xdr:cNvPr id="477" name="Text Box 15">
          <a:extLst>
            <a:ext uri="{FF2B5EF4-FFF2-40B4-BE49-F238E27FC236}">
              <a16:creationId xmlns:a16="http://schemas.microsoft.com/office/drawing/2014/main" id="{FBF7B8C0-D48B-5D43-B5A4-791D6E787BF9}"/>
            </a:ext>
          </a:extLst>
        </xdr:cNvPr>
        <xdr:cNvSpPr txBox="1">
          <a:spLocks noChangeArrowheads="1"/>
        </xdr:cNvSpPr>
      </xdr:nvSpPr>
      <xdr:spPr bwMode="auto">
        <a:xfrm>
          <a:off x="11188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478" name="Text Box 16">
          <a:extLst>
            <a:ext uri="{FF2B5EF4-FFF2-40B4-BE49-F238E27FC236}">
              <a16:creationId xmlns:a16="http://schemas.microsoft.com/office/drawing/2014/main" id="{18FA91EB-29FD-4F46-B6FF-3E84EB78E981}"/>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479" name="Text Box 17">
          <a:extLst>
            <a:ext uri="{FF2B5EF4-FFF2-40B4-BE49-F238E27FC236}">
              <a16:creationId xmlns:a16="http://schemas.microsoft.com/office/drawing/2014/main" id="{FD61F2FA-D326-5840-A823-4D6AC56CA0DE}"/>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480" name="Text Box 18">
          <a:extLst>
            <a:ext uri="{FF2B5EF4-FFF2-40B4-BE49-F238E27FC236}">
              <a16:creationId xmlns:a16="http://schemas.microsoft.com/office/drawing/2014/main" id="{D37F728B-4EE2-7C40-BDEE-774DAC57FA38}"/>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481" name="Text Box 19">
          <a:extLst>
            <a:ext uri="{FF2B5EF4-FFF2-40B4-BE49-F238E27FC236}">
              <a16:creationId xmlns:a16="http://schemas.microsoft.com/office/drawing/2014/main" id="{58B6A2DE-6A86-9F46-8481-0DDFE90A7B41}"/>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482" name="Text Box 16">
          <a:extLst>
            <a:ext uri="{FF2B5EF4-FFF2-40B4-BE49-F238E27FC236}">
              <a16:creationId xmlns:a16="http://schemas.microsoft.com/office/drawing/2014/main" id="{CC0A1717-4659-114B-856B-02CBCADFC9F8}"/>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483" name="Text Box 17">
          <a:extLst>
            <a:ext uri="{FF2B5EF4-FFF2-40B4-BE49-F238E27FC236}">
              <a16:creationId xmlns:a16="http://schemas.microsoft.com/office/drawing/2014/main" id="{AFCA0359-C884-FA48-BDA7-CCF38EC2123E}"/>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484" name="Text Box 18">
          <a:extLst>
            <a:ext uri="{FF2B5EF4-FFF2-40B4-BE49-F238E27FC236}">
              <a16:creationId xmlns:a16="http://schemas.microsoft.com/office/drawing/2014/main" id="{86BC9B37-112C-5344-9223-9FE31C343B27}"/>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485" name="Text Box 19">
          <a:extLst>
            <a:ext uri="{FF2B5EF4-FFF2-40B4-BE49-F238E27FC236}">
              <a16:creationId xmlns:a16="http://schemas.microsoft.com/office/drawing/2014/main" id="{A282C169-FE3A-6540-8E02-B89B34478F5D}"/>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442269"/>
    <xdr:sp macro="" textlink="">
      <xdr:nvSpPr>
        <xdr:cNvPr id="486" name="Text Box 15">
          <a:extLst>
            <a:ext uri="{FF2B5EF4-FFF2-40B4-BE49-F238E27FC236}">
              <a16:creationId xmlns:a16="http://schemas.microsoft.com/office/drawing/2014/main" id="{08199009-373D-684E-91B7-DD5311775E18}"/>
            </a:ext>
          </a:extLst>
        </xdr:cNvPr>
        <xdr:cNvSpPr txBox="1">
          <a:spLocks noChangeArrowheads="1"/>
        </xdr:cNvSpPr>
      </xdr:nvSpPr>
      <xdr:spPr bwMode="auto">
        <a:xfrm>
          <a:off x="40017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487" name="Text Box 16">
          <a:extLst>
            <a:ext uri="{FF2B5EF4-FFF2-40B4-BE49-F238E27FC236}">
              <a16:creationId xmlns:a16="http://schemas.microsoft.com/office/drawing/2014/main" id="{4FFA40B1-8875-7948-8272-726A58D6A6D3}"/>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488" name="Text Box 17">
          <a:extLst>
            <a:ext uri="{FF2B5EF4-FFF2-40B4-BE49-F238E27FC236}">
              <a16:creationId xmlns:a16="http://schemas.microsoft.com/office/drawing/2014/main" id="{1A762A29-A779-ED49-8352-988A62087512}"/>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489" name="Text Box 18">
          <a:extLst>
            <a:ext uri="{FF2B5EF4-FFF2-40B4-BE49-F238E27FC236}">
              <a16:creationId xmlns:a16="http://schemas.microsoft.com/office/drawing/2014/main" id="{5EC034D1-6C70-9A4A-8D7A-F2F10D029B40}"/>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490" name="Text Box 19">
          <a:extLst>
            <a:ext uri="{FF2B5EF4-FFF2-40B4-BE49-F238E27FC236}">
              <a16:creationId xmlns:a16="http://schemas.microsoft.com/office/drawing/2014/main" id="{F1E72C76-ADFE-5441-9536-1C7ACDEEF099}"/>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442269"/>
    <xdr:sp macro="" textlink="">
      <xdr:nvSpPr>
        <xdr:cNvPr id="491" name="Text Box 15">
          <a:extLst>
            <a:ext uri="{FF2B5EF4-FFF2-40B4-BE49-F238E27FC236}">
              <a16:creationId xmlns:a16="http://schemas.microsoft.com/office/drawing/2014/main" id="{794C2B46-002A-0F48-8285-2F60C14E54A1}"/>
            </a:ext>
          </a:extLst>
        </xdr:cNvPr>
        <xdr:cNvSpPr txBox="1">
          <a:spLocks noChangeArrowheads="1"/>
        </xdr:cNvSpPr>
      </xdr:nvSpPr>
      <xdr:spPr bwMode="auto">
        <a:xfrm>
          <a:off x="40017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492" name="Text Box 16">
          <a:extLst>
            <a:ext uri="{FF2B5EF4-FFF2-40B4-BE49-F238E27FC236}">
              <a16:creationId xmlns:a16="http://schemas.microsoft.com/office/drawing/2014/main" id="{491C8A48-D611-564B-870D-CFF220E868FA}"/>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493" name="Text Box 17">
          <a:extLst>
            <a:ext uri="{FF2B5EF4-FFF2-40B4-BE49-F238E27FC236}">
              <a16:creationId xmlns:a16="http://schemas.microsoft.com/office/drawing/2014/main" id="{A7C227B2-8A46-544F-9048-0255DE059ABC}"/>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494" name="Text Box 18">
          <a:extLst>
            <a:ext uri="{FF2B5EF4-FFF2-40B4-BE49-F238E27FC236}">
              <a16:creationId xmlns:a16="http://schemas.microsoft.com/office/drawing/2014/main" id="{D8D84569-DF65-3C40-BB11-CE35E777ADC7}"/>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495" name="Text Box 19">
          <a:extLst>
            <a:ext uri="{FF2B5EF4-FFF2-40B4-BE49-F238E27FC236}">
              <a16:creationId xmlns:a16="http://schemas.microsoft.com/office/drawing/2014/main" id="{905B278E-4EBD-254F-A1DD-0C8DA9E0E10A}"/>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496" name="Text Box 16">
          <a:extLst>
            <a:ext uri="{FF2B5EF4-FFF2-40B4-BE49-F238E27FC236}">
              <a16:creationId xmlns:a16="http://schemas.microsoft.com/office/drawing/2014/main" id="{4F2590D9-E4A8-B24A-A3A1-BA83D6C03E78}"/>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497" name="Text Box 17">
          <a:extLst>
            <a:ext uri="{FF2B5EF4-FFF2-40B4-BE49-F238E27FC236}">
              <a16:creationId xmlns:a16="http://schemas.microsoft.com/office/drawing/2014/main" id="{6DE87974-98D8-5445-A4FA-A53C956975FF}"/>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498" name="Text Box 18">
          <a:extLst>
            <a:ext uri="{FF2B5EF4-FFF2-40B4-BE49-F238E27FC236}">
              <a16:creationId xmlns:a16="http://schemas.microsoft.com/office/drawing/2014/main" id="{9B6EC8DB-5512-824A-A81C-2B0B33A7C1DD}"/>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499" name="Text Box 19">
          <a:extLst>
            <a:ext uri="{FF2B5EF4-FFF2-40B4-BE49-F238E27FC236}">
              <a16:creationId xmlns:a16="http://schemas.microsoft.com/office/drawing/2014/main" id="{3C1955F0-F148-5F41-95F1-658C9826463D}"/>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00" name="Text Box 16">
          <a:extLst>
            <a:ext uri="{FF2B5EF4-FFF2-40B4-BE49-F238E27FC236}">
              <a16:creationId xmlns:a16="http://schemas.microsoft.com/office/drawing/2014/main" id="{A1121110-43DF-EB4B-BF31-33C478D4C4AC}"/>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01" name="Text Box 17">
          <a:extLst>
            <a:ext uri="{FF2B5EF4-FFF2-40B4-BE49-F238E27FC236}">
              <a16:creationId xmlns:a16="http://schemas.microsoft.com/office/drawing/2014/main" id="{02CA8070-4352-1C45-BA14-8BBD1713B7DB}"/>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02" name="Text Box 18">
          <a:extLst>
            <a:ext uri="{FF2B5EF4-FFF2-40B4-BE49-F238E27FC236}">
              <a16:creationId xmlns:a16="http://schemas.microsoft.com/office/drawing/2014/main" id="{C4D29E11-BDC9-4B46-BB33-B07E6B371005}"/>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03" name="Text Box 19">
          <a:extLst>
            <a:ext uri="{FF2B5EF4-FFF2-40B4-BE49-F238E27FC236}">
              <a16:creationId xmlns:a16="http://schemas.microsoft.com/office/drawing/2014/main" id="{EE23AA83-6EA6-E547-B31A-D1527A058619}"/>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04" name="Text Box 16">
          <a:extLst>
            <a:ext uri="{FF2B5EF4-FFF2-40B4-BE49-F238E27FC236}">
              <a16:creationId xmlns:a16="http://schemas.microsoft.com/office/drawing/2014/main" id="{C0DC6631-438B-0E4B-8327-43E01A223960}"/>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05" name="Text Box 17">
          <a:extLst>
            <a:ext uri="{FF2B5EF4-FFF2-40B4-BE49-F238E27FC236}">
              <a16:creationId xmlns:a16="http://schemas.microsoft.com/office/drawing/2014/main" id="{AFF1943A-8EDC-3C4B-A8A0-8D7888C1B235}"/>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06" name="Text Box 18">
          <a:extLst>
            <a:ext uri="{FF2B5EF4-FFF2-40B4-BE49-F238E27FC236}">
              <a16:creationId xmlns:a16="http://schemas.microsoft.com/office/drawing/2014/main" id="{9049F6AC-4B49-2A46-9735-AAAF28F16E71}"/>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07" name="Text Box 19">
          <a:extLst>
            <a:ext uri="{FF2B5EF4-FFF2-40B4-BE49-F238E27FC236}">
              <a16:creationId xmlns:a16="http://schemas.microsoft.com/office/drawing/2014/main" id="{A3866547-D68B-AC4B-A87C-86A897B97DF5}"/>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442269"/>
    <xdr:sp macro="" textlink="">
      <xdr:nvSpPr>
        <xdr:cNvPr id="508" name="Text Box 15">
          <a:extLst>
            <a:ext uri="{FF2B5EF4-FFF2-40B4-BE49-F238E27FC236}">
              <a16:creationId xmlns:a16="http://schemas.microsoft.com/office/drawing/2014/main" id="{3901DEC0-C324-CC4A-B619-A4E332AF33AA}"/>
            </a:ext>
          </a:extLst>
        </xdr:cNvPr>
        <xdr:cNvSpPr txBox="1">
          <a:spLocks noChangeArrowheads="1"/>
        </xdr:cNvSpPr>
      </xdr:nvSpPr>
      <xdr:spPr bwMode="auto">
        <a:xfrm>
          <a:off x="11188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442269"/>
    <xdr:sp macro="" textlink="">
      <xdr:nvSpPr>
        <xdr:cNvPr id="509" name="Text Box 15">
          <a:extLst>
            <a:ext uri="{FF2B5EF4-FFF2-40B4-BE49-F238E27FC236}">
              <a16:creationId xmlns:a16="http://schemas.microsoft.com/office/drawing/2014/main" id="{41349701-7B33-7247-B563-E007CF1BB6CC}"/>
            </a:ext>
          </a:extLst>
        </xdr:cNvPr>
        <xdr:cNvSpPr txBox="1">
          <a:spLocks noChangeArrowheads="1"/>
        </xdr:cNvSpPr>
      </xdr:nvSpPr>
      <xdr:spPr bwMode="auto">
        <a:xfrm>
          <a:off x="40017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442269"/>
    <xdr:sp macro="" textlink="">
      <xdr:nvSpPr>
        <xdr:cNvPr id="510" name="Text Box 15">
          <a:extLst>
            <a:ext uri="{FF2B5EF4-FFF2-40B4-BE49-F238E27FC236}">
              <a16:creationId xmlns:a16="http://schemas.microsoft.com/office/drawing/2014/main" id="{52A7E554-BC77-6D44-ACDA-84577DC3AE07}"/>
            </a:ext>
          </a:extLst>
        </xdr:cNvPr>
        <xdr:cNvSpPr txBox="1">
          <a:spLocks noChangeArrowheads="1"/>
        </xdr:cNvSpPr>
      </xdr:nvSpPr>
      <xdr:spPr bwMode="auto">
        <a:xfrm>
          <a:off x="40017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511" name="Text Box 16">
          <a:extLst>
            <a:ext uri="{FF2B5EF4-FFF2-40B4-BE49-F238E27FC236}">
              <a16:creationId xmlns:a16="http://schemas.microsoft.com/office/drawing/2014/main" id="{B9153135-2F07-EF48-AB84-B4FA3974CBE6}"/>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512" name="Text Box 17">
          <a:extLst>
            <a:ext uri="{FF2B5EF4-FFF2-40B4-BE49-F238E27FC236}">
              <a16:creationId xmlns:a16="http://schemas.microsoft.com/office/drawing/2014/main" id="{4CCEDE28-9E55-AF47-80B1-08C0E56ECE64}"/>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513" name="Text Box 18">
          <a:extLst>
            <a:ext uri="{FF2B5EF4-FFF2-40B4-BE49-F238E27FC236}">
              <a16:creationId xmlns:a16="http://schemas.microsoft.com/office/drawing/2014/main" id="{1C8BD7C1-83EE-1D45-B4FC-37015473EA26}"/>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514" name="Text Box 19">
          <a:extLst>
            <a:ext uri="{FF2B5EF4-FFF2-40B4-BE49-F238E27FC236}">
              <a16:creationId xmlns:a16="http://schemas.microsoft.com/office/drawing/2014/main" id="{59AB73F7-2F8E-C143-9301-99CFAE141707}"/>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515" name="Text Box 16">
          <a:extLst>
            <a:ext uri="{FF2B5EF4-FFF2-40B4-BE49-F238E27FC236}">
              <a16:creationId xmlns:a16="http://schemas.microsoft.com/office/drawing/2014/main" id="{0C21BF32-EC60-D640-9D17-D3B91313309F}"/>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516" name="Text Box 17">
          <a:extLst>
            <a:ext uri="{FF2B5EF4-FFF2-40B4-BE49-F238E27FC236}">
              <a16:creationId xmlns:a16="http://schemas.microsoft.com/office/drawing/2014/main" id="{DB4B6268-CDEF-FE45-8BFB-059226EF9A54}"/>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517" name="Text Box 18">
          <a:extLst>
            <a:ext uri="{FF2B5EF4-FFF2-40B4-BE49-F238E27FC236}">
              <a16:creationId xmlns:a16="http://schemas.microsoft.com/office/drawing/2014/main" id="{3C7B0C88-FE6F-C142-BC39-2509EEA530F0}"/>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518" name="Text Box 19">
          <a:extLst>
            <a:ext uri="{FF2B5EF4-FFF2-40B4-BE49-F238E27FC236}">
              <a16:creationId xmlns:a16="http://schemas.microsoft.com/office/drawing/2014/main" id="{1E64A015-1D01-624E-836D-F86F603005D3}"/>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519" name="Text Box 16">
          <a:extLst>
            <a:ext uri="{FF2B5EF4-FFF2-40B4-BE49-F238E27FC236}">
              <a16:creationId xmlns:a16="http://schemas.microsoft.com/office/drawing/2014/main" id="{75BDC873-41BA-0A44-9D8E-B1F7EE010272}"/>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520" name="Text Box 17">
          <a:extLst>
            <a:ext uri="{FF2B5EF4-FFF2-40B4-BE49-F238E27FC236}">
              <a16:creationId xmlns:a16="http://schemas.microsoft.com/office/drawing/2014/main" id="{372411C6-E83E-DB47-B2BF-6461D4ABBB0D}"/>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521" name="Text Box 18">
          <a:extLst>
            <a:ext uri="{FF2B5EF4-FFF2-40B4-BE49-F238E27FC236}">
              <a16:creationId xmlns:a16="http://schemas.microsoft.com/office/drawing/2014/main" id="{C39BF6D9-3831-5941-9F11-F0DACA034C35}"/>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522" name="Text Box 19">
          <a:extLst>
            <a:ext uri="{FF2B5EF4-FFF2-40B4-BE49-F238E27FC236}">
              <a16:creationId xmlns:a16="http://schemas.microsoft.com/office/drawing/2014/main" id="{2BDD5784-B50C-324D-B2F0-F9F6FED98DF0}"/>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523" name="Text Box 16">
          <a:extLst>
            <a:ext uri="{FF2B5EF4-FFF2-40B4-BE49-F238E27FC236}">
              <a16:creationId xmlns:a16="http://schemas.microsoft.com/office/drawing/2014/main" id="{5A2409DE-3CAD-0A4D-B944-98C384ABFD2B}"/>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524" name="Text Box 17">
          <a:extLst>
            <a:ext uri="{FF2B5EF4-FFF2-40B4-BE49-F238E27FC236}">
              <a16:creationId xmlns:a16="http://schemas.microsoft.com/office/drawing/2014/main" id="{109FED70-8834-1E42-A44A-C03D6331F28E}"/>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525" name="Text Box 18">
          <a:extLst>
            <a:ext uri="{FF2B5EF4-FFF2-40B4-BE49-F238E27FC236}">
              <a16:creationId xmlns:a16="http://schemas.microsoft.com/office/drawing/2014/main" id="{9146B419-6064-EE4A-9123-EA74E1266ABF}"/>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526" name="Text Box 19">
          <a:extLst>
            <a:ext uri="{FF2B5EF4-FFF2-40B4-BE49-F238E27FC236}">
              <a16:creationId xmlns:a16="http://schemas.microsoft.com/office/drawing/2014/main" id="{0B1CE8AA-3B91-6941-80A0-22C21DD5695B}"/>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27" name="Text Box 16">
          <a:extLst>
            <a:ext uri="{FF2B5EF4-FFF2-40B4-BE49-F238E27FC236}">
              <a16:creationId xmlns:a16="http://schemas.microsoft.com/office/drawing/2014/main" id="{77AD7295-B874-0C4F-B138-53D65EF28171}"/>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28" name="Text Box 17">
          <a:extLst>
            <a:ext uri="{FF2B5EF4-FFF2-40B4-BE49-F238E27FC236}">
              <a16:creationId xmlns:a16="http://schemas.microsoft.com/office/drawing/2014/main" id="{76D10E1A-B784-7042-B659-81CD733C19C6}"/>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29" name="Text Box 18">
          <a:extLst>
            <a:ext uri="{FF2B5EF4-FFF2-40B4-BE49-F238E27FC236}">
              <a16:creationId xmlns:a16="http://schemas.microsoft.com/office/drawing/2014/main" id="{4B8E583A-962B-FB4F-8254-90372E262B8C}"/>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30" name="Text Box 19">
          <a:extLst>
            <a:ext uri="{FF2B5EF4-FFF2-40B4-BE49-F238E27FC236}">
              <a16:creationId xmlns:a16="http://schemas.microsoft.com/office/drawing/2014/main" id="{9ACAEC70-4070-DC43-A1EA-DB0AF5C23FB7}"/>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31" name="Text Box 16">
          <a:extLst>
            <a:ext uri="{FF2B5EF4-FFF2-40B4-BE49-F238E27FC236}">
              <a16:creationId xmlns:a16="http://schemas.microsoft.com/office/drawing/2014/main" id="{2C8B71F1-DB86-6A4F-B800-608BC53FEC03}"/>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32" name="Text Box 17">
          <a:extLst>
            <a:ext uri="{FF2B5EF4-FFF2-40B4-BE49-F238E27FC236}">
              <a16:creationId xmlns:a16="http://schemas.microsoft.com/office/drawing/2014/main" id="{7DBCD1A8-D9DB-894C-BC77-D59D84A1E3E0}"/>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33" name="Text Box 18">
          <a:extLst>
            <a:ext uri="{FF2B5EF4-FFF2-40B4-BE49-F238E27FC236}">
              <a16:creationId xmlns:a16="http://schemas.microsoft.com/office/drawing/2014/main" id="{832A4568-9544-1340-AEE7-7B64F45B0A0F}"/>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34" name="Text Box 19">
          <a:extLst>
            <a:ext uri="{FF2B5EF4-FFF2-40B4-BE49-F238E27FC236}">
              <a16:creationId xmlns:a16="http://schemas.microsoft.com/office/drawing/2014/main" id="{E5A36DFE-E4C8-4C4C-B638-1F7ABF0428F3}"/>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35" name="Text Box 16">
          <a:extLst>
            <a:ext uri="{FF2B5EF4-FFF2-40B4-BE49-F238E27FC236}">
              <a16:creationId xmlns:a16="http://schemas.microsoft.com/office/drawing/2014/main" id="{3E1712DC-AE45-A549-9E21-40BABB81C313}"/>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36" name="Text Box 17">
          <a:extLst>
            <a:ext uri="{FF2B5EF4-FFF2-40B4-BE49-F238E27FC236}">
              <a16:creationId xmlns:a16="http://schemas.microsoft.com/office/drawing/2014/main" id="{4478AADB-B802-2D4B-83EA-037E21079C0E}"/>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37" name="Text Box 18">
          <a:extLst>
            <a:ext uri="{FF2B5EF4-FFF2-40B4-BE49-F238E27FC236}">
              <a16:creationId xmlns:a16="http://schemas.microsoft.com/office/drawing/2014/main" id="{FDA2AD33-0B16-AA45-B922-C971E7DF557B}"/>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38" name="Text Box 19">
          <a:extLst>
            <a:ext uri="{FF2B5EF4-FFF2-40B4-BE49-F238E27FC236}">
              <a16:creationId xmlns:a16="http://schemas.microsoft.com/office/drawing/2014/main" id="{B7BC4DE0-A920-4D4B-9998-6F26B16C74AA}"/>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39" name="Text Box 16">
          <a:extLst>
            <a:ext uri="{FF2B5EF4-FFF2-40B4-BE49-F238E27FC236}">
              <a16:creationId xmlns:a16="http://schemas.microsoft.com/office/drawing/2014/main" id="{9B6B8879-990F-EA45-99E6-2723763CFB33}"/>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40" name="Text Box 17">
          <a:extLst>
            <a:ext uri="{FF2B5EF4-FFF2-40B4-BE49-F238E27FC236}">
              <a16:creationId xmlns:a16="http://schemas.microsoft.com/office/drawing/2014/main" id="{C27D12F3-869C-4547-9811-94DCC92516B4}"/>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41" name="Text Box 18">
          <a:extLst>
            <a:ext uri="{FF2B5EF4-FFF2-40B4-BE49-F238E27FC236}">
              <a16:creationId xmlns:a16="http://schemas.microsoft.com/office/drawing/2014/main" id="{A98538A9-4998-5540-8ADD-82083D3EA113}"/>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42" name="Text Box 19">
          <a:extLst>
            <a:ext uri="{FF2B5EF4-FFF2-40B4-BE49-F238E27FC236}">
              <a16:creationId xmlns:a16="http://schemas.microsoft.com/office/drawing/2014/main" id="{BCBAEA2C-58A2-7349-B3DF-5F543DAC7B89}"/>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442269"/>
    <xdr:sp macro="" textlink="">
      <xdr:nvSpPr>
        <xdr:cNvPr id="543" name="Text Box 15">
          <a:extLst>
            <a:ext uri="{FF2B5EF4-FFF2-40B4-BE49-F238E27FC236}">
              <a16:creationId xmlns:a16="http://schemas.microsoft.com/office/drawing/2014/main" id="{4886AC45-9625-ED4E-BF8B-1D96167025FA}"/>
            </a:ext>
          </a:extLst>
        </xdr:cNvPr>
        <xdr:cNvSpPr txBox="1">
          <a:spLocks noChangeArrowheads="1"/>
        </xdr:cNvSpPr>
      </xdr:nvSpPr>
      <xdr:spPr bwMode="auto">
        <a:xfrm>
          <a:off x="11188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442269"/>
    <xdr:sp macro="" textlink="">
      <xdr:nvSpPr>
        <xdr:cNvPr id="544" name="Text Box 15">
          <a:extLst>
            <a:ext uri="{FF2B5EF4-FFF2-40B4-BE49-F238E27FC236}">
              <a16:creationId xmlns:a16="http://schemas.microsoft.com/office/drawing/2014/main" id="{45B5EF89-4F21-624A-97B0-2426DFB5264A}"/>
            </a:ext>
          </a:extLst>
        </xdr:cNvPr>
        <xdr:cNvSpPr txBox="1">
          <a:spLocks noChangeArrowheads="1"/>
        </xdr:cNvSpPr>
      </xdr:nvSpPr>
      <xdr:spPr bwMode="auto">
        <a:xfrm>
          <a:off x="40017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442269"/>
    <xdr:sp macro="" textlink="">
      <xdr:nvSpPr>
        <xdr:cNvPr id="545" name="Text Box 15">
          <a:extLst>
            <a:ext uri="{FF2B5EF4-FFF2-40B4-BE49-F238E27FC236}">
              <a16:creationId xmlns:a16="http://schemas.microsoft.com/office/drawing/2014/main" id="{73455DB2-1740-8C44-B2B1-4B19A0AE21DA}"/>
            </a:ext>
          </a:extLst>
        </xdr:cNvPr>
        <xdr:cNvSpPr txBox="1">
          <a:spLocks noChangeArrowheads="1"/>
        </xdr:cNvSpPr>
      </xdr:nvSpPr>
      <xdr:spPr bwMode="auto">
        <a:xfrm>
          <a:off x="40017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442269"/>
    <xdr:sp macro="" textlink="">
      <xdr:nvSpPr>
        <xdr:cNvPr id="546" name="Text Box 15">
          <a:extLst>
            <a:ext uri="{FF2B5EF4-FFF2-40B4-BE49-F238E27FC236}">
              <a16:creationId xmlns:a16="http://schemas.microsoft.com/office/drawing/2014/main" id="{95B5B45E-A1A1-4647-A1E5-155FE80BF7B5}"/>
            </a:ext>
          </a:extLst>
        </xdr:cNvPr>
        <xdr:cNvSpPr txBox="1">
          <a:spLocks noChangeArrowheads="1"/>
        </xdr:cNvSpPr>
      </xdr:nvSpPr>
      <xdr:spPr bwMode="auto">
        <a:xfrm>
          <a:off x="11188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442269"/>
    <xdr:sp macro="" textlink="">
      <xdr:nvSpPr>
        <xdr:cNvPr id="547" name="Text Box 15">
          <a:extLst>
            <a:ext uri="{FF2B5EF4-FFF2-40B4-BE49-F238E27FC236}">
              <a16:creationId xmlns:a16="http://schemas.microsoft.com/office/drawing/2014/main" id="{63E3ADD1-AEC1-0F42-971F-E36B7B16880D}"/>
            </a:ext>
          </a:extLst>
        </xdr:cNvPr>
        <xdr:cNvSpPr txBox="1">
          <a:spLocks noChangeArrowheads="1"/>
        </xdr:cNvSpPr>
      </xdr:nvSpPr>
      <xdr:spPr bwMode="auto">
        <a:xfrm>
          <a:off x="40017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442269"/>
    <xdr:sp macro="" textlink="">
      <xdr:nvSpPr>
        <xdr:cNvPr id="548" name="Text Box 15">
          <a:extLst>
            <a:ext uri="{FF2B5EF4-FFF2-40B4-BE49-F238E27FC236}">
              <a16:creationId xmlns:a16="http://schemas.microsoft.com/office/drawing/2014/main" id="{456243DA-0CBE-5F4A-8E4A-B1F62EF8623D}"/>
            </a:ext>
          </a:extLst>
        </xdr:cNvPr>
        <xdr:cNvSpPr txBox="1">
          <a:spLocks noChangeArrowheads="1"/>
        </xdr:cNvSpPr>
      </xdr:nvSpPr>
      <xdr:spPr bwMode="auto">
        <a:xfrm>
          <a:off x="40017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549" name="Text Box 16">
          <a:extLst>
            <a:ext uri="{FF2B5EF4-FFF2-40B4-BE49-F238E27FC236}">
              <a16:creationId xmlns:a16="http://schemas.microsoft.com/office/drawing/2014/main" id="{019133BB-3360-8842-8B7C-F5624AD999B0}"/>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550" name="Text Box 17">
          <a:extLst>
            <a:ext uri="{FF2B5EF4-FFF2-40B4-BE49-F238E27FC236}">
              <a16:creationId xmlns:a16="http://schemas.microsoft.com/office/drawing/2014/main" id="{64C7562B-A7F5-5849-910F-5919C707C60F}"/>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551" name="Text Box 18">
          <a:extLst>
            <a:ext uri="{FF2B5EF4-FFF2-40B4-BE49-F238E27FC236}">
              <a16:creationId xmlns:a16="http://schemas.microsoft.com/office/drawing/2014/main" id="{0B988E07-3CA1-DC4F-A15A-59341EC61420}"/>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552" name="Text Box 19">
          <a:extLst>
            <a:ext uri="{FF2B5EF4-FFF2-40B4-BE49-F238E27FC236}">
              <a16:creationId xmlns:a16="http://schemas.microsoft.com/office/drawing/2014/main" id="{83368C9E-2D43-D84E-9B3B-A6079E508AD0}"/>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553" name="Text Box 16">
          <a:extLst>
            <a:ext uri="{FF2B5EF4-FFF2-40B4-BE49-F238E27FC236}">
              <a16:creationId xmlns:a16="http://schemas.microsoft.com/office/drawing/2014/main" id="{FC87A22D-D183-2546-B1B9-8EF905199095}"/>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554" name="Text Box 17">
          <a:extLst>
            <a:ext uri="{FF2B5EF4-FFF2-40B4-BE49-F238E27FC236}">
              <a16:creationId xmlns:a16="http://schemas.microsoft.com/office/drawing/2014/main" id="{57AE09A4-F6C8-154D-98BA-947A9C836A39}"/>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555" name="Text Box 18">
          <a:extLst>
            <a:ext uri="{FF2B5EF4-FFF2-40B4-BE49-F238E27FC236}">
              <a16:creationId xmlns:a16="http://schemas.microsoft.com/office/drawing/2014/main" id="{2845E775-A5F0-7246-A57E-9F7D2E2AF631}"/>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556" name="Text Box 19">
          <a:extLst>
            <a:ext uri="{FF2B5EF4-FFF2-40B4-BE49-F238E27FC236}">
              <a16:creationId xmlns:a16="http://schemas.microsoft.com/office/drawing/2014/main" id="{E4D6AECB-CD39-874E-B371-C1CCB70C0A70}"/>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557" name="Text Box 16">
          <a:extLst>
            <a:ext uri="{FF2B5EF4-FFF2-40B4-BE49-F238E27FC236}">
              <a16:creationId xmlns:a16="http://schemas.microsoft.com/office/drawing/2014/main" id="{249146C5-9881-574C-9086-2FB724505D5A}"/>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558" name="Text Box 17">
          <a:extLst>
            <a:ext uri="{FF2B5EF4-FFF2-40B4-BE49-F238E27FC236}">
              <a16:creationId xmlns:a16="http://schemas.microsoft.com/office/drawing/2014/main" id="{113F29A7-B460-304A-A05E-B0C7B2D9C9CB}"/>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559" name="Text Box 18">
          <a:extLst>
            <a:ext uri="{FF2B5EF4-FFF2-40B4-BE49-F238E27FC236}">
              <a16:creationId xmlns:a16="http://schemas.microsoft.com/office/drawing/2014/main" id="{15C1E3F0-B5C9-8541-9488-6DA39646F845}"/>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560" name="Text Box 19">
          <a:extLst>
            <a:ext uri="{FF2B5EF4-FFF2-40B4-BE49-F238E27FC236}">
              <a16:creationId xmlns:a16="http://schemas.microsoft.com/office/drawing/2014/main" id="{B417429B-8CA4-7B42-8333-B3BD43E98B1D}"/>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561" name="Text Box 16">
          <a:extLst>
            <a:ext uri="{FF2B5EF4-FFF2-40B4-BE49-F238E27FC236}">
              <a16:creationId xmlns:a16="http://schemas.microsoft.com/office/drawing/2014/main" id="{32324AD4-73A8-D243-AE9A-634A9AE99649}"/>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562" name="Text Box 17">
          <a:extLst>
            <a:ext uri="{FF2B5EF4-FFF2-40B4-BE49-F238E27FC236}">
              <a16:creationId xmlns:a16="http://schemas.microsoft.com/office/drawing/2014/main" id="{92F5343B-CF5E-A840-B4A7-FBC93FD20C03}"/>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563" name="Text Box 18">
          <a:extLst>
            <a:ext uri="{FF2B5EF4-FFF2-40B4-BE49-F238E27FC236}">
              <a16:creationId xmlns:a16="http://schemas.microsoft.com/office/drawing/2014/main" id="{1EF1550A-FA0A-B343-9AB0-62D66C0EA772}"/>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564" name="Text Box 19">
          <a:extLst>
            <a:ext uri="{FF2B5EF4-FFF2-40B4-BE49-F238E27FC236}">
              <a16:creationId xmlns:a16="http://schemas.microsoft.com/office/drawing/2014/main" id="{00661280-7BF9-D94B-AD8B-E665060F83F1}"/>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65" name="Text Box 16">
          <a:extLst>
            <a:ext uri="{FF2B5EF4-FFF2-40B4-BE49-F238E27FC236}">
              <a16:creationId xmlns:a16="http://schemas.microsoft.com/office/drawing/2014/main" id="{FD5B33FD-5B66-034F-926C-CAB131DD8B1D}"/>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66" name="Text Box 17">
          <a:extLst>
            <a:ext uri="{FF2B5EF4-FFF2-40B4-BE49-F238E27FC236}">
              <a16:creationId xmlns:a16="http://schemas.microsoft.com/office/drawing/2014/main" id="{B5309AD2-FB29-A84A-99FF-9B0CB04E7824}"/>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67" name="Text Box 18">
          <a:extLst>
            <a:ext uri="{FF2B5EF4-FFF2-40B4-BE49-F238E27FC236}">
              <a16:creationId xmlns:a16="http://schemas.microsoft.com/office/drawing/2014/main" id="{91CCF228-B01A-8742-9963-6ED01C44570D}"/>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68" name="Text Box 19">
          <a:extLst>
            <a:ext uri="{FF2B5EF4-FFF2-40B4-BE49-F238E27FC236}">
              <a16:creationId xmlns:a16="http://schemas.microsoft.com/office/drawing/2014/main" id="{32B78153-FBE0-D345-B66D-1B0EC5D558D3}"/>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69" name="Text Box 16">
          <a:extLst>
            <a:ext uri="{FF2B5EF4-FFF2-40B4-BE49-F238E27FC236}">
              <a16:creationId xmlns:a16="http://schemas.microsoft.com/office/drawing/2014/main" id="{846F8264-0AEC-6443-9D7C-2BB21936AB96}"/>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70" name="Text Box 17">
          <a:extLst>
            <a:ext uri="{FF2B5EF4-FFF2-40B4-BE49-F238E27FC236}">
              <a16:creationId xmlns:a16="http://schemas.microsoft.com/office/drawing/2014/main" id="{EEBE0979-21C7-A242-A2BE-49449CEDF283}"/>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71" name="Text Box 18">
          <a:extLst>
            <a:ext uri="{FF2B5EF4-FFF2-40B4-BE49-F238E27FC236}">
              <a16:creationId xmlns:a16="http://schemas.microsoft.com/office/drawing/2014/main" id="{82D8AFA4-3B7C-744B-BD21-F4191DB16637}"/>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72" name="Text Box 19">
          <a:extLst>
            <a:ext uri="{FF2B5EF4-FFF2-40B4-BE49-F238E27FC236}">
              <a16:creationId xmlns:a16="http://schemas.microsoft.com/office/drawing/2014/main" id="{78356A2C-FEE6-A249-BD01-35D91234F41E}"/>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73" name="Text Box 16">
          <a:extLst>
            <a:ext uri="{FF2B5EF4-FFF2-40B4-BE49-F238E27FC236}">
              <a16:creationId xmlns:a16="http://schemas.microsoft.com/office/drawing/2014/main" id="{70D6125A-1E57-2749-B243-13A69C11C6FB}"/>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74" name="Text Box 17">
          <a:extLst>
            <a:ext uri="{FF2B5EF4-FFF2-40B4-BE49-F238E27FC236}">
              <a16:creationId xmlns:a16="http://schemas.microsoft.com/office/drawing/2014/main" id="{A483783B-11C0-A242-B0BC-5BD1A5E2337C}"/>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75" name="Text Box 18">
          <a:extLst>
            <a:ext uri="{FF2B5EF4-FFF2-40B4-BE49-F238E27FC236}">
              <a16:creationId xmlns:a16="http://schemas.microsoft.com/office/drawing/2014/main" id="{665AAA6D-916D-9449-BEB3-E9FFEC17CC5B}"/>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76" name="Text Box 19">
          <a:extLst>
            <a:ext uri="{FF2B5EF4-FFF2-40B4-BE49-F238E27FC236}">
              <a16:creationId xmlns:a16="http://schemas.microsoft.com/office/drawing/2014/main" id="{C4387A12-4875-0B48-9207-30C94BE088D1}"/>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77" name="Text Box 16">
          <a:extLst>
            <a:ext uri="{FF2B5EF4-FFF2-40B4-BE49-F238E27FC236}">
              <a16:creationId xmlns:a16="http://schemas.microsoft.com/office/drawing/2014/main" id="{52F3DFAD-1C71-8B45-B79B-754CE1AAC271}"/>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78" name="Text Box 17">
          <a:extLst>
            <a:ext uri="{FF2B5EF4-FFF2-40B4-BE49-F238E27FC236}">
              <a16:creationId xmlns:a16="http://schemas.microsoft.com/office/drawing/2014/main" id="{C64099A5-53B2-0B49-8E5B-BA3DE282C725}"/>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79" name="Text Box 18">
          <a:extLst>
            <a:ext uri="{FF2B5EF4-FFF2-40B4-BE49-F238E27FC236}">
              <a16:creationId xmlns:a16="http://schemas.microsoft.com/office/drawing/2014/main" id="{1D654FCC-D427-C142-9258-EF403364C045}"/>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580" name="Text Box 19">
          <a:extLst>
            <a:ext uri="{FF2B5EF4-FFF2-40B4-BE49-F238E27FC236}">
              <a16:creationId xmlns:a16="http://schemas.microsoft.com/office/drawing/2014/main" id="{46383ED9-3FE1-9C4C-9F45-AF99A3FEE446}"/>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442269"/>
    <xdr:sp macro="" textlink="">
      <xdr:nvSpPr>
        <xdr:cNvPr id="581" name="Text Box 15">
          <a:extLst>
            <a:ext uri="{FF2B5EF4-FFF2-40B4-BE49-F238E27FC236}">
              <a16:creationId xmlns:a16="http://schemas.microsoft.com/office/drawing/2014/main" id="{66ADB5C2-27CD-1F40-9701-3DA6E6972BFC}"/>
            </a:ext>
          </a:extLst>
        </xdr:cNvPr>
        <xdr:cNvSpPr txBox="1">
          <a:spLocks noChangeArrowheads="1"/>
        </xdr:cNvSpPr>
      </xdr:nvSpPr>
      <xdr:spPr bwMode="auto">
        <a:xfrm>
          <a:off x="11188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442269"/>
    <xdr:sp macro="" textlink="">
      <xdr:nvSpPr>
        <xdr:cNvPr id="582" name="Text Box 15">
          <a:extLst>
            <a:ext uri="{FF2B5EF4-FFF2-40B4-BE49-F238E27FC236}">
              <a16:creationId xmlns:a16="http://schemas.microsoft.com/office/drawing/2014/main" id="{77B61D20-3BFC-8B47-8EE2-CE39B1ABAD72}"/>
            </a:ext>
          </a:extLst>
        </xdr:cNvPr>
        <xdr:cNvSpPr txBox="1">
          <a:spLocks noChangeArrowheads="1"/>
        </xdr:cNvSpPr>
      </xdr:nvSpPr>
      <xdr:spPr bwMode="auto">
        <a:xfrm>
          <a:off x="40017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442269"/>
    <xdr:sp macro="" textlink="">
      <xdr:nvSpPr>
        <xdr:cNvPr id="583" name="Text Box 15">
          <a:extLst>
            <a:ext uri="{FF2B5EF4-FFF2-40B4-BE49-F238E27FC236}">
              <a16:creationId xmlns:a16="http://schemas.microsoft.com/office/drawing/2014/main" id="{D658177E-5913-CB4F-9498-4A45E5F12E95}"/>
            </a:ext>
          </a:extLst>
        </xdr:cNvPr>
        <xdr:cNvSpPr txBox="1">
          <a:spLocks noChangeArrowheads="1"/>
        </xdr:cNvSpPr>
      </xdr:nvSpPr>
      <xdr:spPr bwMode="auto">
        <a:xfrm>
          <a:off x="40017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442269"/>
    <xdr:sp macro="" textlink="">
      <xdr:nvSpPr>
        <xdr:cNvPr id="584" name="Text Box 15">
          <a:extLst>
            <a:ext uri="{FF2B5EF4-FFF2-40B4-BE49-F238E27FC236}">
              <a16:creationId xmlns:a16="http://schemas.microsoft.com/office/drawing/2014/main" id="{EC7E975A-5FFF-4A47-BFC6-537F75FFE832}"/>
            </a:ext>
          </a:extLst>
        </xdr:cNvPr>
        <xdr:cNvSpPr txBox="1">
          <a:spLocks noChangeArrowheads="1"/>
        </xdr:cNvSpPr>
      </xdr:nvSpPr>
      <xdr:spPr bwMode="auto">
        <a:xfrm>
          <a:off x="11188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442269"/>
    <xdr:sp macro="" textlink="">
      <xdr:nvSpPr>
        <xdr:cNvPr id="585" name="Text Box 15">
          <a:extLst>
            <a:ext uri="{FF2B5EF4-FFF2-40B4-BE49-F238E27FC236}">
              <a16:creationId xmlns:a16="http://schemas.microsoft.com/office/drawing/2014/main" id="{D2C24DD3-5F06-9D42-B2C6-5CB2159ED347}"/>
            </a:ext>
          </a:extLst>
        </xdr:cNvPr>
        <xdr:cNvSpPr txBox="1">
          <a:spLocks noChangeArrowheads="1"/>
        </xdr:cNvSpPr>
      </xdr:nvSpPr>
      <xdr:spPr bwMode="auto">
        <a:xfrm>
          <a:off x="40017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442269"/>
    <xdr:sp macro="" textlink="">
      <xdr:nvSpPr>
        <xdr:cNvPr id="586" name="Text Box 15">
          <a:extLst>
            <a:ext uri="{FF2B5EF4-FFF2-40B4-BE49-F238E27FC236}">
              <a16:creationId xmlns:a16="http://schemas.microsoft.com/office/drawing/2014/main" id="{A803F809-8C64-C246-9985-7EFBAB98DDBA}"/>
            </a:ext>
          </a:extLst>
        </xdr:cNvPr>
        <xdr:cNvSpPr txBox="1">
          <a:spLocks noChangeArrowheads="1"/>
        </xdr:cNvSpPr>
      </xdr:nvSpPr>
      <xdr:spPr bwMode="auto">
        <a:xfrm>
          <a:off x="40017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587" name="Text Box 16">
          <a:extLst>
            <a:ext uri="{FF2B5EF4-FFF2-40B4-BE49-F238E27FC236}">
              <a16:creationId xmlns:a16="http://schemas.microsoft.com/office/drawing/2014/main" id="{A1BE9070-35A6-7142-91D4-D1F47DDEC82D}"/>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588" name="Text Box 17">
          <a:extLst>
            <a:ext uri="{FF2B5EF4-FFF2-40B4-BE49-F238E27FC236}">
              <a16:creationId xmlns:a16="http://schemas.microsoft.com/office/drawing/2014/main" id="{EC31D3B2-1D10-8D4B-BD20-033AF1D0BD77}"/>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589" name="Text Box 18">
          <a:extLst>
            <a:ext uri="{FF2B5EF4-FFF2-40B4-BE49-F238E27FC236}">
              <a16:creationId xmlns:a16="http://schemas.microsoft.com/office/drawing/2014/main" id="{AD907C60-3FC9-3D44-80A4-7CAF50C79D38}"/>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590" name="Text Box 19">
          <a:extLst>
            <a:ext uri="{FF2B5EF4-FFF2-40B4-BE49-F238E27FC236}">
              <a16:creationId xmlns:a16="http://schemas.microsoft.com/office/drawing/2014/main" id="{BF7EA2C2-A14D-2E4E-BA73-AA225A73B6B4}"/>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591" name="Text Box 16">
          <a:extLst>
            <a:ext uri="{FF2B5EF4-FFF2-40B4-BE49-F238E27FC236}">
              <a16:creationId xmlns:a16="http://schemas.microsoft.com/office/drawing/2014/main" id="{757F1F43-2250-024C-9270-841D08F09BF3}"/>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592" name="Text Box 17">
          <a:extLst>
            <a:ext uri="{FF2B5EF4-FFF2-40B4-BE49-F238E27FC236}">
              <a16:creationId xmlns:a16="http://schemas.microsoft.com/office/drawing/2014/main" id="{212EBDBB-E445-7E44-8466-E481CED174E6}"/>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593" name="Text Box 18">
          <a:extLst>
            <a:ext uri="{FF2B5EF4-FFF2-40B4-BE49-F238E27FC236}">
              <a16:creationId xmlns:a16="http://schemas.microsoft.com/office/drawing/2014/main" id="{891E78B8-E0F5-914F-9CBC-11243A5628E7}"/>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594" name="Text Box 19">
          <a:extLst>
            <a:ext uri="{FF2B5EF4-FFF2-40B4-BE49-F238E27FC236}">
              <a16:creationId xmlns:a16="http://schemas.microsoft.com/office/drawing/2014/main" id="{F576D304-D942-D042-9631-A99D301EBEE4}"/>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595" name="Text Box 16">
          <a:extLst>
            <a:ext uri="{FF2B5EF4-FFF2-40B4-BE49-F238E27FC236}">
              <a16:creationId xmlns:a16="http://schemas.microsoft.com/office/drawing/2014/main" id="{152CAF29-20B7-234A-B0E6-1DDAAE1BF13F}"/>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596" name="Text Box 17">
          <a:extLst>
            <a:ext uri="{FF2B5EF4-FFF2-40B4-BE49-F238E27FC236}">
              <a16:creationId xmlns:a16="http://schemas.microsoft.com/office/drawing/2014/main" id="{4DA2B64D-84BD-8549-9AD5-0A458CA391AC}"/>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597" name="Text Box 18">
          <a:extLst>
            <a:ext uri="{FF2B5EF4-FFF2-40B4-BE49-F238E27FC236}">
              <a16:creationId xmlns:a16="http://schemas.microsoft.com/office/drawing/2014/main" id="{3734249A-4121-6945-9FEE-AEC8B6F82E0B}"/>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598" name="Text Box 19">
          <a:extLst>
            <a:ext uri="{FF2B5EF4-FFF2-40B4-BE49-F238E27FC236}">
              <a16:creationId xmlns:a16="http://schemas.microsoft.com/office/drawing/2014/main" id="{AC1806A7-2D8D-EB4D-8925-D4389CCA5DCC}"/>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599" name="Text Box 16">
          <a:extLst>
            <a:ext uri="{FF2B5EF4-FFF2-40B4-BE49-F238E27FC236}">
              <a16:creationId xmlns:a16="http://schemas.microsoft.com/office/drawing/2014/main" id="{6CCC3DD6-2B30-0140-8E37-09682619CF70}"/>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600" name="Text Box 17">
          <a:extLst>
            <a:ext uri="{FF2B5EF4-FFF2-40B4-BE49-F238E27FC236}">
              <a16:creationId xmlns:a16="http://schemas.microsoft.com/office/drawing/2014/main" id="{714EF803-16BD-9B4D-8564-E92F7FAC1FF7}"/>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601" name="Text Box 18">
          <a:extLst>
            <a:ext uri="{FF2B5EF4-FFF2-40B4-BE49-F238E27FC236}">
              <a16:creationId xmlns:a16="http://schemas.microsoft.com/office/drawing/2014/main" id="{615C1B3D-B8FF-F141-8DEF-421570532F22}"/>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602" name="Text Box 19">
          <a:extLst>
            <a:ext uri="{FF2B5EF4-FFF2-40B4-BE49-F238E27FC236}">
              <a16:creationId xmlns:a16="http://schemas.microsoft.com/office/drawing/2014/main" id="{4C89B41A-36CE-ED4B-B7DD-4948FEDE3B14}"/>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03" name="Text Box 16">
          <a:extLst>
            <a:ext uri="{FF2B5EF4-FFF2-40B4-BE49-F238E27FC236}">
              <a16:creationId xmlns:a16="http://schemas.microsoft.com/office/drawing/2014/main" id="{E217DA49-B247-4A45-B2C8-1DA045624640}"/>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04" name="Text Box 17">
          <a:extLst>
            <a:ext uri="{FF2B5EF4-FFF2-40B4-BE49-F238E27FC236}">
              <a16:creationId xmlns:a16="http://schemas.microsoft.com/office/drawing/2014/main" id="{C3DF95BA-D315-6145-B8B4-1A37C05F4C32}"/>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05" name="Text Box 18">
          <a:extLst>
            <a:ext uri="{FF2B5EF4-FFF2-40B4-BE49-F238E27FC236}">
              <a16:creationId xmlns:a16="http://schemas.microsoft.com/office/drawing/2014/main" id="{88B7F904-F986-4B4E-AFD4-DE86C5DA129A}"/>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06" name="Text Box 19">
          <a:extLst>
            <a:ext uri="{FF2B5EF4-FFF2-40B4-BE49-F238E27FC236}">
              <a16:creationId xmlns:a16="http://schemas.microsoft.com/office/drawing/2014/main" id="{AB6BAF96-107A-F547-8E88-FE80E84B7F74}"/>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07" name="Text Box 16">
          <a:extLst>
            <a:ext uri="{FF2B5EF4-FFF2-40B4-BE49-F238E27FC236}">
              <a16:creationId xmlns:a16="http://schemas.microsoft.com/office/drawing/2014/main" id="{00AA77D8-AC9B-4148-8D78-34FAF6E6B18E}"/>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08" name="Text Box 17">
          <a:extLst>
            <a:ext uri="{FF2B5EF4-FFF2-40B4-BE49-F238E27FC236}">
              <a16:creationId xmlns:a16="http://schemas.microsoft.com/office/drawing/2014/main" id="{CCAE7387-BEAE-2543-8CAA-A29C4DBEDC2C}"/>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09" name="Text Box 18">
          <a:extLst>
            <a:ext uri="{FF2B5EF4-FFF2-40B4-BE49-F238E27FC236}">
              <a16:creationId xmlns:a16="http://schemas.microsoft.com/office/drawing/2014/main" id="{181D17D8-C913-AC4E-925D-C0F034FEBF35}"/>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10" name="Text Box 19">
          <a:extLst>
            <a:ext uri="{FF2B5EF4-FFF2-40B4-BE49-F238E27FC236}">
              <a16:creationId xmlns:a16="http://schemas.microsoft.com/office/drawing/2014/main" id="{1601D4F3-C9B0-624B-B31E-A91657D90CA6}"/>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11" name="Text Box 16">
          <a:extLst>
            <a:ext uri="{FF2B5EF4-FFF2-40B4-BE49-F238E27FC236}">
              <a16:creationId xmlns:a16="http://schemas.microsoft.com/office/drawing/2014/main" id="{FB60CCB1-E314-A94C-BDA4-D047D78ABBD5}"/>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12" name="Text Box 17">
          <a:extLst>
            <a:ext uri="{FF2B5EF4-FFF2-40B4-BE49-F238E27FC236}">
              <a16:creationId xmlns:a16="http://schemas.microsoft.com/office/drawing/2014/main" id="{5E402959-3C40-3A4D-A83C-3C2597E053D6}"/>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13" name="Text Box 18">
          <a:extLst>
            <a:ext uri="{FF2B5EF4-FFF2-40B4-BE49-F238E27FC236}">
              <a16:creationId xmlns:a16="http://schemas.microsoft.com/office/drawing/2014/main" id="{42E4FE0A-2AE7-764C-B79B-356C2F36CED1}"/>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14" name="Text Box 19">
          <a:extLst>
            <a:ext uri="{FF2B5EF4-FFF2-40B4-BE49-F238E27FC236}">
              <a16:creationId xmlns:a16="http://schemas.microsoft.com/office/drawing/2014/main" id="{D4AB6E0E-76A9-0448-B35D-983FFB57E9D4}"/>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15" name="Text Box 16">
          <a:extLst>
            <a:ext uri="{FF2B5EF4-FFF2-40B4-BE49-F238E27FC236}">
              <a16:creationId xmlns:a16="http://schemas.microsoft.com/office/drawing/2014/main" id="{92522A14-2E77-AF4A-B860-480DD88E984D}"/>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16" name="Text Box 17">
          <a:extLst>
            <a:ext uri="{FF2B5EF4-FFF2-40B4-BE49-F238E27FC236}">
              <a16:creationId xmlns:a16="http://schemas.microsoft.com/office/drawing/2014/main" id="{74F793BB-EBA3-264D-B688-18A57561470B}"/>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17" name="Text Box 18">
          <a:extLst>
            <a:ext uri="{FF2B5EF4-FFF2-40B4-BE49-F238E27FC236}">
              <a16:creationId xmlns:a16="http://schemas.microsoft.com/office/drawing/2014/main" id="{D32A4062-34DC-4A4F-9CCC-2B6B6A8B9CF9}"/>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18" name="Text Box 19">
          <a:extLst>
            <a:ext uri="{FF2B5EF4-FFF2-40B4-BE49-F238E27FC236}">
              <a16:creationId xmlns:a16="http://schemas.microsoft.com/office/drawing/2014/main" id="{0B30B529-0C05-9140-812F-0F66A046A381}"/>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442269"/>
    <xdr:sp macro="" textlink="">
      <xdr:nvSpPr>
        <xdr:cNvPr id="619" name="Text Box 15">
          <a:extLst>
            <a:ext uri="{FF2B5EF4-FFF2-40B4-BE49-F238E27FC236}">
              <a16:creationId xmlns:a16="http://schemas.microsoft.com/office/drawing/2014/main" id="{698E1783-05BA-1A4C-AD7E-6A8D7069004C}"/>
            </a:ext>
          </a:extLst>
        </xdr:cNvPr>
        <xdr:cNvSpPr txBox="1">
          <a:spLocks noChangeArrowheads="1"/>
        </xdr:cNvSpPr>
      </xdr:nvSpPr>
      <xdr:spPr bwMode="auto">
        <a:xfrm>
          <a:off x="11188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442269"/>
    <xdr:sp macro="" textlink="">
      <xdr:nvSpPr>
        <xdr:cNvPr id="620" name="Text Box 15">
          <a:extLst>
            <a:ext uri="{FF2B5EF4-FFF2-40B4-BE49-F238E27FC236}">
              <a16:creationId xmlns:a16="http://schemas.microsoft.com/office/drawing/2014/main" id="{F226D8D3-D5C3-D74C-A67E-F5277D802974}"/>
            </a:ext>
          </a:extLst>
        </xdr:cNvPr>
        <xdr:cNvSpPr txBox="1">
          <a:spLocks noChangeArrowheads="1"/>
        </xdr:cNvSpPr>
      </xdr:nvSpPr>
      <xdr:spPr bwMode="auto">
        <a:xfrm>
          <a:off x="40017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442269"/>
    <xdr:sp macro="" textlink="">
      <xdr:nvSpPr>
        <xdr:cNvPr id="621" name="Text Box 15">
          <a:extLst>
            <a:ext uri="{FF2B5EF4-FFF2-40B4-BE49-F238E27FC236}">
              <a16:creationId xmlns:a16="http://schemas.microsoft.com/office/drawing/2014/main" id="{0473A556-E56A-FD46-B324-605B552A6ED4}"/>
            </a:ext>
          </a:extLst>
        </xdr:cNvPr>
        <xdr:cNvSpPr txBox="1">
          <a:spLocks noChangeArrowheads="1"/>
        </xdr:cNvSpPr>
      </xdr:nvSpPr>
      <xdr:spPr bwMode="auto">
        <a:xfrm>
          <a:off x="40017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442269"/>
    <xdr:sp macro="" textlink="">
      <xdr:nvSpPr>
        <xdr:cNvPr id="622" name="Text Box 15">
          <a:extLst>
            <a:ext uri="{FF2B5EF4-FFF2-40B4-BE49-F238E27FC236}">
              <a16:creationId xmlns:a16="http://schemas.microsoft.com/office/drawing/2014/main" id="{F70A9522-F536-AE46-B796-AAA5697746A5}"/>
            </a:ext>
          </a:extLst>
        </xdr:cNvPr>
        <xdr:cNvSpPr txBox="1">
          <a:spLocks noChangeArrowheads="1"/>
        </xdr:cNvSpPr>
      </xdr:nvSpPr>
      <xdr:spPr bwMode="auto">
        <a:xfrm>
          <a:off x="11188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442269"/>
    <xdr:sp macro="" textlink="">
      <xdr:nvSpPr>
        <xdr:cNvPr id="623" name="Text Box 15">
          <a:extLst>
            <a:ext uri="{FF2B5EF4-FFF2-40B4-BE49-F238E27FC236}">
              <a16:creationId xmlns:a16="http://schemas.microsoft.com/office/drawing/2014/main" id="{FC551892-0C61-DF4E-86B3-380A565BC09A}"/>
            </a:ext>
          </a:extLst>
        </xdr:cNvPr>
        <xdr:cNvSpPr txBox="1">
          <a:spLocks noChangeArrowheads="1"/>
        </xdr:cNvSpPr>
      </xdr:nvSpPr>
      <xdr:spPr bwMode="auto">
        <a:xfrm>
          <a:off x="40017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442269"/>
    <xdr:sp macro="" textlink="">
      <xdr:nvSpPr>
        <xdr:cNvPr id="624" name="Text Box 15">
          <a:extLst>
            <a:ext uri="{FF2B5EF4-FFF2-40B4-BE49-F238E27FC236}">
              <a16:creationId xmlns:a16="http://schemas.microsoft.com/office/drawing/2014/main" id="{AD27D591-EF14-0640-B6AD-BD8CC5D1836B}"/>
            </a:ext>
          </a:extLst>
        </xdr:cNvPr>
        <xdr:cNvSpPr txBox="1">
          <a:spLocks noChangeArrowheads="1"/>
        </xdr:cNvSpPr>
      </xdr:nvSpPr>
      <xdr:spPr bwMode="auto">
        <a:xfrm>
          <a:off x="40017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625" name="Text Box 16">
          <a:extLst>
            <a:ext uri="{FF2B5EF4-FFF2-40B4-BE49-F238E27FC236}">
              <a16:creationId xmlns:a16="http://schemas.microsoft.com/office/drawing/2014/main" id="{9823AF91-BBF8-8C4D-A99A-FC1005AFA96A}"/>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626" name="Text Box 17">
          <a:extLst>
            <a:ext uri="{FF2B5EF4-FFF2-40B4-BE49-F238E27FC236}">
              <a16:creationId xmlns:a16="http://schemas.microsoft.com/office/drawing/2014/main" id="{333702A1-52A6-3845-8DF5-6CEF2F3BA52D}"/>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627" name="Text Box 18">
          <a:extLst>
            <a:ext uri="{FF2B5EF4-FFF2-40B4-BE49-F238E27FC236}">
              <a16:creationId xmlns:a16="http://schemas.microsoft.com/office/drawing/2014/main" id="{5AAC98D4-5D37-F242-96B2-5F157090BD16}"/>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628" name="Text Box 19">
          <a:extLst>
            <a:ext uri="{FF2B5EF4-FFF2-40B4-BE49-F238E27FC236}">
              <a16:creationId xmlns:a16="http://schemas.microsoft.com/office/drawing/2014/main" id="{BE545E68-A9F3-1A41-8832-1BB4B8CF92EF}"/>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629" name="Text Box 16">
          <a:extLst>
            <a:ext uri="{FF2B5EF4-FFF2-40B4-BE49-F238E27FC236}">
              <a16:creationId xmlns:a16="http://schemas.microsoft.com/office/drawing/2014/main" id="{F604E8DF-C1EE-C640-B8EE-F547CB2EF20E}"/>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630" name="Text Box 17">
          <a:extLst>
            <a:ext uri="{FF2B5EF4-FFF2-40B4-BE49-F238E27FC236}">
              <a16:creationId xmlns:a16="http://schemas.microsoft.com/office/drawing/2014/main" id="{0455DF9F-1B8F-8742-A035-3EAFDEF65555}"/>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631" name="Text Box 18">
          <a:extLst>
            <a:ext uri="{FF2B5EF4-FFF2-40B4-BE49-F238E27FC236}">
              <a16:creationId xmlns:a16="http://schemas.microsoft.com/office/drawing/2014/main" id="{3B74E86E-0399-6A40-9CF3-7F2E6E4F4859}"/>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632" name="Text Box 19">
          <a:extLst>
            <a:ext uri="{FF2B5EF4-FFF2-40B4-BE49-F238E27FC236}">
              <a16:creationId xmlns:a16="http://schemas.microsoft.com/office/drawing/2014/main" id="{070CD37A-BDE6-054A-AB66-A03C76492832}"/>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633" name="Text Box 16">
          <a:extLst>
            <a:ext uri="{FF2B5EF4-FFF2-40B4-BE49-F238E27FC236}">
              <a16:creationId xmlns:a16="http://schemas.microsoft.com/office/drawing/2014/main" id="{B8A0687B-A5DD-9D48-BAE2-BD3A6793E8E6}"/>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634" name="Text Box 17">
          <a:extLst>
            <a:ext uri="{FF2B5EF4-FFF2-40B4-BE49-F238E27FC236}">
              <a16:creationId xmlns:a16="http://schemas.microsoft.com/office/drawing/2014/main" id="{2C4ABCC5-A7A5-E54E-AC82-DB3BD5A87F45}"/>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635" name="Text Box 18">
          <a:extLst>
            <a:ext uri="{FF2B5EF4-FFF2-40B4-BE49-F238E27FC236}">
              <a16:creationId xmlns:a16="http://schemas.microsoft.com/office/drawing/2014/main" id="{26F7E57C-DD18-9A46-8844-747DF04E7CA4}"/>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636" name="Text Box 19">
          <a:extLst>
            <a:ext uri="{FF2B5EF4-FFF2-40B4-BE49-F238E27FC236}">
              <a16:creationId xmlns:a16="http://schemas.microsoft.com/office/drawing/2014/main" id="{EBE50B22-7BB9-724D-BC42-502F4D8B0D81}"/>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637" name="Text Box 16">
          <a:extLst>
            <a:ext uri="{FF2B5EF4-FFF2-40B4-BE49-F238E27FC236}">
              <a16:creationId xmlns:a16="http://schemas.microsoft.com/office/drawing/2014/main" id="{E8309339-7498-5B40-AB37-C212E131DB57}"/>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638" name="Text Box 17">
          <a:extLst>
            <a:ext uri="{FF2B5EF4-FFF2-40B4-BE49-F238E27FC236}">
              <a16:creationId xmlns:a16="http://schemas.microsoft.com/office/drawing/2014/main" id="{6B0C5608-2CAA-1742-8440-1A91337256DA}"/>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639" name="Text Box 18">
          <a:extLst>
            <a:ext uri="{FF2B5EF4-FFF2-40B4-BE49-F238E27FC236}">
              <a16:creationId xmlns:a16="http://schemas.microsoft.com/office/drawing/2014/main" id="{2F747C29-D8A5-F54C-8F8F-27C2DC9ACA52}"/>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640" name="Text Box 19">
          <a:extLst>
            <a:ext uri="{FF2B5EF4-FFF2-40B4-BE49-F238E27FC236}">
              <a16:creationId xmlns:a16="http://schemas.microsoft.com/office/drawing/2014/main" id="{3F4C5EF9-896C-D041-A43A-2D8929408D57}"/>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41" name="Text Box 16">
          <a:extLst>
            <a:ext uri="{FF2B5EF4-FFF2-40B4-BE49-F238E27FC236}">
              <a16:creationId xmlns:a16="http://schemas.microsoft.com/office/drawing/2014/main" id="{9630F99A-5D47-F94D-A23C-1BAC4AFF1F88}"/>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42" name="Text Box 17">
          <a:extLst>
            <a:ext uri="{FF2B5EF4-FFF2-40B4-BE49-F238E27FC236}">
              <a16:creationId xmlns:a16="http://schemas.microsoft.com/office/drawing/2014/main" id="{053EBA77-E35D-1148-B82B-265370FFD80F}"/>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43" name="Text Box 18">
          <a:extLst>
            <a:ext uri="{FF2B5EF4-FFF2-40B4-BE49-F238E27FC236}">
              <a16:creationId xmlns:a16="http://schemas.microsoft.com/office/drawing/2014/main" id="{624E564A-DCBE-7B46-8CC9-B04FAC796389}"/>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44" name="Text Box 19">
          <a:extLst>
            <a:ext uri="{FF2B5EF4-FFF2-40B4-BE49-F238E27FC236}">
              <a16:creationId xmlns:a16="http://schemas.microsoft.com/office/drawing/2014/main" id="{C05BF493-3FF5-E648-A076-DF648B7497AA}"/>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45" name="Text Box 16">
          <a:extLst>
            <a:ext uri="{FF2B5EF4-FFF2-40B4-BE49-F238E27FC236}">
              <a16:creationId xmlns:a16="http://schemas.microsoft.com/office/drawing/2014/main" id="{1B2AF6FC-AC10-2440-A9D5-540AE8DAC7BD}"/>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46" name="Text Box 17">
          <a:extLst>
            <a:ext uri="{FF2B5EF4-FFF2-40B4-BE49-F238E27FC236}">
              <a16:creationId xmlns:a16="http://schemas.microsoft.com/office/drawing/2014/main" id="{2CF9DF42-355A-824C-86FE-7EEBC33F2E6C}"/>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47" name="Text Box 18">
          <a:extLst>
            <a:ext uri="{FF2B5EF4-FFF2-40B4-BE49-F238E27FC236}">
              <a16:creationId xmlns:a16="http://schemas.microsoft.com/office/drawing/2014/main" id="{FC1C70A8-8DCC-8049-904B-B280409D2AE9}"/>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48" name="Text Box 19">
          <a:extLst>
            <a:ext uri="{FF2B5EF4-FFF2-40B4-BE49-F238E27FC236}">
              <a16:creationId xmlns:a16="http://schemas.microsoft.com/office/drawing/2014/main" id="{966B6DC6-30A9-6046-B733-3A31785D151E}"/>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49" name="Text Box 16">
          <a:extLst>
            <a:ext uri="{FF2B5EF4-FFF2-40B4-BE49-F238E27FC236}">
              <a16:creationId xmlns:a16="http://schemas.microsoft.com/office/drawing/2014/main" id="{BBDEBDF3-335F-A143-9CE8-8FFEF5E05030}"/>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50" name="Text Box 17">
          <a:extLst>
            <a:ext uri="{FF2B5EF4-FFF2-40B4-BE49-F238E27FC236}">
              <a16:creationId xmlns:a16="http://schemas.microsoft.com/office/drawing/2014/main" id="{FD869830-43CC-9F48-95AB-120407848C4C}"/>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51" name="Text Box 18">
          <a:extLst>
            <a:ext uri="{FF2B5EF4-FFF2-40B4-BE49-F238E27FC236}">
              <a16:creationId xmlns:a16="http://schemas.microsoft.com/office/drawing/2014/main" id="{6C80AB7F-754D-AD43-A1FA-3E8331469F73}"/>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52" name="Text Box 19">
          <a:extLst>
            <a:ext uri="{FF2B5EF4-FFF2-40B4-BE49-F238E27FC236}">
              <a16:creationId xmlns:a16="http://schemas.microsoft.com/office/drawing/2014/main" id="{CC46D8D2-A845-7645-8AC7-417C62098991}"/>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53" name="Text Box 16">
          <a:extLst>
            <a:ext uri="{FF2B5EF4-FFF2-40B4-BE49-F238E27FC236}">
              <a16:creationId xmlns:a16="http://schemas.microsoft.com/office/drawing/2014/main" id="{CBD279B1-C294-CB4C-8381-D8FD9996CF3D}"/>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54" name="Text Box 17">
          <a:extLst>
            <a:ext uri="{FF2B5EF4-FFF2-40B4-BE49-F238E27FC236}">
              <a16:creationId xmlns:a16="http://schemas.microsoft.com/office/drawing/2014/main" id="{E0B99E5D-78E5-4446-AACC-D586E7834486}"/>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55" name="Text Box 18">
          <a:extLst>
            <a:ext uri="{FF2B5EF4-FFF2-40B4-BE49-F238E27FC236}">
              <a16:creationId xmlns:a16="http://schemas.microsoft.com/office/drawing/2014/main" id="{BDADEC97-D336-C342-A53E-B396833C6236}"/>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56" name="Text Box 19">
          <a:extLst>
            <a:ext uri="{FF2B5EF4-FFF2-40B4-BE49-F238E27FC236}">
              <a16:creationId xmlns:a16="http://schemas.microsoft.com/office/drawing/2014/main" id="{56BB7235-B40B-624D-A299-49881C158730}"/>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442269"/>
    <xdr:sp macro="" textlink="">
      <xdr:nvSpPr>
        <xdr:cNvPr id="657" name="Text Box 15">
          <a:extLst>
            <a:ext uri="{FF2B5EF4-FFF2-40B4-BE49-F238E27FC236}">
              <a16:creationId xmlns:a16="http://schemas.microsoft.com/office/drawing/2014/main" id="{DD03FADE-2461-BB44-B909-FDAD77FE0419}"/>
            </a:ext>
          </a:extLst>
        </xdr:cNvPr>
        <xdr:cNvSpPr txBox="1">
          <a:spLocks noChangeArrowheads="1"/>
        </xdr:cNvSpPr>
      </xdr:nvSpPr>
      <xdr:spPr bwMode="auto">
        <a:xfrm>
          <a:off x="11188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442269"/>
    <xdr:sp macro="" textlink="">
      <xdr:nvSpPr>
        <xdr:cNvPr id="658" name="Text Box 15">
          <a:extLst>
            <a:ext uri="{FF2B5EF4-FFF2-40B4-BE49-F238E27FC236}">
              <a16:creationId xmlns:a16="http://schemas.microsoft.com/office/drawing/2014/main" id="{A1C914F4-5A42-C24B-840E-4CAF9D5593C4}"/>
            </a:ext>
          </a:extLst>
        </xdr:cNvPr>
        <xdr:cNvSpPr txBox="1">
          <a:spLocks noChangeArrowheads="1"/>
        </xdr:cNvSpPr>
      </xdr:nvSpPr>
      <xdr:spPr bwMode="auto">
        <a:xfrm>
          <a:off x="40017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442269"/>
    <xdr:sp macro="" textlink="">
      <xdr:nvSpPr>
        <xdr:cNvPr id="659" name="Text Box 15">
          <a:extLst>
            <a:ext uri="{FF2B5EF4-FFF2-40B4-BE49-F238E27FC236}">
              <a16:creationId xmlns:a16="http://schemas.microsoft.com/office/drawing/2014/main" id="{C8F5A431-5B14-8140-A276-45E61CA9FDFC}"/>
            </a:ext>
          </a:extLst>
        </xdr:cNvPr>
        <xdr:cNvSpPr txBox="1">
          <a:spLocks noChangeArrowheads="1"/>
        </xdr:cNvSpPr>
      </xdr:nvSpPr>
      <xdr:spPr bwMode="auto">
        <a:xfrm>
          <a:off x="40017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442269"/>
    <xdr:sp macro="" textlink="">
      <xdr:nvSpPr>
        <xdr:cNvPr id="660" name="Text Box 15">
          <a:extLst>
            <a:ext uri="{FF2B5EF4-FFF2-40B4-BE49-F238E27FC236}">
              <a16:creationId xmlns:a16="http://schemas.microsoft.com/office/drawing/2014/main" id="{708BCA6A-12FA-7D4C-B3FB-5B155F5EBD4D}"/>
            </a:ext>
          </a:extLst>
        </xdr:cNvPr>
        <xdr:cNvSpPr txBox="1">
          <a:spLocks noChangeArrowheads="1"/>
        </xdr:cNvSpPr>
      </xdr:nvSpPr>
      <xdr:spPr bwMode="auto">
        <a:xfrm>
          <a:off x="11188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442269"/>
    <xdr:sp macro="" textlink="">
      <xdr:nvSpPr>
        <xdr:cNvPr id="661" name="Text Box 15">
          <a:extLst>
            <a:ext uri="{FF2B5EF4-FFF2-40B4-BE49-F238E27FC236}">
              <a16:creationId xmlns:a16="http://schemas.microsoft.com/office/drawing/2014/main" id="{7699A1B6-6E4F-2441-895E-AB7E24D20428}"/>
            </a:ext>
          </a:extLst>
        </xdr:cNvPr>
        <xdr:cNvSpPr txBox="1">
          <a:spLocks noChangeArrowheads="1"/>
        </xdr:cNvSpPr>
      </xdr:nvSpPr>
      <xdr:spPr bwMode="auto">
        <a:xfrm>
          <a:off x="40017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442269"/>
    <xdr:sp macro="" textlink="">
      <xdr:nvSpPr>
        <xdr:cNvPr id="662" name="Text Box 15">
          <a:extLst>
            <a:ext uri="{FF2B5EF4-FFF2-40B4-BE49-F238E27FC236}">
              <a16:creationId xmlns:a16="http://schemas.microsoft.com/office/drawing/2014/main" id="{21BE8269-9B32-2F4B-9A59-E2A97C6583EF}"/>
            </a:ext>
          </a:extLst>
        </xdr:cNvPr>
        <xdr:cNvSpPr txBox="1">
          <a:spLocks noChangeArrowheads="1"/>
        </xdr:cNvSpPr>
      </xdr:nvSpPr>
      <xdr:spPr bwMode="auto">
        <a:xfrm>
          <a:off x="40017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663" name="Text Box 16">
          <a:extLst>
            <a:ext uri="{FF2B5EF4-FFF2-40B4-BE49-F238E27FC236}">
              <a16:creationId xmlns:a16="http://schemas.microsoft.com/office/drawing/2014/main" id="{0DD25033-C492-A94E-AE55-3A6EB3FEC4DA}"/>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664" name="Text Box 17">
          <a:extLst>
            <a:ext uri="{FF2B5EF4-FFF2-40B4-BE49-F238E27FC236}">
              <a16:creationId xmlns:a16="http://schemas.microsoft.com/office/drawing/2014/main" id="{03D0A96E-6721-874A-A3F0-A27A630FBC8A}"/>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665" name="Text Box 18">
          <a:extLst>
            <a:ext uri="{FF2B5EF4-FFF2-40B4-BE49-F238E27FC236}">
              <a16:creationId xmlns:a16="http://schemas.microsoft.com/office/drawing/2014/main" id="{F9B9245D-347C-9044-9EF2-C7163D48D0E1}"/>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666" name="Text Box 19">
          <a:extLst>
            <a:ext uri="{FF2B5EF4-FFF2-40B4-BE49-F238E27FC236}">
              <a16:creationId xmlns:a16="http://schemas.microsoft.com/office/drawing/2014/main" id="{1D1639BD-3E96-F043-A7D2-AE4592F92749}"/>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667" name="Text Box 16">
          <a:extLst>
            <a:ext uri="{FF2B5EF4-FFF2-40B4-BE49-F238E27FC236}">
              <a16:creationId xmlns:a16="http://schemas.microsoft.com/office/drawing/2014/main" id="{45E4F136-B217-D54F-97C9-D69084724F33}"/>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668" name="Text Box 17">
          <a:extLst>
            <a:ext uri="{FF2B5EF4-FFF2-40B4-BE49-F238E27FC236}">
              <a16:creationId xmlns:a16="http://schemas.microsoft.com/office/drawing/2014/main" id="{7CC87F38-741B-A541-B4F6-ABE6B4C06408}"/>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669" name="Text Box 18">
          <a:extLst>
            <a:ext uri="{FF2B5EF4-FFF2-40B4-BE49-F238E27FC236}">
              <a16:creationId xmlns:a16="http://schemas.microsoft.com/office/drawing/2014/main" id="{C89456E4-8974-BB4B-A275-9B34F0BF4A94}"/>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670" name="Text Box 19">
          <a:extLst>
            <a:ext uri="{FF2B5EF4-FFF2-40B4-BE49-F238E27FC236}">
              <a16:creationId xmlns:a16="http://schemas.microsoft.com/office/drawing/2014/main" id="{B5C15BF5-65D8-574D-9823-3F760A73C486}"/>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671" name="Text Box 16">
          <a:extLst>
            <a:ext uri="{FF2B5EF4-FFF2-40B4-BE49-F238E27FC236}">
              <a16:creationId xmlns:a16="http://schemas.microsoft.com/office/drawing/2014/main" id="{A42EF4C6-B80B-2A47-A27F-96260A478A77}"/>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672" name="Text Box 17">
          <a:extLst>
            <a:ext uri="{FF2B5EF4-FFF2-40B4-BE49-F238E27FC236}">
              <a16:creationId xmlns:a16="http://schemas.microsoft.com/office/drawing/2014/main" id="{F56B371D-CD85-6C4F-9792-79A6A3C56F1F}"/>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673" name="Text Box 18">
          <a:extLst>
            <a:ext uri="{FF2B5EF4-FFF2-40B4-BE49-F238E27FC236}">
              <a16:creationId xmlns:a16="http://schemas.microsoft.com/office/drawing/2014/main" id="{97B2769C-1841-C041-AE06-8410E904152B}"/>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674" name="Text Box 19">
          <a:extLst>
            <a:ext uri="{FF2B5EF4-FFF2-40B4-BE49-F238E27FC236}">
              <a16:creationId xmlns:a16="http://schemas.microsoft.com/office/drawing/2014/main" id="{930045B4-A444-5C4A-9EB3-4D76E16D74AC}"/>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675" name="Text Box 16">
          <a:extLst>
            <a:ext uri="{FF2B5EF4-FFF2-40B4-BE49-F238E27FC236}">
              <a16:creationId xmlns:a16="http://schemas.microsoft.com/office/drawing/2014/main" id="{4A80BB4E-8A6B-DB4F-9016-7C30E5C37B50}"/>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676" name="Text Box 17">
          <a:extLst>
            <a:ext uri="{FF2B5EF4-FFF2-40B4-BE49-F238E27FC236}">
              <a16:creationId xmlns:a16="http://schemas.microsoft.com/office/drawing/2014/main" id="{015D1018-4E54-8E44-A343-7EC7C452F01A}"/>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677" name="Text Box 18">
          <a:extLst>
            <a:ext uri="{FF2B5EF4-FFF2-40B4-BE49-F238E27FC236}">
              <a16:creationId xmlns:a16="http://schemas.microsoft.com/office/drawing/2014/main" id="{9A739C20-BF35-504E-B025-7E31C29B3645}"/>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678" name="Text Box 19">
          <a:extLst>
            <a:ext uri="{FF2B5EF4-FFF2-40B4-BE49-F238E27FC236}">
              <a16:creationId xmlns:a16="http://schemas.microsoft.com/office/drawing/2014/main" id="{5B10DDD4-20DA-CD4A-8245-F9827518CB93}"/>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79" name="Text Box 16">
          <a:extLst>
            <a:ext uri="{FF2B5EF4-FFF2-40B4-BE49-F238E27FC236}">
              <a16:creationId xmlns:a16="http://schemas.microsoft.com/office/drawing/2014/main" id="{11D41FD3-16CE-4C4D-87A0-24D3DEB13C7F}"/>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80" name="Text Box 17">
          <a:extLst>
            <a:ext uri="{FF2B5EF4-FFF2-40B4-BE49-F238E27FC236}">
              <a16:creationId xmlns:a16="http://schemas.microsoft.com/office/drawing/2014/main" id="{AC19E739-B246-A14F-A351-F75AB1E94D6E}"/>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81" name="Text Box 18">
          <a:extLst>
            <a:ext uri="{FF2B5EF4-FFF2-40B4-BE49-F238E27FC236}">
              <a16:creationId xmlns:a16="http://schemas.microsoft.com/office/drawing/2014/main" id="{52EA4CE2-15C1-1247-837E-A86AC369D033}"/>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82" name="Text Box 19">
          <a:extLst>
            <a:ext uri="{FF2B5EF4-FFF2-40B4-BE49-F238E27FC236}">
              <a16:creationId xmlns:a16="http://schemas.microsoft.com/office/drawing/2014/main" id="{CAA0031F-0D9D-F348-A67A-CFAC20C49C59}"/>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83" name="Text Box 16">
          <a:extLst>
            <a:ext uri="{FF2B5EF4-FFF2-40B4-BE49-F238E27FC236}">
              <a16:creationId xmlns:a16="http://schemas.microsoft.com/office/drawing/2014/main" id="{B42C7F58-6E95-B54C-A0B3-571A0B217ED9}"/>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84" name="Text Box 17">
          <a:extLst>
            <a:ext uri="{FF2B5EF4-FFF2-40B4-BE49-F238E27FC236}">
              <a16:creationId xmlns:a16="http://schemas.microsoft.com/office/drawing/2014/main" id="{8C3154CA-096E-1840-BD6B-40A60335CF41}"/>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85" name="Text Box 18">
          <a:extLst>
            <a:ext uri="{FF2B5EF4-FFF2-40B4-BE49-F238E27FC236}">
              <a16:creationId xmlns:a16="http://schemas.microsoft.com/office/drawing/2014/main" id="{3758BE84-9EF4-5E42-B0EA-D0604316033A}"/>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86" name="Text Box 19">
          <a:extLst>
            <a:ext uri="{FF2B5EF4-FFF2-40B4-BE49-F238E27FC236}">
              <a16:creationId xmlns:a16="http://schemas.microsoft.com/office/drawing/2014/main" id="{65148D65-73EB-3B45-B589-F72D1C1E3927}"/>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87" name="Text Box 16">
          <a:extLst>
            <a:ext uri="{FF2B5EF4-FFF2-40B4-BE49-F238E27FC236}">
              <a16:creationId xmlns:a16="http://schemas.microsoft.com/office/drawing/2014/main" id="{55DF5D71-30C7-204D-B138-1270E301E5B8}"/>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88" name="Text Box 17">
          <a:extLst>
            <a:ext uri="{FF2B5EF4-FFF2-40B4-BE49-F238E27FC236}">
              <a16:creationId xmlns:a16="http://schemas.microsoft.com/office/drawing/2014/main" id="{E25848A5-0678-B640-AC71-1BA5DBC77B2A}"/>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89" name="Text Box 18">
          <a:extLst>
            <a:ext uri="{FF2B5EF4-FFF2-40B4-BE49-F238E27FC236}">
              <a16:creationId xmlns:a16="http://schemas.microsoft.com/office/drawing/2014/main" id="{797C17DE-E5A9-9C47-B32D-40EC5E938EF9}"/>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90" name="Text Box 19">
          <a:extLst>
            <a:ext uri="{FF2B5EF4-FFF2-40B4-BE49-F238E27FC236}">
              <a16:creationId xmlns:a16="http://schemas.microsoft.com/office/drawing/2014/main" id="{5725B7CF-6D67-1347-B39B-84D961DA9C4D}"/>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91" name="Text Box 16">
          <a:extLst>
            <a:ext uri="{FF2B5EF4-FFF2-40B4-BE49-F238E27FC236}">
              <a16:creationId xmlns:a16="http://schemas.microsoft.com/office/drawing/2014/main" id="{79EB3DC3-0274-4746-85FA-AB86B63DFB6E}"/>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92" name="Text Box 17">
          <a:extLst>
            <a:ext uri="{FF2B5EF4-FFF2-40B4-BE49-F238E27FC236}">
              <a16:creationId xmlns:a16="http://schemas.microsoft.com/office/drawing/2014/main" id="{605836B0-FAF6-1B47-8BF4-BC9921F99627}"/>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93" name="Text Box 18">
          <a:extLst>
            <a:ext uri="{FF2B5EF4-FFF2-40B4-BE49-F238E27FC236}">
              <a16:creationId xmlns:a16="http://schemas.microsoft.com/office/drawing/2014/main" id="{70F98CE8-BCDD-F940-A713-C5058A87E387}"/>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694" name="Text Box 19">
          <a:extLst>
            <a:ext uri="{FF2B5EF4-FFF2-40B4-BE49-F238E27FC236}">
              <a16:creationId xmlns:a16="http://schemas.microsoft.com/office/drawing/2014/main" id="{07E61BCA-E6DD-024F-8890-212D4F02277B}"/>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442269"/>
    <xdr:sp macro="" textlink="">
      <xdr:nvSpPr>
        <xdr:cNvPr id="695" name="Text Box 15">
          <a:extLst>
            <a:ext uri="{FF2B5EF4-FFF2-40B4-BE49-F238E27FC236}">
              <a16:creationId xmlns:a16="http://schemas.microsoft.com/office/drawing/2014/main" id="{14811C8F-3A09-5D4F-B85F-1E3573982100}"/>
            </a:ext>
          </a:extLst>
        </xdr:cNvPr>
        <xdr:cNvSpPr txBox="1">
          <a:spLocks noChangeArrowheads="1"/>
        </xdr:cNvSpPr>
      </xdr:nvSpPr>
      <xdr:spPr bwMode="auto">
        <a:xfrm>
          <a:off x="11188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442269"/>
    <xdr:sp macro="" textlink="">
      <xdr:nvSpPr>
        <xdr:cNvPr id="696" name="Text Box 15">
          <a:extLst>
            <a:ext uri="{FF2B5EF4-FFF2-40B4-BE49-F238E27FC236}">
              <a16:creationId xmlns:a16="http://schemas.microsoft.com/office/drawing/2014/main" id="{4C3AA6D4-3999-6148-9F8F-16B43F209CC3}"/>
            </a:ext>
          </a:extLst>
        </xdr:cNvPr>
        <xdr:cNvSpPr txBox="1">
          <a:spLocks noChangeArrowheads="1"/>
        </xdr:cNvSpPr>
      </xdr:nvSpPr>
      <xdr:spPr bwMode="auto">
        <a:xfrm>
          <a:off x="40017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442269"/>
    <xdr:sp macro="" textlink="">
      <xdr:nvSpPr>
        <xdr:cNvPr id="697" name="Text Box 15">
          <a:extLst>
            <a:ext uri="{FF2B5EF4-FFF2-40B4-BE49-F238E27FC236}">
              <a16:creationId xmlns:a16="http://schemas.microsoft.com/office/drawing/2014/main" id="{76935FBD-4EBB-F349-A56A-AA7518697F72}"/>
            </a:ext>
          </a:extLst>
        </xdr:cNvPr>
        <xdr:cNvSpPr txBox="1">
          <a:spLocks noChangeArrowheads="1"/>
        </xdr:cNvSpPr>
      </xdr:nvSpPr>
      <xdr:spPr bwMode="auto">
        <a:xfrm>
          <a:off x="40017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442269"/>
    <xdr:sp macro="" textlink="">
      <xdr:nvSpPr>
        <xdr:cNvPr id="698" name="Text Box 15">
          <a:extLst>
            <a:ext uri="{FF2B5EF4-FFF2-40B4-BE49-F238E27FC236}">
              <a16:creationId xmlns:a16="http://schemas.microsoft.com/office/drawing/2014/main" id="{9F1A4EE9-92B9-6D48-B54D-EBBFC9CD5811}"/>
            </a:ext>
          </a:extLst>
        </xdr:cNvPr>
        <xdr:cNvSpPr txBox="1">
          <a:spLocks noChangeArrowheads="1"/>
        </xdr:cNvSpPr>
      </xdr:nvSpPr>
      <xdr:spPr bwMode="auto">
        <a:xfrm>
          <a:off x="11188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442269"/>
    <xdr:sp macro="" textlink="">
      <xdr:nvSpPr>
        <xdr:cNvPr id="699" name="Text Box 15">
          <a:extLst>
            <a:ext uri="{FF2B5EF4-FFF2-40B4-BE49-F238E27FC236}">
              <a16:creationId xmlns:a16="http://schemas.microsoft.com/office/drawing/2014/main" id="{56BF7323-C6FC-B149-A3F8-713E48019102}"/>
            </a:ext>
          </a:extLst>
        </xdr:cNvPr>
        <xdr:cNvSpPr txBox="1">
          <a:spLocks noChangeArrowheads="1"/>
        </xdr:cNvSpPr>
      </xdr:nvSpPr>
      <xdr:spPr bwMode="auto">
        <a:xfrm>
          <a:off x="40017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442269"/>
    <xdr:sp macro="" textlink="">
      <xdr:nvSpPr>
        <xdr:cNvPr id="700" name="Text Box 15">
          <a:extLst>
            <a:ext uri="{FF2B5EF4-FFF2-40B4-BE49-F238E27FC236}">
              <a16:creationId xmlns:a16="http://schemas.microsoft.com/office/drawing/2014/main" id="{68CDAF61-6ABC-4B4F-B921-FB84964BB029}"/>
            </a:ext>
          </a:extLst>
        </xdr:cNvPr>
        <xdr:cNvSpPr txBox="1">
          <a:spLocks noChangeArrowheads="1"/>
        </xdr:cNvSpPr>
      </xdr:nvSpPr>
      <xdr:spPr bwMode="auto">
        <a:xfrm>
          <a:off x="40017700" y="15786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01" name="Text Box 16">
          <a:extLst>
            <a:ext uri="{FF2B5EF4-FFF2-40B4-BE49-F238E27FC236}">
              <a16:creationId xmlns:a16="http://schemas.microsoft.com/office/drawing/2014/main" id="{CAE95319-A511-F047-81D1-DD507D42CC7C}"/>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02" name="Text Box 17">
          <a:extLst>
            <a:ext uri="{FF2B5EF4-FFF2-40B4-BE49-F238E27FC236}">
              <a16:creationId xmlns:a16="http://schemas.microsoft.com/office/drawing/2014/main" id="{E70D270D-939B-C34B-9B5F-714D3BE1F0D9}"/>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03" name="Text Box 18">
          <a:extLst>
            <a:ext uri="{FF2B5EF4-FFF2-40B4-BE49-F238E27FC236}">
              <a16:creationId xmlns:a16="http://schemas.microsoft.com/office/drawing/2014/main" id="{F5F4417E-437B-C449-B57F-137C63DBFEC3}"/>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04" name="Text Box 19">
          <a:extLst>
            <a:ext uri="{FF2B5EF4-FFF2-40B4-BE49-F238E27FC236}">
              <a16:creationId xmlns:a16="http://schemas.microsoft.com/office/drawing/2014/main" id="{21630D9D-FE02-CD48-A2A5-2A549456A420}"/>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05" name="Text Box 16">
          <a:extLst>
            <a:ext uri="{FF2B5EF4-FFF2-40B4-BE49-F238E27FC236}">
              <a16:creationId xmlns:a16="http://schemas.microsoft.com/office/drawing/2014/main" id="{D4561EDB-6DB9-E246-B4E9-8BA0274208B5}"/>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06" name="Text Box 17">
          <a:extLst>
            <a:ext uri="{FF2B5EF4-FFF2-40B4-BE49-F238E27FC236}">
              <a16:creationId xmlns:a16="http://schemas.microsoft.com/office/drawing/2014/main" id="{68AE8857-7435-9C42-8F63-53D78DD7F996}"/>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07" name="Text Box 18">
          <a:extLst>
            <a:ext uri="{FF2B5EF4-FFF2-40B4-BE49-F238E27FC236}">
              <a16:creationId xmlns:a16="http://schemas.microsoft.com/office/drawing/2014/main" id="{34B0CD62-F970-4D43-A79A-5B3041BCD40C}"/>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08" name="Text Box 19">
          <a:extLst>
            <a:ext uri="{FF2B5EF4-FFF2-40B4-BE49-F238E27FC236}">
              <a16:creationId xmlns:a16="http://schemas.microsoft.com/office/drawing/2014/main" id="{9A3496C5-22FB-2B4B-906A-D07C5DD33C85}"/>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709" name="Text Box 16">
          <a:extLst>
            <a:ext uri="{FF2B5EF4-FFF2-40B4-BE49-F238E27FC236}">
              <a16:creationId xmlns:a16="http://schemas.microsoft.com/office/drawing/2014/main" id="{AAAA0A50-2BE6-EC45-8C38-82492BE82D8F}"/>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710" name="Text Box 17">
          <a:extLst>
            <a:ext uri="{FF2B5EF4-FFF2-40B4-BE49-F238E27FC236}">
              <a16:creationId xmlns:a16="http://schemas.microsoft.com/office/drawing/2014/main" id="{8B95E968-EDBF-A349-A127-0FE8408268B0}"/>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711" name="Text Box 18">
          <a:extLst>
            <a:ext uri="{FF2B5EF4-FFF2-40B4-BE49-F238E27FC236}">
              <a16:creationId xmlns:a16="http://schemas.microsoft.com/office/drawing/2014/main" id="{9A7FA8BB-BE07-F54E-860A-B195BD92D02E}"/>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712" name="Text Box 19">
          <a:extLst>
            <a:ext uri="{FF2B5EF4-FFF2-40B4-BE49-F238E27FC236}">
              <a16:creationId xmlns:a16="http://schemas.microsoft.com/office/drawing/2014/main" id="{5151EF49-E007-8440-818C-8D309C514F03}"/>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713" name="Text Box 16">
          <a:extLst>
            <a:ext uri="{FF2B5EF4-FFF2-40B4-BE49-F238E27FC236}">
              <a16:creationId xmlns:a16="http://schemas.microsoft.com/office/drawing/2014/main" id="{653513FA-A982-9B46-A4C8-AE0E7540E491}"/>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714" name="Text Box 17">
          <a:extLst>
            <a:ext uri="{FF2B5EF4-FFF2-40B4-BE49-F238E27FC236}">
              <a16:creationId xmlns:a16="http://schemas.microsoft.com/office/drawing/2014/main" id="{F36FCC4F-2B87-224E-BB3D-BB8A5495D71F}"/>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715" name="Text Box 18">
          <a:extLst>
            <a:ext uri="{FF2B5EF4-FFF2-40B4-BE49-F238E27FC236}">
              <a16:creationId xmlns:a16="http://schemas.microsoft.com/office/drawing/2014/main" id="{40AEB706-746D-A342-9CD4-2064FEC5D964}"/>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716" name="Text Box 19">
          <a:extLst>
            <a:ext uri="{FF2B5EF4-FFF2-40B4-BE49-F238E27FC236}">
              <a16:creationId xmlns:a16="http://schemas.microsoft.com/office/drawing/2014/main" id="{0F37C949-ABA6-4740-AAA7-DEADE0417AE8}"/>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17" name="Text Box 16">
          <a:extLst>
            <a:ext uri="{FF2B5EF4-FFF2-40B4-BE49-F238E27FC236}">
              <a16:creationId xmlns:a16="http://schemas.microsoft.com/office/drawing/2014/main" id="{E074E498-98D0-7D48-B56C-C1658C268663}"/>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18" name="Text Box 17">
          <a:extLst>
            <a:ext uri="{FF2B5EF4-FFF2-40B4-BE49-F238E27FC236}">
              <a16:creationId xmlns:a16="http://schemas.microsoft.com/office/drawing/2014/main" id="{6C40B912-A8FE-F644-B671-04C456D06D04}"/>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19" name="Text Box 18">
          <a:extLst>
            <a:ext uri="{FF2B5EF4-FFF2-40B4-BE49-F238E27FC236}">
              <a16:creationId xmlns:a16="http://schemas.microsoft.com/office/drawing/2014/main" id="{FAA1199B-EFA1-814C-85C6-12EA8EF40DB3}"/>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20" name="Text Box 19">
          <a:extLst>
            <a:ext uri="{FF2B5EF4-FFF2-40B4-BE49-F238E27FC236}">
              <a16:creationId xmlns:a16="http://schemas.microsoft.com/office/drawing/2014/main" id="{D205664E-99B5-D247-B625-9CFAB0545428}"/>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21" name="Text Box 16">
          <a:extLst>
            <a:ext uri="{FF2B5EF4-FFF2-40B4-BE49-F238E27FC236}">
              <a16:creationId xmlns:a16="http://schemas.microsoft.com/office/drawing/2014/main" id="{ED9BF1E2-2899-A84F-817C-7337DCB2871A}"/>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22" name="Text Box 17">
          <a:extLst>
            <a:ext uri="{FF2B5EF4-FFF2-40B4-BE49-F238E27FC236}">
              <a16:creationId xmlns:a16="http://schemas.microsoft.com/office/drawing/2014/main" id="{9F532AE5-857F-764D-8162-F97557CC67D7}"/>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23" name="Text Box 18">
          <a:extLst>
            <a:ext uri="{FF2B5EF4-FFF2-40B4-BE49-F238E27FC236}">
              <a16:creationId xmlns:a16="http://schemas.microsoft.com/office/drawing/2014/main" id="{9EE7F56F-65AB-6940-809C-07A66CC85087}"/>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24" name="Text Box 19">
          <a:extLst>
            <a:ext uri="{FF2B5EF4-FFF2-40B4-BE49-F238E27FC236}">
              <a16:creationId xmlns:a16="http://schemas.microsoft.com/office/drawing/2014/main" id="{2998895C-47EB-1446-B1A7-F5D798294FDD}"/>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25" name="Text Box 16">
          <a:extLst>
            <a:ext uri="{FF2B5EF4-FFF2-40B4-BE49-F238E27FC236}">
              <a16:creationId xmlns:a16="http://schemas.microsoft.com/office/drawing/2014/main" id="{A8CBEB8A-D9D6-454E-AA71-F8BEDD8A8A11}"/>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26" name="Text Box 17">
          <a:extLst>
            <a:ext uri="{FF2B5EF4-FFF2-40B4-BE49-F238E27FC236}">
              <a16:creationId xmlns:a16="http://schemas.microsoft.com/office/drawing/2014/main" id="{8AB28F30-B2EE-0D40-9354-B07F1A9419BD}"/>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27" name="Text Box 18">
          <a:extLst>
            <a:ext uri="{FF2B5EF4-FFF2-40B4-BE49-F238E27FC236}">
              <a16:creationId xmlns:a16="http://schemas.microsoft.com/office/drawing/2014/main" id="{83CCCAF9-3557-5F4F-B8AB-9DEDD07722F4}"/>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28" name="Text Box 19">
          <a:extLst>
            <a:ext uri="{FF2B5EF4-FFF2-40B4-BE49-F238E27FC236}">
              <a16:creationId xmlns:a16="http://schemas.microsoft.com/office/drawing/2014/main" id="{7E482579-174A-9544-916D-251DEF477683}"/>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29" name="Text Box 16">
          <a:extLst>
            <a:ext uri="{FF2B5EF4-FFF2-40B4-BE49-F238E27FC236}">
              <a16:creationId xmlns:a16="http://schemas.microsoft.com/office/drawing/2014/main" id="{C638FAB9-22DF-384F-8235-5B721EAB3460}"/>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30" name="Text Box 17">
          <a:extLst>
            <a:ext uri="{FF2B5EF4-FFF2-40B4-BE49-F238E27FC236}">
              <a16:creationId xmlns:a16="http://schemas.microsoft.com/office/drawing/2014/main" id="{B30507C5-0082-B147-99DA-F667BEF70C58}"/>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31" name="Text Box 18">
          <a:extLst>
            <a:ext uri="{FF2B5EF4-FFF2-40B4-BE49-F238E27FC236}">
              <a16:creationId xmlns:a16="http://schemas.microsoft.com/office/drawing/2014/main" id="{65ACEAC6-C462-5346-8812-08FBD296C27B}"/>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32" name="Text Box 19">
          <a:extLst>
            <a:ext uri="{FF2B5EF4-FFF2-40B4-BE49-F238E27FC236}">
              <a16:creationId xmlns:a16="http://schemas.microsoft.com/office/drawing/2014/main" id="{D071D30E-FA36-D846-A473-4032D25AFF22}"/>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33" name="Text Box 16">
          <a:extLst>
            <a:ext uri="{FF2B5EF4-FFF2-40B4-BE49-F238E27FC236}">
              <a16:creationId xmlns:a16="http://schemas.microsoft.com/office/drawing/2014/main" id="{B069CF12-DC96-8549-94DF-385DCAEBA384}"/>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34" name="Text Box 17">
          <a:extLst>
            <a:ext uri="{FF2B5EF4-FFF2-40B4-BE49-F238E27FC236}">
              <a16:creationId xmlns:a16="http://schemas.microsoft.com/office/drawing/2014/main" id="{2D499FE5-ECDC-4340-B1B5-1F9FBEF19559}"/>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35" name="Text Box 18">
          <a:extLst>
            <a:ext uri="{FF2B5EF4-FFF2-40B4-BE49-F238E27FC236}">
              <a16:creationId xmlns:a16="http://schemas.microsoft.com/office/drawing/2014/main" id="{DE4389D9-4995-7744-B2A7-6D439D7D91F4}"/>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36" name="Text Box 19">
          <a:extLst>
            <a:ext uri="{FF2B5EF4-FFF2-40B4-BE49-F238E27FC236}">
              <a16:creationId xmlns:a16="http://schemas.microsoft.com/office/drawing/2014/main" id="{5ED4ACA4-25AE-974E-B1B8-E0F570181829}"/>
            </a:ext>
          </a:extLst>
        </xdr:cNvPr>
        <xdr:cNvSpPr txBox="1">
          <a:spLocks noChangeArrowheads="1"/>
        </xdr:cNvSpPr>
      </xdr:nvSpPr>
      <xdr:spPr bwMode="auto">
        <a:xfrm>
          <a:off x="11188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37" name="Text Box 16">
          <a:extLst>
            <a:ext uri="{FF2B5EF4-FFF2-40B4-BE49-F238E27FC236}">
              <a16:creationId xmlns:a16="http://schemas.microsoft.com/office/drawing/2014/main" id="{162ACB6F-2327-3649-9C21-BB1E51DF5C9A}"/>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38" name="Text Box 17">
          <a:extLst>
            <a:ext uri="{FF2B5EF4-FFF2-40B4-BE49-F238E27FC236}">
              <a16:creationId xmlns:a16="http://schemas.microsoft.com/office/drawing/2014/main" id="{BE5D35A3-CB30-1F4F-BB28-DF98677381D2}"/>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39" name="Text Box 18">
          <a:extLst>
            <a:ext uri="{FF2B5EF4-FFF2-40B4-BE49-F238E27FC236}">
              <a16:creationId xmlns:a16="http://schemas.microsoft.com/office/drawing/2014/main" id="{A6F3373B-44EE-644E-86E6-85C15CA4EC97}"/>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40" name="Text Box 19">
          <a:extLst>
            <a:ext uri="{FF2B5EF4-FFF2-40B4-BE49-F238E27FC236}">
              <a16:creationId xmlns:a16="http://schemas.microsoft.com/office/drawing/2014/main" id="{A46EC7BE-644D-2547-A030-1A9012AACADE}"/>
            </a:ext>
          </a:extLst>
        </xdr:cNvPr>
        <xdr:cNvSpPr txBox="1">
          <a:spLocks noChangeArrowheads="1"/>
        </xdr:cNvSpPr>
      </xdr:nvSpPr>
      <xdr:spPr bwMode="auto">
        <a:xfrm>
          <a:off x="384556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741" name="Text Box 16">
          <a:extLst>
            <a:ext uri="{FF2B5EF4-FFF2-40B4-BE49-F238E27FC236}">
              <a16:creationId xmlns:a16="http://schemas.microsoft.com/office/drawing/2014/main" id="{5E2AD8ED-772C-4D47-94F4-B28DDD91E0EC}"/>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742" name="Text Box 17">
          <a:extLst>
            <a:ext uri="{FF2B5EF4-FFF2-40B4-BE49-F238E27FC236}">
              <a16:creationId xmlns:a16="http://schemas.microsoft.com/office/drawing/2014/main" id="{17E1457A-3DC1-F84A-93E9-AC2BCC9D7342}"/>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743" name="Text Box 18">
          <a:extLst>
            <a:ext uri="{FF2B5EF4-FFF2-40B4-BE49-F238E27FC236}">
              <a16:creationId xmlns:a16="http://schemas.microsoft.com/office/drawing/2014/main" id="{3DBDBF8F-D94A-4B43-8561-DEC538BE27E1}"/>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744" name="Text Box 19">
          <a:extLst>
            <a:ext uri="{FF2B5EF4-FFF2-40B4-BE49-F238E27FC236}">
              <a16:creationId xmlns:a16="http://schemas.microsoft.com/office/drawing/2014/main" id="{BBA06D79-21DB-014E-B803-0F01E35DAF38}"/>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745" name="Text Box 16">
          <a:extLst>
            <a:ext uri="{FF2B5EF4-FFF2-40B4-BE49-F238E27FC236}">
              <a16:creationId xmlns:a16="http://schemas.microsoft.com/office/drawing/2014/main" id="{27A519DF-D3DC-0248-B0FD-CB1FF62AF553}"/>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746" name="Text Box 17">
          <a:extLst>
            <a:ext uri="{FF2B5EF4-FFF2-40B4-BE49-F238E27FC236}">
              <a16:creationId xmlns:a16="http://schemas.microsoft.com/office/drawing/2014/main" id="{6CA64E09-B47B-D240-A48C-AD2D3C97E9CA}"/>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747" name="Text Box 18">
          <a:extLst>
            <a:ext uri="{FF2B5EF4-FFF2-40B4-BE49-F238E27FC236}">
              <a16:creationId xmlns:a16="http://schemas.microsoft.com/office/drawing/2014/main" id="{8ED92425-313A-DE41-A8E0-7A6C9E0D353F}"/>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748" name="Text Box 19">
          <a:extLst>
            <a:ext uri="{FF2B5EF4-FFF2-40B4-BE49-F238E27FC236}">
              <a16:creationId xmlns:a16="http://schemas.microsoft.com/office/drawing/2014/main" id="{E6DDDA37-F936-C14A-B51B-5A383988A4DC}"/>
            </a:ext>
          </a:extLst>
        </xdr:cNvPr>
        <xdr:cNvSpPr txBox="1">
          <a:spLocks noChangeArrowheads="1"/>
        </xdr:cNvSpPr>
      </xdr:nvSpPr>
      <xdr:spPr bwMode="auto">
        <a:xfrm>
          <a:off x="400177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49" name="Text Box 16">
          <a:extLst>
            <a:ext uri="{FF2B5EF4-FFF2-40B4-BE49-F238E27FC236}">
              <a16:creationId xmlns:a16="http://schemas.microsoft.com/office/drawing/2014/main" id="{99C63C13-29FB-D440-BB77-20F0CF06634C}"/>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50" name="Text Box 17">
          <a:extLst>
            <a:ext uri="{FF2B5EF4-FFF2-40B4-BE49-F238E27FC236}">
              <a16:creationId xmlns:a16="http://schemas.microsoft.com/office/drawing/2014/main" id="{E37D36E2-D5B2-9642-ACE9-CEA286FB1B5C}"/>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51" name="Text Box 18">
          <a:extLst>
            <a:ext uri="{FF2B5EF4-FFF2-40B4-BE49-F238E27FC236}">
              <a16:creationId xmlns:a16="http://schemas.microsoft.com/office/drawing/2014/main" id="{1FD9542B-15FA-6E4E-B4D1-8C78F68C6657}"/>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52" name="Text Box 19">
          <a:extLst>
            <a:ext uri="{FF2B5EF4-FFF2-40B4-BE49-F238E27FC236}">
              <a16:creationId xmlns:a16="http://schemas.microsoft.com/office/drawing/2014/main" id="{14910AF2-FE8A-0B48-B253-0B0499E7653D}"/>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53" name="Text Box 16">
          <a:extLst>
            <a:ext uri="{FF2B5EF4-FFF2-40B4-BE49-F238E27FC236}">
              <a16:creationId xmlns:a16="http://schemas.microsoft.com/office/drawing/2014/main" id="{D37908EF-7C8D-A04D-A25D-33D20856FC61}"/>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54" name="Text Box 17">
          <a:extLst>
            <a:ext uri="{FF2B5EF4-FFF2-40B4-BE49-F238E27FC236}">
              <a16:creationId xmlns:a16="http://schemas.microsoft.com/office/drawing/2014/main" id="{8650F63D-E398-AE43-A9B7-5E8CAF195420}"/>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55" name="Text Box 18">
          <a:extLst>
            <a:ext uri="{FF2B5EF4-FFF2-40B4-BE49-F238E27FC236}">
              <a16:creationId xmlns:a16="http://schemas.microsoft.com/office/drawing/2014/main" id="{9883397A-CD30-B14B-BF38-E901F1547129}"/>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56" name="Text Box 19">
          <a:extLst>
            <a:ext uri="{FF2B5EF4-FFF2-40B4-BE49-F238E27FC236}">
              <a16:creationId xmlns:a16="http://schemas.microsoft.com/office/drawing/2014/main" id="{5D8799A0-DAC1-AD4D-8840-2F5E4F0F21CC}"/>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57" name="Text Box 16">
          <a:extLst>
            <a:ext uri="{FF2B5EF4-FFF2-40B4-BE49-F238E27FC236}">
              <a16:creationId xmlns:a16="http://schemas.microsoft.com/office/drawing/2014/main" id="{EF81C9D7-2C36-224B-B9D2-832BFF6BC899}"/>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58" name="Text Box 17">
          <a:extLst>
            <a:ext uri="{FF2B5EF4-FFF2-40B4-BE49-F238E27FC236}">
              <a16:creationId xmlns:a16="http://schemas.microsoft.com/office/drawing/2014/main" id="{0A6B42C9-89AF-9547-B32D-6A80BF9D32B2}"/>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59" name="Text Box 18">
          <a:extLst>
            <a:ext uri="{FF2B5EF4-FFF2-40B4-BE49-F238E27FC236}">
              <a16:creationId xmlns:a16="http://schemas.microsoft.com/office/drawing/2014/main" id="{3EFD59D2-2ECA-394A-9778-DDA1BBE5CED9}"/>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60" name="Text Box 19">
          <a:extLst>
            <a:ext uri="{FF2B5EF4-FFF2-40B4-BE49-F238E27FC236}">
              <a16:creationId xmlns:a16="http://schemas.microsoft.com/office/drawing/2014/main" id="{274A32B7-13C5-A945-ABFE-FDE744150E53}"/>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61" name="Text Box 16">
          <a:extLst>
            <a:ext uri="{FF2B5EF4-FFF2-40B4-BE49-F238E27FC236}">
              <a16:creationId xmlns:a16="http://schemas.microsoft.com/office/drawing/2014/main" id="{5158D29E-3076-DF4A-8C38-8D56E1FF518D}"/>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62" name="Text Box 17">
          <a:extLst>
            <a:ext uri="{FF2B5EF4-FFF2-40B4-BE49-F238E27FC236}">
              <a16:creationId xmlns:a16="http://schemas.microsoft.com/office/drawing/2014/main" id="{67C27879-FA6E-C946-8B7C-D878AAE6C0BB}"/>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63" name="Text Box 18">
          <a:extLst>
            <a:ext uri="{FF2B5EF4-FFF2-40B4-BE49-F238E27FC236}">
              <a16:creationId xmlns:a16="http://schemas.microsoft.com/office/drawing/2014/main" id="{4D52C2F6-011F-9945-82D5-6359079AA65B}"/>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764" name="Text Box 19">
          <a:extLst>
            <a:ext uri="{FF2B5EF4-FFF2-40B4-BE49-F238E27FC236}">
              <a16:creationId xmlns:a16="http://schemas.microsoft.com/office/drawing/2014/main" id="{30155A3F-8044-7F4A-8968-2900118DF5D4}"/>
            </a:ext>
          </a:extLst>
        </xdr:cNvPr>
        <xdr:cNvSpPr txBox="1">
          <a:spLocks noChangeArrowheads="1"/>
        </xdr:cNvSpPr>
      </xdr:nvSpPr>
      <xdr:spPr bwMode="auto">
        <a:xfrm>
          <a:off x="41998900" y="1578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765" name="Text Box 16">
          <a:extLst>
            <a:ext uri="{FF2B5EF4-FFF2-40B4-BE49-F238E27FC236}">
              <a16:creationId xmlns:a16="http://schemas.microsoft.com/office/drawing/2014/main" id="{316B8515-8337-854E-A58B-103342A46E83}"/>
            </a:ext>
          </a:extLst>
        </xdr:cNvPr>
        <xdr:cNvSpPr txBox="1">
          <a:spLocks noChangeArrowheads="1"/>
        </xdr:cNvSpPr>
      </xdr:nvSpPr>
      <xdr:spPr bwMode="auto">
        <a:xfrm>
          <a:off x="111887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766" name="Text Box 17">
          <a:extLst>
            <a:ext uri="{FF2B5EF4-FFF2-40B4-BE49-F238E27FC236}">
              <a16:creationId xmlns:a16="http://schemas.microsoft.com/office/drawing/2014/main" id="{66B9EA65-1A97-BF4C-861D-F988EE099415}"/>
            </a:ext>
          </a:extLst>
        </xdr:cNvPr>
        <xdr:cNvSpPr txBox="1">
          <a:spLocks noChangeArrowheads="1"/>
        </xdr:cNvSpPr>
      </xdr:nvSpPr>
      <xdr:spPr bwMode="auto">
        <a:xfrm>
          <a:off x="111887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767" name="Text Box 18">
          <a:extLst>
            <a:ext uri="{FF2B5EF4-FFF2-40B4-BE49-F238E27FC236}">
              <a16:creationId xmlns:a16="http://schemas.microsoft.com/office/drawing/2014/main" id="{1E49B5A5-9A83-ED40-BA5F-588DE6E5EAFC}"/>
            </a:ext>
          </a:extLst>
        </xdr:cNvPr>
        <xdr:cNvSpPr txBox="1">
          <a:spLocks noChangeArrowheads="1"/>
        </xdr:cNvSpPr>
      </xdr:nvSpPr>
      <xdr:spPr bwMode="auto">
        <a:xfrm>
          <a:off x="111887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768" name="Text Box 19">
          <a:extLst>
            <a:ext uri="{FF2B5EF4-FFF2-40B4-BE49-F238E27FC236}">
              <a16:creationId xmlns:a16="http://schemas.microsoft.com/office/drawing/2014/main" id="{3BE26B76-1F58-8040-ACF3-FB94EA77E90D}"/>
            </a:ext>
          </a:extLst>
        </xdr:cNvPr>
        <xdr:cNvSpPr txBox="1">
          <a:spLocks noChangeArrowheads="1"/>
        </xdr:cNvSpPr>
      </xdr:nvSpPr>
      <xdr:spPr bwMode="auto">
        <a:xfrm>
          <a:off x="111887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769" name="Text Box 16">
          <a:extLst>
            <a:ext uri="{FF2B5EF4-FFF2-40B4-BE49-F238E27FC236}">
              <a16:creationId xmlns:a16="http://schemas.microsoft.com/office/drawing/2014/main" id="{E99878CA-A705-0D42-8C19-62C47D45D03B}"/>
            </a:ext>
          </a:extLst>
        </xdr:cNvPr>
        <xdr:cNvSpPr txBox="1">
          <a:spLocks noChangeArrowheads="1"/>
        </xdr:cNvSpPr>
      </xdr:nvSpPr>
      <xdr:spPr bwMode="auto">
        <a:xfrm>
          <a:off x="384556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770" name="Text Box 17">
          <a:extLst>
            <a:ext uri="{FF2B5EF4-FFF2-40B4-BE49-F238E27FC236}">
              <a16:creationId xmlns:a16="http://schemas.microsoft.com/office/drawing/2014/main" id="{F6FFCD03-11C3-2C43-B99F-A912FF1E161D}"/>
            </a:ext>
          </a:extLst>
        </xdr:cNvPr>
        <xdr:cNvSpPr txBox="1">
          <a:spLocks noChangeArrowheads="1"/>
        </xdr:cNvSpPr>
      </xdr:nvSpPr>
      <xdr:spPr bwMode="auto">
        <a:xfrm>
          <a:off x="384556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771" name="Text Box 18">
          <a:extLst>
            <a:ext uri="{FF2B5EF4-FFF2-40B4-BE49-F238E27FC236}">
              <a16:creationId xmlns:a16="http://schemas.microsoft.com/office/drawing/2014/main" id="{162A9880-418A-6742-890E-8A64FCDF6449}"/>
            </a:ext>
          </a:extLst>
        </xdr:cNvPr>
        <xdr:cNvSpPr txBox="1">
          <a:spLocks noChangeArrowheads="1"/>
        </xdr:cNvSpPr>
      </xdr:nvSpPr>
      <xdr:spPr bwMode="auto">
        <a:xfrm>
          <a:off x="384556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772" name="Text Box 19">
          <a:extLst>
            <a:ext uri="{FF2B5EF4-FFF2-40B4-BE49-F238E27FC236}">
              <a16:creationId xmlns:a16="http://schemas.microsoft.com/office/drawing/2014/main" id="{D2638699-3CF6-3E45-B628-2BD743511012}"/>
            </a:ext>
          </a:extLst>
        </xdr:cNvPr>
        <xdr:cNvSpPr txBox="1">
          <a:spLocks noChangeArrowheads="1"/>
        </xdr:cNvSpPr>
      </xdr:nvSpPr>
      <xdr:spPr bwMode="auto">
        <a:xfrm>
          <a:off x="384556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773" name="Text Box 16">
          <a:extLst>
            <a:ext uri="{FF2B5EF4-FFF2-40B4-BE49-F238E27FC236}">
              <a16:creationId xmlns:a16="http://schemas.microsoft.com/office/drawing/2014/main" id="{1A600C52-CAF1-024B-BF2B-3B9FE1D35E0C}"/>
            </a:ext>
          </a:extLst>
        </xdr:cNvPr>
        <xdr:cNvSpPr txBox="1">
          <a:spLocks noChangeArrowheads="1"/>
        </xdr:cNvSpPr>
      </xdr:nvSpPr>
      <xdr:spPr bwMode="auto">
        <a:xfrm>
          <a:off x="400177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774" name="Text Box 17">
          <a:extLst>
            <a:ext uri="{FF2B5EF4-FFF2-40B4-BE49-F238E27FC236}">
              <a16:creationId xmlns:a16="http://schemas.microsoft.com/office/drawing/2014/main" id="{7524DFB3-60C8-0A4A-B608-1920570FC2A4}"/>
            </a:ext>
          </a:extLst>
        </xdr:cNvPr>
        <xdr:cNvSpPr txBox="1">
          <a:spLocks noChangeArrowheads="1"/>
        </xdr:cNvSpPr>
      </xdr:nvSpPr>
      <xdr:spPr bwMode="auto">
        <a:xfrm>
          <a:off x="400177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775" name="Text Box 18">
          <a:extLst>
            <a:ext uri="{FF2B5EF4-FFF2-40B4-BE49-F238E27FC236}">
              <a16:creationId xmlns:a16="http://schemas.microsoft.com/office/drawing/2014/main" id="{25D8CB72-CFE9-5347-90E0-EA70665D9C36}"/>
            </a:ext>
          </a:extLst>
        </xdr:cNvPr>
        <xdr:cNvSpPr txBox="1">
          <a:spLocks noChangeArrowheads="1"/>
        </xdr:cNvSpPr>
      </xdr:nvSpPr>
      <xdr:spPr bwMode="auto">
        <a:xfrm>
          <a:off x="400177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776" name="Text Box 19">
          <a:extLst>
            <a:ext uri="{FF2B5EF4-FFF2-40B4-BE49-F238E27FC236}">
              <a16:creationId xmlns:a16="http://schemas.microsoft.com/office/drawing/2014/main" id="{DF80C56D-130D-4A4D-8F85-4D2B448C9732}"/>
            </a:ext>
          </a:extLst>
        </xdr:cNvPr>
        <xdr:cNvSpPr txBox="1">
          <a:spLocks noChangeArrowheads="1"/>
        </xdr:cNvSpPr>
      </xdr:nvSpPr>
      <xdr:spPr bwMode="auto">
        <a:xfrm>
          <a:off x="400177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777" name="Text Box 16">
          <a:extLst>
            <a:ext uri="{FF2B5EF4-FFF2-40B4-BE49-F238E27FC236}">
              <a16:creationId xmlns:a16="http://schemas.microsoft.com/office/drawing/2014/main" id="{FA554427-E011-EF4B-AC53-57041B60906C}"/>
            </a:ext>
          </a:extLst>
        </xdr:cNvPr>
        <xdr:cNvSpPr txBox="1">
          <a:spLocks noChangeArrowheads="1"/>
        </xdr:cNvSpPr>
      </xdr:nvSpPr>
      <xdr:spPr bwMode="auto">
        <a:xfrm>
          <a:off x="400177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778" name="Text Box 17">
          <a:extLst>
            <a:ext uri="{FF2B5EF4-FFF2-40B4-BE49-F238E27FC236}">
              <a16:creationId xmlns:a16="http://schemas.microsoft.com/office/drawing/2014/main" id="{82A4F703-1618-F449-8F1B-EB863158C214}"/>
            </a:ext>
          </a:extLst>
        </xdr:cNvPr>
        <xdr:cNvSpPr txBox="1">
          <a:spLocks noChangeArrowheads="1"/>
        </xdr:cNvSpPr>
      </xdr:nvSpPr>
      <xdr:spPr bwMode="auto">
        <a:xfrm>
          <a:off x="400177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779" name="Text Box 18">
          <a:extLst>
            <a:ext uri="{FF2B5EF4-FFF2-40B4-BE49-F238E27FC236}">
              <a16:creationId xmlns:a16="http://schemas.microsoft.com/office/drawing/2014/main" id="{082AE105-9A97-4245-8895-1420AE57254A}"/>
            </a:ext>
          </a:extLst>
        </xdr:cNvPr>
        <xdr:cNvSpPr txBox="1">
          <a:spLocks noChangeArrowheads="1"/>
        </xdr:cNvSpPr>
      </xdr:nvSpPr>
      <xdr:spPr bwMode="auto">
        <a:xfrm>
          <a:off x="400177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780" name="Text Box 19">
          <a:extLst>
            <a:ext uri="{FF2B5EF4-FFF2-40B4-BE49-F238E27FC236}">
              <a16:creationId xmlns:a16="http://schemas.microsoft.com/office/drawing/2014/main" id="{30904C44-42EB-0345-A995-25B68D208337}"/>
            </a:ext>
          </a:extLst>
        </xdr:cNvPr>
        <xdr:cNvSpPr txBox="1">
          <a:spLocks noChangeArrowheads="1"/>
        </xdr:cNvSpPr>
      </xdr:nvSpPr>
      <xdr:spPr bwMode="auto">
        <a:xfrm>
          <a:off x="400177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781" name="Text Box 16">
          <a:extLst>
            <a:ext uri="{FF2B5EF4-FFF2-40B4-BE49-F238E27FC236}">
              <a16:creationId xmlns:a16="http://schemas.microsoft.com/office/drawing/2014/main" id="{E6193929-6D85-B74D-A94B-D424D1967C08}"/>
            </a:ext>
          </a:extLst>
        </xdr:cNvPr>
        <xdr:cNvSpPr txBox="1">
          <a:spLocks noChangeArrowheads="1"/>
        </xdr:cNvSpPr>
      </xdr:nvSpPr>
      <xdr:spPr bwMode="auto">
        <a:xfrm>
          <a:off x="419989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782" name="Text Box 17">
          <a:extLst>
            <a:ext uri="{FF2B5EF4-FFF2-40B4-BE49-F238E27FC236}">
              <a16:creationId xmlns:a16="http://schemas.microsoft.com/office/drawing/2014/main" id="{3D6E7B30-E94F-444B-93E1-2A6B31FA6228}"/>
            </a:ext>
          </a:extLst>
        </xdr:cNvPr>
        <xdr:cNvSpPr txBox="1">
          <a:spLocks noChangeArrowheads="1"/>
        </xdr:cNvSpPr>
      </xdr:nvSpPr>
      <xdr:spPr bwMode="auto">
        <a:xfrm>
          <a:off x="419989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783" name="Text Box 18">
          <a:extLst>
            <a:ext uri="{FF2B5EF4-FFF2-40B4-BE49-F238E27FC236}">
              <a16:creationId xmlns:a16="http://schemas.microsoft.com/office/drawing/2014/main" id="{6BAC3061-9846-7641-8210-34360558CB77}"/>
            </a:ext>
          </a:extLst>
        </xdr:cNvPr>
        <xdr:cNvSpPr txBox="1">
          <a:spLocks noChangeArrowheads="1"/>
        </xdr:cNvSpPr>
      </xdr:nvSpPr>
      <xdr:spPr bwMode="auto">
        <a:xfrm>
          <a:off x="419989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784" name="Text Box 19">
          <a:extLst>
            <a:ext uri="{FF2B5EF4-FFF2-40B4-BE49-F238E27FC236}">
              <a16:creationId xmlns:a16="http://schemas.microsoft.com/office/drawing/2014/main" id="{78C919B2-FE04-D444-86C6-5C946F49F7F1}"/>
            </a:ext>
          </a:extLst>
        </xdr:cNvPr>
        <xdr:cNvSpPr txBox="1">
          <a:spLocks noChangeArrowheads="1"/>
        </xdr:cNvSpPr>
      </xdr:nvSpPr>
      <xdr:spPr bwMode="auto">
        <a:xfrm>
          <a:off x="419989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785" name="Text Box 16">
          <a:extLst>
            <a:ext uri="{FF2B5EF4-FFF2-40B4-BE49-F238E27FC236}">
              <a16:creationId xmlns:a16="http://schemas.microsoft.com/office/drawing/2014/main" id="{7DF18906-E6A0-A34C-A8C2-551485A990CF}"/>
            </a:ext>
          </a:extLst>
        </xdr:cNvPr>
        <xdr:cNvSpPr txBox="1">
          <a:spLocks noChangeArrowheads="1"/>
        </xdr:cNvSpPr>
      </xdr:nvSpPr>
      <xdr:spPr bwMode="auto">
        <a:xfrm>
          <a:off x="419989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786" name="Text Box 17">
          <a:extLst>
            <a:ext uri="{FF2B5EF4-FFF2-40B4-BE49-F238E27FC236}">
              <a16:creationId xmlns:a16="http://schemas.microsoft.com/office/drawing/2014/main" id="{DB9373F6-219E-A847-8B32-2CCC79DC2579}"/>
            </a:ext>
          </a:extLst>
        </xdr:cNvPr>
        <xdr:cNvSpPr txBox="1">
          <a:spLocks noChangeArrowheads="1"/>
        </xdr:cNvSpPr>
      </xdr:nvSpPr>
      <xdr:spPr bwMode="auto">
        <a:xfrm>
          <a:off x="419989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787" name="Text Box 18">
          <a:extLst>
            <a:ext uri="{FF2B5EF4-FFF2-40B4-BE49-F238E27FC236}">
              <a16:creationId xmlns:a16="http://schemas.microsoft.com/office/drawing/2014/main" id="{D6209352-D283-4E4E-9DB6-BB561676319B}"/>
            </a:ext>
          </a:extLst>
        </xdr:cNvPr>
        <xdr:cNvSpPr txBox="1">
          <a:spLocks noChangeArrowheads="1"/>
        </xdr:cNvSpPr>
      </xdr:nvSpPr>
      <xdr:spPr bwMode="auto">
        <a:xfrm>
          <a:off x="419989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788" name="Text Box 19">
          <a:extLst>
            <a:ext uri="{FF2B5EF4-FFF2-40B4-BE49-F238E27FC236}">
              <a16:creationId xmlns:a16="http://schemas.microsoft.com/office/drawing/2014/main" id="{732735DE-C0DF-0C43-BC6F-F64170B6F5CB}"/>
            </a:ext>
          </a:extLst>
        </xdr:cNvPr>
        <xdr:cNvSpPr txBox="1">
          <a:spLocks noChangeArrowheads="1"/>
        </xdr:cNvSpPr>
      </xdr:nvSpPr>
      <xdr:spPr bwMode="auto">
        <a:xfrm>
          <a:off x="419989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789" name="Text Box 16">
          <a:extLst>
            <a:ext uri="{FF2B5EF4-FFF2-40B4-BE49-F238E27FC236}">
              <a16:creationId xmlns:a16="http://schemas.microsoft.com/office/drawing/2014/main" id="{8948C90C-E81B-6E40-BBB5-B6A76A096CF5}"/>
            </a:ext>
          </a:extLst>
        </xdr:cNvPr>
        <xdr:cNvSpPr txBox="1">
          <a:spLocks noChangeArrowheads="1"/>
        </xdr:cNvSpPr>
      </xdr:nvSpPr>
      <xdr:spPr bwMode="auto">
        <a:xfrm>
          <a:off x="419989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790" name="Text Box 17">
          <a:extLst>
            <a:ext uri="{FF2B5EF4-FFF2-40B4-BE49-F238E27FC236}">
              <a16:creationId xmlns:a16="http://schemas.microsoft.com/office/drawing/2014/main" id="{85C43BA9-6CF9-DE4E-A415-853D172A7B34}"/>
            </a:ext>
          </a:extLst>
        </xdr:cNvPr>
        <xdr:cNvSpPr txBox="1">
          <a:spLocks noChangeArrowheads="1"/>
        </xdr:cNvSpPr>
      </xdr:nvSpPr>
      <xdr:spPr bwMode="auto">
        <a:xfrm>
          <a:off x="419989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791" name="Text Box 18">
          <a:extLst>
            <a:ext uri="{FF2B5EF4-FFF2-40B4-BE49-F238E27FC236}">
              <a16:creationId xmlns:a16="http://schemas.microsoft.com/office/drawing/2014/main" id="{24159556-FFAC-C544-B351-E46F3D0BF8EC}"/>
            </a:ext>
          </a:extLst>
        </xdr:cNvPr>
        <xdr:cNvSpPr txBox="1">
          <a:spLocks noChangeArrowheads="1"/>
        </xdr:cNvSpPr>
      </xdr:nvSpPr>
      <xdr:spPr bwMode="auto">
        <a:xfrm>
          <a:off x="419989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792" name="Text Box 19">
          <a:extLst>
            <a:ext uri="{FF2B5EF4-FFF2-40B4-BE49-F238E27FC236}">
              <a16:creationId xmlns:a16="http://schemas.microsoft.com/office/drawing/2014/main" id="{33CF1A25-A770-7D41-B810-2A39AA407466}"/>
            </a:ext>
          </a:extLst>
        </xdr:cNvPr>
        <xdr:cNvSpPr txBox="1">
          <a:spLocks noChangeArrowheads="1"/>
        </xdr:cNvSpPr>
      </xdr:nvSpPr>
      <xdr:spPr bwMode="auto">
        <a:xfrm>
          <a:off x="419989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793" name="Text Box 16">
          <a:extLst>
            <a:ext uri="{FF2B5EF4-FFF2-40B4-BE49-F238E27FC236}">
              <a16:creationId xmlns:a16="http://schemas.microsoft.com/office/drawing/2014/main" id="{A9DFE721-D0FC-7348-8BE6-4C83630F0B46}"/>
            </a:ext>
          </a:extLst>
        </xdr:cNvPr>
        <xdr:cNvSpPr txBox="1">
          <a:spLocks noChangeArrowheads="1"/>
        </xdr:cNvSpPr>
      </xdr:nvSpPr>
      <xdr:spPr bwMode="auto">
        <a:xfrm>
          <a:off x="419989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794" name="Text Box 17">
          <a:extLst>
            <a:ext uri="{FF2B5EF4-FFF2-40B4-BE49-F238E27FC236}">
              <a16:creationId xmlns:a16="http://schemas.microsoft.com/office/drawing/2014/main" id="{19E039FC-C7DE-B44D-8E7B-8D9032D36FE5}"/>
            </a:ext>
          </a:extLst>
        </xdr:cNvPr>
        <xdr:cNvSpPr txBox="1">
          <a:spLocks noChangeArrowheads="1"/>
        </xdr:cNvSpPr>
      </xdr:nvSpPr>
      <xdr:spPr bwMode="auto">
        <a:xfrm>
          <a:off x="419989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795" name="Text Box 18">
          <a:extLst>
            <a:ext uri="{FF2B5EF4-FFF2-40B4-BE49-F238E27FC236}">
              <a16:creationId xmlns:a16="http://schemas.microsoft.com/office/drawing/2014/main" id="{8A2985EE-37C2-EE4A-8A3E-EDE7525FF4BF}"/>
            </a:ext>
          </a:extLst>
        </xdr:cNvPr>
        <xdr:cNvSpPr txBox="1">
          <a:spLocks noChangeArrowheads="1"/>
        </xdr:cNvSpPr>
      </xdr:nvSpPr>
      <xdr:spPr bwMode="auto">
        <a:xfrm>
          <a:off x="419989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796" name="Text Box 19">
          <a:extLst>
            <a:ext uri="{FF2B5EF4-FFF2-40B4-BE49-F238E27FC236}">
              <a16:creationId xmlns:a16="http://schemas.microsoft.com/office/drawing/2014/main" id="{5FADC42C-3C29-BE41-B1D8-5EC028F6EB4B}"/>
            </a:ext>
          </a:extLst>
        </xdr:cNvPr>
        <xdr:cNvSpPr txBox="1">
          <a:spLocks noChangeArrowheads="1"/>
        </xdr:cNvSpPr>
      </xdr:nvSpPr>
      <xdr:spPr bwMode="auto">
        <a:xfrm>
          <a:off x="41998900" y="19329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797" name="Text Box 16">
          <a:extLst>
            <a:ext uri="{FF2B5EF4-FFF2-40B4-BE49-F238E27FC236}">
              <a16:creationId xmlns:a16="http://schemas.microsoft.com/office/drawing/2014/main" id="{C95A90A5-0A77-8D4F-AD5F-B85D1DF0E294}"/>
            </a:ext>
          </a:extLst>
        </xdr:cNvPr>
        <xdr:cNvSpPr txBox="1">
          <a:spLocks noChangeArrowheads="1"/>
        </xdr:cNvSpPr>
      </xdr:nvSpPr>
      <xdr:spPr bwMode="auto">
        <a:xfrm>
          <a:off x="111887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798" name="Text Box 17">
          <a:extLst>
            <a:ext uri="{FF2B5EF4-FFF2-40B4-BE49-F238E27FC236}">
              <a16:creationId xmlns:a16="http://schemas.microsoft.com/office/drawing/2014/main" id="{FF84D3A0-719D-5947-B256-2D8F4DAD55A7}"/>
            </a:ext>
          </a:extLst>
        </xdr:cNvPr>
        <xdr:cNvSpPr txBox="1">
          <a:spLocks noChangeArrowheads="1"/>
        </xdr:cNvSpPr>
      </xdr:nvSpPr>
      <xdr:spPr bwMode="auto">
        <a:xfrm>
          <a:off x="111887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799" name="Text Box 18">
          <a:extLst>
            <a:ext uri="{FF2B5EF4-FFF2-40B4-BE49-F238E27FC236}">
              <a16:creationId xmlns:a16="http://schemas.microsoft.com/office/drawing/2014/main" id="{F8A1FB9D-9FE2-E741-9F86-1253BD1A8551}"/>
            </a:ext>
          </a:extLst>
        </xdr:cNvPr>
        <xdr:cNvSpPr txBox="1">
          <a:spLocks noChangeArrowheads="1"/>
        </xdr:cNvSpPr>
      </xdr:nvSpPr>
      <xdr:spPr bwMode="auto">
        <a:xfrm>
          <a:off x="111887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800" name="Text Box 19">
          <a:extLst>
            <a:ext uri="{FF2B5EF4-FFF2-40B4-BE49-F238E27FC236}">
              <a16:creationId xmlns:a16="http://schemas.microsoft.com/office/drawing/2014/main" id="{CCC5D289-7ED2-1342-81AC-DC7429E3E1BE}"/>
            </a:ext>
          </a:extLst>
        </xdr:cNvPr>
        <xdr:cNvSpPr txBox="1">
          <a:spLocks noChangeArrowheads="1"/>
        </xdr:cNvSpPr>
      </xdr:nvSpPr>
      <xdr:spPr bwMode="auto">
        <a:xfrm>
          <a:off x="111887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33</xdr:row>
      <xdr:rowOff>504825</xdr:rowOff>
    </xdr:from>
    <xdr:ext cx="95250" cy="442269"/>
    <xdr:sp macro="" textlink="">
      <xdr:nvSpPr>
        <xdr:cNvPr id="801" name="Text Box 15">
          <a:extLst>
            <a:ext uri="{FF2B5EF4-FFF2-40B4-BE49-F238E27FC236}">
              <a16:creationId xmlns:a16="http://schemas.microsoft.com/office/drawing/2014/main" id="{5A7F130B-0049-5E40-8CED-AA62BE9E3BE0}"/>
            </a:ext>
          </a:extLst>
        </xdr:cNvPr>
        <xdr:cNvSpPr txBox="1">
          <a:spLocks noChangeArrowheads="1"/>
        </xdr:cNvSpPr>
      </xdr:nvSpPr>
      <xdr:spPr bwMode="auto">
        <a:xfrm>
          <a:off x="11188700" y="18983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802" name="Text Box 16">
          <a:extLst>
            <a:ext uri="{FF2B5EF4-FFF2-40B4-BE49-F238E27FC236}">
              <a16:creationId xmlns:a16="http://schemas.microsoft.com/office/drawing/2014/main" id="{B72EE2B6-5CBB-244A-A913-8AC5B0D6066D}"/>
            </a:ext>
          </a:extLst>
        </xdr:cNvPr>
        <xdr:cNvSpPr txBox="1">
          <a:spLocks noChangeArrowheads="1"/>
        </xdr:cNvSpPr>
      </xdr:nvSpPr>
      <xdr:spPr bwMode="auto">
        <a:xfrm>
          <a:off x="384556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803" name="Text Box 17">
          <a:extLst>
            <a:ext uri="{FF2B5EF4-FFF2-40B4-BE49-F238E27FC236}">
              <a16:creationId xmlns:a16="http://schemas.microsoft.com/office/drawing/2014/main" id="{D8915394-A382-2C45-990A-4690DB648861}"/>
            </a:ext>
          </a:extLst>
        </xdr:cNvPr>
        <xdr:cNvSpPr txBox="1">
          <a:spLocks noChangeArrowheads="1"/>
        </xdr:cNvSpPr>
      </xdr:nvSpPr>
      <xdr:spPr bwMode="auto">
        <a:xfrm>
          <a:off x="384556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804" name="Text Box 18">
          <a:extLst>
            <a:ext uri="{FF2B5EF4-FFF2-40B4-BE49-F238E27FC236}">
              <a16:creationId xmlns:a16="http://schemas.microsoft.com/office/drawing/2014/main" id="{4F8E749A-0F64-D842-9C0F-52F808BC05C5}"/>
            </a:ext>
          </a:extLst>
        </xdr:cNvPr>
        <xdr:cNvSpPr txBox="1">
          <a:spLocks noChangeArrowheads="1"/>
        </xdr:cNvSpPr>
      </xdr:nvSpPr>
      <xdr:spPr bwMode="auto">
        <a:xfrm>
          <a:off x="384556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805" name="Text Box 19">
          <a:extLst>
            <a:ext uri="{FF2B5EF4-FFF2-40B4-BE49-F238E27FC236}">
              <a16:creationId xmlns:a16="http://schemas.microsoft.com/office/drawing/2014/main" id="{FCF59ED8-36AE-BB4D-B9CE-B9F30B2276C6}"/>
            </a:ext>
          </a:extLst>
        </xdr:cNvPr>
        <xdr:cNvSpPr txBox="1">
          <a:spLocks noChangeArrowheads="1"/>
        </xdr:cNvSpPr>
      </xdr:nvSpPr>
      <xdr:spPr bwMode="auto">
        <a:xfrm>
          <a:off x="384556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806" name="Text Box 16">
          <a:extLst>
            <a:ext uri="{FF2B5EF4-FFF2-40B4-BE49-F238E27FC236}">
              <a16:creationId xmlns:a16="http://schemas.microsoft.com/office/drawing/2014/main" id="{214C6CA2-8B6B-6F4F-8E28-3549BC6899AA}"/>
            </a:ext>
          </a:extLst>
        </xdr:cNvPr>
        <xdr:cNvSpPr txBox="1">
          <a:spLocks noChangeArrowheads="1"/>
        </xdr:cNvSpPr>
      </xdr:nvSpPr>
      <xdr:spPr bwMode="auto">
        <a:xfrm>
          <a:off x="400177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807" name="Text Box 17">
          <a:extLst>
            <a:ext uri="{FF2B5EF4-FFF2-40B4-BE49-F238E27FC236}">
              <a16:creationId xmlns:a16="http://schemas.microsoft.com/office/drawing/2014/main" id="{5830F4CC-D852-EC49-9094-FF655CA8A0FF}"/>
            </a:ext>
          </a:extLst>
        </xdr:cNvPr>
        <xdr:cNvSpPr txBox="1">
          <a:spLocks noChangeArrowheads="1"/>
        </xdr:cNvSpPr>
      </xdr:nvSpPr>
      <xdr:spPr bwMode="auto">
        <a:xfrm>
          <a:off x="400177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808" name="Text Box 18">
          <a:extLst>
            <a:ext uri="{FF2B5EF4-FFF2-40B4-BE49-F238E27FC236}">
              <a16:creationId xmlns:a16="http://schemas.microsoft.com/office/drawing/2014/main" id="{33AB0B6C-5C0C-0C45-96E8-A3F74D3B69C1}"/>
            </a:ext>
          </a:extLst>
        </xdr:cNvPr>
        <xdr:cNvSpPr txBox="1">
          <a:spLocks noChangeArrowheads="1"/>
        </xdr:cNvSpPr>
      </xdr:nvSpPr>
      <xdr:spPr bwMode="auto">
        <a:xfrm>
          <a:off x="400177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809" name="Text Box 19">
          <a:extLst>
            <a:ext uri="{FF2B5EF4-FFF2-40B4-BE49-F238E27FC236}">
              <a16:creationId xmlns:a16="http://schemas.microsoft.com/office/drawing/2014/main" id="{C95E1EDF-54D6-B648-BF6E-BBE81819D04B}"/>
            </a:ext>
          </a:extLst>
        </xdr:cNvPr>
        <xdr:cNvSpPr txBox="1">
          <a:spLocks noChangeArrowheads="1"/>
        </xdr:cNvSpPr>
      </xdr:nvSpPr>
      <xdr:spPr bwMode="auto">
        <a:xfrm>
          <a:off x="400177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810" name="Text Box 15">
          <a:extLst>
            <a:ext uri="{FF2B5EF4-FFF2-40B4-BE49-F238E27FC236}">
              <a16:creationId xmlns:a16="http://schemas.microsoft.com/office/drawing/2014/main" id="{5B396B26-4242-E847-A427-B8399D923CBD}"/>
            </a:ext>
          </a:extLst>
        </xdr:cNvPr>
        <xdr:cNvSpPr txBox="1">
          <a:spLocks noChangeArrowheads="1"/>
        </xdr:cNvSpPr>
      </xdr:nvSpPr>
      <xdr:spPr bwMode="auto">
        <a:xfrm>
          <a:off x="40017700" y="18983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811" name="Text Box 16">
          <a:extLst>
            <a:ext uri="{FF2B5EF4-FFF2-40B4-BE49-F238E27FC236}">
              <a16:creationId xmlns:a16="http://schemas.microsoft.com/office/drawing/2014/main" id="{10700F7F-5AA2-7547-B901-43D318B532E7}"/>
            </a:ext>
          </a:extLst>
        </xdr:cNvPr>
        <xdr:cNvSpPr txBox="1">
          <a:spLocks noChangeArrowheads="1"/>
        </xdr:cNvSpPr>
      </xdr:nvSpPr>
      <xdr:spPr bwMode="auto">
        <a:xfrm>
          <a:off x="400177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812" name="Text Box 17">
          <a:extLst>
            <a:ext uri="{FF2B5EF4-FFF2-40B4-BE49-F238E27FC236}">
              <a16:creationId xmlns:a16="http://schemas.microsoft.com/office/drawing/2014/main" id="{75B90978-978B-B447-AEF8-4F0F8BE8E80C}"/>
            </a:ext>
          </a:extLst>
        </xdr:cNvPr>
        <xdr:cNvSpPr txBox="1">
          <a:spLocks noChangeArrowheads="1"/>
        </xdr:cNvSpPr>
      </xdr:nvSpPr>
      <xdr:spPr bwMode="auto">
        <a:xfrm>
          <a:off x="400177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813" name="Text Box 18">
          <a:extLst>
            <a:ext uri="{FF2B5EF4-FFF2-40B4-BE49-F238E27FC236}">
              <a16:creationId xmlns:a16="http://schemas.microsoft.com/office/drawing/2014/main" id="{61471B0D-C116-4441-B059-1933458BF73D}"/>
            </a:ext>
          </a:extLst>
        </xdr:cNvPr>
        <xdr:cNvSpPr txBox="1">
          <a:spLocks noChangeArrowheads="1"/>
        </xdr:cNvSpPr>
      </xdr:nvSpPr>
      <xdr:spPr bwMode="auto">
        <a:xfrm>
          <a:off x="400177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814" name="Text Box 19">
          <a:extLst>
            <a:ext uri="{FF2B5EF4-FFF2-40B4-BE49-F238E27FC236}">
              <a16:creationId xmlns:a16="http://schemas.microsoft.com/office/drawing/2014/main" id="{4110C27F-8408-0A46-9492-9E117FD0DE6D}"/>
            </a:ext>
          </a:extLst>
        </xdr:cNvPr>
        <xdr:cNvSpPr txBox="1">
          <a:spLocks noChangeArrowheads="1"/>
        </xdr:cNvSpPr>
      </xdr:nvSpPr>
      <xdr:spPr bwMode="auto">
        <a:xfrm>
          <a:off x="400177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815" name="Text Box 15">
          <a:extLst>
            <a:ext uri="{FF2B5EF4-FFF2-40B4-BE49-F238E27FC236}">
              <a16:creationId xmlns:a16="http://schemas.microsoft.com/office/drawing/2014/main" id="{A6C2D646-C31F-1E43-A079-0258395695E3}"/>
            </a:ext>
          </a:extLst>
        </xdr:cNvPr>
        <xdr:cNvSpPr txBox="1">
          <a:spLocks noChangeArrowheads="1"/>
        </xdr:cNvSpPr>
      </xdr:nvSpPr>
      <xdr:spPr bwMode="auto">
        <a:xfrm>
          <a:off x="40017700" y="18983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816" name="Text Box 16">
          <a:extLst>
            <a:ext uri="{FF2B5EF4-FFF2-40B4-BE49-F238E27FC236}">
              <a16:creationId xmlns:a16="http://schemas.microsoft.com/office/drawing/2014/main" id="{67397E29-21A9-EE4A-9D1B-C4E34176FEA5}"/>
            </a:ext>
          </a:extLst>
        </xdr:cNvPr>
        <xdr:cNvSpPr txBox="1">
          <a:spLocks noChangeArrowheads="1"/>
        </xdr:cNvSpPr>
      </xdr:nvSpPr>
      <xdr:spPr bwMode="auto">
        <a:xfrm>
          <a:off x="419989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817" name="Text Box 17">
          <a:extLst>
            <a:ext uri="{FF2B5EF4-FFF2-40B4-BE49-F238E27FC236}">
              <a16:creationId xmlns:a16="http://schemas.microsoft.com/office/drawing/2014/main" id="{4A9F83BF-C477-014A-AFE3-62D47A310CAF}"/>
            </a:ext>
          </a:extLst>
        </xdr:cNvPr>
        <xdr:cNvSpPr txBox="1">
          <a:spLocks noChangeArrowheads="1"/>
        </xdr:cNvSpPr>
      </xdr:nvSpPr>
      <xdr:spPr bwMode="auto">
        <a:xfrm>
          <a:off x="419989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818" name="Text Box 18">
          <a:extLst>
            <a:ext uri="{FF2B5EF4-FFF2-40B4-BE49-F238E27FC236}">
              <a16:creationId xmlns:a16="http://schemas.microsoft.com/office/drawing/2014/main" id="{58ECFB49-372F-0843-AA84-447FF923FE7D}"/>
            </a:ext>
          </a:extLst>
        </xdr:cNvPr>
        <xdr:cNvSpPr txBox="1">
          <a:spLocks noChangeArrowheads="1"/>
        </xdr:cNvSpPr>
      </xdr:nvSpPr>
      <xdr:spPr bwMode="auto">
        <a:xfrm>
          <a:off x="419989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819" name="Text Box 19">
          <a:extLst>
            <a:ext uri="{FF2B5EF4-FFF2-40B4-BE49-F238E27FC236}">
              <a16:creationId xmlns:a16="http://schemas.microsoft.com/office/drawing/2014/main" id="{8907550D-D38D-594A-8F9A-DB51C663621D}"/>
            </a:ext>
          </a:extLst>
        </xdr:cNvPr>
        <xdr:cNvSpPr txBox="1">
          <a:spLocks noChangeArrowheads="1"/>
        </xdr:cNvSpPr>
      </xdr:nvSpPr>
      <xdr:spPr bwMode="auto">
        <a:xfrm>
          <a:off x="419989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820" name="Text Box 16">
          <a:extLst>
            <a:ext uri="{FF2B5EF4-FFF2-40B4-BE49-F238E27FC236}">
              <a16:creationId xmlns:a16="http://schemas.microsoft.com/office/drawing/2014/main" id="{71D8E89E-E57E-2849-9B61-808DB167A250}"/>
            </a:ext>
          </a:extLst>
        </xdr:cNvPr>
        <xdr:cNvSpPr txBox="1">
          <a:spLocks noChangeArrowheads="1"/>
        </xdr:cNvSpPr>
      </xdr:nvSpPr>
      <xdr:spPr bwMode="auto">
        <a:xfrm>
          <a:off x="419989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821" name="Text Box 17">
          <a:extLst>
            <a:ext uri="{FF2B5EF4-FFF2-40B4-BE49-F238E27FC236}">
              <a16:creationId xmlns:a16="http://schemas.microsoft.com/office/drawing/2014/main" id="{83632512-08FB-2E46-9CA7-50ABD45EEFE6}"/>
            </a:ext>
          </a:extLst>
        </xdr:cNvPr>
        <xdr:cNvSpPr txBox="1">
          <a:spLocks noChangeArrowheads="1"/>
        </xdr:cNvSpPr>
      </xdr:nvSpPr>
      <xdr:spPr bwMode="auto">
        <a:xfrm>
          <a:off x="419989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822" name="Text Box 18">
          <a:extLst>
            <a:ext uri="{FF2B5EF4-FFF2-40B4-BE49-F238E27FC236}">
              <a16:creationId xmlns:a16="http://schemas.microsoft.com/office/drawing/2014/main" id="{8409D45E-F635-254E-AE54-0131A8F33F75}"/>
            </a:ext>
          </a:extLst>
        </xdr:cNvPr>
        <xdr:cNvSpPr txBox="1">
          <a:spLocks noChangeArrowheads="1"/>
        </xdr:cNvSpPr>
      </xdr:nvSpPr>
      <xdr:spPr bwMode="auto">
        <a:xfrm>
          <a:off x="419989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823" name="Text Box 19">
          <a:extLst>
            <a:ext uri="{FF2B5EF4-FFF2-40B4-BE49-F238E27FC236}">
              <a16:creationId xmlns:a16="http://schemas.microsoft.com/office/drawing/2014/main" id="{4732AFBC-577E-B343-9D21-BE528879BDAD}"/>
            </a:ext>
          </a:extLst>
        </xdr:cNvPr>
        <xdr:cNvSpPr txBox="1">
          <a:spLocks noChangeArrowheads="1"/>
        </xdr:cNvSpPr>
      </xdr:nvSpPr>
      <xdr:spPr bwMode="auto">
        <a:xfrm>
          <a:off x="419989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824" name="Text Box 16">
          <a:extLst>
            <a:ext uri="{FF2B5EF4-FFF2-40B4-BE49-F238E27FC236}">
              <a16:creationId xmlns:a16="http://schemas.microsoft.com/office/drawing/2014/main" id="{37B87045-4DFB-7F43-9955-116F905798E8}"/>
            </a:ext>
          </a:extLst>
        </xdr:cNvPr>
        <xdr:cNvSpPr txBox="1">
          <a:spLocks noChangeArrowheads="1"/>
        </xdr:cNvSpPr>
      </xdr:nvSpPr>
      <xdr:spPr bwMode="auto">
        <a:xfrm>
          <a:off x="419989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825" name="Text Box 17">
          <a:extLst>
            <a:ext uri="{FF2B5EF4-FFF2-40B4-BE49-F238E27FC236}">
              <a16:creationId xmlns:a16="http://schemas.microsoft.com/office/drawing/2014/main" id="{09A5331C-C325-434B-8C95-0B1B8754BAB3}"/>
            </a:ext>
          </a:extLst>
        </xdr:cNvPr>
        <xdr:cNvSpPr txBox="1">
          <a:spLocks noChangeArrowheads="1"/>
        </xdr:cNvSpPr>
      </xdr:nvSpPr>
      <xdr:spPr bwMode="auto">
        <a:xfrm>
          <a:off x="419989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826" name="Text Box 18">
          <a:extLst>
            <a:ext uri="{FF2B5EF4-FFF2-40B4-BE49-F238E27FC236}">
              <a16:creationId xmlns:a16="http://schemas.microsoft.com/office/drawing/2014/main" id="{ADEF96DC-63FB-5B46-8046-509B64C33432}"/>
            </a:ext>
          </a:extLst>
        </xdr:cNvPr>
        <xdr:cNvSpPr txBox="1">
          <a:spLocks noChangeArrowheads="1"/>
        </xdr:cNvSpPr>
      </xdr:nvSpPr>
      <xdr:spPr bwMode="auto">
        <a:xfrm>
          <a:off x="419989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827" name="Text Box 19">
          <a:extLst>
            <a:ext uri="{FF2B5EF4-FFF2-40B4-BE49-F238E27FC236}">
              <a16:creationId xmlns:a16="http://schemas.microsoft.com/office/drawing/2014/main" id="{78C188FB-F2A0-3D4C-87E1-E23A2BD83E93}"/>
            </a:ext>
          </a:extLst>
        </xdr:cNvPr>
        <xdr:cNvSpPr txBox="1">
          <a:spLocks noChangeArrowheads="1"/>
        </xdr:cNvSpPr>
      </xdr:nvSpPr>
      <xdr:spPr bwMode="auto">
        <a:xfrm>
          <a:off x="419989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828" name="Text Box 16">
          <a:extLst>
            <a:ext uri="{FF2B5EF4-FFF2-40B4-BE49-F238E27FC236}">
              <a16:creationId xmlns:a16="http://schemas.microsoft.com/office/drawing/2014/main" id="{B5DE2D97-A5DF-8741-A8CF-DFB34E6C6390}"/>
            </a:ext>
          </a:extLst>
        </xdr:cNvPr>
        <xdr:cNvSpPr txBox="1">
          <a:spLocks noChangeArrowheads="1"/>
        </xdr:cNvSpPr>
      </xdr:nvSpPr>
      <xdr:spPr bwMode="auto">
        <a:xfrm>
          <a:off x="419989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829" name="Text Box 17">
          <a:extLst>
            <a:ext uri="{FF2B5EF4-FFF2-40B4-BE49-F238E27FC236}">
              <a16:creationId xmlns:a16="http://schemas.microsoft.com/office/drawing/2014/main" id="{EC7D0460-6157-1940-A551-E5E338D65D7E}"/>
            </a:ext>
          </a:extLst>
        </xdr:cNvPr>
        <xdr:cNvSpPr txBox="1">
          <a:spLocks noChangeArrowheads="1"/>
        </xdr:cNvSpPr>
      </xdr:nvSpPr>
      <xdr:spPr bwMode="auto">
        <a:xfrm>
          <a:off x="419989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830" name="Text Box 18">
          <a:extLst>
            <a:ext uri="{FF2B5EF4-FFF2-40B4-BE49-F238E27FC236}">
              <a16:creationId xmlns:a16="http://schemas.microsoft.com/office/drawing/2014/main" id="{D8180317-D56A-4442-B783-E8F006820F6D}"/>
            </a:ext>
          </a:extLst>
        </xdr:cNvPr>
        <xdr:cNvSpPr txBox="1">
          <a:spLocks noChangeArrowheads="1"/>
        </xdr:cNvSpPr>
      </xdr:nvSpPr>
      <xdr:spPr bwMode="auto">
        <a:xfrm>
          <a:off x="419989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831" name="Text Box 19">
          <a:extLst>
            <a:ext uri="{FF2B5EF4-FFF2-40B4-BE49-F238E27FC236}">
              <a16:creationId xmlns:a16="http://schemas.microsoft.com/office/drawing/2014/main" id="{1A9973ED-8238-0F4B-B51C-2BD9567E7483}"/>
            </a:ext>
          </a:extLst>
        </xdr:cNvPr>
        <xdr:cNvSpPr txBox="1">
          <a:spLocks noChangeArrowheads="1"/>
        </xdr:cNvSpPr>
      </xdr:nvSpPr>
      <xdr:spPr bwMode="auto">
        <a:xfrm>
          <a:off x="41998900" y="16179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832" name="Text Box 16">
          <a:extLst>
            <a:ext uri="{FF2B5EF4-FFF2-40B4-BE49-F238E27FC236}">
              <a16:creationId xmlns:a16="http://schemas.microsoft.com/office/drawing/2014/main" id="{E70A7CAC-8798-0B4F-9697-B5C09E4BBA2E}"/>
            </a:ext>
          </a:extLst>
        </xdr:cNvPr>
        <xdr:cNvSpPr txBox="1">
          <a:spLocks noChangeArrowheads="1"/>
        </xdr:cNvSpPr>
      </xdr:nvSpPr>
      <xdr:spPr bwMode="auto">
        <a:xfrm>
          <a:off x="111887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833" name="Text Box 17">
          <a:extLst>
            <a:ext uri="{FF2B5EF4-FFF2-40B4-BE49-F238E27FC236}">
              <a16:creationId xmlns:a16="http://schemas.microsoft.com/office/drawing/2014/main" id="{DA53286D-060C-3F44-A936-EECF837DA2E1}"/>
            </a:ext>
          </a:extLst>
        </xdr:cNvPr>
        <xdr:cNvSpPr txBox="1">
          <a:spLocks noChangeArrowheads="1"/>
        </xdr:cNvSpPr>
      </xdr:nvSpPr>
      <xdr:spPr bwMode="auto">
        <a:xfrm>
          <a:off x="111887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834" name="Text Box 18">
          <a:extLst>
            <a:ext uri="{FF2B5EF4-FFF2-40B4-BE49-F238E27FC236}">
              <a16:creationId xmlns:a16="http://schemas.microsoft.com/office/drawing/2014/main" id="{DFC508DB-BD8B-A044-8294-9E25A0E0342D}"/>
            </a:ext>
          </a:extLst>
        </xdr:cNvPr>
        <xdr:cNvSpPr txBox="1">
          <a:spLocks noChangeArrowheads="1"/>
        </xdr:cNvSpPr>
      </xdr:nvSpPr>
      <xdr:spPr bwMode="auto">
        <a:xfrm>
          <a:off x="111887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835" name="Text Box 19">
          <a:extLst>
            <a:ext uri="{FF2B5EF4-FFF2-40B4-BE49-F238E27FC236}">
              <a16:creationId xmlns:a16="http://schemas.microsoft.com/office/drawing/2014/main" id="{D5C7CE30-2D69-9844-86EE-F5ECF870EA06}"/>
            </a:ext>
          </a:extLst>
        </xdr:cNvPr>
        <xdr:cNvSpPr txBox="1">
          <a:spLocks noChangeArrowheads="1"/>
        </xdr:cNvSpPr>
      </xdr:nvSpPr>
      <xdr:spPr bwMode="auto">
        <a:xfrm>
          <a:off x="111887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43</xdr:row>
      <xdr:rowOff>504825</xdr:rowOff>
    </xdr:from>
    <xdr:ext cx="95250" cy="442269"/>
    <xdr:sp macro="" textlink="">
      <xdr:nvSpPr>
        <xdr:cNvPr id="836" name="Text Box 15">
          <a:extLst>
            <a:ext uri="{FF2B5EF4-FFF2-40B4-BE49-F238E27FC236}">
              <a16:creationId xmlns:a16="http://schemas.microsoft.com/office/drawing/2014/main" id="{EB148DE9-D803-304D-A1C6-F46141D4DBAC}"/>
            </a:ext>
          </a:extLst>
        </xdr:cNvPr>
        <xdr:cNvSpPr txBox="1">
          <a:spLocks noChangeArrowheads="1"/>
        </xdr:cNvSpPr>
      </xdr:nvSpPr>
      <xdr:spPr bwMode="auto">
        <a:xfrm>
          <a:off x="11188700" y="26552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40</xdr:row>
      <xdr:rowOff>0</xdr:rowOff>
    </xdr:from>
    <xdr:ext cx="95250" cy="171450"/>
    <xdr:sp macro="" textlink="">
      <xdr:nvSpPr>
        <xdr:cNvPr id="837" name="Text Box 16">
          <a:extLst>
            <a:ext uri="{FF2B5EF4-FFF2-40B4-BE49-F238E27FC236}">
              <a16:creationId xmlns:a16="http://schemas.microsoft.com/office/drawing/2014/main" id="{0F065DED-ABC3-C54E-8E41-6AD7CC4BCB25}"/>
            </a:ext>
          </a:extLst>
        </xdr:cNvPr>
        <xdr:cNvSpPr txBox="1">
          <a:spLocks noChangeArrowheads="1"/>
        </xdr:cNvSpPr>
      </xdr:nvSpPr>
      <xdr:spPr bwMode="auto">
        <a:xfrm>
          <a:off x="384556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40</xdr:row>
      <xdr:rowOff>0</xdr:rowOff>
    </xdr:from>
    <xdr:ext cx="95250" cy="171450"/>
    <xdr:sp macro="" textlink="">
      <xdr:nvSpPr>
        <xdr:cNvPr id="838" name="Text Box 17">
          <a:extLst>
            <a:ext uri="{FF2B5EF4-FFF2-40B4-BE49-F238E27FC236}">
              <a16:creationId xmlns:a16="http://schemas.microsoft.com/office/drawing/2014/main" id="{F4009D1A-D693-0043-A5B6-A673924C56F7}"/>
            </a:ext>
          </a:extLst>
        </xdr:cNvPr>
        <xdr:cNvSpPr txBox="1">
          <a:spLocks noChangeArrowheads="1"/>
        </xdr:cNvSpPr>
      </xdr:nvSpPr>
      <xdr:spPr bwMode="auto">
        <a:xfrm>
          <a:off x="384556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40</xdr:row>
      <xdr:rowOff>0</xdr:rowOff>
    </xdr:from>
    <xdr:ext cx="95250" cy="171450"/>
    <xdr:sp macro="" textlink="">
      <xdr:nvSpPr>
        <xdr:cNvPr id="839" name="Text Box 18">
          <a:extLst>
            <a:ext uri="{FF2B5EF4-FFF2-40B4-BE49-F238E27FC236}">
              <a16:creationId xmlns:a16="http://schemas.microsoft.com/office/drawing/2014/main" id="{5556A6B1-6632-7542-AE30-A1D6AB18249F}"/>
            </a:ext>
          </a:extLst>
        </xdr:cNvPr>
        <xdr:cNvSpPr txBox="1">
          <a:spLocks noChangeArrowheads="1"/>
        </xdr:cNvSpPr>
      </xdr:nvSpPr>
      <xdr:spPr bwMode="auto">
        <a:xfrm>
          <a:off x="384556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40</xdr:row>
      <xdr:rowOff>0</xdr:rowOff>
    </xdr:from>
    <xdr:ext cx="95250" cy="171450"/>
    <xdr:sp macro="" textlink="">
      <xdr:nvSpPr>
        <xdr:cNvPr id="840" name="Text Box 19">
          <a:extLst>
            <a:ext uri="{FF2B5EF4-FFF2-40B4-BE49-F238E27FC236}">
              <a16:creationId xmlns:a16="http://schemas.microsoft.com/office/drawing/2014/main" id="{C47C2D0D-03A6-7242-B5BA-915DB77AE52D}"/>
            </a:ext>
          </a:extLst>
        </xdr:cNvPr>
        <xdr:cNvSpPr txBox="1">
          <a:spLocks noChangeArrowheads="1"/>
        </xdr:cNvSpPr>
      </xdr:nvSpPr>
      <xdr:spPr bwMode="auto">
        <a:xfrm>
          <a:off x="384556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841" name="Text Box 16">
          <a:extLst>
            <a:ext uri="{FF2B5EF4-FFF2-40B4-BE49-F238E27FC236}">
              <a16:creationId xmlns:a16="http://schemas.microsoft.com/office/drawing/2014/main" id="{B6E033FB-BB88-C848-B6AD-EC5B669A63D3}"/>
            </a:ext>
          </a:extLst>
        </xdr:cNvPr>
        <xdr:cNvSpPr txBox="1">
          <a:spLocks noChangeArrowheads="1"/>
        </xdr:cNvSpPr>
      </xdr:nvSpPr>
      <xdr:spPr bwMode="auto">
        <a:xfrm>
          <a:off x="400177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842" name="Text Box 17">
          <a:extLst>
            <a:ext uri="{FF2B5EF4-FFF2-40B4-BE49-F238E27FC236}">
              <a16:creationId xmlns:a16="http://schemas.microsoft.com/office/drawing/2014/main" id="{31DBB8E9-6FA8-4C4F-B6FF-EB3E85A5FE60}"/>
            </a:ext>
          </a:extLst>
        </xdr:cNvPr>
        <xdr:cNvSpPr txBox="1">
          <a:spLocks noChangeArrowheads="1"/>
        </xdr:cNvSpPr>
      </xdr:nvSpPr>
      <xdr:spPr bwMode="auto">
        <a:xfrm>
          <a:off x="400177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843" name="Text Box 18">
          <a:extLst>
            <a:ext uri="{FF2B5EF4-FFF2-40B4-BE49-F238E27FC236}">
              <a16:creationId xmlns:a16="http://schemas.microsoft.com/office/drawing/2014/main" id="{F31CFBDF-27BF-DE4D-87D0-224CF941E375}"/>
            </a:ext>
          </a:extLst>
        </xdr:cNvPr>
        <xdr:cNvSpPr txBox="1">
          <a:spLocks noChangeArrowheads="1"/>
        </xdr:cNvSpPr>
      </xdr:nvSpPr>
      <xdr:spPr bwMode="auto">
        <a:xfrm>
          <a:off x="400177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844" name="Text Box 19">
          <a:extLst>
            <a:ext uri="{FF2B5EF4-FFF2-40B4-BE49-F238E27FC236}">
              <a16:creationId xmlns:a16="http://schemas.microsoft.com/office/drawing/2014/main" id="{A1B54F4E-A163-C642-BE8F-7591E9D15266}"/>
            </a:ext>
          </a:extLst>
        </xdr:cNvPr>
        <xdr:cNvSpPr txBox="1">
          <a:spLocks noChangeArrowheads="1"/>
        </xdr:cNvSpPr>
      </xdr:nvSpPr>
      <xdr:spPr bwMode="auto">
        <a:xfrm>
          <a:off x="400177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43</xdr:row>
      <xdr:rowOff>504825</xdr:rowOff>
    </xdr:from>
    <xdr:ext cx="95250" cy="442269"/>
    <xdr:sp macro="" textlink="">
      <xdr:nvSpPr>
        <xdr:cNvPr id="845" name="Text Box 15">
          <a:extLst>
            <a:ext uri="{FF2B5EF4-FFF2-40B4-BE49-F238E27FC236}">
              <a16:creationId xmlns:a16="http://schemas.microsoft.com/office/drawing/2014/main" id="{4A12A073-F50B-F84C-83A0-1657A30BC1E9}"/>
            </a:ext>
          </a:extLst>
        </xdr:cNvPr>
        <xdr:cNvSpPr txBox="1">
          <a:spLocks noChangeArrowheads="1"/>
        </xdr:cNvSpPr>
      </xdr:nvSpPr>
      <xdr:spPr bwMode="auto">
        <a:xfrm>
          <a:off x="40017700" y="26552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846" name="Text Box 16">
          <a:extLst>
            <a:ext uri="{FF2B5EF4-FFF2-40B4-BE49-F238E27FC236}">
              <a16:creationId xmlns:a16="http://schemas.microsoft.com/office/drawing/2014/main" id="{47ACF2CA-5E68-C644-B07C-8884A3112B93}"/>
            </a:ext>
          </a:extLst>
        </xdr:cNvPr>
        <xdr:cNvSpPr txBox="1">
          <a:spLocks noChangeArrowheads="1"/>
        </xdr:cNvSpPr>
      </xdr:nvSpPr>
      <xdr:spPr bwMode="auto">
        <a:xfrm>
          <a:off x="400177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847" name="Text Box 17">
          <a:extLst>
            <a:ext uri="{FF2B5EF4-FFF2-40B4-BE49-F238E27FC236}">
              <a16:creationId xmlns:a16="http://schemas.microsoft.com/office/drawing/2014/main" id="{58B78AC9-D1F9-5048-9584-3BA62D50077C}"/>
            </a:ext>
          </a:extLst>
        </xdr:cNvPr>
        <xdr:cNvSpPr txBox="1">
          <a:spLocks noChangeArrowheads="1"/>
        </xdr:cNvSpPr>
      </xdr:nvSpPr>
      <xdr:spPr bwMode="auto">
        <a:xfrm>
          <a:off x="400177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848" name="Text Box 18">
          <a:extLst>
            <a:ext uri="{FF2B5EF4-FFF2-40B4-BE49-F238E27FC236}">
              <a16:creationId xmlns:a16="http://schemas.microsoft.com/office/drawing/2014/main" id="{2375F5E4-DC25-B74E-96A2-8A132EA923E7}"/>
            </a:ext>
          </a:extLst>
        </xdr:cNvPr>
        <xdr:cNvSpPr txBox="1">
          <a:spLocks noChangeArrowheads="1"/>
        </xdr:cNvSpPr>
      </xdr:nvSpPr>
      <xdr:spPr bwMode="auto">
        <a:xfrm>
          <a:off x="400177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849" name="Text Box 19">
          <a:extLst>
            <a:ext uri="{FF2B5EF4-FFF2-40B4-BE49-F238E27FC236}">
              <a16:creationId xmlns:a16="http://schemas.microsoft.com/office/drawing/2014/main" id="{7673B308-7D5E-FF49-A776-10A42DCB69DD}"/>
            </a:ext>
          </a:extLst>
        </xdr:cNvPr>
        <xdr:cNvSpPr txBox="1">
          <a:spLocks noChangeArrowheads="1"/>
        </xdr:cNvSpPr>
      </xdr:nvSpPr>
      <xdr:spPr bwMode="auto">
        <a:xfrm>
          <a:off x="400177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43</xdr:row>
      <xdr:rowOff>504825</xdr:rowOff>
    </xdr:from>
    <xdr:ext cx="95250" cy="442269"/>
    <xdr:sp macro="" textlink="">
      <xdr:nvSpPr>
        <xdr:cNvPr id="850" name="Text Box 15">
          <a:extLst>
            <a:ext uri="{FF2B5EF4-FFF2-40B4-BE49-F238E27FC236}">
              <a16:creationId xmlns:a16="http://schemas.microsoft.com/office/drawing/2014/main" id="{1F6087F0-B221-3E43-81AA-A5493BDA8B10}"/>
            </a:ext>
          </a:extLst>
        </xdr:cNvPr>
        <xdr:cNvSpPr txBox="1">
          <a:spLocks noChangeArrowheads="1"/>
        </xdr:cNvSpPr>
      </xdr:nvSpPr>
      <xdr:spPr bwMode="auto">
        <a:xfrm>
          <a:off x="40017700" y="26552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851" name="Text Box 16">
          <a:extLst>
            <a:ext uri="{FF2B5EF4-FFF2-40B4-BE49-F238E27FC236}">
              <a16:creationId xmlns:a16="http://schemas.microsoft.com/office/drawing/2014/main" id="{A4EC936E-4D43-614F-8AEC-E4CDEE79DA64}"/>
            </a:ext>
          </a:extLst>
        </xdr:cNvPr>
        <xdr:cNvSpPr txBox="1">
          <a:spLocks noChangeArrowheads="1"/>
        </xdr:cNvSpPr>
      </xdr:nvSpPr>
      <xdr:spPr bwMode="auto">
        <a:xfrm>
          <a:off x="419989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852" name="Text Box 17">
          <a:extLst>
            <a:ext uri="{FF2B5EF4-FFF2-40B4-BE49-F238E27FC236}">
              <a16:creationId xmlns:a16="http://schemas.microsoft.com/office/drawing/2014/main" id="{665705A3-94AC-DC49-B2F3-74A75828C889}"/>
            </a:ext>
          </a:extLst>
        </xdr:cNvPr>
        <xdr:cNvSpPr txBox="1">
          <a:spLocks noChangeArrowheads="1"/>
        </xdr:cNvSpPr>
      </xdr:nvSpPr>
      <xdr:spPr bwMode="auto">
        <a:xfrm>
          <a:off x="419989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853" name="Text Box 18">
          <a:extLst>
            <a:ext uri="{FF2B5EF4-FFF2-40B4-BE49-F238E27FC236}">
              <a16:creationId xmlns:a16="http://schemas.microsoft.com/office/drawing/2014/main" id="{6EC3CFCD-75C1-7A48-B99F-11F4EA2A72D9}"/>
            </a:ext>
          </a:extLst>
        </xdr:cNvPr>
        <xdr:cNvSpPr txBox="1">
          <a:spLocks noChangeArrowheads="1"/>
        </xdr:cNvSpPr>
      </xdr:nvSpPr>
      <xdr:spPr bwMode="auto">
        <a:xfrm>
          <a:off x="419989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854" name="Text Box 19">
          <a:extLst>
            <a:ext uri="{FF2B5EF4-FFF2-40B4-BE49-F238E27FC236}">
              <a16:creationId xmlns:a16="http://schemas.microsoft.com/office/drawing/2014/main" id="{80AEF80C-078C-F444-ADC3-52EC35BF417F}"/>
            </a:ext>
          </a:extLst>
        </xdr:cNvPr>
        <xdr:cNvSpPr txBox="1">
          <a:spLocks noChangeArrowheads="1"/>
        </xdr:cNvSpPr>
      </xdr:nvSpPr>
      <xdr:spPr bwMode="auto">
        <a:xfrm>
          <a:off x="419989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855" name="Text Box 16">
          <a:extLst>
            <a:ext uri="{FF2B5EF4-FFF2-40B4-BE49-F238E27FC236}">
              <a16:creationId xmlns:a16="http://schemas.microsoft.com/office/drawing/2014/main" id="{32F51ABB-1026-FA4B-A277-40EF770D42EA}"/>
            </a:ext>
          </a:extLst>
        </xdr:cNvPr>
        <xdr:cNvSpPr txBox="1">
          <a:spLocks noChangeArrowheads="1"/>
        </xdr:cNvSpPr>
      </xdr:nvSpPr>
      <xdr:spPr bwMode="auto">
        <a:xfrm>
          <a:off x="419989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856" name="Text Box 17">
          <a:extLst>
            <a:ext uri="{FF2B5EF4-FFF2-40B4-BE49-F238E27FC236}">
              <a16:creationId xmlns:a16="http://schemas.microsoft.com/office/drawing/2014/main" id="{D2B57F65-591B-7341-8942-2E0E28BBD56E}"/>
            </a:ext>
          </a:extLst>
        </xdr:cNvPr>
        <xdr:cNvSpPr txBox="1">
          <a:spLocks noChangeArrowheads="1"/>
        </xdr:cNvSpPr>
      </xdr:nvSpPr>
      <xdr:spPr bwMode="auto">
        <a:xfrm>
          <a:off x="419989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857" name="Text Box 18">
          <a:extLst>
            <a:ext uri="{FF2B5EF4-FFF2-40B4-BE49-F238E27FC236}">
              <a16:creationId xmlns:a16="http://schemas.microsoft.com/office/drawing/2014/main" id="{195209CB-44A2-9C49-8EF8-E891C469A43C}"/>
            </a:ext>
          </a:extLst>
        </xdr:cNvPr>
        <xdr:cNvSpPr txBox="1">
          <a:spLocks noChangeArrowheads="1"/>
        </xdr:cNvSpPr>
      </xdr:nvSpPr>
      <xdr:spPr bwMode="auto">
        <a:xfrm>
          <a:off x="419989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858" name="Text Box 19">
          <a:extLst>
            <a:ext uri="{FF2B5EF4-FFF2-40B4-BE49-F238E27FC236}">
              <a16:creationId xmlns:a16="http://schemas.microsoft.com/office/drawing/2014/main" id="{320250E7-9054-DF4D-9706-E6F21D2B2EA0}"/>
            </a:ext>
          </a:extLst>
        </xdr:cNvPr>
        <xdr:cNvSpPr txBox="1">
          <a:spLocks noChangeArrowheads="1"/>
        </xdr:cNvSpPr>
      </xdr:nvSpPr>
      <xdr:spPr bwMode="auto">
        <a:xfrm>
          <a:off x="419989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859" name="Text Box 16">
          <a:extLst>
            <a:ext uri="{FF2B5EF4-FFF2-40B4-BE49-F238E27FC236}">
              <a16:creationId xmlns:a16="http://schemas.microsoft.com/office/drawing/2014/main" id="{53843BC1-C29B-6C40-97F6-8241241D44EC}"/>
            </a:ext>
          </a:extLst>
        </xdr:cNvPr>
        <xdr:cNvSpPr txBox="1">
          <a:spLocks noChangeArrowheads="1"/>
        </xdr:cNvSpPr>
      </xdr:nvSpPr>
      <xdr:spPr bwMode="auto">
        <a:xfrm>
          <a:off x="419989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860" name="Text Box 17">
          <a:extLst>
            <a:ext uri="{FF2B5EF4-FFF2-40B4-BE49-F238E27FC236}">
              <a16:creationId xmlns:a16="http://schemas.microsoft.com/office/drawing/2014/main" id="{8ACA5111-954A-774C-AFA4-4A6F63B54996}"/>
            </a:ext>
          </a:extLst>
        </xdr:cNvPr>
        <xdr:cNvSpPr txBox="1">
          <a:spLocks noChangeArrowheads="1"/>
        </xdr:cNvSpPr>
      </xdr:nvSpPr>
      <xdr:spPr bwMode="auto">
        <a:xfrm>
          <a:off x="419989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861" name="Text Box 18">
          <a:extLst>
            <a:ext uri="{FF2B5EF4-FFF2-40B4-BE49-F238E27FC236}">
              <a16:creationId xmlns:a16="http://schemas.microsoft.com/office/drawing/2014/main" id="{2EC012C2-D533-F24B-B3F5-5AC3B5B1A841}"/>
            </a:ext>
          </a:extLst>
        </xdr:cNvPr>
        <xdr:cNvSpPr txBox="1">
          <a:spLocks noChangeArrowheads="1"/>
        </xdr:cNvSpPr>
      </xdr:nvSpPr>
      <xdr:spPr bwMode="auto">
        <a:xfrm>
          <a:off x="419989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862" name="Text Box 19">
          <a:extLst>
            <a:ext uri="{FF2B5EF4-FFF2-40B4-BE49-F238E27FC236}">
              <a16:creationId xmlns:a16="http://schemas.microsoft.com/office/drawing/2014/main" id="{E796D3DF-49AD-F944-A561-062D0A6C97EF}"/>
            </a:ext>
          </a:extLst>
        </xdr:cNvPr>
        <xdr:cNvSpPr txBox="1">
          <a:spLocks noChangeArrowheads="1"/>
        </xdr:cNvSpPr>
      </xdr:nvSpPr>
      <xdr:spPr bwMode="auto">
        <a:xfrm>
          <a:off x="419989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863" name="Text Box 16">
          <a:extLst>
            <a:ext uri="{FF2B5EF4-FFF2-40B4-BE49-F238E27FC236}">
              <a16:creationId xmlns:a16="http://schemas.microsoft.com/office/drawing/2014/main" id="{EFCAE30F-6AFF-5F47-8153-7BB6305B813B}"/>
            </a:ext>
          </a:extLst>
        </xdr:cNvPr>
        <xdr:cNvSpPr txBox="1">
          <a:spLocks noChangeArrowheads="1"/>
        </xdr:cNvSpPr>
      </xdr:nvSpPr>
      <xdr:spPr bwMode="auto">
        <a:xfrm>
          <a:off x="419989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864" name="Text Box 17">
          <a:extLst>
            <a:ext uri="{FF2B5EF4-FFF2-40B4-BE49-F238E27FC236}">
              <a16:creationId xmlns:a16="http://schemas.microsoft.com/office/drawing/2014/main" id="{815C8B5B-7E7B-5645-8F41-948529E739EE}"/>
            </a:ext>
          </a:extLst>
        </xdr:cNvPr>
        <xdr:cNvSpPr txBox="1">
          <a:spLocks noChangeArrowheads="1"/>
        </xdr:cNvSpPr>
      </xdr:nvSpPr>
      <xdr:spPr bwMode="auto">
        <a:xfrm>
          <a:off x="419989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865" name="Text Box 18">
          <a:extLst>
            <a:ext uri="{FF2B5EF4-FFF2-40B4-BE49-F238E27FC236}">
              <a16:creationId xmlns:a16="http://schemas.microsoft.com/office/drawing/2014/main" id="{B718E13A-C416-2B46-95D0-BC81103EE46A}"/>
            </a:ext>
          </a:extLst>
        </xdr:cNvPr>
        <xdr:cNvSpPr txBox="1">
          <a:spLocks noChangeArrowheads="1"/>
        </xdr:cNvSpPr>
      </xdr:nvSpPr>
      <xdr:spPr bwMode="auto">
        <a:xfrm>
          <a:off x="419989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866" name="Text Box 19">
          <a:extLst>
            <a:ext uri="{FF2B5EF4-FFF2-40B4-BE49-F238E27FC236}">
              <a16:creationId xmlns:a16="http://schemas.microsoft.com/office/drawing/2014/main" id="{A0A4F114-CC90-6B40-A6FF-2E08257869BC}"/>
            </a:ext>
          </a:extLst>
        </xdr:cNvPr>
        <xdr:cNvSpPr txBox="1">
          <a:spLocks noChangeArrowheads="1"/>
        </xdr:cNvSpPr>
      </xdr:nvSpPr>
      <xdr:spPr bwMode="auto">
        <a:xfrm>
          <a:off x="41998900" y="2334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867" name="Text Box 16">
          <a:extLst>
            <a:ext uri="{FF2B5EF4-FFF2-40B4-BE49-F238E27FC236}">
              <a16:creationId xmlns:a16="http://schemas.microsoft.com/office/drawing/2014/main" id="{D31BA31C-6DF5-0746-BA54-9270DEF59D41}"/>
            </a:ext>
          </a:extLst>
        </xdr:cNvPr>
        <xdr:cNvSpPr txBox="1">
          <a:spLocks noChangeArrowheads="1"/>
        </xdr:cNvSpPr>
      </xdr:nvSpPr>
      <xdr:spPr bwMode="auto">
        <a:xfrm>
          <a:off x="11188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868" name="Text Box 17">
          <a:extLst>
            <a:ext uri="{FF2B5EF4-FFF2-40B4-BE49-F238E27FC236}">
              <a16:creationId xmlns:a16="http://schemas.microsoft.com/office/drawing/2014/main" id="{EEA34A96-AF15-8843-9EA8-C37989D901AD}"/>
            </a:ext>
          </a:extLst>
        </xdr:cNvPr>
        <xdr:cNvSpPr txBox="1">
          <a:spLocks noChangeArrowheads="1"/>
        </xdr:cNvSpPr>
      </xdr:nvSpPr>
      <xdr:spPr bwMode="auto">
        <a:xfrm>
          <a:off x="11188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869" name="Text Box 18">
          <a:extLst>
            <a:ext uri="{FF2B5EF4-FFF2-40B4-BE49-F238E27FC236}">
              <a16:creationId xmlns:a16="http://schemas.microsoft.com/office/drawing/2014/main" id="{E8190430-1C5B-4142-A26B-38F3B23DAA7E}"/>
            </a:ext>
          </a:extLst>
        </xdr:cNvPr>
        <xdr:cNvSpPr txBox="1">
          <a:spLocks noChangeArrowheads="1"/>
        </xdr:cNvSpPr>
      </xdr:nvSpPr>
      <xdr:spPr bwMode="auto">
        <a:xfrm>
          <a:off x="11188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870" name="Text Box 19">
          <a:extLst>
            <a:ext uri="{FF2B5EF4-FFF2-40B4-BE49-F238E27FC236}">
              <a16:creationId xmlns:a16="http://schemas.microsoft.com/office/drawing/2014/main" id="{7A3A71F7-9AE4-DA4A-93AD-DB67C3E89349}"/>
            </a:ext>
          </a:extLst>
        </xdr:cNvPr>
        <xdr:cNvSpPr txBox="1">
          <a:spLocks noChangeArrowheads="1"/>
        </xdr:cNvSpPr>
      </xdr:nvSpPr>
      <xdr:spPr bwMode="auto">
        <a:xfrm>
          <a:off x="11188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442269"/>
    <xdr:sp macro="" textlink="">
      <xdr:nvSpPr>
        <xdr:cNvPr id="871" name="Text Box 15">
          <a:extLst>
            <a:ext uri="{FF2B5EF4-FFF2-40B4-BE49-F238E27FC236}">
              <a16:creationId xmlns:a16="http://schemas.microsoft.com/office/drawing/2014/main" id="{36E200F4-47F2-0348-A2D6-521BC02B9ECB}"/>
            </a:ext>
          </a:extLst>
        </xdr:cNvPr>
        <xdr:cNvSpPr txBox="1">
          <a:spLocks noChangeArrowheads="1"/>
        </xdr:cNvSpPr>
      </xdr:nvSpPr>
      <xdr:spPr bwMode="auto">
        <a:xfrm>
          <a:off x="11188700" y="26746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872" name="Text Box 16">
          <a:extLst>
            <a:ext uri="{FF2B5EF4-FFF2-40B4-BE49-F238E27FC236}">
              <a16:creationId xmlns:a16="http://schemas.microsoft.com/office/drawing/2014/main" id="{25F504C6-1455-BD48-96AD-BDA4CC9281D6}"/>
            </a:ext>
          </a:extLst>
        </xdr:cNvPr>
        <xdr:cNvSpPr txBox="1">
          <a:spLocks noChangeArrowheads="1"/>
        </xdr:cNvSpPr>
      </xdr:nvSpPr>
      <xdr:spPr bwMode="auto">
        <a:xfrm>
          <a:off x="384556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873" name="Text Box 17">
          <a:extLst>
            <a:ext uri="{FF2B5EF4-FFF2-40B4-BE49-F238E27FC236}">
              <a16:creationId xmlns:a16="http://schemas.microsoft.com/office/drawing/2014/main" id="{2114E91C-2C27-2C48-9D86-7A0831C57483}"/>
            </a:ext>
          </a:extLst>
        </xdr:cNvPr>
        <xdr:cNvSpPr txBox="1">
          <a:spLocks noChangeArrowheads="1"/>
        </xdr:cNvSpPr>
      </xdr:nvSpPr>
      <xdr:spPr bwMode="auto">
        <a:xfrm>
          <a:off x="384556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874" name="Text Box 18">
          <a:extLst>
            <a:ext uri="{FF2B5EF4-FFF2-40B4-BE49-F238E27FC236}">
              <a16:creationId xmlns:a16="http://schemas.microsoft.com/office/drawing/2014/main" id="{BD8F00E5-F814-DA47-8C9F-8486A71A22DE}"/>
            </a:ext>
          </a:extLst>
        </xdr:cNvPr>
        <xdr:cNvSpPr txBox="1">
          <a:spLocks noChangeArrowheads="1"/>
        </xdr:cNvSpPr>
      </xdr:nvSpPr>
      <xdr:spPr bwMode="auto">
        <a:xfrm>
          <a:off x="384556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875" name="Text Box 19">
          <a:extLst>
            <a:ext uri="{FF2B5EF4-FFF2-40B4-BE49-F238E27FC236}">
              <a16:creationId xmlns:a16="http://schemas.microsoft.com/office/drawing/2014/main" id="{143D8251-6825-A848-A434-89E259331EF5}"/>
            </a:ext>
          </a:extLst>
        </xdr:cNvPr>
        <xdr:cNvSpPr txBox="1">
          <a:spLocks noChangeArrowheads="1"/>
        </xdr:cNvSpPr>
      </xdr:nvSpPr>
      <xdr:spPr bwMode="auto">
        <a:xfrm>
          <a:off x="384556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876" name="Text Box 16">
          <a:extLst>
            <a:ext uri="{FF2B5EF4-FFF2-40B4-BE49-F238E27FC236}">
              <a16:creationId xmlns:a16="http://schemas.microsoft.com/office/drawing/2014/main" id="{79F49C52-0FD4-C147-B105-AAE60CF790DF}"/>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877" name="Text Box 17">
          <a:extLst>
            <a:ext uri="{FF2B5EF4-FFF2-40B4-BE49-F238E27FC236}">
              <a16:creationId xmlns:a16="http://schemas.microsoft.com/office/drawing/2014/main" id="{B56D2A3B-6E29-FD4B-95D0-20650B09583C}"/>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878" name="Text Box 18">
          <a:extLst>
            <a:ext uri="{FF2B5EF4-FFF2-40B4-BE49-F238E27FC236}">
              <a16:creationId xmlns:a16="http://schemas.microsoft.com/office/drawing/2014/main" id="{18128965-3B2C-9141-893A-853EA309809F}"/>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879" name="Text Box 19">
          <a:extLst>
            <a:ext uri="{FF2B5EF4-FFF2-40B4-BE49-F238E27FC236}">
              <a16:creationId xmlns:a16="http://schemas.microsoft.com/office/drawing/2014/main" id="{3E96DA84-884A-E64D-BB52-C1A0E98EA8F4}"/>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442269"/>
    <xdr:sp macro="" textlink="">
      <xdr:nvSpPr>
        <xdr:cNvPr id="880" name="Text Box 15">
          <a:extLst>
            <a:ext uri="{FF2B5EF4-FFF2-40B4-BE49-F238E27FC236}">
              <a16:creationId xmlns:a16="http://schemas.microsoft.com/office/drawing/2014/main" id="{6C369EEA-24BD-8C40-99C1-189EE25C6A8E}"/>
            </a:ext>
          </a:extLst>
        </xdr:cNvPr>
        <xdr:cNvSpPr txBox="1">
          <a:spLocks noChangeArrowheads="1"/>
        </xdr:cNvSpPr>
      </xdr:nvSpPr>
      <xdr:spPr bwMode="auto">
        <a:xfrm>
          <a:off x="40017700" y="26746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881" name="Text Box 16">
          <a:extLst>
            <a:ext uri="{FF2B5EF4-FFF2-40B4-BE49-F238E27FC236}">
              <a16:creationId xmlns:a16="http://schemas.microsoft.com/office/drawing/2014/main" id="{D5E4D52F-A866-B846-B2E4-3E3C5214F653}"/>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882" name="Text Box 17">
          <a:extLst>
            <a:ext uri="{FF2B5EF4-FFF2-40B4-BE49-F238E27FC236}">
              <a16:creationId xmlns:a16="http://schemas.microsoft.com/office/drawing/2014/main" id="{DBC79965-0006-4647-B4B8-EE0585B6CC5E}"/>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883" name="Text Box 18">
          <a:extLst>
            <a:ext uri="{FF2B5EF4-FFF2-40B4-BE49-F238E27FC236}">
              <a16:creationId xmlns:a16="http://schemas.microsoft.com/office/drawing/2014/main" id="{CF800842-37EC-2E4D-B101-1412768CA090}"/>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884" name="Text Box 19">
          <a:extLst>
            <a:ext uri="{FF2B5EF4-FFF2-40B4-BE49-F238E27FC236}">
              <a16:creationId xmlns:a16="http://schemas.microsoft.com/office/drawing/2014/main" id="{2EA76070-831C-A646-AC88-A133A28FD6DD}"/>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44</xdr:col>
      <xdr:colOff>250033</xdr:colOff>
      <xdr:row>45</xdr:row>
      <xdr:rowOff>0</xdr:rowOff>
    </xdr:from>
    <xdr:ext cx="95250" cy="442269"/>
    <xdr:sp macro="" textlink="">
      <xdr:nvSpPr>
        <xdr:cNvPr id="885" name="Text Box 15">
          <a:extLst>
            <a:ext uri="{FF2B5EF4-FFF2-40B4-BE49-F238E27FC236}">
              <a16:creationId xmlns:a16="http://schemas.microsoft.com/office/drawing/2014/main" id="{AD0CC2DC-C3BD-5140-8DD3-B2DE577B74A3}"/>
            </a:ext>
          </a:extLst>
        </xdr:cNvPr>
        <xdr:cNvSpPr txBox="1">
          <a:spLocks noChangeArrowheads="1"/>
        </xdr:cNvSpPr>
      </xdr:nvSpPr>
      <xdr:spPr bwMode="auto">
        <a:xfrm>
          <a:off x="39353333" y="26746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886" name="Text Box 16">
          <a:extLst>
            <a:ext uri="{FF2B5EF4-FFF2-40B4-BE49-F238E27FC236}">
              <a16:creationId xmlns:a16="http://schemas.microsoft.com/office/drawing/2014/main" id="{76B1B545-3D3D-684D-9987-F95B9736B045}"/>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887" name="Text Box 17">
          <a:extLst>
            <a:ext uri="{FF2B5EF4-FFF2-40B4-BE49-F238E27FC236}">
              <a16:creationId xmlns:a16="http://schemas.microsoft.com/office/drawing/2014/main" id="{ECD3C569-3B51-1F45-B128-18592035C72D}"/>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888" name="Text Box 18">
          <a:extLst>
            <a:ext uri="{FF2B5EF4-FFF2-40B4-BE49-F238E27FC236}">
              <a16:creationId xmlns:a16="http://schemas.microsoft.com/office/drawing/2014/main" id="{EBDF57DC-5813-E443-8BD3-77EB05BC897A}"/>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889" name="Text Box 19">
          <a:extLst>
            <a:ext uri="{FF2B5EF4-FFF2-40B4-BE49-F238E27FC236}">
              <a16:creationId xmlns:a16="http://schemas.microsoft.com/office/drawing/2014/main" id="{C7438399-001C-AE4F-9D7E-B2C84CA1D321}"/>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890" name="Text Box 16">
          <a:extLst>
            <a:ext uri="{FF2B5EF4-FFF2-40B4-BE49-F238E27FC236}">
              <a16:creationId xmlns:a16="http://schemas.microsoft.com/office/drawing/2014/main" id="{D576CEAA-D050-B54C-802B-CCEC5120D7BA}"/>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891" name="Text Box 17">
          <a:extLst>
            <a:ext uri="{FF2B5EF4-FFF2-40B4-BE49-F238E27FC236}">
              <a16:creationId xmlns:a16="http://schemas.microsoft.com/office/drawing/2014/main" id="{CF72F233-6634-9A4B-8521-F97C52498900}"/>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892" name="Text Box 18">
          <a:extLst>
            <a:ext uri="{FF2B5EF4-FFF2-40B4-BE49-F238E27FC236}">
              <a16:creationId xmlns:a16="http://schemas.microsoft.com/office/drawing/2014/main" id="{3D8EBCE0-1A71-F84D-B7AB-921020FF2DD9}"/>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893" name="Text Box 19">
          <a:extLst>
            <a:ext uri="{FF2B5EF4-FFF2-40B4-BE49-F238E27FC236}">
              <a16:creationId xmlns:a16="http://schemas.microsoft.com/office/drawing/2014/main" id="{04F9D3B0-E3EA-6E47-9F64-99E11DCA3476}"/>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894" name="Text Box 16">
          <a:extLst>
            <a:ext uri="{FF2B5EF4-FFF2-40B4-BE49-F238E27FC236}">
              <a16:creationId xmlns:a16="http://schemas.microsoft.com/office/drawing/2014/main" id="{19A42A73-68DD-5A4E-97EE-9346B1B6D088}"/>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895" name="Text Box 17">
          <a:extLst>
            <a:ext uri="{FF2B5EF4-FFF2-40B4-BE49-F238E27FC236}">
              <a16:creationId xmlns:a16="http://schemas.microsoft.com/office/drawing/2014/main" id="{5D334DE9-AF03-4945-9071-C42E79A19BCF}"/>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896" name="Text Box 18">
          <a:extLst>
            <a:ext uri="{FF2B5EF4-FFF2-40B4-BE49-F238E27FC236}">
              <a16:creationId xmlns:a16="http://schemas.microsoft.com/office/drawing/2014/main" id="{927FAD52-BA22-0C49-8988-EF2F62A9B94B}"/>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897" name="Text Box 19">
          <a:extLst>
            <a:ext uri="{FF2B5EF4-FFF2-40B4-BE49-F238E27FC236}">
              <a16:creationId xmlns:a16="http://schemas.microsoft.com/office/drawing/2014/main" id="{F84369C7-FB7E-A24E-BB0A-F6D88349DE9A}"/>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898" name="Text Box 16">
          <a:extLst>
            <a:ext uri="{FF2B5EF4-FFF2-40B4-BE49-F238E27FC236}">
              <a16:creationId xmlns:a16="http://schemas.microsoft.com/office/drawing/2014/main" id="{ED160DF8-4F6F-F94E-93BA-342C9EF7362D}"/>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899" name="Text Box 17">
          <a:extLst>
            <a:ext uri="{FF2B5EF4-FFF2-40B4-BE49-F238E27FC236}">
              <a16:creationId xmlns:a16="http://schemas.microsoft.com/office/drawing/2014/main" id="{C89B8B91-6FA5-B346-BEBA-5FBCA802E79A}"/>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00" name="Text Box 18">
          <a:extLst>
            <a:ext uri="{FF2B5EF4-FFF2-40B4-BE49-F238E27FC236}">
              <a16:creationId xmlns:a16="http://schemas.microsoft.com/office/drawing/2014/main" id="{275A3D67-52FE-934E-8C1C-75B7146D7781}"/>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01" name="Text Box 19">
          <a:extLst>
            <a:ext uri="{FF2B5EF4-FFF2-40B4-BE49-F238E27FC236}">
              <a16:creationId xmlns:a16="http://schemas.microsoft.com/office/drawing/2014/main" id="{F2FC2A5F-A008-B64D-90CA-9AD9FCC79220}"/>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902" name="Text Box 16">
          <a:extLst>
            <a:ext uri="{FF2B5EF4-FFF2-40B4-BE49-F238E27FC236}">
              <a16:creationId xmlns:a16="http://schemas.microsoft.com/office/drawing/2014/main" id="{435A3898-F542-0B42-ACBE-2E380BDE3CEC}"/>
            </a:ext>
          </a:extLst>
        </xdr:cNvPr>
        <xdr:cNvSpPr txBox="1">
          <a:spLocks noChangeArrowheads="1"/>
        </xdr:cNvSpPr>
      </xdr:nvSpPr>
      <xdr:spPr bwMode="auto">
        <a:xfrm>
          <a:off x="11188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903" name="Text Box 17">
          <a:extLst>
            <a:ext uri="{FF2B5EF4-FFF2-40B4-BE49-F238E27FC236}">
              <a16:creationId xmlns:a16="http://schemas.microsoft.com/office/drawing/2014/main" id="{37E06E5E-9F50-DA4F-B3CA-884FA68B5B3C}"/>
            </a:ext>
          </a:extLst>
        </xdr:cNvPr>
        <xdr:cNvSpPr txBox="1">
          <a:spLocks noChangeArrowheads="1"/>
        </xdr:cNvSpPr>
      </xdr:nvSpPr>
      <xdr:spPr bwMode="auto">
        <a:xfrm>
          <a:off x="11188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904" name="Text Box 18">
          <a:extLst>
            <a:ext uri="{FF2B5EF4-FFF2-40B4-BE49-F238E27FC236}">
              <a16:creationId xmlns:a16="http://schemas.microsoft.com/office/drawing/2014/main" id="{0CF3E70B-0B00-DB45-B303-F4B5BB576B9B}"/>
            </a:ext>
          </a:extLst>
        </xdr:cNvPr>
        <xdr:cNvSpPr txBox="1">
          <a:spLocks noChangeArrowheads="1"/>
        </xdr:cNvSpPr>
      </xdr:nvSpPr>
      <xdr:spPr bwMode="auto">
        <a:xfrm>
          <a:off x="11188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905" name="Text Box 19">
          <a:extLst>
            <a:ext uri="{FF2B5EF4-FFF2-40B4-BE49-F238E27FC236}">
              <a16:creationId xmlns:a16="http://schemas.microsoft.com/office/drawing/2014/main" id="{8664E6FE-34B5-6547-819F-747300866E83}"/>
            </a:ext>
          </a:extLst>
        </xdr:cNvPr>
        <xdr:cNvSpPr txBox="1">
          <a:spLocks noChangeArrowheads="1"/>
        </xdr:cNvSpPr>
      </xdr:nvSpPr>
      <xdr:spPr bwMode="auto">
        <a:xfrm>
          <a:off x="11188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442269"/>
    <xdr:sp macro="" textlink="">
      <xdr:nvSpPr>
        <xdr:cNvPr id="906" name="Text Box 15">
          <a:extLst>
            <a:ext uri="{FF2B5EF4-FFF2-40B4-BE49-F238E27FC236}">
              <a16:creationId xmlns:a16="http://schemas.microsoft.com/office/drawing/2014/main" id="{4019EF5E-BB60-C040-8505-84814377E84F}"/>
            </a:ext>
          </a:extLst>
        </xdr:cNvPr>
        <xdr:cNvSpPr txBox="1">
          <a:spLocks noChangeArrowheads="1"/>
        </xdr:cNvSpPr>
      </xdr:nvSpPr>
      <xdr:spPr bwMode="auto">
        <a:xfrm>
          <a:off x="11188700" y="26746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907" name="Text Box 16">
          <a:extLst>
            <a:ext uri="{FF2B5EF4-FFF2-40B4-BE49-F238E27FC236}">
              <a16:creationId xmlns:a16="http://schemas.microsoft.com/office/drawing/2014/main" id="{EE23D2D5-2453-D646-85A6-8684DCE94C63}"/>
            </a:ext>
          </a:extLst>
        </xdr:cNvPr>
        <xdr:cNvSpPr txBox="1">
          <a:spLocks noChangeArrowheads="1"/>
        </xdr:cNvSpPr>
      </xdr:nvSpPr>
      <xdr:spPr bwMode="auto">
        <a:xfrm>
          <a:off x="384556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908" name="Text Box 17">
          <a:extLst>
            <a:ext uri="{FF2B5EF4-FFF2-40B4-BE49-F238E27FC236}">
              <a16:creationId xmlns:a16="http://schemas.microsoft.com/office/drawing/2014/main" id="{0F3B6B9D-7306-8043-BA92-7C75887BF911}"/>
            </a:ext>
          </a:extLst>
        </xdr:cNvPr>
        <xdr:cNvSpPr txBox="1">
          <a:spLocks noChangeArrowheads="1"/>
        </xdr:cNvSpPr>
      </xdr:nvSpPr>
      <xdr:spPr bwMode="auto">
        <a:xfrm>
          <a:off x="384556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909" name="Text Box 18">
          <a:extLst>
            <a:ext uri="{FF2B5EF4-FFF2-40B4-BE49-F238E27FC236}">
              <a16:creationId xmlns:a16="http://schemas.microsoft.com/office/drawing/2014/main" id="{460AF16B-73C7-2F40-9332-2DC6B69DEF15}"/>
            </a:ext>
          </a:extLst>
        </xdr:cNvPr>
        <xdr:cNvSpPr txBox="1">
          <a:spLocks noChangeArrowheads="1"/>
        </xdr:cNvSpPr>
      </xdr:nvSpPr>
      <xdr:spPr bwMode="auto">
        <a:xfrm>
          <a:off x="384556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910" name="Text Box 19">
          <a:extLst>
            <a:ext uri="{FF2B5EF4-FFF2-40B4-BE49-F238E27FC236}">
              <a16:creationId xmlns:a16="http://schemas.microsoft.com/office/drawing/2014/main" id="{5435F458-CC4E-2149-B044-28A4438A41F7}"/>
            </a:ext>
          </a:extLst>
        </xdr:cNvPr>
        <xdr:cNvSpPr txBox="1">
          <a:spLocks noChangeArrowheads="1"/>
        </xdr:cNvSpPr>
      </xdr:nvSpPr>
      <xdr:spPr bwMode="auto">
        <a:xfrm>
          <a:off x="384556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911" name="Text Box 16">
          <a:extLst>
            <a:ext uri="{FF2B5EF4-FFF2-40B4-BE49-F238E27FC236}">
              <a16:creationId xmlns:a16="http://schemas.microsoft.com/office/drawing/2014/main" id="{25A0FAB4-1163-5B48-9456-BBA25CFA6FCF}"/>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912" name="Text Box 17">
          <a:extLst>
            <a:ext uri="{FF2B5EF4-FFF2-40B4-BE49-F238E27FC236}">
              <a16:creationId xmlns:a16="http://schemas.microsoft.com/office/drawing/2014/main" id="{D7D5AC02-8545-5244-AC89-85DFF0DFC9FD}"/>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913" name="Text Box 18">
          <a:extLst>
            <a:ext uri="{FF2B5EF4-FFF2-40B4-BE49-F238E27FC236}">
              <a16:creationId xmlns:a16="http://schemas.microsoft.com/office/drawing/2014/main" id="{62285B83-FB65-5B45-B10D-53A995F6421B}"/>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914" name="Text Box 19">
          <a:extLst>
            <a:ext uri="{FF2B5EF4-FFF2-40B4-BE49-F238E27FC236}">
              <a16:creationId xmlns:a16="http://schemas.microsoft.com/office/drawing/2014/main" id="{DDFEC690-1E9E-5848-9887-79139824ADC2}"/>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442269"/>
    <xdr:sp macro="" textlink="">
      <xdr:nvSpPr>
        <xdr:cNvPr id="915" name="Text Box 15">
          <a:extLst>
            <a:ext uri="{FF2B5EF4-FFF2-40B4-BE49-F238E27FC236}">
              <a16:creationId xmlns:a16="http://schemas.microsoft.com/office/drawing/2014/main" id="{45335695-7C34-674C-AF49-68F9BE14F72E}"/>
            </a:ext>
          </a:extLst>
        </xdr:cNvPr>
        <xdr:cNvSpPr txBox="1">
          <a:spLocks noChangeArrowheads="1"/>
        </xdr:cNvSpPr>
      </xdr:nvSpPr>
      <xdr:spPr bwMode="auto">
        <a:xfrm>
          <a:off x="40017700" y="26746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916" name="Text Box 16">
          <a:extLst>
            <a:ext uri="{FF2B5EF4-FFF2-40B4-BE49-F238E27FC236}">
              <a16:creationId xmlns:a16="http://schemas.microsoft.com/office/drawing/2014/main" id="{4363A302-ED17-654D-A39F-0C3A34C61843}"/>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917" name="Text Box 17">
          <a:extLst>
            <a:ext uri="{FF2B5EF4-FFF2-40B4-BE49-F238E27FC236}">
              <a16:creationId xmlns:a16="http://schemas.microsoft.com/office/drawing/2014/main" id="{001C94BE-0BB4-B941-945F-54C46E0D3AE1}"/>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918" name="Text Box 18">
          <a:extLst>
            <a:ext uri="{FF2B5EF4-FFF2-40B4-BE49-F238E27FC236}">
              <a16:creationId xmlns:a16="http://schemas.microsoft.com/office/drawing/2014/main" id="{F71E944E-2FF3-F943-85A9-3181CCB47647}"/>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919" name="Text Box 19">
          <a:extLst>
            <a:ext uri="{FF2B5EF4-FFF2-40B4-BE49-F238E27FC236}">
              <a16:creationId xmlns:a16="http://schemas.microsoft.com/office/drawing/2014/main" id="{C9C67BB2-9C3D-F74C-BCAF-186B8EF93F41}"/>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442269"/>
    <xdr:sp macro="" textlink="">
      <xdr:nvSpPr>
        <xdr:cNvPr id="920" name="Text Box 15">
          <a:extLst>
            <a:ext uri="{FF2B5EF4-FFF2-40B4-BE49-F238E27FC236}">
              <a16:creationId xmlns:a16="http://schemas.microsoft.com/office/drawing/2014/main" id="{0FF2A432-9338-E149-9BF6-CF29F04A1DD0}"/>
            </a:ext>
          </a:extLst>
        </xdr:cNvPr>
        <xdr:cNvSpPr txBox="1">
          <a:spLocks noChangeArrowheads="1"/>
        </xdr:cNvSpPr>
      </xdr:nvSpPr>
      <xdr:spPr bwMode="auto">
        <a:xfrm>
          <a:off x="40017700" y="26746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21" name="Text Box 16">
          <a:extLst>
            <a:ext uri="{FF2B5EF4-FFF2-40B4-BE49-F238E27FC236}">
              <a16:creationId xmlns:a16="http://schemas.microsoft.com/office/drawing/2014/main" id="{B12DD91C-3749-8343-B2B7-09F420EB830C}"/>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22" name="Text Box 17">
          <a:extLst>
            <a:ext uri="{FF2B5EF4-FFF2-40B4-BE49-F238E27FC236}">
              <a16:creationId xmlns:a16="http://schemas.microsoft.com/office/drawing/2014/main" id="{60598E97-3E43-3240-8022-19091C88CDFE}"/>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23" name="Text Box 18">
          <a:extLst>
            <a:ext uri="{FF2B5EF4-FFF2-40B4-BE49-F238E27FC236}">
              <a16:creationId xmlns:a16="http://schemas.microsoft.com/office/drawing/2014/main" id="{2ACA2E81-F39E-5747-9B8A-93B75C535EC6}"/>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24" name="Text Box 19">
          <a:extLst>
            <a:ext uri="{FF2B5EF4-FFF2-40B4-BE49-F238E27FC236}">
              <a16:creationId xmlns:a16="http://schemas.microsoft.com/office/drawing/2014/main" id="{797617E8-C2C0-5340-B803-FCE260DEA6EE}"/>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25" name="Text Box 16">
          <a:extLst>
            <a:ext uri="{FF2B5EF4-FFF2-40B4-BE49-F238E27FC236}">
              <a16:creationId xmlns:a16="http://schemas.microsoft.com/office/drawing/2014/main" id="{15CD9275-1867-1A49-A5E6-4E1A43CA52C1}"/>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26" name="Text Box 17">
          <a:extLst>
            <a:ext uri="{FF2B5EF4-FFF2-40B4-BE49-F238E27FC236}">
              <a16:creationId xmlns:a16="http://schemas.microsoft.com/office/drawing/2014/main" id="{EE97DACC-9490-824C-A757-9877BAA0A3BA}"/>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27" name="Text Box 18">
          <a:extLst>
            <a:ext uri="{FF2B5EF4-FFF2-40B4-BE49-F238E27FC236}">
              <a16:creationId xmlns:a16="http://schemas.microsoft.com/office/drawing/2014/main" id="{F2425047-2A63-434D-B89B-B16A67B40ED1}"/>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28" name="Text Box 19">
          <a:extLst>
            <a:ext uri="{FF2B5EF4-FFF2-40B4-BE49-F238E27FC236}">
              <a16:creationId xmlns:a16="http://schemas.microsoft.com/office/drawing/2014/main" id="{774DB8E6-2C05-FC49-B35B-F07F172128D1}"/>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29" name="Text Box 16">
          <a:extLst>
            <a:ext uri="{FF2B5EF4-FFF2-40B4-BE49-F238E27FC236}">
              <a16:creationId xmlns:a16="http://schemas.microsoft.com/office/drawing/2014/main" id="{3E0C7931-F0C6-C648-AE64-DF7F6719D069}"/>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30" name="Text Box 17">
          <a:extLst>
            <a:ext uri="{FF2B5EF4-FFF2-40B4-BE49-F238E27FC236}">
              <a16:creationId xmlns:a16="http://schemas.microsoft.com/office/drawing/2014/main" id="{4DAF0D6D-2E58-2B40-BFE2-C2A6CB4243FC}"/>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31" name="Text Box 18">
          <a:extLst>
            <a:ext uri="{FF2B5EF4-FFF2-40B4-BE49-F238E27FC236}">
              <a16:creationId xmlns:a16="http://schemas.microsoft.com/office/drawing/2014/main" id="{114E0A10-D036-DF4D-AFF8-7DCF5234AC80}"/>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32" name="Text Box 19">
          <a:extLst>
            <a:ext uri="{FF2B5EF4-FFF2-40B4-BE49-F238E27FC236}">
              <a16:creationId xmlns:a16="http://schemas.microsoft.com/office/drawing/2014/main" id="{AA27D56B-994B-624C-BD36-8B40D1CB34AF}"/>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33" name="Text Box 16">
          <a:extLst>
            <a:ext uri="{FF2B5EF4-FFF2-40B4-BE49-F238E27FC236}">
              <a16:creationId xmlns:a16="http://schemas.microsoft.com/office/drawing/2014/main" id="{7ABAE555-2CBD-F24A-94EF-E843A92525FA}"/>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34" name="Text Box 17">
          <a:extLst>
            <a:ext uri="{FF2B5EF4-FFF2-40B4-BE49-F238E27FC236}">
              <a16:creationId xmlns:a16="http://schemas.microsoft.com/office/drawing/2014/main" id="{8640516D-333D-2E45-9C60-717F3AB5BAD6}"/>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35" name="Text Box 18">
          <a:extLst>
            <a:ext uri="{FF2B5EF4-FFF2-40B4-BE49-F238E27FC236}">
              <a16:creationId xmlns:a16="http://schemas.microsoft.com/office/drawing/2014/main" id="{0A5788FF-2C25-664A-B49D-2C40555E5BE1}"/>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36" name="Text Box 19">
          <a:extLst>
            <a:ext uri="{FF2B5EF4-FFF2-40B4-BE49-F238E27FC236}">
              <a16:creationId xmlns:a16="http://schemas.microsoft.com/office/drawing/2014/main" id="{16311462-B1A1-8842-A8CC-FF0E1CD2CD47}"/>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937" name="Text Box 16">
          <a:extLst>
            <a:ext uri="{FF2B5EF4-FFF2-40B4-BE49-F238E27FC236}">
              <a16:creationId xmlns:a16="http://schemas.microsoft.com/office/drawing/2014/main" id="{5032FF37-BC38-8446-9B88-ABFBEAFC134F}"/>
            </a:ext>
          </a:extLst>
        </xdr:cNvPr>
        <xdr:cNvSpPr txBox="1">
          <a:spLocks noChangeArrowheads="1"/>
        </xdr:cNvSpPr>
      </xdr:nvSpPr>
      <xdr:spPr bwMode="auto">
        <a:xfrm>
          <a:off x="11188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938" name="Text Box 17">
          <a:extLst>
            <a:ext uri="{FF2B5EF4-FFF2-40B4-BE49-F238E27FC236}">
              <a16:creationId xmlns:a16="http://schemas.microsoft.com/office/drawing/2014/main" id="{80135BA6-877F-DB4B-80D9-DF28C2E739EC}"/>
            </a:ext>
          </a:extLst>
        </xdr:cNvPr>
        <xdr:cNvSpPr txBox="1">
          <a:spLocks noChangeArrowheads="1"/>
        </xdr:cNvSpPr>
      </xdr:nvSpPr>
      <xdr:spPr bwMode="auto">
        <a:xfrm>
          <a:off x="11188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939" name="Text Box 18">
          <a:extLst>
            <a:ext uri="{FF2B5EF4-FFF2-40B4-BE49-F238E27FC236}">
              <a16:creationId xmlns:a16="http://schemas.microsoft.com/office/drawing/2014/main" id="{B33C150B-A67E-514A-A42B-E88FD8C3AB1D}"/>
            </a:ext>
          </a:extLst>
        </xdr:cNvPr>
        <xdr:cNvSpPr txBox="1">
          <a:spLocks noChangeArrowheads="1"/>
        </xdr:cNvSpPr>
      </xdr:nvSpPr>
      <xdr:spPr bwMode="auto">
        <a:xfrm>
          <a:off x="11188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940" name="Text Box 19">
          <a:extLst>
            <a:ext uri="{FF2B5EF4-FFF2-40B4-BE49-F238E27FC236}">
              <a16:creationId xmlns:a16="http://schemas.microsoft.com/office/drawing/2014/main" id="{E1FDC63D-3C29-1F49-A2DE-F25F27675B66}"/>
            </a:ext>
          </a:extLst>
        </xdr:cNvPr>
        <xdr:cNvSpPr txBox="1">
          <a:spLocks noChangeArrowheads="1"/>
        </xdr:cNvSpPr>
      </xdr:nvSpPr>
      <xdr:spPr bwMode="auto">
        <a:xfrm>
          <a:off x="11188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442269"/>
    <xdr:sp macro="" textlink="">
      <xdr:nvSpPr>
        <xdr:cNvPr id="941" name="Text Box 15">
          <a:extLst>
            <a:ext uri="{FF2B5EF4-FFF2-40B4-BE49-F238E27FC236}">
              <a16:creationId xmlns:a16="http://schemas.microsoft.com/office/drawing/2014/main" id="{195B62CA-B820-3547-AB3C-FEFAA108E929}"/>
            </a:ext>
          </a:extLst>
        </xdr:cNvPr>
        <xdr:cNvSpPr txBox="1">
          <a:spLocks noChangeArrowheads="1"/>
        </xdr:cNvSpPr>
      </xdr:nvSpPr>
      <xdr:spPr bwMode="auto">
        <a:xfrm>
          <a:off x="11188700" y="26746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942" name="Text Box 16">
          <a:extLst>
            <a:ext uri="{FF2B5EF4-FFF2-40B4-BE49-F238E27FC236}">
              <a16:creationId xmlns:a16="http://schemas.microsoft.com/office/drawing/2014/main" id="{C42D9C97-FD9A-3342-BC0E-3BB848A5DE05}"/>
            </a:ext>
          </a:extLst>
        </xdr:cNvPr>
        <xdr:cNvSpPr txBox="1">
          <a:spLocks noChangeArrowheads="1"/>
        </xdr:cNvSpPr>
      </xdr:nvSpPr>
      <xdr:spPr bwMode="auto">
        <a:xfrm>
          <a:off x="384556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943" name="Text Box 17">
          <a:extLst>
            <a:ext uri="{FF2B5EF4-FFF2-40B4-BE49-F238E27FC236}">
              <a16:creationId xmlns:a16="http://schemas.microsoft.com/office/drawing/2014/main" id="{F9863B6C-39C0-0746-9061-8E1C702C4CEC}"/>
            </a:ext>
          </a:extLst>
        </xdr:cNvPr>
        <xdr:cNvSpPr txBox="1">
          <a:spLocks noChangeArrowheads="1"/>
        </xdr:cNvSpPr>
      </xdr:nvSpPr>
      <xdr:spPr bwMode="auto">
        <a:xfrm>
          <a:off x="384556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944" name="Text Box 18">
          <a:extLst>
            <a:ext uri="{FF2B5EF4-FFF2-40B4-BE49-F238E27FC236}">
              <a16:creationId xmlns:a16="http://schemas.microsoft.com/office/drawing/2014/main" id="{998188F7-10F2-6142-94DC-111385E7AB43}"/>
            </a:ext>
          </a:extLst>
        </xdr:cNvPr>
        <xdr:cNvSpPr txBox="1">
          <a:spLocks noChangeArrowheads="1"/>
        </xdr:cNvSpPr>
      </xdr:nvSpPr>
      <xdr:spPr bwMode="auto">
        <a:xfrm>
          <a:off x="384556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945" name="Text Box 19">
          <a:extLst>
            <a:ext uri="{FF2B5EF4-FFF2-40B4-BE49-F238E27FC236}">
              <a16:creationId xmlns:a16="http://schemas.microsoft.com/office/drawing/2014/main" id="{2C3DF42D-F131-784F-94DA-82116412F81D}"/>
            </a:ext>
          </a:extLst>
        </xdr:cNvPr>
        <xdr:cNvSpPr txBox="1">
          <a:spLocks noChangeArrowheads="1"/>
        </xdr:cNvSpPr>
      </xdr:nvSpPr>
      <xdr:spPr bwMode="auto">
        <a:xfrm>
          <a:off x="384556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946" name="Text Box 16">
          <a:extLst>
            <a:ext uri="{FF2B5EF4-FFF2-40B4-BE49-F238E27FC236}">
              <a16:creationId xmlns:a16="http://schemas.microsoft.com/office/drawing/2014/main" id="{602A4737-927F-5041-A328-1D04009179CE}"/>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947" name="Text Box 17">
          <a:extLst>
            <a:ext uri="{FF2B5EF4-FFF2-40B4-BE49-F238E27FC236}">
              <a16:creationId xmlns:a16="http://schemas.microsoft.com/office/drawing/2014/main" id="{F351B4E6-94CD-A840-BBAF-56D7CC2D4067}"/>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948" name="Text Box 18">
          <a:extLst>
            <a:ext uri="{FF2B5EF4-FFF2-40B4-BE49-F238E27FC236}">
              <a16:creationId xmlns:a16="http://schemas.microsoft.com/office/drawing/2014/main" id="{59BD8E0D-763B-9543-85BF-6582FA043D70}"/>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949" name="Text Box 19">
          <a:extLst>
            <a:ext uri="{FF2B5EF4-FFF2-40B4-BE49-F238E27FC236}">
              <a16:creationId xmlns:a16="http://schemas.microsoft.com/office/drawing/2014/main" id="{B7F5472D-6095-CD4E-9162-BD0FA47AE4D3}"/>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442269"/>
    <xdr:sp macro="" textlink="">
      <xdr:nvSpPr>
        <xdr:cNvPr id="950" name="Text Box 15">
          <a:extLst>
            <a:ext uri="{FF2B5EF4-FFF2-40B4-BE49-F238E27FC236}">
              <a16:creationId xmlns:a16="http://schemas.microsoft.com/office/drawing/2014/main" id="{AA8999A6-E1AF-934F-B205-BAFE07761C06}"/>
            </a:ext>
          </a:extLst>
        </xdr:cNvPr>
        <xdr:cNvSpPr txBox="1">
          <a:spLocks noChangeArrowheads="1"/>
        </xdr:cNvSpPr>
      </xdr:nvSpPr>
      <xdr:spPr bwMode="auto">
        <a:xfrm>
          <a:off x="40017700" y="26746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951" name="Text Box 16">
          <a:extLst>
            <a:ext uri="{FF2B5EF4-FFF2-40B4-BE49-F238E27FC236}">
              <a16:creationId xmlns:a16="http://schemas.microsoft.com/office/drawing/2014/main" id="{AD7235DC-C0D7-CB41-9E2F-D581D2030380}"/>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952" name="Text Box 17">
          <a:extLst>
            <a:ext uri="{FF2B5EF4-FFF2-40B4-BE49-F238E27FC236}">
              <a16:creationId xmlns:a16="http://schemas.microsoft.com/office/drawing/2014/main" id="{D5F15837-C88D-0E44-A65A-ABF69DF9CF1A}"/>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953" name="Text Box 18">
          <a:extLst>
            <a:ext uri="{FF2B5EF4-FFF2-40B4-BE49-F238E27FC236}">
              <a16:creationId xmlns:a16="http://schemas.microsoft.com/office/drawing/2014/main" id="{706427A5-947B-C749-BB43-ECB6B810DE97}"/>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954" name="Text Box 19">
          <a:extLst>
            <a:ext uri="{FF2B5EF4-FFF2-40B4-BE49-F238E27FC236}">
              <a16:creationId xmlns:a16="http://schemas.microsoft.com/office/drawing/2014/main" id="{66B2534D-9A29-D94D-BE4F-0B35586B1034}"/>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442269"/>
    <xdr:sp macro="" textlink="">
      <xdr:nvSpPr>
        <xdr:cNvPr id="955" name="Text Box 15">
          <a:extLst>
            <a:ext uri="{FF2B5EF4-FFF2-40B4-BE49-F238E27FC236}">
              <a16:creationId xmlns:a16="http://schemas.microsoft.com/office/drawing/2014/main" id="{AD7B157D-9774-1240-A989-DFBCC830BED6}"/>
            </a:ext>
          </a:extLst>
        </xdr:cNvPr>
        <xdr:cNvSpPr txBox="1">
          <a:spLocks noChangeArrowheads="1"/>
        </xdr:cNvSpPr>
      </xdr:nvSpPr>
      <xdr:spPr bwMode="auto">
        <a:xfrm>
          <a:off x="40017700" y="26746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56" name="Text Box 16">
          <a:extLst>
            <a:ext uri="{FF2B5EF4-FFF2-40B4-BE49-F238E27FC236}">
              <a16:creationId xmlns:a16="http://schemas.microsoft.com/office/drawing/2014/main" id="{6FE7B12E-554B-CF4B-9968-2C502C7520E4}"/>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57" name="Text Box 17">
          <a:extLst>
            <a:ext uri="{FF2B5EF4-FFF2-40B4-BE49-F238E27FC236}">
              <a16:creationId xmlns:a16="http://schemas.microsoft.com/office/drawing/2014/main" id="{51A8BE98-1134-3E4A-9E14-C9A6D8BE7922}"/>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58" name="Text Box 18">
          <a:extLst>
            <a:ext uri="{FF2B5EF4-FFF2-40B4-BE49-F238E27FC236}">
              <a16:creationId xmlns:a16="http://schemas.microsoft.com/office/drawing/2014/main" id="{EC5E890B-C48C-6D46-A06E-A40C7A2A2916}"/>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59" name="Text Box 19">
          <a:extLst>
            <a:ext uri="{FF2B5EF4-FFF2-40B4-BE49-F238E27FC236}">
              <a16:creationId xmlns:a16="http://schemas.microsoft.com/office/drawing/2014/main" id="{DD8AAA21-3864-C847-B3C1-DD0B34C61AD9}"/>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60" name="Text Box 16">
          <a:extLst>
            <a:ext uri="{FF2B5EF4-FFF2-40B4-BE49-F238E27FC236}">
              <a16:creationId xmlns:a16="http://schemas.microsoft.com/office/drawing/2014/main" id="{699CA5E8-C64B-B044-9EF1-ED4A85FECDC2}"/>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61" name="Text Box 17">
          <a:extLst>
            <a:ext uri="{FF2B5EF4-FFF2-40B4-BE49-F238E27FC236}">
              <a16:creationId xmlns:a16="http://schemas.microsoft.com/office/drawing/2014/main" id="{F5393486-9498-9744-A7CF-A4202FBC9ACF}"/>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62" name="Text Box 18">
          <a:extLst>
            <a:ext uri="{FF2B5EF4-FFF2-40B4-BE49-F238E27FC236}">
              <a16:creationId xmlns:a16="http://schemas.microsoft.com/office/drawing/2014/main" id="{CE9C8B58-D57A-C543-9409-DD5E294C579B}"/>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63" name="Text Box 19">
          <a:extLst>
            <a:ext uri="{FF2B5EF4-FFF2-40B4-BE49-F238E27FC236}">
              <a16:creationId xmlns:a16="http://schemas.microsoft.com/office/drawing/2014/main" id="{2A10F7F9-DDCB-954F-BEB6-67D922F6CA22}"/>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64" name="Text Box 16">
          <a:extLst>
            <a:ext uri="{FF2B5EF4-FFF2-40B4-BE49-F238E27FC236}">
              <a16:creationId xmlns:a16="http://schemas.microsoft.com/office/drawing/2014/main" id="{EAA2844C-8A14-DE48-BC96-FAF42F4B9E0A}"/>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65" name="Text Box 17">
          <a:extLst>
            <a:ext uri="{FF2B5EF4-FFF2-40B4-BE49-F238E27FC236}">
              <a16:creationId xmlns:a16="http://schemas.microsoft.com/office/drawing/2014/main" id="{F96B8FC5-A7E2-EE49-8D61-F07EEFA272C7}"/>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66" name="Text Box 18">
          <a:extLst>
            <a:ext uri="{FF2B5EF4-FFF2-40B4-BE49-F238E27FC236}">
              <a16:creationId xmlns:a16="http://schemas.microsoft.com/office/drawing/2014/main" id="{B959F7B1-FBF7-6D40-8458-38B640BF65CD}"/>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67" name="Text Box 19">
          <a:extLst>
            <a:ext uri="{FF2B5EF4-FFF2-40B4-BE49-F238E27FC236}">
              <a16:creationId xmlns:a16="http://schemas.microsoft.com/office/drawing/2014/main" id="{0AF3562F-A7B8-974F-ADC5-17132D46E4C1}"/>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68" name="Text Box 16">
          <a:extLst>
            <a:ext uri="{FF2B5EF4-FFF2-40B4-BE49-F238E27FC236}">
              <a16:creationId xmlns:a16="http://schemas.microsoft.com/office/drawing/2014/main" id="{37F447CF-68E2-9143-B4E4-80D24A6367F2}"/>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69" name="Text Box 17">
          <a:extLst>
            <a:ext uri="{FF2B5EF4-FFF2-40B4-BE49-F238E27FC236}">
              <a16:creationId xmlns:a16="http://schemas.microsoft.com/office/drawing/2014/main" id="{E1DDA036-8C01-804B-938F-EC3BE5DF3227}"/>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70" name="Text Box 18">
          <a:extLst>
            <a:ext uri="{FF2B5EF4-FFF2-40B4-BE49-F238E27FC236}">
              <a16:creationId xmlns:a16="http://schemas.microsoft.com/office/drawing/2014/main" id="{810985FD-BF69-4B4A-9082-1F801C2EB241}"/>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71" name="Text Box 19">
          <a:extLst>
            <a:ext uri="{FF2B5EF4-FFF2-40B4-BE49-F238E27FC236}">
              <a16:creationId xmlns:a16="http://schemas.microsoft.com/office/drawing/2014/main" id="{FE99AA4D-D24B-2F45-A200-973440DFECD1}"/>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972" name="Text Box 16">
          <a:extLst>
            <a:ext uri="{FF2B5EF4-FFF2-40B4-BE49-F238E27FC236}">
              <a16:creationId xmlns:a16="http://schemas.microsoft.com/office/drawing/2014/main" id="{ED3FA0E8-DED9-DB47-9926-A6037CC89B70}"/>
            </a:ext>
          </a:extLst>
        </xdr:cNvPr>
        <xdr:cNvSpPr txBox="1">
          <a:spLocks noChangeArrowheads="1"/>
        </xdr:cNvSpPr>
      </xdr:nvSpPr>
      <xdr:spPr bwMode="auto">
        <a:xfrm>
          <a:off x="11188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973" name="Text Box 17">
          <a:extLst>
            <a:ext uri="{FF2B5EF4-FFF2-40B4-BE49-F238E27FC236}">
              <a16:creationId xmlns:a16="http://schemas.microsoft.com/office/drawing/2014/main" id="{0BD8F46F-30DC-9A46-951B-2C72CB4964A8}"/>
            </a:ext>
          </a:extLst>
        </xdr:cNvPr>
        <xdr:cNvSpPr txBox="1">
          <a:spLocks noChangeArrowheads="1"/>
        </xdr:cNvSpPr>
      </xdr:nvSpPr>
      <xdr:spPr bwMode="auto">
        <a:xfrm>
          <a:off x="11188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974" name="Text Box 18">
          <a:extLst>
            <a:ext uri="{FF2B5EF4-FFF2-40B4-BE49-F238E27FC236}">
              <a16:creationId xmlns:a16="http://schemas.microsoft.com/office/drawing/2014/main" id="{9AA41E71-C0B2-EA41-A802-46292B8B26D9}"/>
            </a:ext>
          </a:extLst>
        </xdr:cNvPr>
        <xdr:cNvSpPr txBox="1">
          <a:spLocks noChangeArrowheads="1"/>
        </xdr:cNvSpPr>
      </xdr:nvSpPr>
      <xdr:spPr bwMode="auto">
        <a:xfrm>
          <a:off x="11188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975" name="Text Box 19">
          <a:extLst>
            <a:ext uri="{FF2B5EF4-FFF2-40B4-BE49-F238E27FC236}">
              <a16:creationId xmlns:a16="http://schemas.microsoft.com/office/drawing/2014/main" id="{40859862-CE65-B244-8F3D-C28695345CF5}"/>
            </a:ext>
          </a:extLst>
        </xdr:cNvPr>
        <xdr:cNvSpPr txBox="1">
          <a:spLocks noChangeArrowheads="1"/>
        </xdr:cNvSpPr>
      </xdr:nvSpPr>
      <xdr:spPr bwMode="auto">
        <a:xfrm>
          <a:off x="11188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976" name="Text Box 16">
          <a:extLst>
            <a:ext uri="{FF2B5EF4-FFF2-40B4-BE49-F238E27FC236}">
              <a16:creationId xmlns:a16="http://schemas.microsoft.com/office/drawing/2014/main" id="{1C7CF26F-12BB-4F4D-BEB2-EEC549F1CADD}"/>
            </a:ext>
          </a:extLst>
        </xdr:cNvPr>
        <xdr:cNvSpPr txBox="1">
          <a:spLocks noChangeArrowheads="1"/>
        </xdr:cNvSpPr>
      </xdr:nvSpPr>
      <xdr:spPr bwMode="auto">
        <a:xfrm>
          <a:off x="384556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977" name="Text Box 17">
          <a:extLst>
            <a:ext uri="{FF2B5EF4-FFF2-40B4-BE49-F238E27FC236}">
              <a16:creationId xmlns:a16="http://schemas.microsoft.com/office/drawing/2014/main" id="{A1EEEAD0-EAB6-6A42-904C-94211B21DFFD}"/>
            </a:ext>
          </a:extLst>
        </xdr:cNvPr>
        <xdr:cNvSpPr txBox="1">
          <a:spLocks noChangeArrowheads="1"/>
        </xdr:cNvSpPr>
      </xdr:nvSpPr>
      <xdr:spPr bwMode="auto">
        <a:xfrm>
          <a:off x="384556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978" name="Text Box 18">
          <a:extLst>
            <a:ext uri="{FF2B5EF4-FFF2-40B4-BE49-F238E27FC236}">
              <a16:creationId xmlns:a16="http://schemas.microsoft.com/office/drawing/2014/main" id="{3EDE1DE1-C589-F949-884F-B2BE476278E6}"/>
            </a:ext>
          </a:extLst>
        </xdr:cNvPr>
        <xdr:cNvSpPr txBox="1">
          <a:spLocks noChangeArrowheads="1"/>
        </xdr:cNvSpPr>
      </xdr:nvSpPr>
      <xdr:spPr bwMode="auto">
        <a:xfrm>
          <a:off x="384556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979" name="Text Box 19">
          <a:extLst>
            <a:ext uri="{FF2B5EF4-FFF2-40B4-BE49-F238E27FC236}">
              <a16:creationId xmlns:a16="http://schemas.microsoft.com/office/drawing/2014/main" id="{760284B1-A4BC-554E-8F9D-45E0DC470B21}"/>
            </a:ext>
          </a:extLst>
        </xdr:cNvPr>
        <xdr:cNvSpPr txBox="1">
          <a:spLocks noChangeArrowheads="1"/>
        </xdr:cNvSpPr>
      </xdr:nvSpPr>
      <xdr:spPr bwMode="auto">
        <a:xfrm>
          <a:off x="384556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980" name="Text Box 16">
          <a:extLst>
            <a:ext uri="{FF2B5EF4-FFF2-40B4-BE49-F238E27FC236}">
              <a16:creationId xmlns:a16="http://schemas.microsoft.com/office/drawing/2014/main" id="{F1C25254-839E-EF45-A282-C504BCE0BB2B}"/>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981" name="Text Box 17">
          <a:extLst>
            <a:ext uri="{FF2B5EF4-FFF2-40B4-BE49-F238E27FC236}">
              <a16:creationId xmlns:a16="http://schemas.microsoft.com/office/drawing/2014/main" id="{BC1E9E38-92B9-934C-9226-518AFC551163}"/>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982" name="Text Box 18">
          <a:extLst>
            <a:ext uri="{FF2B5EF4-FFF2-40B4-BE49-F238E27FC236}">
              <a16:creationId xmlns:a16="http://schemas.microsoft.com/office/drawing/2014/main" id="{2D3A401F-C835-E44A-B33B-C5C2FC6CDEE9}"/>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983" name="Text Box 19">
          <a:extLst>
            <a:ext uri="{FF2B5EF4-FFF2-40B4-BE49-F238E27FC236}">
              <a16:creationId xmlns:a16="http://schemas.microsoft.com/office/drawing/2014/main" id="{619A53C4-0345-A646-BFF8-13889A605B38}"/>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984" name="Text Box 16">
          <a:extLst>
            <a:ext uri="{FF2B5EF4-FFF2-40B4-BE49-F238E27FC236}">
              <a16:creationId xmlns:a16="http://schemas.microsoft.com/office/drawing/2014/main" id="{5BE7CA39-74F6-414C-BFF2-AC0FBB214D3E}"/>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985" name="Text Box 17">
          <a:extLst>
            <a:ext uri="{FF2B5EF4-FFF2-40B4-BE49-F238E27FC236}">
              <a16:creationId xmlns:a16="http://schemas.microsoft.com/office/drawing/2014/main" id="{4A05E3D9-B5AF-A940-941A-90ED73F63838}"/>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986" name="Text Box 18">
          <a:extLst>
            <a:ext uri="{FF2B5EF4-FFF2-40B4-BE49-F238E27FC236}">
              <a16:creationId xmlns:a16="http://schemas.microsoft.com/office/drawing/2014/main" id="{3B44A699-ABD2-E641-A71E-B49708C16E33}"/>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987" name="Text Box 19">
          <a:extLst>
            <a:ext uri="{FF2B5EF4-FFF2-40B4-BE49-F238E27FC236}">
              <a16:creationId xmlns:a16="http://schemas.microsoft.com/office/drawing/2014/main" id="{6A1A0550-801F-3E4E-821A-B93D944D5232}"/>
            </a:ext>
          </a:extLst>
        </xdr:cNvPr>
        <xdr:cNvSpPr txBox="1">
          <a:spLocks noChangeArrowheads="1"/>
        </xdr:cNvSpPr>
      </xdr:nvSpPr>
      <xdr:spPr bwMode="auto">
        <a:xfrm>
          <a:off x="400177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88" name="Text Box 16">
          <a:extLst>
            <a:ext uri="{FF2B5EF4-FFF2-40B4-BE49-F238E27FC236}">
              <a16:creationId xmlns:a16="http://schemas.microsoft.com/office/drawing/2014/main" id="{F374D081-7393-8742-A268-9E4A96636851}"/>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89" name="Text Box 17">
          <a:extLst>
            <a:ext uri="{FF2B5EF4-FFF2-40B4-BE49-F238E27FC236}">
              <a16:creationId xmlns:a16="http://schemas.microsoft.com/office/drawing/2014/main" id="{9CD02E29-F938-2345-9957-8B908C7D0E5A}"/>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90" name="Text Box 18">
          <a:extLst>
            <a:ext uri="{FF2B5EF4-FFF2-40B4-BE49-F238E27FC236}">
              <a16:creationId xmlns:a16="http://schemas.microsoft.com/office/drawing/2014/main" id="{F704FDDA-837D-A04A-BC5A-DB3E2BBC7CB6}"/>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91" name="Text Box 19">
          <a:extLst>
            <a:ext uri="{FF2B5EF4-FFF2-40B4-BE49-F238E27FC236}">
              <a16:creationId xmlns:a16="http://schemas.microsoft.com/office/drawing/2014/main" id="{E686EBCC-6A79-2943-8064-A99983D0C3D7}"/>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92" name="Text Box 16">
          <a:extLst>
            <a:ext uri="{FF2B5EF4-FFF2-40B4-BE49-F238E27FC236}">
              <a16:creationId xmlns:a16="http://schemas.microsoft.com/office/drawing/2014/main" id="{056A2206-55F6-1E4B-B4B3-BF1ED5C9785D}"/>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93" name="Text Box 17">
          <a:extLst>
            <a:ext uri="{FF2B5EF4-FFF2-40B4-BE49-F238E27FC236}">
              <a16:creationId xmlns:a16="http://schemas.microsoft.com/office/drawing/2014/main" id="{AA4F0696-3727-FA4D-86F5-FE2BB2D534A4}"/>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94" name="Text Box 18">
          <a:extLst>
            <a:ext uri="{FF2B5EF4-FFF2-40B4-BE49-F238E27FC236}">
              <a16:creationId xmlns:a16="http://schemas.microsoft.com/office/drawing/2014/main" id="{71ABDB82-0C27-4043-ACA5-FFA9D8F5D0EA}"/>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95" name="Text Box 19">
          <a:extLst>
            <a:ext uri="{FF2B5EF4-FFF2-40B4-BE49-F238E27FC236}">
              <a16:creationId xmlns:a16="http://schemas.microsoft.com/office/drawing/2014/main" id="{87A97087-485F-E54D-B750-BB1D5395F1E9}"/>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96" name="Text Box 16">
          <a:extLst>
            <a:ext uri="{FF2B5EF4-FFF2-40B4-BE49-F238E27FC236}">
              <a16:creationId xmlns:a16="http://schemas.microsoft.com/office/drawing/2014/main" id="{36A97D71-ED5C-1A4E-AC9B-F8B759D1B7FF}"/>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97" name="Text Box 17">
          <a:extLst>
            <a:ext uri="{FF2B5EF4-FFF2-40B4-BE49-F238E27FC236}">
              <a16:creationId xmlns:a16="http://schemas.microsoft.com/office/drawing/2014/main" id="{B4660139-F087-D748-8E73-E5F9365D92F5}"/>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98" name="Text Box 18">
          <a:extLst>
            <a:ext uri="{FF2B5EF4-FFF2-40B4-BE49-F238E27FC236}">
              <a16:creationId xmlns:a16="http://schemas.microsoft.com/office/drawing/2014/main" id="{09CA6BD5-F78D-434C-A93C-6C68CB70D990}"/>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999" name="Text Box 19">
          <a:extLst>
            <a:ext uri="{FF2B5EF4-FFF2-40B4-BE49-F238E27FC236}">
              <a16:creationId xmlns:a16="http://schemas.microsoft.com/office/drawing/2014/main" id="{D0856ABB-50C5-0A45-B90D-55890365E274}"/>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1000" name="Text Box 16">
          <a:extLst>
            <a:ext uri="{FF2B5EF4-FFF2-40B4-BE49-F238E27FC236}">
              <a16:creationId xmlns:a16="http://schemas.microsoft.com/office/drawing/2014/main" id="{30951AA4-D507-0A44-8C6D-EE86A7DB195C}"/>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1001" name="Text Box 17">
          <a:extLst>
            <a:ext uri="{FF2B5EF4-FFF2-40B4-BE49-F238E27FC236}">
              <a16:creationId xmlns:a16="http://schemas.microsoft.com/office/drawing/2014/main" id="{361063D5-991C-5B45-AA02-130AB89A8193}"/>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1002" name="Text Box 18">
          <a:extLst>
            <a:ext uri="{FF2B5EF4-FFF2-40B4-BE49-F238E27FC236}">
              <a16:creationId xmlns:a16="http://schemas.microsoft.com/office/drawing/2014/main" id="{E5B8BCC5-0474-1845-BD68-0F30C7B9518F}"/>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1003" name="Text Box 19">
          <a:extLst>
            <a:ext uri="{FF2B5EF4-FFF2-40B4-BE49-F238E27FC236}">
              <a16:creationId xmlns:a16="http://schemas.microsoft.com/office/drawing/2014/main" id="{C9888E77-A5DB-9743-8F62-43CB38D02CEF}"/>
            </a:ext>
          </a:extLst>
        </xdr:cNvPr>
        <xdr:cNvSpPr txBox="1">
          <a:spLocks noChangeArrowheads="1"/>
        </xdr:cNvSpPr>
      </xdr:nvSpPr>
      <xdr:spPr bwMode="auto">
        <a:xfrm>
          <a:off x="41998900" y="2674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1004" name="Text Box 16">
          <a:extLst>
            <a:ext uri="{FF2B5EF4-FFF2-40B4-BE49-F238E27FC236}">
              <a16:creationId xmlns:a16="http://schemas.microsoft.com/office/drawing/2014/main" id="{46D172E5-41DD-6F48-AEA2-154B1AF643F4}"/>
            </a:ext>
          </a:extLst>
        </xdr:cNvPr>
        <xdr:cNvSpPr txBox="1">
          <a:spLocks noChangeArrowheads="1"/>
        </xdr:cNvSpPr>
      </xdr:nvSpPr>
      <xdr:spPr bwMode="auto">
        <a:xfrm>
          <a:off x="111887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1005" name="Text Box 17">
          <a:extLst>
            <a:ext uri="{FF2B5EF4-FFF2-40B4-BE49-F238E27FC236}">
              <a16:creationId xmlns:a16="http://schemas.microsoft.com/office/drawing/2014/main" id="{BAD673F5-45B9-7440-9664-76FCD5F3F545}"/>
            </a:ext>
          </a:extLst>
        </xdr:cNvPr>
        <xdr:cNvSpPr txBox="1">
          <a:spLocks noChangeArrowheads="1"/>
        </xdr:cNvSpPr>
      </xdr:nvSpPr>
      <xdr:spPr bwMode="auto">
        <a:xfrm>
          <a:off x="111887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1006" name="Text Box 18">
          <a:extLst>
            <a:ext uri="{FF2B5EF4-FFF2-40B4-BE49-F238E27FC236}">
              <a16:creationId xmlns:a16="http://schemas.microsoft.com/office/drawing/2014/main" id="{30058207-1C28-494F-A66A-4A0923A02415}"/>
            </a:ext>
          </a:extLst>
        </xdr:cNvPr>
        <xdr:cNvSpPr txBox="1">
          <a:spLocks noChangeArrowheads="1"/>
        </xdr:cNvSpPr>
      </xdr:nvSpPr>
      <xdr:spPr bwMode="auto">
        <a:xfrm>
          <a:off x="111887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1007" name="Text Box 19">
          <a:extLst>
            <a:ext uri="{FF2B5EF4-FFF2-40B4-BE49-F238E27FC236}">
              <a16:creationId xmlns:a16="http://schemas.microsoft.com/office/drawing/2014/main" id="{F4D44F4D-CAEF-764D-A245-3D027C0CE200}"/>
            </a:ext>
          </a:extLst>
        </xdr:cNvPr>
        <xdr:cNvSpPr txBox="1">
          <a:spLocks noChangeArrowheads="1"/>
        </xdr:cNvSpPr>
      </xdr:nvSpPr>
      <xdr:spPr bwMode="auto">
        <a:xfrm>
          <a:off x="111887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35</xdr:row>
      <xdr:rowOff>0</xdr:rowOff>
    </xdr:from>
    <xdr:ext cx="95250" cy="171450"/>
    <xdr:sp macro="" textlink="">
      <xdr:nvSpPr>
        <xdr:cNvPr id="1008" name="Text Box 16">
          <a:extLst>
            <a:ext uri="{FF2B5EF4-FFF2-40B4-BE49-F238E27FC236}">
              <a16:creationId xmlns:a16="http://schemas.microsoft.com/office/drawing/2014/main" id="{F3D830B6-4D71-6A41-BF52-34A6984E226C}"/>
            </a:ext>
          </a:extLst>
        </xdr:cNvPr>
        <xdr:cNvSpPr txBox="1">
          <a:spLocks noChangeArrowheads="1"/>
        </xdr:cNvSpPr>
      </xdr:nvSpPr>
      <xdr:spPr bwMode="auto">
        <a:xfrm>
          <a:off x="384556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35</xdr:row>
      <xdr:rowOff>0</xdr:rowOff>
    </xdr:from>
    <xdr:ext cx="95250" cy="171450"/>
    <xdr:sp macro="" textlink="">
      <xdr:nvSpPr>
        <xdr:cNvPr id="1009" name="Text Box 17">
          <a:extLst>
            <a:ext uri="{FF2B5EF4-FFF2-40B4-BE49-F238E27FC236}">
              <a16:creationId xmlns:a16="http://schemas.microsoft.com/office/drawing/2014/main" id="{F1BD878A-E8B9-9448-9707-71FBDE953F73}"/>
            </a:ext>
          </a:extLst>
        </xdr:cNvPr>
        <xdr:cNvSpPr txBox="1">
          <a:spLocks noChangeArrowheads="1"/>
        </xdr:cNvSpPr>
      </xdr:nvSpPr>
      <xdr:spPr bwMode="auto">
        <a:xfrm>
          <a:off x="384556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35</xdr:row>
      <xdr:rowOff>0</xdr:rowOff>
    </xdr:from>
    <xdr:ext cx="95250" cy="171450"/>
    <xdr:sp macro="" textlink="">
      <xdr:nvSpPr>
        <xdr:cNvPr id="1010" name="Text Box 18">
          <a:extLst>
            <a:ext uri="{FF2B5EF4-FFF2-40B4-BE49-F238E27FC236}">
              <a16:creationId xmlns:a16="http://schemas.microsoft.com/office/drawing/2014/main" id="{621B8DD1-1E1F-E947-96B0-1E2819BE6CA7}"/>
            </a:ext>
          </a:extLst>
        </xdr:cNvPr>
        <xdr:cNvSpPr txBox="1">
          <a:spLocks noChangeArrowheads="1"/>
        </xdr:cNvSpPr>
      </xdr:nvSpPr>
      <xdr:spPr bwMode="auto">
        <a:xfrm>
          <a:off x="384556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35</xdr:row>
      <xdr:rowOff>0</xdr:rowOff>
    </xdr:from>
    <xdr:ext cx="95250" cy="171450"/>
    <xdr:sp macro="" textlink="">
      <xdr:nvSpPr>
        <xdr:cNvPr id="1011" name="Text Box 19">
          <a:extLst>
            <a:ext uri="{FF2B5EF4-FFF2-40B4-BE49-F238E27FC236}">
              <a16:creationId xmlns:a16="http://schemas.microsoft.com/office/drawing/2014/main" id="{B47AC7AA-930A-564C-B389-EBD559A193F3}"/>
            </a:ext>
          </a:extLst>
        </xdr:cNvPr>
        <xdr:cNvSpPr txBox="1">
          <a:spLocks noChangeArrowheads="1"/>
        </xdr:cNvSpPr>
      </xdr:nvSpPr>
      <xdr:spPr bwMode="auto">
        <a:xfrm>
          <a:off x="384556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012" name="Text Box 16">
          <a:extLst>
            <a:ext uri="{FF2B5EF4-FFF2-40B4-BE49-F238E27FC236}">
              <a16:creationId xmlns:a16="http://schemas.microsoft.com/office/drawing/2014/main" id="{C6B14477-75C6-F648-8673-6BF20EEA7C46}"/>
            </a:ext>
          </a:extLst>
        </xdr:cNvPr>
        <xdr:cNvSpPr txBox="1">
          <a:spLocks noChangeArrowheads="1"/>
        </xdr:cNvSpPr>
      </xdr:nvSpPr>
      <xdr:spPr bwMode="auto">
        <a:xfrm>
          <a:off x="400177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013" name="Text Box 17">
          <a:extLst>
            <a:ext uri="{FF2B5EF4-FFF2-40B4-BE49-F238E27FC236}">
              <a16:creationId xmlns:a16="http://schemas.microsoft.com/office/drawing/2014/main" id="{EBD3A150-7A7F-3940-B598-ABD5D0E06315}"/>
            </a:ext>
          </a:extLst>
        </xdr:cNvPr>
        <xdr:cNvSpPr txBox="1">
          <a:spLocks noChangeArrowheads="1"/>
        </xdr:cNvSpPr>
      </xdr:nvSpPr>
      <xdr:spPr bwMode="auto">
        <a:xfrm>
          <a:off x="400177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014" name="Text Box 18">
          <a:extLst>
            <a:ext uri="{FF2B5EF4-FFF2-40B4-BE49-F238E27FC236}">
              <a16:creationId xmlns:a16="http://schemas.microsoft.com/office/drawing/2014/main" id="{9AD39D9E-A21E-4F46-83BB-ACC7F0415E93}"/>
            </a:ext>
          </a:extLst>
        </xdr:cNvPr>
        <xdr:cNvSpPr txBox="1">
          <a:spLocks noChangeArrowheads="1"/>
        </xdr:cNvSpPr>
      </xdr:nvSpPr>
      <xdr:spPr bwMode="auto">
        <a:xfrm>
          <a:off x="400177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015" name="Text Box 19">
          <a:extLst>
            <a:ext uri="{FF2B5EF4-FFF2-40B4-BE49-F238E27FC236}">
              <a16:creationId xmlns:a16="http://schemas.microsoft.com/office/drawing/2014/main" id="{8E06A60D-DBFF-B544-ABE7-9D51E2CB4514}"/>
            </a:ext>
          </a:extLst>
        </xdr:cNvPr>
        <xdr:cNvSpPr txBox="1">
          <a:spLocks noChangeArrowheads="1"/>
        </xdr:cNvSpPr>
      </xdr:nvSpPr>
      <xdr:spPr bwMode="auto">
        <a:xfrm>
          <a:off x="400177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016" name="Text Box 16">
          <a:extLst>
            <a:ext uri="{FF2B5EF4-FFF2-40B4-BE49-F238E27FC236}">
              <a16:creationId xmlns:a16="http://schemas.microsoft.com/office/drawing/2014/main" id="{BB458884-6F6C-4244-A6E4-CE72E2E12DEB}"/>
            </a:ext>
          </a:extLst>
        </xdr:cNvPr>
        <xdr:cNvSpPr txBox="1">
          <a:spLocks noChangeArrowheads="1"/>
        </xdr:cNvSpPr>
      </xdr:nvSpPr>
      <xdr:spPr bwMode="auto">
        <a:xfrm>
          <a:off x="400177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017" name="Text Box 17">
          <a:extLst>
            <a:ext uri="{FF2B5EF4-FFF2-40B4-BE49-F238E27FC236}">
              <a16:creationId xmlns:a16="http://schemas.microsoft.com/office/drawing/2014/main" id="{6EFEE72C-EF0D-6C4B-AFD4-32CBB0171CAD}"/>
            </a:ext>
          </a:extLst>
        </xdr:cNvPr>
        <xdr:cNvSpPr txBox="1">
          <a:spLocks noChangeArrowheads="1"/>
        </xdr:cNvSpPr>
      </xdr:nvSpPr>
      <xdr:spPr bwMode="auto">
        <a:xfrm>
          <a:off x="400177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018" name="Text Box 18">
          <a:extLst>
            <a:ext uri="{FF2B5EF4-FFF2-40B4-BE49-F238E27FC236}">
              <a16:creationId xmlns:a16="http://schemas.microsoft.com/office/drawing/2014/main" id="{8EB8D458-5CD2-274B-B4AE-E3CBCDC2D8F2}"/>
            </a:ext>
          </a:extLst>
        </xdr:cNvPr>
        <xdr:cNvSpPr txBox="1">
          <a:spLocks noChangeArrowheads="1"/>
        </xdr:cNvSpPr>
      </xdr:nvSpPr>
      <xdr:spPr bwMode="auto">
        <a:xfrm>
          <a:off x="400177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019" name="Text Box 19">
          <a:extLst>
            <a:ext uri="{FF2B5EF4-FFF2-40B4-BE49-F238E27FC236}">
              <a16:creationId xmlns:a16="http://schemas.microsoft.com/office/drawing/2014/main" id="{2AE6A052-ABAA-9A43-B504-3FDC3F6FDD67}"/>
            </a:ext>
          </a:extLst>
        </xdr:cNvPr>
        <xdr:cNvSpPr txBox="1">
          <a:spLocks noChangeArrowheads="1"/>
        </xdr:cNvSpPr>
      </xdr:nvSpPr>
      <xdr:spPr bwMode="auto">
        <a:xfrm>
          <a:off x="400177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1020" name="Text Box 16">
          <a:extLst>
            <a:ext uri="{FF2B5EF4-FFF2-40B4-BE49-F238E27FC236}">
              <a16:creationId xmlns:a16="http://schemas.microsoft.com/office/drawing/2014/main" id="{630D23E8-CA93-AD4B-BB24-45DAE976E608}"/>
            </a:ext>
          </a:extLst>
        </xdr:cNvPr>
        <xdr:cNvSpPr txBox="1">
          <a:spLocks noChangeArrowheads="1"/>
        </xdr:cNvSpPr>
      </xdr:nvSpPr>
      <xdr:spPr bwMode="auto">
        <a:xfrm>
          <a:off x="419989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1021" name="Text Box 17">
          <a:extLst>
            <a:ext uri="{FF2B5EF4-FFF2-40B4-BE49-F238E27FC236}">
              <a16:creationId xmlns:a16="http://schemas.microsoft.com/office/drawing/2014/main" id="{479A431A-AF53-D145-AF93-D2FEB794B9EE}"/>
            </a:ext>
          </a:extLst>
        </xdr:cNvPr>
        <xdr:cNvSpPr txBox="1">
          <a:spLocks noChangeArrowheads="1"/>
        </xdr:cNvSpPr>
      </xdr:nvSpPr>
      <xdr:spPr bwMode="auto">
        <a:xfrm>
          <a:off x="419989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1022" name="Text Box 18">
          <a:extLst>
            <a:ext uri="{FF2B5EF4-FFF2-40B4-BE49-F238E27FC236}">
              <a16:creationId xmlns:a16="http://schemas.microsoft.com/office/drawing/2014/main" id="{7ECE9124-B2E4-8D46-A91E-DFEA2FD846A8}"/>
            </a:ext>
          </a:extLst>
        </xdr:cNvPr>
        <xdr:cNvSpPr txBox="1">
          <a:spLocks noChangeArrowheads="1"/>
        </xdr:cNvSpPr>
      </xdr:nvSpPr>
      <xdr:spPr bwMode="auto">
        <a:xfrm>
          <a:off x="419989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1023" name="Text Box 19">
          <a:extLst>
            <a:ext uri="{FF2B5EF4-FFF2-40B4-BE49-F238E27FC236}">
              <a16:creationId xmlns:a16="http://schemas.microsoft.com/office/drawing/2014/main" id="{F329DA85-BC89-594D-99A4-D6F8B1550969}"/>
            </a:ext>
          </a:extLst>
        </xdr:cNvPr>
        <xdr:cNvSpPr txBox="1">
          <a:spLocks noChangeArrowheads="1"/>
        </xdr:cNvSpPr>
      </xdr:nvSpPr>
      <xdr:spPr bwMode="auto">
        <a:xfrm>
          <a:off x="419989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1024" name="Text Box 16">
          <a:extLst>
            <a:ext uri="{FF2B5EF4-FFF2-40B4-BE49-F238E27FC236}">
              <a16:creationId xmlns:a16="http://schemas.microsoft.com/office/drawing/2014/main" id="{FD48936F-1A8E-214C-9A18-C8AD0F2767BA}"/>
            </a:ext>
          </a:extLst>
        </xdr:cNvPr>
        <xdr:cNvSpPr txBox="1">
          <a:spLocks noChangeArrowheads="1"/>
        </xdr:cNvSpPr>
      </xdr:nvSpPr>
      <xdr:spPr bwMode="auto">
        <a:xfrm>
          <a:off x="419989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1025" name="Text Box 17">
          <a:extLst>
            <a:ext uri="{FF2B5EF4-FFF2-40B4-BE49-F238E27FC236}">
              <a16:creationId xmlns:a16="http://schemas.microsoft.com/office/drawing/2014/main" id="{FA41B7C7-1D32-4742-8F11-382780494233}"/>
            </a:ext>
          </a:extLst>
        </xdr:cNvPr>
        <xdr:cNvSpPr txBox="1">
          <a:spLocks noChangeArrowheads="1"/>
        </xdr:cNvSpPr>
      </xdr:nvSpPr>
      <xdr:spPr bwMode="auto">
        <a:xfrm>
          <a:off x="419989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1026" name="Text Box 18">
          <a:extLst>
            <a:ext uri="{FF2B5EF4-FFF2-40B4-BE49-F238E27FC236}">
              <a16:creationId xmlns:a16="http://schemas.microsoft.com/office/drawing/2014/main" id="{1F679F7A-546F-0441-8A0E-B2DADCD4F17A}"/>
            </a:ext>
          </a:extLst>
        </xdr:cNvPr>
        <xdr:cNvSpPr txBox="1">
          <a:spLocks noChangeArrowheads="1"/>
        </xdr:cNvSpPr>
      </xdr:nvSpPr>
      <xdr:spPr bwMode="auto">
        <a:xfrm>
          <a:off x="419989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1027" name="Text Box 19">
          <a:extLst>
            <a:ext uri="{FF2B5EF4-FFF2-40B4-BE49-F238E27FC236}">
              <a16:creationId xmlns:a16="http://schemas.microsoft.com/office/drawing/2014/main" id="{AE5EA2EC-B6B1-0D40-8AFB-654BB67EC317}"/>
            </a:ext>
          </a:extLst>
        </xdr:cNvPr>
        <xdr:cNvSpPr txBox="1">
          <a:spLocks noChangeArrowheads="1"/>
        </xdr:cNvSpPr>
      </xdr:nvSpPr>
      <xdr:spPr bwMode="auto">
        <a:xfrm>
          <a:off x="419989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1028" name="Text Box 16">
          <a:extLst>
            <a:ext uri="{FF2B5EF4-FFF2-40B4-BE49-F238E27FC236}">
              <a16:creationId xmlns:a16="http://schemas.microsoft.com/office/drawing/2014/main" id="{70EB3A1A-B533-984D-A01B-063581551752}"/>
            </a:ext>
          </a:extLst>
        </xdr:cNvPr>
        <xdr:cNvSpPr txBox="1">
          <a:spLocks noChangeArrowheads="1"/>
        </xdr:cNvSpPr>
      </xdr:nvSpPr>
      <xdr:spPr bwMode="auto">
        <a:xfrm>
          <a:off x="419989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1029" name="Text Box 17">
          <a:extLst>
            <a:ext uri="{FF2B5EF4-FFF2-40B4-BE49-F238E27FC236}">
              <a16:creationId xmlns:a16="http://schemas.microsoft.com/office/drawing/2014/main" id="{BC84D46D-1F62-F247-9DFF-CD2D8D32785C}"/>
            </a:ext>
          </a:extLst>
        </xdr:cNvPr>
        <xdr:cNvSpPr txBox="1">
          <a:spLocks noChangeArrowheads="1"/>
        </xdr:cNvSpPr>
      </xdr:nvSpPr>
      <xdr:spPr bwMode="auto">
        <a:xfrm>
          <a:off x="419989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1030" name="Text Box 18">
          <a:extLst>
            <a:ext uri="{FF2B5EF4-FFF2-40B4-BE49-F238E27FC236}">
              <a16:creationId xmlns:a16="http://schemas.microsoft.com/office/drawing/2014/main" id="{65EBB6AC-D1E3-B04F-95BD-B11018DF4C2A}"/>
            </a:ext>
          </a:extLst>
        </xdr:cNvPr>
        <xdr:cNvSpPr txBox="1">
          <a:spLocks noChangeArrowheads="1"/>
        </xdr:cNvSpPr>
      </xdr:nvSpPr>
      <xdr:spPr bwMode="auto">
        <a:xfrm>
          <a:off x="419989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1031" name="Text Box 19">
          <a:extLst>
            <a:ext uri="{FF2B5EF4-FFF2-40B4-BE49-F238E27FC236}">
              <a16:creationId xmlns:a16="http://schemas.microsoft.com/office/drawing/2014/main" id="{1AD609A5-9E7A-7F46-9411-CBAF9FC6BDBD}"/>
            </a:ext>
          </a:extLst>
        </xdr:cNvPr>
        <xdr:cNvSpPr txBox="1">
          <a:spLocks noChangeArrowheads="1"/>
        </xdr:cNvSpPr>
      </xdr:nvSpPr>
      <xdr:spPr bwMode="auto">
        <a:xfrm>
          <a:off x="419989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1032" name="Text Box 16">
          <a:extLst>
            <a:ext uri="{FF2B5EF4-FFF2-40B4-BE49-F238E27FC236}">
              <a16:creationId xmlns:a16="http://schemas.microsoft.com/office/drawing/2014/main" id="{9F5C6DBE-AA82-E141-877B-022BF1DAB2E4}"/>
            </a:ext>
          </a:extLst>
        </xdr:cNvPr>
        <xdr:cNvSpPr txBox="1">
          <a:spLocks noChangeArrowheads="1"/>
        </xdr:cNvSpPr>
      </xdr:nvSpPr>
      <xdr:spPr bwMode="auto">
        <a:xfrm>
          <a:off x="419989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1033" name="Text Box 17">
          <a:extLst>
            <a:ext uri="{FF2B5EF4-FFF2-40B4-BE49-F238E27FC236}">
              <a16:creationId xmlns:a16="http://schemas.microsoft.com/office/drawing/2014/main" id="{E5D45F8C-68EB-6046-B098-E8E06B50E3FA}"/>
            </a:ext>
          </a:extLst>
        </xdr:cNvPr>
        <xdr:cNvSpPr txBox="1">
          <a:spLocks noChangeArrowheads="1"/>
        </xdr:cNvSpPr>
      </xdr:nvSpPr>
      <xdr:spPr bwMode="auto">
        <a:xfrm>
          <a:off x="419989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1034" name="Text Box 18">
          <a:extLst>
            <a:ext uri="{FF2B5EF4-FFF2-40B4-BE49-F238E27FC236}">
              <a16:creationId xmlns:a16="http://schemas.microsoft.com/office/drawing/2014/main" id="{A0590833-A1C9-4A44-B90E-8342F55A46EC}"/>
            </a:ext>
          </a:extLst>
        </xdr:cNvPr>
        <xdr:cNvSpPr txBox="1">
          <a:spLocks noChangeArrowheads="1"/>
        </xdr:cNvSpPr>
      </xdr:nvSpPr>
      <xdr:spPr bwMode="auto">
        <a:xfrm>
          <a:off x="419989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1035" name="Text Box 19">
          <a:extLst>
            <a:ext uri="{FF2B5EF4-FFF2-40B4-BE49-F238E27FC236}">
              <a16:creationId xmlns:a16="http://schemas.microsoft.com/office/drawing/2014/main" id="{5EA67BE5-FAF5-B64E-BB65-861FEDBEB5AE}"/>
            </a:ext>
          </a:extLst>
        </xdr:cNvPr>
        <xdr:cNvSpPr txBox="1">
          <a:spLocks noChangeArrowheads="1"/>
        </xdr:cNvSpPr>
      </xdr:nvSpPr>
      <xdr:spPr bwMode="auto">
        <a:xfrm>
          <a:off x="41998900" y="19177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50</xdr:row>
      <xdr:rowOff>0</xdr:rowOff>
    </xdr:from>
    <xdr:ext cx="95250" cy="171450"/>
    <xdr:sp macro="" textlink="">
      <xdr:nvSpPr>
        <xdr:cNvPr id="1036" name="Text Box 16">
          <a:extLst>
            <a:ext uri="{FF2B5EF4-FFF2-40B4-BE49-F238E27FC236}">
              <a16:creationId xmlns:a16="http://schemas.microsoft.com/office/drawing/2014/main" id="{03459DD1-9756-F14A-8186-2E50D03CE66C}"/>
            </a:ext>
          </a:extLst>
        </xdr:cNvPr>
        <xdr:cNvSpPr txBox="1">
          <a:spLocks noChangeArrowheads="1"/>
        </xdr:cNvSpPr>
      </xdr:nvSpPr>
      <xdr:spPr bwMode="auto">
        <a:xfrm>
          <a:off x="111887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50</xdr:row>
      <xdr:rowOff>0</xdr:rowOff>
    </xdr:from>
    <xdr:ext cx="95250" cy="171450"/>
    <xdr:sp macro="" textlink="">
      <xdr:nvSpPr>
        <xdr:cNvPr id="1037" name="Text Box 17">
          <a:extLst>
            <a:ext uri="{FF2B5EF4-FFF2-40B4-BE49-F238E27FC236}">
              <a16:creationId xmlns:a16="http://schemas.microsoft.com/office/drawing/2014/main" id="{9DCAD101-4340-6744-8D24-C536E803F5B4}"/>
            </a:ext>
          </a:extLst>
        </xdr:cNvPr>
        <xdr:cNvSpPr txBox="1">
          <a:spLocks noChangeArrowheads="1"/>
        </xdr:cNvSpPr>
      </xdr:nvSpPr>
      <xdr:spPr bwMode="auto">
        <a:xfrm>
          <a:off x="111887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50</xdr:row>
      <xdr:rowOff>0</xdr:rowOff>
    </xdr:from>
    <xdr:ext cx="95250" cy="171450"/>
    <xdr:sp macro="" textlink="">
      <xdr:nvSpPr>
        <xdr:cNvPr id="1038" name="Text Box 18">
          <a:extLst>
            <a:ext uri="{FF2B5EF4-FFF2-40B4-BE49-F238E27FC236}">
              <a16:creationId xmlns:a16="http://schemas.microsoft.com/office/drawing/2014/main" id="{DBBFAB0B-ED64-0A48-9BF5-B0A3C97990DD}"/>
            </a:ext>
          </a:extLst>
        </xdr:cNvPr>
        <xdr:cNvSpPr txBox="1">
          <a:spLocks noChangeArrowheads="1"/>
        </xdr:cNvSpPr>
      </xdr:nvSpPr>
      <xdr:spPr bwMode="auto">
        <a:xfrm>
          <a:off x="111887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50</xdr:row>
      <xdr:rowOff>0</xdr:rowOff>
    </xdr:from>
    <xdr:ext cx="95250" cy="171450"/>
    <xdr:sp macro="" textlink="">
      <xdr:nvSpPr>
        <xdr:cNvPr id="1039" name="Text Box 19">
          <a:extLst>
            <a:ext uri="{FF2B5EF4-FFF2-40B4-BE49-F238E27FC236}">
              <a16:creationId xmlns:a16="http://schemas.microsoft.com/office/drawing/2014/main" id="{130529FA-569D-4249-95D7-28DF520396AB}"/>
            </a:ext>
          </a:extLst>
        </xdr:cNvPr>
        <xdr:cNvSpPr txBox="1">
          <a:spLocks noChangeArrowheads="1"/>
        </xdr:cNvSpPr>
      </xdr:nvSpPr>
      <xdr:spPr bwMode="auto">
        <a:xfrm>
          <a:off x="111887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53</xdr:row>
      <xdr:rowOff>504825</xdr:rowOff>
    </xdr:from>
    <xdr:ext cx="95250" cy="442269"/>
    <xdr:sp macro="" textlink="">
      <xdr:nvSpPr>
        <xdr:cNvPr id="1040" name="Text Box 15">
          <a:extLst>
            <a:ext uri="{FF2B5EF4-FFF2-40B4-BE49-F238E27FC236}">
              <a16:creationId xmlns:a16="http://schemas.microsoft.com/office/drawing/2014/main" id="{2E5D9221-8B70-4546-857E-4EFDCC26F49F}"/>
            </a:ext>
          </a:extLst>
        </xdr:cNvPr>
        <xdr:cNvSpPr txBox="1">
          <a:spLocks noChangeArrowheads="1"/>
        </xdr:cNvSpPr>
      </xdr:nvSpPr>
      <xdr:spPr bwMode="auto">
        <a:xfrm>
          <a:off x="11188700" y="32051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50</xdr:row>
      <xdr:rowOff>0</xdr:rowOff>
    </xdr:from>
    <xdr:ext cx="95250" cy="171450"/>
    <xdr:sp macro="" textlink="">
      <xdr:nvSpPr>
        <xdr:cNvPr id="1041" name="Text Box 16">
          <a:extLst>
            <a:ext uri="{FF2B5EF4-FFF2-40B4-BE49-F238E27FC236}">
              <a16:creationId xmlns:a16="http://schemas.microsoft.com/office/drawing/2014/main" id="{02EBC612-5EFC-8343-B9E4-65D6AF2F9149}"/>
            </a:ext>
          </a:extLst>
        </xdr:cNvPr>
        <xdr:cNvSpPr txBox="1">
          <a:spLocks noChangeArrowheads="1"/>
        </xdr:cNvSpPr>
      </xdr:nvSpPr>
      <xdr:spPr bwMode="auto">
        <a:xfrm>
          <a:off x="384556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50</xdr:row>
      <xdr:rowOff>0</xdr:rowOff>
    </xdr:from>
    <xdr:ext cx="95250" cy="171450"/>
    <xdr:sp macro="" textlink="">
      <xdr:nvSpPr>
        <xdr:cNvPr id="1042" name="Text Box 17">
          <a:extLst>
            <a:ext uri="{FF2B5EF4-FFF2-40B4-BE49-F238E27FC236}">
              <a16:creationId xmlns:a16="http://schemas.microsoft.com/office/drawing/2014/main" id="{C950197F-9919-134C-BCEA-CD656F9A08A2}"/>
            </a:ext>
          </a:extLst>
        </xdr:cNvPr>
        <xdr:cNvSpPr txBox="1">
          <a:spLocks noChangeArrowheads="1"/>
        </xdr:cNvSpPr>
      </xdr:nvSpPr>
      <xdr:spPr bwMode="auto">
        <a:xfrm>
          <a:off x="384556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50</xdr:row>
      <xdr:rowOff>0</xdr:rowOff>
    </xdr:from>
    <xdr:ext cx="95250" cy="171450"/>
    <xdr:sp macro="" textlink="">
      <xdr:nvSpPr>
        <xdr:cNvPr id="1043" name="Text Box 18">
          <a:extLst>
            <a:ext uri="{FF2B5EF4-FFF2-40B4-BE49-F238E27FC236}">
              <a16:creationId xmlns:a16="http://schemas.microsoft.com/office/drawing/2014/main" id="{D4A45BC9-2E96-DE40-B74C-4BE5ABF919FF}"/>
            </a:ext>
          </a:extLst>
        </xdr:cNvPr>
        <xdr:cNvSpPr txBox="1">
          <a:spLocks noChangeArrowheads="1"/>
        </xdr:cNvSpPr>
      </xdr:nvSpPr>
      <xdr:spPr bwMode="auto">
        <a:xfrm>
          <a:off x="384556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50</xdr:row>
      <xdr:rowOff>0</xdr:rowOff>
    </xdr:from>
    <xdr:ext cx="95250" cy="171450"/>
    <xdr:sp macro="" textlink="">
      <xdr:nvSpPr>
        <xdr:cNvPr id="1044" name="Text Box 19">
          <a:extLst>
            <a:ext uri="{FF2B5EF4-FFF2-40B4-BE49-F238E27FC236}">
              <a16:creationId xmlns:a16="http://schemas.microsoft.com/office/drawing/2014/main" id="{023F2929-7AF0-B643-8B33-D6AE12565C44}"/>
            </a:ext>
          </a:extLst>
        </xdr:cNvPr>
        <xdr:cNvSpPr txBox="1">
          <a:spLocks noChangeArrowheads="1"/>
        </xdr:cNvSpPr>
      </xdr:nvSpPr>
      <xdr:spPr bwMode="auto">
        <a:xfrm>
          <a:off x="384556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1045" name="Text Box 16">
          <a:extLst>
            <a:ext uri="{FF2B5EF4-FFF2-40B4-BE49-F238E27FC236}">
              <a16:creationId xmlns:a16="http://schemas.microsoft.com/office/drawing/2014/main" id="{2995B697-BF6A-CB4D-AF4E-1456B410AFD4}"/>
            </a:ext>
          </a:extLst>
        </xdr:cNvPr>
        <xdr:cNvSpPr txBox="1">
          <a:spLocks noChangeArrowheads="1"/>
        </xdr:cNvSpPr>
      </xdr:nvSpPr>
      <xdr:spPr bwMode="auto">
        <a:xfrm>
          <a:off x="400177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1046" name="Text Box 17">
          <a:extLst>
            <a:ext uri="{FF2B5EF4-FFF2-40B4-BE49-F238E27FC236}">
              <a16:creationId xmlns:a16="http://schemas.microsoft.com/office/drawing/2014/main" id="{6FEAAF9A-77C0-E74F-843B-B3BC2C0B80FB}"/>
            </a:ext>
          </a:extLst>
        </xdr:cNvPr>
        <xdr:cNvSpPr txBox="1">
          <a:spLocks noChangeArrowheads="1"/>
        </xdr:cNvSpPr>
      </xdr:nvSpPr>
      <xdr:spPr bwMode="auto">
        <a:xfrm>
          <a:off x="400177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1047" name="Text Box 18">
          <a:extLst>
            <a:ext uri="{FF2B5EF4-FFF2-40B4-BE49-F238E27FC236}">
              <a16:creationId xmlns:a16="http://schemas.microsoft.com/office/drawing/2014/main" id="{650CBDDD-A5B1-B649-B596-107427B0D69F}"/>
            </a:ext>
          </a:extLst>
        </xdr:cNvPr>
        <xdr:cNvSpPr txBox="1">
          <a:spLocks noChangeArrowheads="1"/>
        </xdr:cNvSpPr>
      </xdr:nvSpPr>
      <xdr:spPr bwMode="auto">
        <a:xfrm>
          <a:off x="400177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1048" name="Text Box 19">
          <a:extLst>
            <a:ext uri="{FF2B5EF4-FFF2-40B4-BE49-F238E27FC236}">
              <a16:creationId xmlns:a16="http://schemas.microsoft.com/office/drawing/2014/main" id="{8F25C76C-ECA9-8142-81FA-5E65965C43D9}"/>
            </a:ext>
          </a:extLst>
        </xdr:cNvPr>
        <xdr:cNvSpPr txBox="1">
          <a:spLocks noChangeArrowheads="1"/>
        </xdr:cNvSpPr>
      </xdr:nvSpPr>
      <xdr:spPr bwMode="auto">
        <a:xfrm>
          <a:off x="400177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53</xdr:row>
      <xdr:rowOff>504825</xdr:rowOff>
    </xdr:from>
    <xdr:ext cx="95250" cy="442269"/>
    <xdr:sp macro="" textlink="">
      <xdr:nvSpPr>
        <xdr:cNvPr id="1049" name="Text Box 15">
          <a:extLst>
            <a:ext uri="{FF2B5EF4-FFF2-40B4-BE49-F238E27FC236}">
              <a16:creationId xmlns:a16="http://schemas.microsoft.com/office/drawing/2014/main" id="{32AB08DA-625B-3348-9AC1-F62C1AE3C720}"/>
            </a:ext>
          </a:extLst>
        </xdr:cNvPr>
        <xdr:cNvSpPr txBox="1">
          <a:spLocks noChangeArrowheads="1"/>
        </xdr:cNvSpPr>
      </xdr:nvSpPr>
      <xdr:spPr bwMode="auto">
        <a:xfrm>
          <a:off x="40017700" y="32051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1050" name="Text Box 16">
          <a:extLst>
            <a:ext uri="{FF2B5EF4-FFF2-40B4-BE49-F238E27FC236}">
              <a16:creationId xmlns:a16="http://schemas.microsoft.com/office/drawing/2014/main" id="{E17414DB-C1FB-A249-AC5B-680902418FF8}"/>
            </a:ext>
          </a:extLst>
        </xdr:cNvPr>
        <xdr:cNvSpPr txBox="1">
          <a:spLocks noChangeArrowheads="1"/>
        </xdr:cNvSpPr>
      </xdr:nvSpPr>
      <xdr:spPr bwMode="auto">
        <a:xfrm>
          <a:off x="400177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1051" name="Text Box 17">
          <a:extLst>
            <a:ext uri="{FF2B5EF4-FFF2-40B4-BE49-F238E27FC236}">
              <a16:creationId xmlns:a16="http://schemas.microsoft.com/office/drawing/2014/main" id="{B4975D62-47BE-5E4E-9329-7EB74C9E5ABF}"/>
            </a:ext>
          </a:extLst>
        </xdr:cNvPr>
        <xdr:cNvSpPr txBox="1">
          <a:spLocks noChangeArrowheads="1"/>
        </xdr:cNvSpPr>
      </xdr:nvSpPr>
      <xdr:spPr bwMode="auto">
        <a:xfrm>
          <a:off x="400177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1052" name="Text Box 18">
          <a:extLst>
            <a:ext uri="{FF2B5EF4-FFF2-40B4-BE49-F238E27FC236}">
              <a16:creationId xmlns:a16="http://schemas.microsoft.com/office/drawing/2014/main" id="{3D3F025A-5B56-9246-8227-24FE9DEEF9E9}"/>
            </a:ext>
          </a:extLst>
        </xdr:cNvPr>
        <xdr:cNvSpPr txBox="1">
          <a:spLocks noChangeArrowheads="1"/>
        </xdr:cNvSpPr>
      </xdr:nvSpPr>
      <xdr:spPr bwMode="auto">
        <a:xfrm>
          <a:off x="400177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1053" name="Text Box 19">
          <a:extLst>
            <a:ext uri="{FF2B5EF4-FFF2-40B4-BE49-F238E27FC236}">
              <a16:creationId xmlns:a16="http://schemas.microsoft.com/office/drawing/2014/main" id="{5F990E22-CF3E-7D4F-82E9-9F720EBF9CC7}"/>
            </a:ext>
          </a:extLst>
        </xdr:cNvPr>
        <xdr:cNvSpPr txBox="1">
          <a:spLocks noChangeArrowheads="1"/>
        </xdr:cNvSpPr>
      </xdr:nvSpPr>
      <xdr:spPr bwMode="auto">
        <a:xfrm>
          <a:off x="400177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53</xdr:row>
      <xdr:rowOff>504825</xdr:rowOff>
    </xdr:from>
    <xdr:ext cx="95250" cy="442269"/>
    <xdr:sp macro="" textlink="">
      <xdr:nvSpPr>
        <xdr:cNvPr id="1054" name="Text Box 15">
          <a:extLst>
            <a:ext uri="{FF2B5EF4-FFF2-40B4-BE49-F238E27FC236}">
              <a16:creationId xmlns:a16="http://schemas.microsoft.com/office/drawing/2014/main" id="{6560C309-7851-FA44-BA7E-42B89F9764CC}"/>
            </a:ext>
          </a:extLst>
        </xdr:cNvPr>
        <xdr:cNvSpPr txBox="1">
          <a:spLocks noChangeArrowheads="1"/>
        </xdr:cNvSpPr>
      </xdr:nvSpPr>
      <xdr:spPr bwMode="auto">
        <a:xfrm>
          <a:off x="40017700" y="32051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1055" name="Text Box 16">
          <a:extLst>
            <a:ext uri="{FF2B5EF4-FFF2-40B4-BE49-F238E27FC236}">
              <a16:creationId xmlns:a16="http://schemas.microsoft.com/office/drawing/2014/main" id="{91D57D09-BE45-2A4A-9CA5-B37A781798CF}"/>
            </a:ext>
          </a:extLst>
        </xdr:cNvPr>
        <xdr:cNvSpPr txBox="1">
          <a:spLocks noChangeArrowheads="1"/>
        </xdr:cNvSpPr>
      </xdr:nvSpPr>
      <xdr:spPr bwMode="auto">
        <a:xfrm>
          <a:off x="419989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1056" name="Text Box 17">
          <a:extLst>
            <a:ext uri="{FF2B5EF4-FFF2-40B4-BE49-F238E27FC236}">
              <a16:creationId xmlns:a16="http://schemas.microsoft.com/office/drawing/2014/main" id="{3D25E97E-7D34-D947-975E-AAC6C5545933}"/>
            </a:ext>
          </a:extLst>
        </xdr:cNvPr>
        <xdr:cNvSpPr txBox="1">
          <a:spLocks noChangeArrowheads="1"/>
        </xdr:cNvSpPr>
      </xdr:nvSpPr>
      <xdr:spPr bwMode="auto">
        <a:xfrm>
          <a:off x="419989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1057" name="Text Box 18">
          <a:extLst>
            <a:ext uri="{FF2B5EF4-FFF2-40B4-BE49-F238E27FC236}">
              <a16:creationId xmlns:a16="http://schemas.microsoft.com/office/drawing/2014/main" id="{21B79A32-2B97-6745-BC11-B20C552D7EE7}"/>
            </a:ext>
          </a:extLst>
        </xdr:cNvPr>
        <xdr:cNvSpPr txBox="1">
          <a:spLocks noChangeArrowheads="1"/>
        </xdr:cNvSpPr>
      </xdr:nvSpPr>
      <xdr:spPr bwMode="auto">
        <a:xfrm>
          <a:off x="419989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1058" name="Text Box 19">
          <a:extLst>
            <a:ext uri="{FF2B5EF4-FFF2-40B4-BE49-F238E27FC236}">
              <a16:creationId xmlns:a16="http://schemas.microsoft.com/office/drawing/2014/main" id="{15DE6DE0-0BB8-B842-8687-4F4303ED5FC3}"/>
            </a:ext>
          </a:extLst>
        </xdr:cNvPr>
        <xdr:cNvSpPr txBox="1">
          <a:spLocks noChangeArrowheads="1"/>
        </xdr:cNvSpPr>
      </xdr:nvSpPr>
      <xdr:spPr bwMode="auto">
        <a:xfrm>
          <a:off x="419989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1059" name="Text Box 16">
          <a:extLst>
            <a:ext uri="{FF2B5EF4-FFF2-40B4-BE49-F238E27FC236}">
              <a16:creationId xmlns:a16="http://schemas.microsoft.com/office/drawing/2014/main" id="{0F5091E4-26F4-204C-8F2C-34A2A872C046}"/>
            </a:ext>
          </a:extLst>
        </xdr:cNvPr>
        <xdr:cNvSpPr txBox="1">
          <a:spLocks noChangeArrowheads="1"/>
        </xdr:cNvSpPr>
      </xdr:nvSpPr>
      <xdr:spPr bwMode="auto">
        <a:xfrm>
          <a:off x="419989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1060" name="Text Box 17">
          <a:extLst>
            <a:ext uri="{FF2B5EF4-FFF2-40B4-BE49-F238E27FC236}">
              <a16:creationId xmlns:a16="http://schemas.microsoft.com/office/drawing/2014/main" id="{615DA8C1-90F1-814D-B218-4290D1ECAEF8}"/>
            </a:ext>
          </a:extLst>
        </xdr:cNvPr>
        <xdr:cNvSpPr txBox="1">
          <a:spLocks noChangeArrowheads="1"/>
        </xdr:cNvSpPr>
      </xdr:nvSpPr>
      <xdr:spPr bwMode="auto">
        <a:xfrm>
          <a:off x="419989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1061" name="Text Box 18">
          <a:extLst>
            <a:ext uri="{FF2B5EF4-FFF2-40B4-BE49-F238E27FC236}">
              <a16:creationId xmlns:a16="http://schemas.microsoft.com/office/drawing/2014/main" id="{95B650B2-F68E-EF46-91B2-14B2703FA36A}"/>
            </a:ext>
          </a:extLst>
        </xdr:cNvPr>
        <xdr:cNvSpPr txBox="1">
          <a:spLocks noChangeArrowheads="1"/>
        </xdr:cNvSpPr>
      </xdr:nvSpPr>
      <xdr:spPr bwMode="auto">
        <a:xfrm>
          <a:off x="419989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1062" name="Text Box 19">
          <a:extLst>
            <a:ext uri="{FF2B5EF4-FFF2-40B4-BE49-F238E27FC236}">
              <a16:creationId xmlns:a16="http://schemas.microsoft.com/office/drawing/2014/main" id="{1D5B8269-DD78-5640-9AC5-2F386ECDAF52}"/>
            </a:ext>
          </a:extLst>
        </xdr:cNvPr>
        <xdr:cNvSpPr txBox="1">
          <a:spLocks noChangeArrowheads="1"/>
        </xdr:cNvSpPr>
      </xdr:nvSpPr>
      <xdr:spPr bwMode="auto">
        <a:xfrm>
          <a:off x="419989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1063" name="Text Box 16">
          <a:extLst>
            <a:ext uri="{FF2B5EF4-FFF2-40B4-BE49-F238E27FC236}">
              <a16:creationId xmlns:a16="http://schemas.microsoft.com/office/drawing/2014/main" id="{EE586017-BF0D-9646-B039-3521045671E9}"/>
            </a:ext>
          </a:extLst>
        </xdr:cNvPr>
        <xdr:cNvSpPr txBox="1">
          <a:spLocks noChangeArrowheads="1"/>
        </xdr:cNvSpPr>
      </xdr:nvSpPr>
      <xdr:spPr bwMode="auto">
        <a:xfrm>
          <a:off x="419989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1064" name="Text Box 17">
          <a:extLst>
            <a:ext uri="{FF2B5EF4-FFF2-40B4-BE49-F238E27FC236}">
              <a16:creationId xmlns:a16="http://schemas.microsoft.com/office/drawing/2014/main" id="{1EAE5E7C-0E65-AE4C-B384-AA7B003E1058}"/>
            </a:ext>
          </a:extLst>
        </xdr:cNvPr>
        <xdr:cNvSpPr txBox="1">
          <a:spLocks noChangeArrowheads="1"/>
        </xdr:cNvSpPr>
      </xdr:nvSpPr>
      <xdr:spPr bwMode="auto">
        <a:xfrm>
          <a:off x="419989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1065" name="Text Box 18">
          <a:extLst>
            <a:ext uri="{FF2B5EF4-FFF2-40B4-BE49-F238E27FC236}">
              <a16:creationId xmlns:a16="http://schemas.microsoft.com/office/drawing/2014/main" id="{5AC9B712-430C-8949-A7C9-47DCCC70F0B7}"/>
            </a:ext>
          </a:extLst>
        </xdr:cNvPr>
        <xdr:cNvSpPr txBox="1">
          <a:spLocks noChangeArrowheads="1"/>
        </xdr:cNvSpPr>
      </xdr:nvSpPr>
      <xdr:spPr bwMode="auto">
        <a:xfrm>
          <a:off x="419989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1066" name="Text Box 19">
          <a:extLst>
            <a:ext uri="{FF2B5EF4-FFF2-40B4-BE49-F238E27FC236}">
              <a16:creationId xmlns:a16="http://schemas.microsoft.com/office/drawing/2014/main" id="{B5940A22-D3A2-2D42-AFC6-C2ABFF13CCCE}"/>
            </a:ext>
          </a:extLst>
        </xdr:cNvPr>
        <xdr:cNvSpPr txBox="1">
          <a:spLocks noChangeArrowheads="1"/>
        </xdr:cNvSpPr>
      </xdr:nvSpPr>
      <xdr:spPr bwMode="auto">
        <a:xfrm>
          <a:off x="419989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1067" name="Text Box 16">
          <a:extLst>
            <a:ext uri="{FF2B5EF4-FFF2-40B4-BE49-F238E27FC236}">
              <a16:creationId xmlns:a16="http://schemas.microsoft.com/office/drawing/2014/main" id="{6130AA16-3A99-3746-A326-AB0BD9BFA773}"/>
            </a:ext>
          </a:extLst>
        </xdr:cNvPr>
        <xdr:cNvSpPr txBox="1">
          <a:spLocks noChangeArrowheads="1"/>
        </xdr:cNvSpPr>
      </xdr:nvSpPr>
      <xdr:spPr bwMode="auto">
        <a:xfrm>
          <a:off x="419989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1068" name="Text Box 17">
          <a:extLst>
            <a:ext uri="{FF2B5EF4-FFF2-40B4-BE49-F238E27FC236}">
              <a16:creationId xmlns:a16="http://schemas.microsoft.com/office/drawing/2014/main" id="{E3CD7CB2-5E20-964C-816E-20A5D54A3585}"/>
            </a:ext>
          </a:extLst>
        </xdr:cNvPr>
        <xdr:cNvSpPr txBox="1">
          <a:spLocks noChangeArrowheads="1"/>
        </xdr:cNvSpPr>
      </xdr:nvSpPr>
      <xdr:spPr bwMode="auto">
        <a:xfrm>
          <a:off x="419989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1069" name="Text Box 18">
          <a:extLst>
            <a:ext uri="{FF2B5EF4-FFF2-40B4-BE49-F238E27FC236}">
              <a16:creationId xmlns:a16="http://schemas.microsoft.com/office/drawing/2014/main" id="{B339D47D-5B3B-6C41-A880-67DCEC19550D}"/>
            </a:ext>
          </a:extLst>
        </xdr:cNvPr>
        <xdr:cNvSpPr txBox="1">
          <a:spLocks noChangeArrowheads="1"/>
        </xdr:cNvSpPr>
      </xdr:nvSpPr>
      <xdr:spPr bwMode="auto">
        <a:xfrm>
          <a:off x="419989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1070" name="Text Box 19">
          <a:extLst>
            <a:ext uri="{FF2B5EF4-FFF2-40B4-BE49-F238E27FC236}">
              <a16:creationId xmlns:a16="http://schemas.microsoft.com/office/drawing/2014/main" id="{CB63B1C3-41F0-6D46-869B-9370065104F1}"/>
            </a:ext>
          </a:extLst>
        </xdr:cNvPr>
        <xdr:cNvSpPr txBox="1">
          <a:spLocks noChangeArrowheads="1"/>
        </xdr:cNvSpPr>
      </xdr:nvSpPr>
      <xdr:spPr bwMode="auto">
        <a:xfrm>
          <a:off x="41998900" y="2954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55</xdr:row>
      <xdr:rowOff>0</xdr:rowOff>
    </xdr:from>
    <xdr:ext cx="95250" cy="171450"/>
    <xdr:sp macro="" textlink="">
      <xdr:nvSpPr>
        <xdr:cNvPr id="1071" name="Text Box 16">
          <a:extLst>
            <a:ext uri="{FF2B5EF4-FFF2-40B4-BE49-F238E27FC236}">
              <a16:creationId xmlns:a16="http://schemas.microsoft.com/office/drawing/2014/main" id="{5A64071E-8BF8-864C-B5BD-0C27619C5A2A}"/>
            </a:ext>
          </a:extLst>
        </xdr:cNvPr>
        <xdr:cNvSpPr txBox="1">
          <a:spLocks noChangeArrowheads="1"/>
        </xdr:cNvSpPr>
      </xdr:nvSpPr>
      <xdr:spPr bwMode="auto">
        <a:xfrm>
          <a:off x="111887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55</xdr:row>
      <xdr:rowOff>0</xdr:rowOff>
    </xdr:from>
    <xdr:ext cx="95250" cy="171450"/>
    <xdr:sp macro="" textlink="">
      <xdr:nvSpPr>
        <xdr:cNvPr id="1072" name="Text Box 17">
          <a:extLst>
            <a:ext uri="{FF2B5EF4-FFF2-40B4-BE49-F238E27FC236}">
              <a16:creationId xmlns:a16="http://schemas.microsoft.com/office/drawing/2014/main" id="{01AEC165-CC3D-FD42-B133-CF6A6547C02C}"/>
            </a:ext>
          </a:extLst>
        </xdr:cNvPr>
        <xdr:cNvSpPr txBox="1">
          <a:spLocks noChangeArrowheads="1"/>
        </xdr:cNvSpPr>
      </xdr:nvSpPr>
      <xdr:spPr bwMode="auto">
        <a:xfrm>
          <a:off x="111887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55</xdr:row>
      <xdr:rowOff>0</xdr:rowOff>
    </xdr:from>
    <xdr:ext cx="95250" cy="171450"/>
    <xdr:sp macro="" textlink="">
      <xdr:nvSpPr>
        <xdr:cNvPr id="1073" name="Text Box 18">
          <a:extLst>
            <a:ext uri="{FF2B5EF4-FFF2-40B4-BE49-F238E27FC236}">
              <a16:creationId xmlns:a16="http://schemas.microsoft.com/office/drawing/2014/main" id="{31A9674E-268F-664C-92A4-1D1481684344}"/>
            </a:ext>
          </a:extLst>
        </xdr:cNvPr>
        <xdr:cNvSpPr txBox="1">
          <a:spLocks noChangeArrowheads="1"/>
        </xdr:cNvSpPr>
      </xdr:nvSpPr>
      <xdr:spPr bwMode="auto">
        <a:xfrm>
          <a:off x="111887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55</xdr:row>
      <xdr:rowOff>0</xdr:rowOff>
    </xdr:from>
    <xdr:ext cx="95250" cy="171450"/>
    <xdr:sp macro="" textlink="">
      <xdr:nvSpPr>
        <xdr:cNvPr id="1074" name="Text Box 19">
          <a:extLst>
            <a:ext uri="{FF2B5EF4-FFF2-40B4-BE49-F238E27FC236}">
              <a16:creationId xmlns:a16="http://schemas.microsoft.com/office/drawing/2014/main" id="{39C5D9D2-D572-0441-819A-10A203E9B5DF}"/>
            </a:ext>
          </a:extLst>
        </xdr:cNvPr>
        <xdr:cNvSpPr txBox="1">
          <a:spLocks noChangeArrowheads="1"/>
        </xdr:cNvSpPr>
      </xdr:nvSpPr>
      <xdr:spPr bwMode="auto">
        <a:xfrm>
          <a:off x="111887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55</xdr:row>
      <xdr:rowOff>0</xdr:rowOff>
    </xdr:from>
    <xdr:ext cx="95250" cy="171450"/>
    <xdr:sp macro="" textlink="">
      <xdr:nvSpPr>
        <xdr:cNvPr id="1075" name="Text Box 16">
          <a:extLst>
            <a:ext uri="{FF2B5EF4-FFF2-40B4-BE49-F238E27FC236}">
              <a16:creationId xmlns:a16="http://schemas.microsoft.com/office/drawing/2014/main" id="{ED0C36D5-E994-9846-87A5-4C938CF69C55}"/>
            </a:ext>
          </a:extLst>
        </xdr:cNvPr>
        <xdr:cNvSpPr txBox="1">
          <a:spLocks noChangeArrowheads="1"/>
        </xdr:cNvSpPr>
      </xdr:nvSpPr>
      <xdr:spPr bwMode="auto">
        <a:xfrm>
          <a:off x="384556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55</xdr:row>
      <xdr:rowOff>0</xdr:rowOff>
    </xdr:from>
    <xdr:ext cx="95250" cy="171450"/>
    <xdr:sp macro="" textlink="">
      <xdr:nvSpPr>
        <xdr:cNvPr id="1076" name="Text Box 17">
          <a:extLst>
            <a:ext uri="{FF2B5EF4-FFF2-40B4-BE49-F238E27FC236}">
              <a16:creationId xmlns:a16="http://schemas.microsoft.com/office/drawing/2014/main" id="{208F8A07-76B9-9E47-83D5-F9923D879D70}"/>
            </a:ext>
          </a:extLst>
        </xdr:cNvPr>
        <xdr:cNvSpPr txBox="1">
          <a:spLocks noChangeArrowheads="1"/>
        </xdr:cNvSpPr>
      </xdr:nvSpPr>
      <xdr:spPr bwMode="auto">
        <a:xfrm>
          <a:off x="384556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55</xdr:row>
      <xdr:rowOff>0</xdr:rowOff>
    </xdr:from>
    <xdr:ext cx="95250" cy="171450"/>
    <xdr:sp macro="" textlink="">
      <xdr:nvSpPr>
        <xdr:cNvPr id="1077" name="Text Box 18">
          <a:extLst>
            <a:ext uri="{FF2B5EF4-FFF2-40B4-BE49-F238E27FC236}">
              <a16:creationId xmlns:a16="http://schemas.microsoft.com/office/drawing/2014/main" id="{F19A0DDF-9A07-5843-84C8-44657EE53B87}"/>
            </a:ext>
          </a:extLst>
        </xdr:cNvPr>
        <xdr:cNvSpPr txBox="1">
          <a:spLocks noChangeArrowheads="1"/>
        </xdr:cNvSpPr>
      </xdr:nvSpPr>
      <xdr:spPr bwMode="auto">
        <a:xfrm>
          <a:off x="384556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55</xdr:row>
      <xdr:rowOff>0</xdr:rowOff>
    </xdr:from>
    <xdr:ext cx="95250" cy="171450"/>
    <xdr:sp macro="" textlink="">
      <xdr:nvSpPr>
        <xdr:cNvPr id="1078" name="Text Box 19">
          <a:extLst>
            <a:ext uri="{FF2B5EF4-FFF2-40B4-BE49-F238E27FC236}">
              <a16:creationId xmlns:a16="http://schemas.microsoft.com/office/drawing/2014/main" id="{6F071B6D-69F5-A14C-A5BA-6A09C49190DA}"/>
            </a:ext>
          </a:extLst>
        </xdr:cNvPr>
        <xdr:cNvSpPr txBox="1">
          <a:spLocks noChangeArrowheads="1"/>
        </xdr:cNvSpPr>
      </xdr:nvSpPr>
      <xdr:spPr bwMode="auto">
        <a:xfrm>
          <a:off x="384556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1079" name="Text Box 16">
          <a:extLst>
            <a:ext uri="{FF2B5EF4-FFF2-40B4-BE49-F238E27FC236}">
              <a16:creationId xmlns:a16="http://schemas.microsoft.com/office/drawing/2014/main" id="{64B1C600-994A-C043-9535-2C20C7ACF065}"/>
            </a:ext>
          </a:extLst>
        </xdr:cNvPr>
        <xdr:cNvSpPr txBox="1">
          <a:spLocks noChangeArrowheads="1"/>
        </xdr:cNvSpPr>
      </xdr:nvSpPr>
      <xdr:spPr bwMode="auto">
        <a:xfrm>
          <a:off x="400177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1080" name="Text Box 17">
          <a:extLst>
            <a:ext uri="{FF2B5EF4-FFF2-40B4-BE49-F238E27FC236}">
              <a16:creationId xmlns:a16="http://schemas.microsoft.com/office/drawing/2014/main" id="{D4690171-145E-1148-89CA-A1B4F0C78F0D}"/>
            </a:ext>
          </a:extLst>
        </xdr:cNvPr>
        <xdr:cNvSpPr txBox="1">
          <a:spLocks noChangeArrowheads="1"/>
        </xdr:cNvSpPr>
      </xdr:nvSpPr>
      <xdr:spPr bwMode="auto">
        <a:xfrm>
          <a:off x="400177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1081" name="Text Box 18">
          <a:extLst>
            <a:ext uri="{FF2B5EF4-FFF2-40B4-BE49-F238E27FC236}">
              <a16:creationId xmlns:a16="http://schemas.microsoft.com/office/drawing/2014/main" id="{1D166C24-016B-4240-9408-C9EC87244E98}"/>
            </a:ext>
          </a:extLst>
        </xdr:cNvPr>
        <xdr:cNvSpPr txBox="1">
          <a:spLocks noChangeArrowheads="1"/>
        </xdr:cNvSpPr>
      </xdr:nvSpPr>
      <xdr:spPr bwMode="auto">
        <a:xfrm>
          <a:off x="400177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1082" name="Text Box 19">
          <a:extLst>
            <a:ext uri="{FF2B5EF4-FFF2-40B4-BE49-F238E27FC236}">
              <a16:creationId xmlns:a16="http://schemas.microsoft.com/office/drawing/2014/main" id="{1AC0DBC7-DAB3-6246-A6E7-7C11BB058EB4}"/>
            </a:ext>
          </a:extLst>
        </xdr:cNvPr>
        <xdr:cNvSpPr txBox="1">
          <a:spLocks noChangeArrowheads="1"/>
        </xdr:cNvSpPr>
      </xdr:nvSpPr>
      <xdr:spPr bwMode="auto">
        <a:xfrm>
          <a:off x="400177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1083" name="Text Box 16">
          <a:extLst>
            <a:ext uri="{FF2B5EF4-FFF2-40B4-BE49-F238E27FC236}">
              <a16:creationId xmlns:a16="http://schemas.microsoft.com/office/drawing/2014/main" id="{FF43EA86-946E-EA45-A031-67DCD4B41F25}"/>
            </a:ext>
          </a:extLst>
        </xdr:cNvPr>
        <xdr:cNvSpPr txBox="1">
          <a:spLocks noChangeArrowheads="1"/>
        </xdr:cNvSpPr>
      </xdr:nvSpPr>
      <xdr:spPr bwMode="auto">
        <a:xfrm>
          <a:off x="400177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1084" name="Text Box 17">
          <a:extLst>
            <a:ext uri="{FF2B5EF4-FFF2-40B4-BE49-F238E27FC236}">
              <a16:creationId xmlns:a16="http://schemas.microsoft.com/office/drawing/2014/main" id="{07D7151F-3F12-AA49-815E-1092F33F866B}"/>
            </a:ext>
          </a:extLst>
        </xdr:cNvPr>
        <xdr:cNvSpPr txBox="1">
          <a:spLocks noChangeArrowheads="1"/>
        </xdr:cNvSpPr>
      </xdr:nvSpPr>
      <xdr:spPr bwMode="auto">
        <a:xfrm>
          <a:off x="400177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1085" name="Text Box 18">
          <a:extLst>
            <a:ext uri="{FF2B5EF4-FFF2-40B4-BE49-F238E27FC236}">
              <a16:creationId xmlns:a16="http://schemas.microsoft.com/office/drawing/2014/main" id="{00ABB22B-8A84-414A-B732-0F5812551043}"/>
            </a:ext>
          </a:extLst>
        </xdr:cNvPr>
        <xdr:cNvSpPr txBox="1">
          <a:spLocks noChangeArrowheads="1"/>
        </xdr:cNvSpPr>
      </xdr:nvSpPr>
      <xdr:spPr bwMode="auto">
        <a:xfrm>
          <a:off x="400177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1086" name="Text Box 19">
          <a:extLst>
            <a:ext uri="{FF2B5EF4-FFF2-40B4-BE49-F238E27FC236}">
              <a16:creationId xmlns:a16="http://schemas.microsoft.com/office/drawing/2014/main" id="{638C9213-99CD-D341-A5F3-547F513AB950}"/>
            </a:ext>
          </a:extLst>
        </xdr:cNvPr>
        <xdr:cNvSpPr txBox="1">
          <a:spLocks noChangeArrowheads="1"/>
        </xdr:cNvSpPr>
      </xdr:nvSpPr>
      <xdr:spPr bwMode="auto">
        <a:xfrm>
          <a:off x="400177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1087" name="Text Box 16">
          <a:extLst>
            <a:ext uri="{FF2B5EF4-FFF2-40B4-BE49-F238E27FC236}">
              <a16:creationId xmlns:a16="http://schemas.microsoft.com/office/drawing/2014/main" id="{DF2010AC-3D1B-B944-894D-BBF53D4824C9}"/>
            </a:ext>
          </a:extLst>
        </xdr:cNvPr>
        <xdr:cNvSpPr txBox="1">
          <a:spLocks noChangeArrowheads="1"/>
        </xdr:cNvSpPr>
      </xdr:nvSpPr>
      <xdr:spPr bwMode="auto">
        <a:xfrm>
          <a:off x="419989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1088" name="Text Box 17">
          <a:extLst>
            <a:ext uri="{FF2B5EF4-FFF2-40B4-BE49-F238E27FC236}">
              <a16:creationId xmlns:a16="http://schemas.microsoft.com/office/drawing/2014/main" id="{908487B4-86BB-BB4C-BB99-8E6F3665D5AB}"/>
            </a:ext>
          </a:extLst>
        </xdr:cNvPr>
        <xdr:cNvSpPr txBox="1">
          <a:spLocks noChangeArrowheads="1"/>
        </xdr:cNvSpPr>
      </xdr:nvSpPr>
      <xdr:spPr bwMode="auto">
        <a:xfrm>
          <a:off x="419989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1089" name="Text Box 18">
          <a:extLst>
            <a:ext uri="{FF2B5EF4-FFF2-40B4-BE49-F238E27FC236}">
              <a16:creationId xmlns:a16="http://schemas.microsoft.com/office/drawing/2014/main" id="{2B92490C-E3A1-A14B-84B0-299AEC09BEB6}"/>
            </a:ext>
          </a:extLst>
        </xdr:cNvPr>
        <xdr:cNvSpPr txBox="1">
          <a:spLocks noChangeArrowheads="1"/>
        </xdr:cNvSpPr>
      </xdr:nvSpPr>
      <xdr:spPr bwMode="auto">
        <a:xfrm>
          <a:off x="419989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1090" name="Text Box 19">
          <a:extLst>
            <a:ext uri="{FF2B5EF4-FFF2-40B4-BE49-F238E27FC236}">
              <a16:creationId xmlns:a16="http://schemas.microsoft.com/office/drawing/2014/main" id="{AB41F610-96EE-B846-824C-00614CD6E982}"/>
            </a:ext>
          </a:extLst>
        </xdr:cNvPr>
        <xdr:cNvSpPr txBox="1">
          <a:spLocks noChangeArrowheads="1"/>
        </xdr:cNvSpPr>
      </xdr:nvSpPr>
      <xdr:spPr bwMode="auto">
        <a:xfrm>
          <a:off x="419989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1091" name="Text Box 16">
          <a:extLst>
            <a:ext uri="{FF2B5EF4-FFF2-40B4-BE49-F238E27FC236}">
              <a16:creationId xmlns:a16="http://schemas.microsoft.com/office/drawing/2014/main" id="{601166DC-00A8-814E-983D-F28ADA89BE3A}"/>
            </a:ext>
          </a:extLst>
        </xdr:cNvPr>
        <xdr:cNvSpPr txBox="1">
          <a:spLocks noChangeArrowheads="1"/>
        </xdr:cNvSpPr>
      </xdr:nvSpPr>
      <xdr:spPr bwMode="auto">
        <a:xfrm>
          <a:off x="419989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1092" name="Text Box 17">
          <a:extLst>
            <a:ext uri="{FF2B5EF4-FFF2-40B4-BE49-F238E27FC236}">
              <a16:creationId xmlns:a16="http://schemas.microsoft.com/office/drawing/2014/main" id="{C8E988D9-F59C-874F-AF77-1CFEAFA5F8B5}"/>
            </a:ext>
          </a:extLst>
        </xdr:cNvPr>
        <xdr:cNvSpPr txBox="1">
          <a:spLocks noChangeArrowheads="1"/>
        </xdr:cNvSpPr>
      </xdr:nvSpPr>
      <xdr:spPr bwMode="auto">
        <a:xfrm>
          <a:off x="419989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1093" name="Text Box 18">
          <a:extLst>
            <a:ext uri="{FF2B5EF4-FFF2-40B4-BE49-F238E27FC236}">
              <a16:creationId xmlns:a16="http://schemas.microsoft.com/office/drawing/2014/main" id="{CECCED9D-BBA0-C148-8E8C-74D47B221985}"/>
            </a:ext>
          </a:extLst>
        </xdr:cNvPr>
        <xdr:cNvSpPr txBox="1">
          <a:spLocks noChangeArrowheads="1"/>
        </xdr:cNvSpPr>
      </xdr:nvSpPr>
      <xdr:spPr bwMode="auto">
        <a:xfrm>
          <a:off x="419989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1094" name="Text Box 19">
          <a:extLst>
            <a:ext uri="{FF2B5EF4-FFF2-40B4-BE49-F238E27FC236}">
              <a16:creationId xmlns:a16="http://schemas.microsoft.com/office/drawing/2014/main" id="{8743B0FD-C5DA-814A-BE65-08CAEC246375}"/>
            </a:ext>
          </a:extLst>
        </xdr:cNvPr>
        <xdr:cNvSpPr txBox="1">
          <a:spLocks noChangeArrowheads="1"/>
        </xdr:cNvSpPr>
      </xdr:nvSpPr>
      <xdr:spPr bwMode="auto">
        <a:xfrm>
          <a:off x="419989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1095" name="Text Box 16">
          <a:extLst>
            <a:ext uri="{FF2B5EF4-FFF2-40B4-BE49-F238E27FC236}">
              <a16:creationId xmlns:a16="http://schemas.microsoft.com/office/drawing/2014/main" id="{FD0FCE95-0B4B-F742-A5FE-9BCFC7265318}"/>
            </a:ext>
          </a:extLst>
        </xdr:cNvPr>
        <xdr:cNvSpPr txBox="1">
          <a:spLocks noChangeArrowheads="1"/>
        </xdr:cNvSpPr>
      </xdr:nvSpPr>
      <xdr:spPr bwMode="auto">
        <a:xfrm>
          <a:off x="419989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1096" name="Text Box 17">
          <a:extLst>
            <a:ext uri="{FF2B5EF4-FFF2-40B4-BE49-F238E27FC236}">
              <a16:creationId xmlns:a16="http://schemas.microsoft.com/office/drawing/2014/main" id="{6933822D-748F-444C-A45C-AC4BDFD89E9A}"/>
            </a:ext>
          </a:extLst>
        </xdr:cNvPr>
        <xdr:cNvSpPr txBox="1">
          <a:spLocks noChangeArrowheads="1"/>
        </xdr:cNvSpPr>
      </xdr:nvSpPr>
      <xdr:spPr bwMode="auto">
        <a:xfrm>
          <a:off x="419989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1097" name="Text Box 18">
          <a:extLst>
            <a:ext uri="{FF2B5EF4-FFF2-40B4-BE49-F238E27FC236}">
              <a16:creationId xmlns:a16="http://schemas.microsoft.com/office/drawing/2014/main" id="{2093F151-7CE9-374A-9C57-89E714B5ED40}"/>
            </a:ext>
          </a:extLst>
        </xdr:cNvPr>
        <xdr:cNvSpPr txBox="1">
          <a:spLocks noChangeArrowheads="1"/>
        </xdr:cNvSpPr>
      </xdr:nvSpPr>
      <xdr:spPr bwMode="auto">
        <a:xfrm>
          <a:off x="419989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1098" name="Text Box 19">
          <a:extLst>
            <a:ext uri="{FF2B5EF4-FFF2-40B4-BE49-F238E27FC236}">
              <a16:creationId xmlns:a16="http://schemas.microsoft.com/office/drawing/2014/main" id="{CC7329FB-D5C8-AC49-88C4-6FED4215BD56}"/>
            </a:ext>
          </a:extLst>
        </xdr:cNvPr>
        <xdr:cNvSpPr txBox="1">
          <a:spLocks noChangeArrowheads="1"/>
        </xdr:cNvSpPr>
      </xdr:nvSpPr>
      <xdr:spPr bwMode="auto">
        <a:xfrm>
          <a:off x="419989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1099" name="Text Box 16">
          <a:extLst>
            <a:ext uri="{FF2B5EF4-FFF2-40B4-BE49-F238E27FC236}">
              <a16:creationId xmlns:a16="http://schemas.microsoft.com/office/drawing/2014/main" id="{33B58EC2-B979-9B45-ABC4-CEDCDAE0B292}"/>
            </a:ext>
          </a:extLst>
        </xdr:cNvPr>
        <xdr:cNvSpPr txBox="1">
          <a:spLocks noChangeArrowheads="1"/>
        </xdr:cNvSpPr>
      </xdr:nvSpPr>
      <xdr:spPr bwMode="auto">
        <a:xfrm>
          <a:off x="419989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1100" name="Text Box 17">
          <a:extLst>
            <a:ext uri="{FF2B5EF4-FFF2-40B4-BE49-F238E27FC236}">
              <a16:creationId xmlns:a16="http://schemas.microsoft.com/office/drawing/2014/main" id="{0FBB3653-1EAC-AA4B-9E6E-C84D0FA4A9EF}"/>
            </a:ext>
          </a:extLst>
        </xdr:cNvPr>
        <xdr:cNvSpPr txBox="1">
          <a:spLocks noChangeArrowheads="1"/>
        </xdr:cNvSpPr>
      </xdr:nvSpPr>
      <xdr:spPr bwMode="auto">
        <a:xfrm>
          <a:off x="419989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1101" name="Text Box 18">
          <a:extLst>
            <a:ext uri="{FF2B5EF4-FFF2-40B4-BE49-F238E27FC236}">
              <a16:creationId xmlns:a16="http://schemas.microsoft.com/office/drawing/2014/main" id="{82118505-2BE7-7F4C-ADB7-CC6A2C1F256A}"/>
            </a:ext>
          </a:extLst>
        </xdr:cNvPr>
        <xdr:cNvSpPr txBox="1">
          <a:spLocks noChangeArrowheads="1"/>
        </xdr:cNvSpPr>
      </xdr:nvSpPr>
      <xdr:spPr bwMode="auto">
        <a:xfrm>
          <a:off x="419989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1102" name="Text Box 19">
          <a:extLst>
            <a:ext uri="{FF2B5EF4-FFF2-40B4-BE49-F238E27FC236}">
              <a16:creationId xmlns:a16="http://schemas.microsoft.com/office/drawing/2014/main" id="{E8211422-C960-744D-BC4F-1F50E7A8E9F4}"/>
            </a:ext>
          </a:extLst>
        </xdr:cNvPr>
        <xdr:cNvSpPr txBox="1">
          <a:spLocks noChangeArrowheads="1"/>
        </xdr:cNvSpPr>
      </xdr:nvSpPr>
      <xdr:spPr bwMode="auto">
        <a:xfrm>
          <a:off x="41998900" y="3238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20.xml><?xml version="1.0" encoding="utf-8"?>
<xdr:wsDr xmlns:xdr="http://schemas.openxmlformats.org/drawingml/2006/spreadsheetDrawing" xmlns:a="http://schemas.openxmlformats.org/drawingml/2006/main">
  <xdr:oneCellAnchor>
    <xdr:from>
      <xdr:col>12</xdr:col>
      <xdr:colOff>0</xdr:colOff>
      <xdr:row>10</xdr:row>
      <xdr:rowOff>0</xdr:rowOff>
    </xdr:from>
    <xdr:ext cx="95250" cy="171450"/>
    <xdr:sp macro="" textlink="">
      <xdr:nvSpPr>
        <xdr:cNvPr id="2" name="Text Box 16">
          <a:extLst>
            <a:ext uri="{FF2B5EF4-FFF2-40B4-BE49-F238E27FC236}">
              <a16:creationId xmlns:a16="http://schemas.microsoft.com/office/drawing/2014/main" id="{EA9C8935-092D-994A-BFFD-3BFD20ED9F43}"/>
            </a:ext>
          </a:extLst>
        </xdr:cNvPr>
        <xdr:cNvSpPr txBox="1">
          <a:spLocks noChangeArrowheads="1"/>
        </xdr:cNvSpPr>
      </xdr:nvSpPr>
      <xdr:spPr bwMode="auto">
        <a:xfrm>
          <a:off x="121793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3" name="Text Box 17">
          <a:extLst>
            <a:ext uri="{FF2B5EF4-FFF2-40B4-BE49-F238E27FC236}">
              <a16:creationId xmlns:a16="http://schemas.microsoft.com/office/drawing/2014/main" id="{AB9795D3-E8B9-7A48-9FB3-484F5F7C728C}"/>
            </a:ext>
          </a:extLst>
        </xdr:cNvPr>
        <xdr:cNvSpPr txBox="1">
          <a:spLocks noChangeArrowheads="1"/>
        </xdr:cNvSpPr>
      </xdr:nvSpPr>
      <xdr:spPr bwMode="auto">
        <a:xfrm>
          <a:off x="121793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4" name="Text Box 18">
          <a:extLst>
            <a:ext uri="{FF2B5EF4-FFF2-40B4-BE49-F238E27FC236}">
              <a16:creationId xmlns:a16="http://schemas.microsoft.com/office/drawing/2014/main" id="{9F4AEC7E-EE3B-B14D-B161-4BF4CDB820A5}"/>
            </a:ext>
          </a:extLst>
        </xdr:cNvPr>
        <xdr:cNvSpPr txBox="1">
          <a:spLocks noChangeArrowheads="1"/>
        </xdr:cNvSpPr>
      </xdr:nvSpPr>
      <xdr:spPr bwMode="auto">
        <a:xfrm>
          <a:off x="121793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5" name="Text Box 19">
          <a:extLst>
            <a:ext uri="{FF2B5EF4-FFF2-40B4-BE49-F238E27FC236}">
              <a16:creationId xmlns:a16="http://schemas.microsoft.com/office/drawing/2014/main" id="{514981E0-6187-234C-8DEC-9641CC7283AF}"/>
            </a:ext>
          </a:extLst>
        </xdr:cNvPr>
        <xdr:cNvSpPr txBox="1">
          <a:spLocks noChangeArrowheads="1"/>
        </xdr:cNvSpPr>
      </xdr:nvSpPr>
      <xdr:spPr bwMode="auto">
        <a:xfrm>
          <a:off x="121793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13</xdr:row>
      <xdr:rowOff>504825</xdr:rowOff>
    </xdr:from>
    <xdr:ext cx="95250" cy="442269"/>
    <xdr:sp macro="" textlink="">
      <xdr:nvSpPr>
        <xdr:cNvPr id="6" name="Text Box 15">
          <a:extLst>
            <a:ext uri="{FF2B5EF4-FFF2-40B4-BE49-F238E27FC236}">
              <a16:creationId xmlns:a16="http://schemas.microsoft.com/office/drawing/2014/main" id="{1DB1604D-CA79-2745-8F30-F926F5A59C11}"/>
            </a:ext>
          </a:extLst>
        </xdr:cNvPr>
        <xdr:cNvSpPr txBox="1">
          <a:spLocks noChangeArrowheads="1"/>
        </xdr:cNvSpPr>
      </xdr:nvSpPr>
      <xdr:spPr bwMode="auto">
        <a:xfrm>
          <a:off x="12179300" y="52292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7" name="Text Box 16">
          <a:extLst>
            <a:ext uri="{FF2B5EF4-FFF2-40B4-BE49-F238E27FC236}">
              <a16:creationId xmlns:a16="http://schemas.microsoft.com/office/drawing/2014/main" id="{C000D026-D0B5-FF49-9123-632AD705DF11}"/>
            </a:ext>
          </a:extLst>
        </xdr:cNvPr>
        <xdr:cNvSpPr txBox="1">
          <a:spLocks noChangeArrowheads="1"/>
        </xdr:cNvSpPr>
      </xdr:nvSpPr>
      <xdr:spPr bwMode="auto">
        <a:xfrm>
          <a:off x="412496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8" name="Text Box 17">
          <a:extLst>
            <a:ext uri="{FF2B5EF4-FFF2-40B4-BE49-F238E27FC236}">
              <a16:creationId xmlns:a16="http://schemas.microsoft.com/office/drawing/2014/main" id="{FFC54CF6-3AC3-DD46-BE99-5C3CAC0B2750}"/>
            </a:ext>
          </a:extLst>
        </xdr:cNvPr>
        <xdr:cNvSpPr txBox="1">
          <a:spLocks noChangeArrowheads="1"/>
        </xdr:cNvSpPr>
      </xdr:nvSpPr>
      <xdr:spPr bwMode="auto">
        <a:xfrm>
          <a:off x="412496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9" name="Text Box 18">
          <a:extLst>
            <a:ext uri="{FF2B5EF4-FFF2-40B4-BE49-F238E27FC236}">
              <a16:creationId xmlns:a16="http://schemas.microsoft.com/office/drawing/2014/main" id="{885A41DB-B48F-EC4A-A6AA-17983BAFAC43}"/>
            </a:ext>
          </a:extLst>
        </xdr:cNvPr>
        <xdr:cNvSpPr txBox="1">
          <a:spLocks noChangeArrowheads="1"/>
        </xdr:cNvSpPr>
      </xdr:nvSpPr>
      <xdr:spPr bwMode="auto">
        <a:xfrm>
          <a:off x="412496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10" name="Text Box 19">
          <a:extLst>
            <a:ext uri="{FF2B5EF4-FFF2-40B4-BE49-F238E27FC236}">
              <a16:creationId xmlns:a16="http://schemas.microsoft.com/office/drawing/2014/main" id="{3C113A61-D270-9146-8BC2-3E64C8CFEBC8}"/>
            </a:ext>
          </a:extLst>
        </xdr:cNvPr>
        <xdr:cNvSpPr txBox="1">
          <a:spLocks noChangeArrowheads="1"/>
        </xdr:cNvSpPr>
      </xdr:nvSpPr>
      <xdr:spPr bwMode="auto">
        <a:xfrm>
          <a:off x="412496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1" name="Text Box 16">
          <a:extLst>
            <a:ext uri="{FF2B5EF4-FFF2-40B4-BE49-F238E27FC236}">
              <a16:creationId xmlns:a16="http://schemas.microsoft.com/office/drawing/2014/main" id="{C83E4C54-3086-E64C-8EC7-62F44BA146BE}"/>
            </a:ext>
          </a:extLst>
        </xdr:cNvPr>
        <xdr:cNvSpPr txBox="1">
          <a:spLocks noChangeArrowheads="1"/>
        </xdr:cNvSpPr>
      </xdr:nvSpPr>
      <xdr:spPr bwMode="auto">
        <a:xfrm>
          <a:off x="428117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2" name="Text Box 17">
          <a:extLst>
            <a:ext uri="{FF2B5EF4-FFF2-40B4-BE49-F238E27FC236}">
              <a16:creationId xmlns:a16="http://schemas.microsoft.com/office/drawing/2014/main" id="{09CCC6C6-CF72-3F49-98CF-4E3B9BB3016C}"/>
            </a:ext>
          </a:extLst>
        </xdr:cNvPr>
        <xdr:cNvSpPr txBox="1">
          <a:spLocks noChangeArrowheads="1"/>
        </xdr:cNvSpPr>
      </xdr:nvSpPr>
      <xdr:spPr bwMode="auto">
        <a:xfrm>
          <a:off x="428117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3" name="Text Box 18">
          <a:extLst>
            <a:ext uri="{FF2B5EF4-FFF2-40B4-BE49-F238E27FC236}">
              <a16:creationId xmlns:a16="http://schemas.microsoft.com/office/drawing/2014/main" id="{ABEFF570-59DD-2444-9FE5-CDF6B1201A85}"/>
            </a:ext>
          </a:extLst>
        </xdr:cNvPr>
        <xdr:cNvSpPr txBox="1">
          <a:spLocks noChangeArrowheads="1"/>
        </xdr:cNvSpPr>
      </xdr:nvSpPr>
      <xdr:spPr bwMode="auto">
        <a:xfrm>
          <a:off x="428117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4" name="Text Box 19">
          <a:extLst>
            <a:ext uri="{FF2B5EF4-FFF2-40B4-BE49-F238E27FC236}">
              <a16:creationId xmlns:a16="http://schemas.microsoft.com/office/drawing/2014/main" id="{46148E3B-CD2C-3543-BCA8-5B190CAF4CC3}"/>
            </a:ext>
          </a:extLst>
        </xdr:cNvPr>
        <xdr:cNvSpPr txBox="1">
          <a:spLocks noChangeArrowheads="1"/>
        </xdr:cNvSpPr>
      </xdr:nvSpPr>
      <xdr:spPr bwMode="auto">
        <a:xfrm>
          <a:off x="428117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15" name="Text Box 15">
          <a:extLst>
            <a:ext uri="{FF2B5EF4-FFF2-40B4-BE49-F238E27FC236}">
              <a16:creationId xmlns:a16="http://schemas.microsoft.com/office/drawing/2014/main" id="{8DCB98A0-479A-0F48-ADBF-DAE3379B17C9}"/>
            </a:ext>
          </a:extLst>
        </xdr:cNvPr>
        <xdr:cNvSpPr txBox="1">
          <a:spLocks noChangeArrowheads="1"/>
        </xdr:cNvSpPr>
      </xdr:nvSpPr>
      <xdr:spPr bwMode="auto">
        <a:xfrm>
          <a:off x="42811700" y="52292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6" name="Text Box 16">
          <a:extLst>
            <a:ext uri="{FF2B5EF4-FFF2-40B4-BE49-F238E27FC236}">
              <a16:creationId xmlns:a16="http://schemas.microsoft.com/office/drawing/2014/main" id="{3B2F7E5B-2A9F-394A-8D9A-276B73BDEDF8}"/>
            </a:ext>
          </a:extLst>
        </xdr:cNvPr>
        <xdr:cNvSpPr txBox="1">
          <a:spLocks noChangeArrowheads="1"/>
        </xdr:cNvSpPr>
      </xdr:nvSpPr>
      <xdr:spPr bwMode="auto">
        <a:xfrm>
          <a:off x="428117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7" name="Text Box 17">
          <a:extLst>
            <a:ext uri="{FF2B5EF4-FFF2-40B4-BE49-F238E27FC236}">
              <a16:creationId xmlns:a16="http://schemas.microsoft.com/office/drawing/2014/main" id="{113CE4BC-D24F-D443-8FDA-F4323FD532EF}"/>
            </a:ext>
          </a:extLst>
        </xdr:cNvPr>
        <xdr:cNvSpPr txBox="1">
          <a:spLocks noChangeArrowheads="1"/>
        </xdr:cNvSpPr>
      </xdr:nvSpPr>
      <xdr:spPr bwMode="auto">
        <a:xfrm>
          <a:off x="428117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8" name="Text Box 18">
          <a:extLst>
            <a:ext uri="{FF2B5EF4-FFF2-40B4-BE49-F238E27FC236}">
              <a16:creationId xmlns:a16="http://schemas.microsoft.com/office/drawing/2014/main" id="{04C1903F-BB78-434F-B249-8F41F676CD39}"/>
            </a:ext>
          </a:extLst>
        </xdr:cNvPr>
        <xdr:cNvSpPr txBox="1">
          <a:spLocks noChangeArrowheads="1"/>
        </xdr:cNvSpPr>
      </xdr:nvSpPr>
      <xdr:spPr bwMode="auto">
        <a:xfrm>
          <a:off x="428117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9" name="Text Box 19">
          <a:extLst>
            <a:ext uri="{FF2B5EF4-FFF2-40B4-BE49-F238E27FC236}">
              <a16:creationId xmlns:a16="http://schemas.microsoft.com/office/drawing/2014/main" id="{4680E8DA-128F-3D46-A9C4-93D21D37B342}"/>
            </a:ext>
          </a:extLst>
        </xdr:cNvPr>
        <xdr:cNvSpPr txBox="1">
          <a:spLocks noChangeArrowheads="1"/>
        </xdr:cNvSpPr>
      </xdr:nvSpPr>
      <xdr:spPr bwMode="auto">
        <a:xfrm>
          <a:off x="428117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20" name="Text Box 15">
          <a:extLst>
            <a:ext uri="{FF2B5EF4-FFF2-40B4-BE49-F238E27FC236}">
              <a16:creationId xmlns:a16="http://schemas.microsoft.com/office/drawing/2014/main" id="{EE48D677-3289-FD4E-97E1-D6B81C24BEAC}"/>
            </a:ext>
          </a:extLst>
        </xdr:cNvPr>
        <xdr:cNvSpPr txBox="1">
          <a:spLocks noChangeArrowheads="1"/>
        </xdr:cNvSpPr>
      </xdr:nvSpPr>
      <xdr:spPr bwMode="auto">
        <a:xfrm>
          <a:off x="42811700" y="52292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1" name="Text Box 16">
          <a:extLst>
            <a:ext uri="{FF2B5EF4-FFF2-40B4-BE49-F238E27FC236}">
              <a16:creationId xmlns:a16="http://schemas.microsoft.com/office/drawing/2014/main" id="{30397F67-B8BA-384D-A280-8F93B1F5C37B}"/>
            </a:ext>
          </a:extLst>
        </xdr:cNvPr>
        <xdr:cNvSpPr txBox="1">
          <a:spLocks noChangeArrowheads="1"/>
        </xdr:cNvSpPr>
      </xdr:nvSpPr>
      <xdr:spPr bwMode="auto">
        <a:xfrm>
          <a:off x="447929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2" name="Text Box 17">
          <a:extLst>
            <a:ext uri="{FF2B5EF4-FFF2-40B4-BE49-F238E27FC236}">
              <a16:creationId xmlns:a16="http://schemas.microsoft.com/office/drawing/2014/main" id="{1C19F51B-61FC-754A-930B-EFF7F6A14059}"/>
            </a:ext>
          </a:extLst>
        </xdr:cNvPr>
        <xdr:cNvSpPr txBox="1">
          <a:spLocks noChangeArrowheads="1"/>
        </xdr:cNvSpPr>
      </xdr:nvSpPr>
      <xdr:spPr bwMode="auto">
        <a:xfrm>
          <a:off x="447929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3" name="Text Box 18">
          <a:extLst>
            <a:ext uri="{FF2B5EF4-FFF2-40B4-BE49-F238E27FC236}">
              <a16:creationId xmlns:a16="http://schemas.microsoft.com/office/drawing/2014/main" id="{8370A3B8-0FCB-FC4D-B77B-0623C8C06C7D}"/>
            </a:ext>
          </a:extLst>
        </xdr:cNvPr>
        <xdr:cNvSpPr txBox="1">
          <a:spLocks noChangeArrowheads="1"/>
        </xdr:cNvSpPr>
      </xdr:nvSpPr>
      <xdr:spPr bwMode="auto">
        <a:xfrm>
          <a:off x="447929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4" name="Text Box 19">
          <a:extLst>
            <a:ext uri="{FF2B5EF4-FFF2-40B4-BE49-F238E27FC236}">
              <a16:creationId xmlns:a16="http://schemas.microsoft.com/office/drawing/2014/main" id="{C84D3337-B44F-1F48-BEC5-D966B48FD212}"/>
            </a:ext>
          </a:extLst>
        </xdr:cNvPr>
        <xdr:cNvSpPr txBox="1">
          <a:spLocks noChangeArrowheads="1"/>
        </xdr:cNvSpPr>
      </xdr:nvSpPr>
      <xdr:spPr bwMode="auto">
        <a:xfrm>
          <a:off x="447929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5" name="Text Box 16">
          <a:extLst>
            <a:ext uri="{FF2B5EF4-FFF2-40B4-BE49-F238E27FC236}">
              <a16:creationId xmlns:a16="http://schemas.microsoft.com/office/drawing/2014/main" id="{B9160494-3ED2-F54B-AB51-AB23EDA9D142}"/>
            </a:ext>
          </a:extLst>
        </xdr:cNvPr>
        <xdr:cNvSpPr txBox="1">
          <a:spLocks noChangeArrowheads="1"/>
        </xdr:cNvSpPr>
      </xdr:nvSpPr>
      <xdr:spPr bwMode="auto">
        <a:xfrm>
          <a:off x="447929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6" name="Text Box 17">
          <a:extLst>
            <a:ext uri="{FF2B5EF4-FFF2-40B4-BE49-F238E27FC236}">
              <a16:creationId xmlns:a16="http://schemas.microsoft.com/office/drawing/2014/main" id="{B42C9C8A-62C2-BE47-B15C-0736A9B96F89}"/>
            </a:ext>
          </a:extLst>
        </xdr:cNvPr>
        <xdr:cNvSpPr txBox="1">
          <a:spLocks noChangeArrowheads="1"/>
        </xdr:cNvSpPr>
      </xdr:nvSpPr>
      <xdr:spPr bwMode="auto">
        <a:xfrm>
          <a:off x="447929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7" name="Text Box 18">
          <a:extLst>
            <a:ext uri="{FF2B5EF4-FFF2-40B4-BE49-F238E27FC236}">
              <a16:creationId xmlns:a16="http://schemas.microsoft.com/office/drawing/2014/main" id="{DAD61E14-F1B1-5F4F-B1A9-376AC5C52E0C}"/>
            </a:ext>
          </a:extLst>
        </xdr:cNvPr>
        <xdr:cNvSpPr txBox="1">
          <a:spLocks noChangeArrowheads="1"/>
        </xdr:cNvSpPr>
      </xdr:nvSpPr>
      <xdr:spPr bwMode="auto">
        <a:xfrm>
          <a:off x="447929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8" name="Text Box 19">
          <a:extLst>
            <a:ext uri="{FF2B5EF4-FFF2-40B4-BE49-F238E27FC236}">
              <a16:creationId xmlns:a16="http://schemas.microsoft.com/office/drawing/2014/main" id="{4FF3A867-6151-A141-A1AD-E69600248B2C}"/>
            </a:ext>
          </a:extLst>
        </xdr:cNvPr>
        <xdr:cNvSpPr txBox="1">
          <a:spLocks noChangeArrowheads="1"/>
        </xdr:cNvSpPr>
      </xdr:nvSpPr>
      <xdr:spPr bwMode="auto">
        <a:xfrm>
          <a:off x="447929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9" name="Text Box 16">
          <a:extLst>
            <a:ext uri="{FF2B5EF4-FFF2-40B4-BE49-F238E27FC236}">
              <a16:creationId xmlns:a16="http://schemas.microsoft.com/office/drawing/2014/main" id="{1EC65613-3145-3142-9F2D-AC259492FBC6}"/>
            </a:ext>
          </a:extLst>
        </xdr:cNvPr>
        <xdr:cNvSpPr txBox="1">
          <a:spLocks noChangeArrowheads="1"/>
        </xdr:cNvSpPr>
      </xdr:nvSpPr>
      <xdr:spPr bwMode="auto">
        <a:xfrm>
          <a:off x="447929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0" name="Text Box 17">
          <a:extLst>
            <a:ext uri="{FF2B5EF4-FFF2-40B4-BE49-F238E27FC236}">
              <a16:creationId xmlns:a16="http://schemas.microsoft.com/office/drawing/2014/main" id="{A3079D85-BEFE-294D-B258-C2B84D86FB51}"/>
            </a:ext>
          </a:extLst>
        </xdr:cNvPr>
        <xdr:cNvSpPr txBox="1">
          <a:spLocks noChangeArrowheads="1"/>
        </xdr:cNvSpPr>
      </xdr:nvSpPr>
      <xdr:spPr bwMode="auto">
        <a:xfrm>
          <a:off x="447929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1" name="Text Box 18">
          <a:extLst>
            <a:ext uri="{FF2B5EF4-FFF2-40B4-BE49-F238E27FC236}">
              <a16:creationId xmlns:a16="http://schemas.microsoft.com/office/drawing/2014/main" id="{86415104-DFC2-974B-A3DE-7FD7BE7CF4E5}"/>
            </a:ext>
          </a:extLst>
        </xdr:cNvPr>
        <xdr:cNvSpPr txBox="1">
          <a:spLocks noChangeArrowheads="1"/>
        </xdr:cNvSpPr>
      </xdr:nvSpPr>
      <xdr:spPr bwMode="auto">
        <a:xfrm>
          <a:off x="447929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2" name="Text Box 19">
          <a:extLst>
            <a:ext uri="{FF2B5EF4-FFF2-40B4-BE49-F238E27FC236}">
              <a16:creationId xmlns:a16="http://schemas.microsoft.com/office/drawing/2014/main" id="{E1F3B7F9-057B-7A47-95B1-DA238FF7B182}"/>
            </a:ext>
          </a:extLst>
        </xdr:cNvPr>
        <xdr:cNvSpPr txBox="1">
          <a:spLocks noChangeArrowheads="1"/>
        </xdr:cNvSpPr>
      </xdr:nvSpPr>
      <xdr:spPr bwMode="auto">
        <a:xfrm>
          <a:off x="447929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3" name="Text Box 16">
          <a:extLst>
            <a:ext uri="{FF2B5EF4-FFF2-40B4-BE49-F238E27FC236}">
              <a16:creationId xmlns:a16="http://schemas.microsoft.com/office/drawing/2014/main" id="{C6AE1091-B8F3-0D42-89B3-29667E187452}"/>
            </a:ext>
          </a:extLst>
        </xdr:cNvPr>
        <xdr:cNvSpPr txBox="1">
          <a:spLocks noChangeArrowheads="1"/>
        </xdr:cNvSpPr>
      </xdr:nvSpPr>
      <xdr:spPr bwMode="auto">
        <a:xfrm>
          <a:off x="447929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4" name="Text Box 17">
          <a:extLst>
            <a:ext uri="{FF2B5EF4-FFF2-40B4-BE49-F238E27FC236}">
              <a16:creationId xmlns:a16="http://schemas.microsoft.com/office/drawing/2014/main" id="{F3C8B620-4505-944E-B2A3-FF3A392E1930}"/>
            </a:ext>
          </a:extLst>
        </xdr:cNvPr>
        <xdr:cNvSpPr txBox="1">
          <a:spLocks noChangeArrowheads="1"/>
        </xdr:cNvSpPr>
      </xdr:nvSpPr>
      <xdr:spPr bwMode="auto">
        <a:xfrm>
          <a:off x="447929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5" name="Text Box 18">
          <a:extLst>
            <a:ext uri="{FF2B5EF4-FFF2-40B4-BE49-F238E27FC236}">
              <a16:creationId xmlns:a16="http://schemas.microsoft.com/office/drawing/2014/main" id="{51EBD385-0B87-6D43-A5AF-B9A81B50590D}"/>
            </a:ext>
          </a:extLst>
        </xdr:cNvPr>
        <xdr:cNvSpPr txBox="1">
          <a:spLocks noChangeArrowheads="1"/>
        </xdr:cNvSpPr>
      </xdr:nvSpPr>
      <xdr:spPr bwMode="auto">
        <a:xfrm>
          <a:off x="447929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6" name="Text Box 19">
          <a:extLst>
            <a:ext uri="{FF2B5EF4-FFF2-40B4-BE49-F238E27FC236}">
              <a16:creationId xmlns:a16="http://schemas.microsoft.com/office/drawing/2014/main" id="{A8E1F1B3-B4C1-DB42-864E-2A40D35CC380}"/>
            </a:ext>
          </a:extLst>
        </xdr:cNvPr>
        <xdr:cNvSpPr txBox="1">
          <a:spLocks noChangeArrowheads="1"/>
        </xdr:cNvSpPr>
      </xdr:nvSpPr>
      <xdr:spPr bwMode="auto">
        <a:xfrm>
          <a:off x="44792900" y="397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7" name="Text Box 16">
          <a:extLst>
            <a:ext uri="{FF2B5EF4-FFF2-40B4-BE49-F238E27FC236}">
              <a16:creationId xmlns:a16="http://schemas.microsoft.com/office/drawing/2014/main" id="{0FDC2E34-9B2B-2549-8954-2B6CC734BA29}"/>
            </a:ext>
          </a:extLst>
        </xdr:cNvPr>
        <xdr:cNvSpPr txBox="1">
          <a:spLocks noChangeArrowheads="1"/>
        </xdr:cNvSpPr>
      </xdr:nvSpPr>
      <xdr:spPr bwMode="auto">
        <a:xfrm>
          <a:off x="121793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8" name="Text Box 17">
          <a:extLst>
            <a:ext uri="{FF2B5EF4-FFF2-40B4-BE49-F238E27FC236}">
              <a16:creationId xmlns:a16="http://schemas.microsoft.com/office/drawing/2014/main" id="{7FB45294-DF31-1A40-A61B-2E832321B91D}"/>
            </a:ext>
          </a:extLst>
        </xdr:cNvPr>
        <xdr:cNvSpPr txBox="1">
          <a:spLocks noChangeArrowheads="1"/>
        </xdr:cNvSpPr>
      </xdr:nvSpPr>
      <xdr:spPr bwMode="auto">
        <a:xfrm>
          <a:off x="121793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9" name="Text Box 18">
          <a:extLst>
            <a:ext uri="{FF2B5EF4-FFF2-40B4-BE49-F238E27FC236}">
              <a16:creationId xmlns:a16="http://schemas.microsoft.com/office/drawing/2014/main" id="{E07F3D32-DDCD-B24F-8438-5788B4B6722C}"/>
            </a:ext>
          </a:extLst>
        </xdr:cNvPr>
        <xdr:cNvSpPr txBox="1">
          <a:spLocks noChangeArrowheads="1"/>
        </xdr:cNvSpPr>
      </xdr:nvSpPr>
      <xdr:spPr bwMode="auto">
        <a:xfrm>
          <a:off x="121793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40" name="Text Box 19">
          <a:extLst>
            <a:ext uri="{FF2B5EF4-FFF2-40B4-BE49-F238E27FC236}">
              <a16:creationId xmlns:a16="http://schemas.microsoft.com/office/drawing/2014/main" id="{673F6320-8FFE-BD42-9D95-B07C202458CE}"/>
            </a:ext>
          </a:extLst>
        </xdr:cNvPr>
        <xdr:cNvSpPr txBox="1">
          <a:spLocks noChangeArrowheads="1"/>
        </xdr:cNvSpPr>
      </xdr:nvSpPr>
      <xdr:spPr bwMode="auto">
        <a:xfrm>
          <a:off x="121793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18</xdr:row>
      <xdr:rowOff>504825</xdr:rowOff>
    </xdr:from>
    <xdr:ext cx="95250" cy="442269"/>
    <xdr:sp macro="" textlink="">
      <xdr:nvSpPr>
        <xdr:cNvPr id="41" name="Text Box 15">
          <a:extLst>
            <a:ext uri="{FF2B5EF4-FFF2-40B4-BE49-F238E27FC236}">
              <a16:creationId xmlns:a16="http://schemas.microsoft.com/office/drawing/2014/main" id="{9833D7E7-3E85-5E49-9D85-6CF8E7C27CAF}"/>
            </a:ext>
          </a:extLst>
        </xdr:cNvPr>
        <xdr:cNvSpPr txBox="1">
          <a:spLocks noChangeArrowheads="1"/>
        </xdr:cNvSpPr>
      </xdr:nvSpPr>
      <xdr:spPr bwMode="auto">
        <a:xfrm>
          <a:off x="12179300" y="7883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2" name="Text Box 16">
          <a:extLst>
            <a:ext uri="{FF2B5EF4-FFF2-40B4-BE49-F238E27FC236}">
              <a16:creationId xmlns:a16="http://schemas.microsoft.com/office/drawing/2014/main" id="{F9723AC3-2FC9-BF48-A8D3-4CFD5ACD6E5A}"/>
            </a:ext>
          </a:extLst>
        </xdr:cNvPr>
        <xdr:cNvSpPr txBox="1">
          <a:spLocks noChangeArrowheads="1"/>
        </xdr:cNvSpPr>
      </xdr:nvSpPr>
      <xdr:spPr bwMode="auto">
        <a:xfrm>
          <a:off x="412496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3" name="Text Box 17">
          <a:extLst>
            <a:ext uri="{FF2B5EF4-FFF2-40B4-BE49-F238E27FC236}">
              <a16:creationId xmlns:a16="http://schemas.microsoft.com/office/drawing/2014/main" id="{DBC3875F-7844-5E41-8A65-94DA2F3F5F05}"/>
            </a:ext>
          </a:extLst>
        </xdr:cNvPr>
        <xdr:cNvSpPr txBox="1">
          <a:spLocks noChangeArrowheads="1"/>
        </xdr:cNvSpPr>
      </xdr:nvSpPr>
      <xdr:spPr bwMode="auto">
        <a:xfrm>
          <a:off x="412496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4" name="Text Box 18">
          <a:extLst>
            <a:ext uri="{FF2B5EF4-FFF2-40B4-BE49-F238E27FC236}">
              <a16:creationId xmlns:a16="http://schemas.microsoft.com/office/drawing/2014/main" id="{88A17C30-4F82-E344-850C-97E40E8EA9CA}"/>
            </a:ext>
          </a:extLst>
        </xdr:cNvPr>
        <xdr:cNvSpPr txBox="1">
          <a:spLocks noChangeArrowheads="1"/>
        </xdr:cNvSpPr>
      </xdr:nvSpPr>
      <xdr:spPr bwMode="auto">
        <a:xfrm>
          <a:off x="412496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5" name="Text Box 19">
          <a:extLst>
            <a:ext uri="{FF2B5EF4-FFF2-40B4-BE49-F238E27FC236}">
              <a16:creationId xmlns:a16="http://schemas.microsoft.com/office/drawing/2014/main" id="{626F3FD7-0803-EF44-BE6C-E6B32D0934A8}"/>
            </a:ext>
          </a:extLst>
        </xdr:cNvPr>
        <xdr:cNvSpPr txBox="1">
          <a:spLocks noChangeArrowheads="1"/>
        </xdr:cNvSpPr>
      </xdr:nvSpPr>
      <xdr:spPr bwMode="auto">
        <a:xfrm>
          <a:off x="412496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6" name="Text Box 16">
          <a:extLst>
            <a:ext uri="{FF2B5EF4-FFF2-40B4-BE49-F238E27FC236}">
              <a16:creationId xmlns:a16="http://schemas.microsoft.com/office/drawing/2014/main" id="{10251AEB-07A9-1046-BB9A-47622769A877}"/>
            </a:ext>
          </a:extLst>
        </xdr:cNvPr>
        <xdr:cNvSpPr txBox="1">
          <a:spLocks noChangeArrowheads="1"/>
        </xdr:cNvSpPr>
      </xdr:nvSpPr>
      <xdr:spPr bwMode="auto">
        <a:xfrm>
          <a:off x="428117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7" name="Text Box 17">
          <a:extLst>
            <a:ext uri="{FF2B5EF4-FFF2-40B4-BE49-F238E27FC236}">
              <a16:creationId xmlns:a16="http://schemas.microsoft.com/office/drawing/2014/main" id="{251C01E2-0735-5D4E-8A40-4142DD6F10DA}"/>
            </a:ext>
          </a:extLst>
        </xdr:cNvPr>
        <xdr:cNvSpPr txBox="1">
          <a:spLocks noChangeArrowheads="1"/>
        </xdr:cNvSpPr>
      </xdr:nvSpPr>
      <xdr:spPr bwMode="auto">
        <a:xfrm>
          <a:off x="428117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8" name="Text Box 18">
          <a:extLst>
            <a:ext uri="{FF2B5EF4-FFF2-40B4-BE49-F238E27FC236}">
              <a16:creationId xmlns:a16="http://schemas.microsoft.com/office/drawing/2014/main" id="{60590F04-14FF-0148-AE06-2E8EA1D1ADDF}"/>
            </a:ext>
          </a:extLst>
        </xdr:cNvPr>
        <xdr:cNvSpPr txBox="1">
          <a:spLocks noChangeArrowheads="1"/>
        </xdr:cNvSpPr>
      </xdr:nvSpPr>
      <xdr:spPr bwMode="auto">
        <a:xfrm>
          <a:off x="428117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9" name="Text Box 19">
          <a:extLst>
            <a:ext uri="{FF2B5EF4-FFF2-40B4-BE49-F238E27FC236}">
              <a16:creationId xmlns:a16="http://schemas.microsoft.com/office/drawing/2014/main" id="{92F041E5-C05E-CA4D-8E93-B381E051F4D4}"/>
            </a:ext>
          </a:extLst>
        </xdr:cNvPr>
        <xdr:cNvSpPr txBox="1">
          <a:spLocks noChangeArrowheads="1"/>
        </xdr:cNvSpPr>
      </xdr:nvSpPr>
      <xdr:spPr bwMode="auto">
        <a:xfrm>
          <a:off x="428117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504825</xdr:rowOff>
    </xdr:from>
    <xdr:ext cx="95250" cy="442269"/>
    <xdr:sp macro="" textlink="">
      <xdr:nvSpPr>
        <xdr:cNvPr id="50" name="Text Box 15">
          <a:extLst>
            <a:ext uri="{FF2B5EF4-FFF2-40B4-BE49-F238E27FC236}">
              <a16:creationId xmlns:a16="http://schemas.microsoft.com/office/drawing/2014/main" id="{7298AABB-B496-2043-B07F-B432532EA40D}"/>
            </a:ext>
          </a:extLst>
        </xdr:cNvPr>
        <xdr:cNvSpPr txBox="1">
          <a:spLocks noChangeArrowheads="1"/>
        </xdr:cNvSpPr>
      </xdr:nvSpPr>
      <xdr:spPr bwMode="auto">
        <a:xfrm>
          <a:off x="42811700" y="7883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1" name="Text Box 16">
          <a:extLst>
            <a:ext uri="{FF2B5EF4-FFF2-40B4-BE49-F238E27FC236}">
              <a16:creationId xmlns:a16="http://schemas.microsoft.com/office/drawing/2014/main" id="{EFB5144A-17CE-0F4F-B495-4B577CDDD411}"/>
            </a:ext>
          </a:extLst>
        </xdr:cNvPr>
        <xdr:cNvSpPr txBox="1">
          <a:spLocks noChangeArrowheads="1"/>
        </xdr:cNvSpPr>
      </xdr:nvSpPr>
      <xdr:spPr bwMode="auto">
        <a:xfrm>
          <a:off x="428117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2" name="Text Box 17">
          <a:extLst>
            <a:ext uri="{FF2B5EF4-FFF2-40B4-BE49-F238E27FC236}">
              <a16:creationId xmlns:a16="http://schemas.microsoft.com/office/drawing/2014/main" id="{97939B00-C6E7-CD4F-A6D7-7E554C7367B0}"/>
            </a:ext>
          </a:extLst>
        </xdr:cNvPr>
        <xdr:cNvSpPr txBox="1">
          <a:spLocks noChangeArrowheads="1"/>
        </xdr:cNvSpPr>
      </xdr:nvSpPr>
      <xdr:spPr bwMode="auto">
        <a:xfrm>
          <a:off x="428117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3" name="Text Box 18">
          <a:extLst>
            <a:ext uri="{FF2B5EF4-FFF2-40B4-BE49-F238E27FC236}">
              <a16:creationId xmlns:a16="http://schemas.microsoft.com/office/drawing/2014/main" id="{3CDB91B6-8678-704C-805F-F46623731BE3}"/>
            </a:ext>
          </a:extLst>
        </xdr:cNvPr>
        <xdr:cNvSpPr txBox="1">
          <a:spLocks noChangeArrowheads="1"/>
        </xdr:cNvSpPr>
      </xdr:nvSpPr>
      <xdr:spPr bwMode="auto">
        <a:xfrm>
          <a:off x="428117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4" name="Text Box 19">
          <a:extLst>
            <a:ext uri="{FF2B5EF4-FFF2-40B4-BE49-F238E27FC236}">
              <a16:creationId xmlns:a16="http://schemas.microsoft.com/office/drawing/2014/main" id="{5D8DC326-CB9E-DC47-A458-4B6E7DCDF242}"/>
            </a:ext>
          </a:extLst>
        </xdr:cNvPr>
        <xdr:cNvSpPr txBox="1">
          <a:spLocks noChangeArrowheads="1"/>
        </xdr:cNvSpPr>
      </xdr:nvSpPr>
      <xdr:spPr bwMode="auto">
        <a:xfrm>
          <a:off x="428117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504825</xdr:rowOff>
    </xdr:from>
    <xdr:ext cx="95250" cy="442269"/>
    <xdr:sp macro="" textlink="">
      <xdr:nvSpPr>
        <xdr:cNvPr id="55" name="Text Box 15">
          <a:extLst>
            <a:ext uri="{FF2B5EF4-FFF2-40B4-BE49-F238E27FC236}">
              <a16:creationId xmlns:a16="http://schemas.microsoft.com/office/drawing/2014/main" id="{5E1EC04C-28A6-CD4D-985D-D22397AA8C25}"/>
            </a:ext>
          </a:extLst>
        </xdr:cNvPr>
        <xdr:cNvSpPr txBox="1">
          <a:spLocks noChangeArrowheads="1"/>
        </xdr:cNvSpPr>
      </xdr:nvSpPr>
      <xdr:spPr bwMode="auto">
        <a:xfrm>
          <a:off x="42811700" y="7883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6" name="Text Box 16">
          <a:extLst>
            <a:ext uri="{FF2B5EF4-FFF2-40B4-BE49-F238E27FC236}">
              <a16:creationId xmlns:a16="http://schemas.microsoft.com/office/drawing/2014/main" id="{FF040701-C8D6-D744-B52A-90B2FC98B793}"/>
            </a:ext>
          </a:extLst>
        </xdr:cNvPr>
        <xdr:cNvSpPr txBox="1">
          <a:spLocks noChangeArrowheads="1"/>
        </xdr:cNvSpPr>
      </xdr:nvSpPr>
      <xdr:spPr bwMode="auto">
        <a:xfrm>
          <a:off x="447929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7" name="Text Box 17">
          <a:extLst>
            <a:ext uri="{FF2B5EF4-FFF2-40B4-BE49-F238E27FC236}">
              <a16:creationId xmlns:a16="http://schemas.microsoft.com/office/drawing/2014/main" id="{B634EF32-D45C-594C-81B8-B9025D9004C9}"/>
            </a:ext>
          </a:extLst>
        </xdr:cNvPr>
        <xdr:cNvSpPr txBox="1">
          <a:spLocks noChangeArrowheads="1"/>
        </xdr:cNvSpPr>
      </xdr:nvSpPr>
      <xdr:spPr bwMode="auto">
        <a:xfrm>
          <a:off x="447929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8" name="Text Box 18">
          <a:extLst>
            <a:ext uri="{FF2B5EF4-FFF2-40B4-BE49-F238E27FC236}">
              <a16:creationId xmlns:a16="http://schemas.microsoft.com/office/drawing/2014/main" id="{4909351C-2CC6-754A-8711-1DDE08F393FA}"/>
            </a:ext>
          </a:extLst>
        </xdr:cNvPr>
        <xdr:cNvSpPr txBox="1">
          <a:spLocks noChangeArrowheads="1"/>
        </xdr:cNvSpPr>
      </xdr:nvSpPr>
      <xdr:spPr bwMode="auto">
        <a:xfrm>
          <a:off x="447929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9" name="Text Box 19">
          <a:extLst>
            <a:ext uri="{FF2B5EF4-FFF2-40B4-BE49-F238E27FC236}">
              <a16:creationId xmlns:a16="http://schemas.microsoft.com/office/drawing/2014/main" id="{2A77388B-379E-5E49-A9A8-721C06F3D7E6}"/>
            </a:ext>
          </a:extLst>
        </xdr:cNvPr>
        <xdr:cNvSpPr txBox="1">
          <a:spLocks noChangeArrowheads="1"/>
        </xdr:cNvSpPr>
      </xdr:nvSpPr>
      <xdr:spPr bwMode="auto">
        <a:xfrm>
          <a:off x="447929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0" name="Text Box 16">
          <a:extLst>
            <a:ext uri="{FF2B5EF4-FFF2-40B4-BE49-F238E27FC236}">
              <a16:creationId xmlns:a16="http://schemas.microsoft.com/office/drawing/2014/main" id="{558CC027-D894-0E44-ACD8-E3402A07FF1F}"/>
            </a:ext>
          </a:extLst>
        </xdr:cNvPr>
        <xdr:cNvSpPr txBox="1">
          <a:spLocks noChangeArrowheads="1"/>
        </xdr:cNvSpPr>
      </xdr:nvSpPr>
      <xdr:spPr bwMode="auto">
        <a:xfrm>
          <a:off x="447929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1" name="Text Box 17">
          <a:extLst>
            <a:ext uri="{FF2B5EF4-FFF2-40B4-BE49-F238E27FC236}">
              <a16:creationId xmlns:a16="http://schemas.microsoft.com/office/drawing/2014/main" id="{0126033B-0071-6340-9612-3E3E7FE55DDB}"/>
            </a:ext>
          </a:extLst>
        </xdr:cNvPr>
        <xdr:cNvSpPr txBox="1">
          <a:spLocks noChangeArrowheads="1"/>
        </xdr:cNvSpPr>
      </xdr:nvSpPr>
      <xdr:spPr bwMode="auto">
        <a:xfrm>
          <a:off x="447929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2" name="Text Box 18">
          <a:extLst>
            <a:ext uri="{FF2B5EF4-FFF2-40B4-BE49-F238E27FC236}">
              <a16:creationId xmlns:a16="http://schemas.microsoft.com/office/drawing/2014/main" id="{DEFB3565-6F56-CA4F-970B-26A01BF96D91}"/>
            </a:ext>
          </a:extLst>
        </xdr:cNvPr>
        <xdr:cNvSpPr txBox="1">
          <a:spLocks noChangeArrowheads="1"/>
        </xdr:cNvSpPr>
      </xdr:nvSpPr>
      <xdr:spPr bwMode="auto">
        <a:xfrm>
          <a:off x="447929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3" name="Text Box 19">
          <a:extLst>
            <a:ext uri="{FF2B5EF4-FFF2-40B4-BE49-F238E27FC236}">
              <a16:creationId xmlns:a16="http://schemas.microsoft.com/office/drawing/2014/main" id="{37645A31-D468-4F48-825E-EAA2C4589CDD}"/>
            </a:ext>
          </a:extLst>
        </xdr:cNvPr>
        <xdr:cNvSpPr txBox="1">
          <a:spLocks noChangeArrowheads="1"/>
        </xdr:cNvSpPr>
      </xdr:nvSpPr>
      <xdr:spPr bwMode="auto">
        <a:xfrm>
          <a:off x="447929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4" name="Text Box 16">
          <a:extLst>
            <a:ext uri="{FF2B5EF4-FFF2-40B4-BE49-F238E27FC236}">
              <a16:creationId xmlns:a16="http://schemas.microsoft.com/office/drawing/2014/main" id="{5E2CB8E2-72A5-F740-BC0F-51730532E1D3}"/>
            </a:ext>
          </a:extLst>
        </xdr:cNvPr>
        <xdr:cNvSpPr txBox="1">
          <a:spLocks noChangeArrowheads="1"/>
        </xdr:cNvSpPr>
      </xdr:nvSpPr>
      <xdr:spPr bwMode="auto">
        <a:xfrm>
          <a:off x="447929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5" name="Text Box 17">
          <a:extLst>
            <a:ext uri="{FF2B5EF4-FFF2-40B4-BE49-F238E27FC236}">
              <a16:creationId xmlns:a16="http://schemas.microsoft.com/office/drawing/2014/main" id="{D198BCB2-2778-FA43-9973-32AE29631D8C}"/>
            </a:ext>
          </a:extLst>
        </xdr:cNvPr>
        <xdr:cNvSpPr txBox="1">
          <a:spLocks noChangeArrowheads="1"/>
        </xdr:cNvSpPr>
      </xdr:nvSpPr>
      <xdr:spPr bwMode="auto">
        <a:xfrm>
          <a:off x="447929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6" name="Text Box 18">
          <a:extLst>
            <a:ext uri="{FF2B5EF4-FFF2-40B4-BE49-F238E27FC236}">
              <a16:creationId xmlns:a16="http://schemas.microsoft.com/office/drawing/2014/main" id="{AD98BB5B-9EC2-2A49-BD06-9B6FD6933D5F}"/>
            </a:ext>
          </a:extLst>
        </xdr:cNvPr>
        <xdr:cNvSpPr txBox="1">
          <a:spLocks noChangeArrowheads="1"/>
        </xdr:cNvSpPr>
      </xdr:nvSpPr>
      <xdr:spPr bwMode="auto">
        <a:xfrm>
          <a:off x="447929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7" name="Text Box 19">
          <a:extLst>
            <a:ext uri="{FF2B5EF4-FFF2-40B4-BE49-F238E27FC236}">
              <a16:creationId xmlns:a16="http://schemas.microsoft.com/office/drawing/2014/main" id="{79A165F8-C2C0-0F4F-9F14-635F2F0D2442}"/>
            </a:ext>
          </a:extLst>
        </xdr:cNvPr>
        <xdr:cNvSpPr txBox="1">
          <a:spLocks noChangeArrowheads="1"/>
        </xdr:cNvSpPr>
      </xdr:nvSpPr>
      <xdr:spPr bwMode="auto">
        <a:xfrm>
          <a:off x="447929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8" name="Text Box 16">
          <a:extLst>
            <a:ext uri="{FF2B5EF4-FFF2-40B4-BE49-F238E27FC236}">
              <a16:creationId xmlns:a16="http://schemas.microsoft.com/office/drawing/2014/main" id="{FB0F4C23-B380-D344-B866-E636CD8DD2BB}"/>
            </a:ext>
          </a:extLst>
        </xdr:cNvPr>
        <xdr:cNvSpPr txBox="1">
          <a:spLocks noChangeArrowheads="1"/>
        </xdr:cNvSpPr>
      </xdr:nvSpPr>
      <xdr:spPr bwMode="auto">
        <a:xfrm>
          <a:off x="447929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9" name="Text Box 17">
          <a:extLst>
            <a:ext uri="{FF2B5EF4-FFF2-40B4-BE49-F238E27FC236}">
              <a16:creationId xmlns:a16="http://schemas.microsoft.com/office/drawing/2014/main" id="{8287234A-D02E-EC46-859A-E36A9132F6A8}"/>
            </a:ext>
          </a:extLst>
        </xdr:cNvPr>
        <xdr:cNvSpPr txBox="1">
          <a:spLocks noChangeArrowheads="1"/>
        </xdr:cNvSpPr>
      </xdr:nvSpPr>
      <xdr:spPr bwMode="auto">
        <a:xfrm>
          <a:off x="447929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70" name="Text Box 18">
          <a:extLst>
            <a:ext uri="{FF2B5EF4-FFF2-40B4-BE49-F238E27FC236}">
              <a16:creationId xmlns:a16="http://schemas.microsoft.com/office/drawing/2014/main" id="{0C108307-4892-F24C-8722-0C1D055628ED}"/>
            </a:ext>
          </a:extLst>
        </xdr:cNvPr>
        <xdr:cNvSpPr txBox="1">
          <a:spLocks noChangeArrowheads="1"/>
        </xdr:cNvSpPr>
      </xdr:nvSpPr>
      <xdr:spPr bwMode="auto">
        <a:xfrm>
          <a:off x="447929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71" name="Text Box 19">
          <a:extLst>
            <a:ext uri="{FF2B5EF4-FFF2-40B4-BE49-F238E27FC236}">
              <a16:creationId xmlns:a16="http://schemas.microsoft.com/office/drawing/2014/main" id="{3BE19A93-DD78-A349-A35A-91F1B857579E}"/>
            </a:ext>
          </a:extLst>
        </xdr:cNvPr>
        <xdr:cNvSpPr txBox="1">
          <a:spLocks noChangeArrowheads="1"/>
        </xdr:cNvSpPr>
      </xdr:nvSpPr>
      <xdr:spPr bwMode="auto">
        <a:xfrm>
          <a:off x="44792900" y="6832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2" name="Text Box 16">
          <a:extLst>
            <a:ext uri="{FF2B5EF4-FFF2-40B4-BE49-F238E27FC236}">
              <a16:creationId xmlns:a16="http://schemas.microsoft.com/office/drawing/2014/main" id="{0289468B-916F-7C45-B20C-85B8E86099F0}"/>
            </a:ext>
          </a:extLst>
        </xdr:cNvPr>
        <xdr:cNvSpPr txBox="1">
          <a:spLocks noChangeArrowheads="1"/>
        </xdr:cNvSpPr>
      </xdr:nvSpPr>
      <xdr:spPr bwMode="auto">
        <a:xfrm>
          <a:off x="121793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3" name="Text Box 17">
          <a:extLst>
            <a:ext uri="{FF2B5EF4-FFF2-40B4-BE49-F238E27FC236}">
              <a16:creationId xmlns:a16="http://schemas.microsoft.com/office/drawing/2014/main" id="{28F658A6-4A53-7545-87ED-4689D9EF7283}"/>
            </a:ext>
          </a:extLst>
        </xdr:cNvPr>
        <xdr:cNvSpPr txBox="1">
          <a:spLocks noChangeArrowheads="1"/>
        </xdr:cNvSpPr>
      </xdr:nvSpPr>
      <xdr:spPr bwMode="auto">
        <a:xfrm>
          <a:off x="121793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4" name="Text Box 18">
          <a:extLst>
            <a:ext uri="{FF2B5EF4-FFF2-40B4-BE49-F238E27FC236}">
              <a16:creationId xmlns:a16="http://schemas.microsoft.com/office/drawing/2014/main" id="{DC4AA812-DFBA-244A-935D-B4AE818CFAFC}"/>
            </a:ext>
          </a:extLst>
        </xdr:cNvPr>
        <xdr:cNvSpPr txBox="1">
          <a:spLocks noChangeArrowheads="1"/>
        </xdr:cNvSpPr>
      </xdr:nvSpPr>
      <xdr:spPr bwMode="auto">
        <a:xfrm>
          <a:off x="121793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5" name="Text Box 19">
          <a:extLst>
            <a:ext uri="{FF2B5EF4-FFF2-40B4-BE49-F238E27FC236}">
              <a16:creationId xmlns:a16="http://schemas.microsoft.com/office/drawing/2014/main" id="{C0569E8E-2AC3-A24D-BBB8-AF8C352EC1D0}"/>
            </a:ext>
          </a:extLst>
        </xdr:cNvPr>
        <xdr:cNvSpPr txBox="1">
          <a:spLocks noChangeArrowheads="1"/>
        </xdr:cNvSpPr>
      </xdr:nvSpPr>
      <xdr:spPr bwMode="auto">
        <a:xfrm>
          <a:off x="121793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23</xdr:row>
      <xdr:rowOff>504825</xdr:rowOff>
    </xdr:from>
    <xdr:ext cx="95250" cy="442269"/>
    <xdr:sp macro="" textlink="">
      <xdr:nvSpPr>
        <xdr:cNvPr id="76" name="Text Box 15">
          <a:extLst>
            <a:ext uri="{FF2B5EF4-FFF2-40B4-BE49-F238E27FC236}">
              <a16:creationId xmlns:a16="http://schemas.microsoft.com/office/drawing/2014/main" id="{69C4D3D6-DB5D-8148-A251-20B157D23743}"/>
            </a:ext>
          </a:extLst>
        </xdr:cNvPr>
        <xdr:cNvSpPr txBox="1">
          <a:spLocks noChangeArrowheads="1"/>
        </xdr:cNvSpPr>
      </xdr:nvSpPr>
      <xdr:spPr bwMode="auto">
        <a:xfrm>
          <a:off x="12179300" y="9699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7" name="Text Box 16">
          <a:extLst>
            <a:ext uri="{FF2B5EF4-FFF2-40B4-BE49-F238E27FC236}">
              <a16:creationId xmlns:a16="http://schemas.microsoft.com/office/drawing/2014/main" id="{A75D2357-6D0B-084A-9D2C-E45CA70B21CB}"/>
            </a:ext>
          </a:extLst>
        </xdr:cNvPr>
        <xdr:cNvSpPr txBox="1">
          <a:spLocks noChangeArrowheads="1"/>
        </xdr:cNvSpPr>
      </xdr:nvSpPr>
      <xdr:spPr bwMode="auto">
        <a:xfrm>
          <a:off x="412496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8" name="Text Box 17">
          <a:extLst>
            <a:ext uri="{FF2B5EF4-FFF2-40B4-BE49-F238E27FC236}">
              <a16:creationId xmlns:a16="http://schemas.microsoft.com/office/drawing/2014/main" id="{802180C2-1864-9C40-9803-7DCDF1AE5947}"/>
            </a:ext>
          </a:extLst>
        </xdr:cNvPr>
        <xdr:cNvSpPr txBox="1">
          <a:spLocks noChangeArrowheads="1"/>
        </xdr:cNvSpPr>
      </xdr:nvSpPr>
      <xdr:spPr bwMode="auto">
        <a:xfrm>
          <a:off x="412496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9" name="Text Box 18">
          <a:extLst>
            <a:ext uri="{FF2B5EF4-FFF2-40B4-BE49-F238E27FC236}">
              <a16:creationId xmlns:a16="http://schemas.microsoft.com/office/drawing/2014/main" id="{45A4B132-E949-6A48-93C4-7D0C0B429F45}"/>
            </a:ext>
          </a:extLst>
        </xdr:cNvPr>
        <xdr:cNvSpPr txBox="1">
          <a:spLocks noChangeArrowheads="1"/>
        </xdr:cNvSpPr>
      </xdr:nvSpPr>
      <xdr:spPr bwMode="auto">
        <a:xfrm>
          <a:off x="412496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80" name="Text Box 19">
          <a:extLst>
            <a:ext uri="{FF2B5EF4-FFF2-40B4-BE49-F238E27FC236}">
              <a16:creationId xmlns:a16="http://schemas.microsoft.com/office/drawing/2014/main" id="{AB10359B-BD10-FA46-9A8B-504170ADAD68}"/>
            </a:ext>
          </a:extLst>
        </xdr:cNvPr>
        <xdr:cNvSpPr txBox="1">
          <a:spLocks noChangeArrowheads="1"/>
        </xdr:cNvSpPr>
      </xdr:nvSpPr>
      <xdr:spPr bwMode="auto">
        <a:xfrm>
          <a:off x="412496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1" name="Text Box 16">
          <a:extLst>
            <a:ext uri="{FF2B5EF4-FFF2-40B4-BE49-F238E27FC236}">
              <a16:creationId xmlns:a16="http://schemas.microsoft.com/office/drawing/2014/main" id="{10DFC6E2-79DC-8641-AAC2-AC14E3DDF1E0}"/>
            </a:ext>
          </a:extLst>
        </xdr:cNvPr>
        <xdr:cNvSpPr txBox="1">
          <a:spLocks noChangeArrowheads="1"/>
        </xdr:cNvSpPr>
      </xdr:nvSpPr>
      <xdr:spPr bwMode="auto">
        <a:xfrm>
          <a:off x="428117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2" name="Text Box 17">
          <a:extLst>
            <a:ext uri="{FF2B5EF4-FFF2-40B4-BE49-F238E27FC236}">
              <a16:creationId xmlns:a16="http://schemas.microsoft.com/office/drawing/2014/main" id="{092E5840-3335-864F-80D6-D8C4A069BB08}"/>
            </a:ext>
          </a:extLst>
        </xdr:cNvPr>
        <xdr:cNvSpPr txBox="1">
          <a:spLocks noChangeArrowheads="1"/>
        </xdr:cNvSpPr>
      </xdr:nvSpPr>
      <xdr:spPr bwMode="auto">
        <a:xfrm>
          <a:off x="428117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3" name="Text Box 18">
          <a:extLst>
            <a:ext uri="{FF2B5EF4-FFF2-40B4-BE49-F238E27FC236}">
              <a16:creationId xmlns:a16="http://schemas.microsoft.com/office/drawing/2014/main" id="{DA4510CE-C48A-2A48-ADB0-00A306A0B21A}"/>
            </a:ext>
          </a:extLst>
        </xdr:cNvPr>
        <xdr:cNvSpPr txBox="1">
          <a:spLocks noChangeArrowheads="1"/>
        </xdr:cNvSpPr>
      </xdr:nvSpPr>
      <xdr:spPr bwMode="auto">
        <a:xfrm>
          <a:off x="428117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4" name="Text Box 19">
          <a:extLst>
            <a:ext uri="{FF2B5EF4-FFF2-40B4-BE49-F238E27FC236}">
              <a16:creationId xmlns:a16="http://schemas.microsoft.com/office/drawing/2014/main" id="{0D4303FA-3B2E-2A44-9659-D1AF45971597}"/>
            </a:ext>
          </a:extLst>
        </xdr:cNvPr>
        <xdr:cNvSpPr txBox="1">
          <a:spLocks noChangeArrowheads="1"/>
        </xdr:cNvSpPr>
      </xdr:nvSpPr>
      <xdr:spPr bwMode="auto">
        <a:xfrm>
          <a:off x="428117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23</xdr:row>
      <xdr:rowOff>504825</xdr:rowOff>
    </xdr:from>
    <xdr:ext cx="95250" cy="442269"/>
    <xdr:sp macro="" textlink="">
      <xdr:nvSpPr>
        <xdr:cNvPr id="85" name="Text Box 15">
          <a:extLst>
            <a:ext uri="{FF2B5EF4-FFF2-40B4-BE49-F238E27FC236}">
              <a16:creationId xmlns:a16="http://schemas.microsoft.com/office/drawing/2014/main" id="{855B6C74-FDBC-2448-A8AF-0B37EB76F8FD}"/>
            </a:ext>
          </a:extLst>
        </xdr:cNvPr>
        <xdr:cNvSpPr txBox="1">
          <a:spLocks noChangeArrowheads="1"/>
        </xdr:cNvSpPr>
      </xdr:nvSpPr>
      <xdr:spPr bwMode="auto">
        <a:xfrm>
          <a:off x="42811700" y="9699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6" name="Text Box 16">
          <a:extLst>
            <a:ext uri="{FF2B5EF4-FFF2-40B4-BE49-F238E27FC236}">
              <a16:creationId xmlns:a16="http://schemas.microsoft.com/office/drawing/2014/main" id="{D68F0907-1B5B-3645-9717-7082E5AC70B7}"/>
            </a:ext>
          </a:extLst>
        </xdr:cNvPr>
        <xdr:cNvSpPr txBox="1">
          <a:spLocks noChangeArrowheads="1"/>
        </xdr:cNvSpPr>
      </xdr:nvSpPr>
      <xdr:spPr bwMode="auto">
        <a:xfrm>
          <a:off x="428117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7" name="Text Box 17">
          <a:extLst>
            <a:ext uri="{FF2B5EF4-FFF2-40B4-BE49-F238E27FC236}">
              <a16:creationId xmlns:a16="http://schemas.microsoft.com/office/drawing/2014/main" id="{A7354EC4-177F-0941-AE34-DF8C9376F4E3}"/>
            </a:ext>
          </a:extLst>
        </xdr:cNvPr>
        <xdr:cNvSpPr txBox="1">
          <a:spLocks noChangeArrowheads="1"/>
        </xdr:cNvSpPr>
      </xdr:nvSpPr>
      <xdr:spPr bwMode="auto">
        <a:xfrm>
          <a:off x="428117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8" name="Text Box 18">
          <a:extLst>
            <a:ext uri="{FF2B5EF4-FFF2-40B4-BE49-F238E27FC236}">
              <a16:creationId xmlns:a16="http://schemas.microsoft.com/office/drawing/2014/main" id="{75C54603-5A3C-194E-A5C9-1EF0E0B20E4B}"/>
            </a:ext>
          </a:extLst>
        </xdr:cNvPr>
        <xdr:cNvSpPr txBox="1">
          <a:spLocks noChangeArrowheads="1"/>
        </xdr:cNvSpPr>
      </xdr:nvSpPr>
      <xdr:spPr bwMode="auto">
        <a:xfrm>
          <a:off x="428117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9" name="Text Box 19">
          <a:extLst>
            <a:ext uri="{FF2B5EF4-FFF2-40B4-BE49-F238E27FC236}">
              <a16:creationId xmlns:a16="http://schemas.microsoft.com/office/drawing/2014/main" id="{0D036625-385A-B94E-B401-8CCC853BA58B}"/>
            </a:ext>
          </a:extLst>
        </xdr:cNvPr>
        <xdr:cNvSpPr txBox="1">
          <a:spLocks noChangeArrowheads="1"/>
        </xdr:cNvSpPr>
      </xdr:nvSpPr>
      <xdr:spPr bwMode="auto">
        <a:xfrm>
          <a:off x="428117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23</xdr:row>
      <xdr:rowOff>504825</xdr:rowOff>
    </xdr:from>
    <xdr:ext cx="95250" cy="442269"/>
    <xdr:sp macro="" textlink="">
      <xdr:nvSpPr>
        <xdr:cNvPr id="90" name="Text Box 15">
          <a:extLst>
            <a:ext uri="{FF2B5EF4-FFF2-40B4-BE49-F238E27FC236}">
              <a16:creationId xmlns:a16="http://schemas.microsoft.com/office/drawing/2014/main" id="{3F32A607-CF52-9F4F-B925-EB58DFA94018}"/>
            </a:ext>
          </a:extLst>
        </xdr:cNvPr>
        <xdr:cNvSpPr txBox="1">
          <a:spLocks noChangeArrowheads="1"/>
        </xdr:cNvSpPr>
      </xdr:nvSpPr>
      <xdr:spPr bwMode="auto">
        <a:xfrm>
          <a:off x="42811700" y="9699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1" name="Text Box 16">
          <a:extLst>
            <a:ext uri="{FF2B5EF4-FFF2-40B4-BE49-F238E27FC236}">
              <a16:creationId xmlns:a16="http://schemas.microsoft.com/office/drawing/2014/main" id="{893534D2-CEE9-7241-88C4-6496792FAC4F}"/>
            </a:ext>
          </a:extLst>
        </xdr:cNvPr>
        <xdr:cNvSpPr txBox="1">
          <a:spLocks noChangeArrowheads="1"/>
        </xdr:cNvSpPr>
      </xdr:nvSpPr>
      <xdr:spPr bwMode="auto">
        <a:xfrm>
          <a:off x="447929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2" name="Text Box 17">
          <a:extLst>
            <a:ext uri="{FF2B5EF4-FFF2-40B4-BE49-F238E27FC236}">
              <a16:creationId xmlns:a16="http://schemas.microsoft.com/office/drawing/2014/main" id="{40BFCE79-D445-104F-A0BD-9CAA2E61E493}"/>
            </a:ext>
          </a:extLst>
        </xdr:cNvPr>
        <xdr:cNvSpPr txBox="1">
          <a:spLocks noChangeArrowheads="1"/>
        </xdr:cNvSpPr>
      </xdr:nvSpPr>
      <xdr:spPr bwMode="auto">
        <a:xfrm>
          <a:off x="447929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3" name="Text Box 18">
          <a:extLst>
            <a:ext uri="{FF2B5EF4-FFF2-40B4-BE49-F238E27FC236}">
              <a16:creationId xmlns:a16="http://schemas.microsoft.com/office/drawing/2014/main" id="{BCCC55CB-876A-2241-A914-C7D157BF072F}"/>
            </a:ext>
          </a:extLst>
        </xdr:cNvPr>
        <xdr:cNvSpPr txBox="1">
          <a:spLocks noChangeArrowheads="1"/>
        </xdr:cNvSpPr>
      </xdr:nvSpPr>
      <xdr:spPr bwMode="auto">
        <a:xfrm>
          <a:off x="447929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4" name="Text Box 19">
          <a:extLst>
            <a:ext uri="{FF2B5EF4-FFF2-40B4-BE49-F238E27FC236}">
              <a16:creationId xmlns:a16="http://schemas.microsoft.com/office/drawing/2014/main" id="{12CF3F9E-53AE-9C4D-8741-E0DD581F06DA}"/>
            </a:ext>
          </a:extLst>
        </xdr:cNvPr>
        <xdr:cNvSpPr txBox="1">
          <a:spLocks noChangeArrowheads="1"/>
        </xdr:cNvSpPr>
      </xdr:nvSpPr>
      <xdr:spPr bwMode="auto">
        <a:xfrm>
          <a:off x="447929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5" name="Text Box 16">
          <a:extLst>
            <a:ext uri="{FF2B5EF4-FFF2-40B4-BE49-F238E27FC236}">
              <a16:creationId xmlns:a16="http://schemas.microsoft.com/office/drawing/2014/main" id="{8872B221-CBC6-CD4D-BDC4-E93436D8A516}"/>
            </a:ext>
          </a:extLst>
        </xdr:cNvPr>
        <xdr:cNvSpPr txBox="1">
          <a:spLocks noChangeArrowheads="1"/>
        </xdr:cNvSpPr>
      </xdr:nvSpPr>
      <xdr:spPr bwMode="auto">
        <a:xfrm>
          <a:off x="447929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6" name="Text Box 17">
          <a:extLst>
            <a:ext uri="{FF2B5EF4-FFF2-40B4-BE49-F238E27FC236}">
              <a16:creationId xmlns:a16="http://schemas.microsoft.com/office/drawing/2014/main" id="{8C915E6F-34DB-B845-8C7E-8A6D42E70613}"/>
            </a:ext>
          </a:extLst>
        </xdr:cNvPr>
        <xdr:cNvSpPr txBox="1">
          <a:spLocks noChangeArrowheads="1"/>
        </xdr:cNvSpPr>
      </xdr:nvSpPr>
      <xdr:spPr bwMode="auto">
        <a:xfrm>
          <a:off x="447929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7" name="Text Box 18">
          <a:extLst>
            <a:ext uri="{FF2B5EF4-FFF2-40B4-BE49-F238E27FC236}">
              <a16:creationId xmlns:a16="http://schemas.microsoft.com/office/drawing/2014/main" id="{7C25AFE1-C22D-6F49-9A48-B8A47F0690BA}"/>
            </a:ext>
          </a:extLst>
        </xdr:cNvPr>
        <xdr:cNvSpPr txBox="1">
          <a:spLocks noChangeArrowheads="1"/>
        </xdr:cNvSpPr>
      </xdr:nvSpPr>
      <xdr:spPr bwMode="auto">
        <a:xfrm>
          <a:off x="447929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8" name="Text Box 19">
          <a:extLst>
            <a:ext uri="{FF2B5EF4-FFF2-40B4-BE49-F238E27FC236}">
              <a16:creationId xmlns:a16="http://schemas.microsoft.com/office/drawing/2014/main" id="{8C354C11-162C-E748-BEBC-6EECCC9F4FF8}"/>
            </a:ext>
          </a:extLst>
        </xdr:cNvPr>
        <xdr:cNvSpPr txBox="1">
          <a:spLocks noChangeArrowheads="1"/>
        </xdr:cNvSpPr>
      </xdr:nvSpPr>
      <xdr:spPr bwMode="auto">
        <a:xfrm>
          <a:off x="447929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9" name="Text Box 16">
          <a:extLst>
            <a:ext uri="{FF2B5EF4-FFF2-40B4-BE49-F238E27FC236}">
              <a16:creationId xmlns:a16="http://schemas.microsoft.com/office/drawing/2014/main" id="{CCB3C6BA-3499-974F-B6BE-DE56919B94EF}"/>
            </a:ext>
          </a:extLst>
        </xdr:cNvPr>
        <xdr:cNvSpPr txBox="1">
          <a:spLocks noChangeArrowheads="1"/>
        </xdr:cNvSpPr>
      </xdr:nvSpPr>
      <xdr:spPr bwMode="auto">
        <a:xfrm>
          <a:off x="447929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0" name="Text Box 17">
          <a:extLst>
            <a:ext uri="{FF2B5EF4-FFF2-40B4-BE49-F238E27FC236}">
              <a16:creationId xmlns:a16="http://schemas.microsoft.com/office/drawing/2014/main" id="{69130BEF-803C-9A40-8252-3035D4CD53DD}"/>
            </a:ext>
          </a:extLst>
        </xdr:cNvPr>
        <xdr:cNvSpPr txBox="1">
          <a:spLocks noChangeArrowheads="1"/>
        </xdr:cNvSpPr>
      </xdr:nvSpPr>
      <xdr:spPr bwMode="auto">
        <a:xfrm>
          <a:off x="447929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1" name="Text Box 18">
          <a:extLst>
            <a:ext uri="{FF2B5EF4-FFF2-40B4-BE49-F238E27FC236}">
              <a16:creationId xmlns:a16="http://schemas.microsoft.com/office/drawing/2014/main" id="{9DFD9E91-D19A-CF42-BDE4-35B3C1E1E182}"/>
            </a:ext>
          </a:extLst>
        </xdr:cNvPr>
        <xdr:cNvSpPr txBox="1">
          <a:spLocks noChangeArrowheads="1"/>
        </xdr:cNvSpPr>
      </xdr:nvSpPr>
      <xdr:spPr bwMode="auto">
        <a:xfrm>
          <a:off x="447929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2" name="Text Box 19">
          <a:extLst>
            <a:ext uri="{FF2B5EF4-FFF2-40B4-BE49-F238E27FC236}">
              <a16:creationId xmlns:a16="http://schemas.microsoft.com/office/drawing/2014/main" id="{7CC98F17-B446-F748-8DCF-26A5EC3E29DC}"/>
            </a:ext>
          </a:extLst>
        </xdr:cNvPr>
        <xdr:cNvSpPr txBox="1">
          <a:spLocks noChangeArrowheads="1"/>
        </xdr:cNvSpPr>
      </xdr:nvSpPr>
      <xdr:spPr bwMode="auto">
        <a:xfrm>
          <a:off x="447929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3" name="Text Box 16">
          <a:extLst>
            <a:ext uri="{FF2B5EF4-FFF2-40B4-BE49-F238E27FC236}">
              <a16:creationId xmlns:a16="http://schemas.microsoft.com/office/drawing/2014/main" id="{8C5E52CC-10EB-7642-8FB3-5B2D6CB3C9CF}"/>
            </a:ext>
          </a:extLst>
        </xdr:cNvPr>
        <xdr:cNvSpPr txBox="1">
          <a:spLocks noChangeArrowheads="1"/>
        </xdr:cNvSpPr>
      </xdr:nvSpPr>
      <xdr:spPr bwMode="auto">
        <a:xfrm>
          <a:off x="447929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4" name="Text Box 17">
          <a:extLst>
            <a:ext uri="{FF2B5EF4-FFF2-40B4-BE49-F238E27FC236}">
              <a16:creationId xmlns:a16="http://schemas.microsoft.com/office/drawing/2014/main" id="{625FF598-3FEA-9746-9C8D-4811BF57839E}"/>
            </a:ext>
          </a:extLst>
        </xdr:cNvPr>
        <xdr:cNvSpPr txBox="1">
          <a:spLocks noChangeArrowheads="1"/>
        </xdr:cNvSpPr>
      </xdr:nvSpPr>
      <xdr:spPr bwMode="auto">
        <a:xfrm>
          <a:off x="447929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5" name="Text Box 18">
          <a:extLst>
            <a:ext uri="{FF2B5EF4-FFF2-40B4-BE49-F238E27FC236}">
              <a16:creationId xmlns:a16="http://schemas.microsoft.com/office/drawing/2014/main" id="{621E9E5B-2636-8546-9DE8-4C0D3B3FA487}"/>
            </a:ext>
          </a:extLst>
        </xdr:cNvPr>
        <xdr:cNvSpPr txBox="1">
          <a:spLocks noChangeArrowheads="1"/>
        </xdr:cNvSpPr>
      </xdr:nvSpPr>
      <xdr:spPr bwMode="auto">
        <a:xfrm>
          <a:off x="447929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6" name="Text Box 19">
          <a:extLst>
            <a:ext uri="{FF2B5EF4-FFF2-40B4-BE49-F238E27FC236}">
              <a16:creationId xmlns:a16="http://schemas.microsoft.com/office/drawing/2014/main" id="{D966A8A0-85FB-AA4B-B691-FFC6DD56BA6E}"/>
            </a:ext>
          </a:extLst>
        </xdr:cNvPr>
        <xdr:cNvSpPr txBox="1">
          <a:spLocks noChangeArrowheads="1"/>
        </xdr:cNvSpPr>
      </xdr:nvSpPr>
      <xdr:spPr bwMode="auto">
        <a:xfrm>
          <a:off x="44792900" y="8648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07" name="Text Box 16">
          <a:extLst>
            <a:ext uri="{FF2B5EF4-FFF2-40B4-BE49-F238E27FC236}">
              <a16:creationId xmlns:a16="http://schemas.microsoft.com/office/drawing/2014/main" id="{3248BF81-F0FB-734E-95E7-DDFFDE9D7CF7}"/>
            </a:ext>
          </a:extLst>
        </xdr:cNvPr>
        <xdr:cNvSpPr txBox="1">
          <a:spLocks noChangeArrowheads="1"/>
        </xdr:cNvSpPr>
      </xdr:nvSpPr>
      <xdr:spPr bwMode="auto">
        <a:xfrm>
          <a:off x="121793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08" name="Text Box 17">
          <a:extLst>
            <a:ext uri="{FF2B5EF4-FFF2-40B4-BE49-F238E27FC236}">
              <a16:creationId xmlns:a16="http://schemas.microsoft.com/office/drawing/2014/main" id="{5E6330F3-B360-B245-BA62-AEF16AABBC83}"/>
            </a:ext>
          </a:extLst>
        </xdr:cNvPr>
        <xdr:cNvSpPr txBox="1">
          <a:spLocks noChangeArrowheads="1"/>
        </xdr:cNvSpPr>
      </xdr:nvSpPr>
      <xdr:spPr bwMode="auto">
        <a:xfrm>
          <a:off x="121793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09" name="Text Box 18">
          <a:extLst>
            <a:ext uri="{FF2B5EF4-FFF2-40B4-BE49-F238E27FC236}">
              <a16:creationId xmlns:a16="http://schemas.microsoft.com/office/drawing/2014/main" id="{3CC9AC19-8446-294E-BEAE-385E2AE10139}"/>
            </a:ext>
          </a:extLst>
        </xdr:cNvPr>
        <xdr:cNvSpPr txBox="1">
          <a:spLocks noChangeArrowheads="1"/>
        </xdr:cNvSpPr>
      </xdr:nvSpPr>
      <xdr:spPr bwMode="auto">
        <a:xfrm>
          <a:off x="121793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10" name="Text Box 19">
          <a:extLst>
            <a:ext uri="{FF2B5EF4-FFF2-40B4-BE49-F238E27FC236}">
              <a16:creationId xmlns:a16="http://schemas.microsoft.com/office/drawing/2014/main" id="{24B0E01F-D5B7-EC46-8181-E6B7713778FD}"/>
            </a:ext>
          </a:extLst>
        </xdr:cNvPr>
        <xdr:cNvSpPr txBox="1">
          <a:spLocks noChangeArrowheads="1"/>
        </xdr:cNvSpPr>
      </xdr:nvSpPr>
      <xdr:spPr bwMode="auto">
        <a:xfrm>
          <a:off x="121793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28</xdr:row>
      <xdr:rowOff>504825</xdr:rowOff>
    </xdr:from>
    <xdr:ext cx="95250" cy="442269"/>
    <xdr:sp macro="" textlink="">
      <xdr:nvSpPr>
        <xdr:cNvPr id="111" name="Text Box 15">
          <a:extLst>
            <a:ext uri="{FF2B5EF4-FFF2-40B4-BE49-F238E27FC236}">
              <a16:creationId xmlns:a16="http://schemas.microsoft.com/office/drawing/2014/main" id="{A54DF0A0-CDA5-CD4D-B954-57D667D46951}"/>
            </a:ext>
          </a:extLst>
        </xdr:cNvPr>
        <xdr:cNvSpPr txBox="1">
          <a:spLocks noChangeArrowheads="1"/>
        </xdr:cNvSpPr>
      </xdr:nvSpPr>
      <xdr:spPr bwMode="auto">
        <a:xfrm>
          <a:off x="12179300" y="13827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2" name="Text Box 16">
          <a:extLst>
            <a:ext uri="{FF2B5EF4-FFF2-40B4-BE49-F238E27FC236}">
              <a16:creationId xmlns:a16="http://schemas.microsoft.com/office/drawing/2014/main" id="{06AFC7E3-D264-F941-BD4F-FF839C871038}"/>
            </a:ext>
          </a:extLst>
        </xdr:cNvPr>
        <xdr:cNvSpPr txBox="1">
          <a:spLocks noChangeArrowheads="1"/>
        </xdr:cNvSpPr>
      </xdr:nvSpPr>
      <xdr:spPr bwMode="auto">
        <a:xfrm>
          <a:off x="412496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3" name="Text Box 17">
          <a:extLst>
            <a:ext uri="{FF2B5EF4-FFF2-40B4-BE49-F238E27FC236}">
              <a16:creationId xmlns:a16="http://schemas.microsoft.com/office/drawing/2014/main" id="{2671A144-AC9F-AD4D-BBA0-FFF3C54CDD5C}"/>
            </a:ext>
          </a:extLst>
        </xdr:cNvPr>
        <xdr:cNvSpPr txBox="1">
          <a:spLocks noChangeArrowheads="1"/>
        </xdr:cNvSpPr>
      </xdr:nvSpPr>
      <xdr:spPr bwMode="auto">
        <a:xfrm>
          <a:off x="412496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4" name="Text Box 18">
          <a:extLst>
            <a:ext uri="{FF2B5EF4-FFF2-40B4-BE49-F238E27FC236}">
              <a16:creationId xmlns:a16="http://schemas.microsoft.com/office/drawing/2014/main" id="{3CDFEF51-2FE9-0643-BAAB-2D5AE3048D18}"/>
            </a:ext>
          </a:extLst>
        </xdr:cNvPr>
        <xdr:cNvSpPr txBox="1">
          <a:spLocks noChangeArrowheads="1"/>
        </xdr:cNvSpPr>
      </xdr:nvSpPr>
      <xdr:spPr bwMode="auto">
        <a:xfrm>
          <a:off x="412496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5" name="Text Box 19">
          <a:extLst>
            <a:ext uri="{FF2B5EF4-FFF2-40B4-BE49-F238E27FC236}">
              <a16:creationId xmlns:a16="http://schemas.microsoft.com/office/drawing/2014/main" id="{AD3F2BB7-CC19-674E-B502-CA8C7E1719F8}"/>
            </a:ext>
          </a:extLst>
        </xdr:cNvPr>
        <xdr:cNvSpPr txBox="1">
          <a:spLocks noChangeArrowheads="1"/>
        </xdr:cNvSpPr>
      </xdr:nvSpPr>
      <xdr:spPr bwMode="auto">
        <a:xfrm>
          <a:off x="412496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6" name="Text Box 16">
          <a:extLst>
            <a:ext uri="{FF2B5EF4-FFF2-40B4-BE49-F238E27FC236}">
              <a16:creationId xmlns:a16="http://schemas.microsoft.com/office/drawing/2014/main" id="{C506A992-ED3D-7D4D-AA77-F775D94C3310}"/>
            </a:ext>
          </a:extLst>
        </xdr:cNvPr>
        <xdr:cNvSpPr txBox="1">
          <a:spLocks noChangeArrowheads="1"/>
        </xdr:cNvSpPr>
      </xdr:nvSpPr>
      <xdr:spPr bwMode="auto">
        <a:xfrm>
          <a:off x="428117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7" name="Text Box 17">
          <a:extLst>
            <a:ext uri="{FF2B5EF4-FFF2-40B4-BE49-F238E27FC236}">
              <a16:creationId xmlns:a16="http://schemas.microsoft.com/office/drawing/2014/main" id="{2BA78BBF-DB4A-1942-BC5E-0041380BA19D}"/>
            </a:ext>
          </a:extLst>
        </xdr:cNvPr>
        <xdr:cNvSpPr txBox="1">
          <a:spLocks noChangeArrowheads="1"/>
        </xdr:cNvSpPr>
      </xdr:nvSpPr>
      <xdr:spPr bwMode="auto">
        <a:xfrm>
          <a:off x="428117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8" name="Text Box 18">
          <a:extLst>
            <a:ext uri="{FF2B5EF4-FFF2-40B4-BE49-F238E27FC236}">
              <a16:creationId xmlns:a16="http://schemas.microsoft.com/office/drawing/2014/main" id="{393943B6-E9DD-A243-B7B4-B9AA11AE6036}"/>
            </a:ext>
          </a:extLst>
        </xdr:cNvPr>
        <xdr:cNvSpPr txBox="1">
          <a:spLocks noChangeArrowheads="1"/>
        </xdr:cNvSpPr>
      </xdr:nvSpPr>
      <xdr:spPr bwMode="auto">
        <a:xfrm>
          <a:off x="428117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9" name="Text Box 19">
          <a:extLst>
            <a:ext uri="{FF2B5EF4-FFF2-40B4-BE49-F238E27FC236}">
              <a16:creationId xmlns:a16="http://schemas.microsoft.com/office/drawing/2014/main" id="{4EDE945B-2BF7-A94B-9B0B-F4D2B3562230}"/>
            </a:ext>
          </a:extLst>
        </xdr:cNvPr>
        <xdr:cNvSpPr txBox="1">
          <a:spLocks noChangeArrowheads="1"/>
        </xdr:cNvSpPr>
      </xdr:nvSpPr>
      <xdr:spPr bwMode="auto">
        <a:xfrm>
          <a:off x="428117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120" name="Text Box 15">
          <a:extLst>
            <a:ext uri="{FF2B5EF4-FFF2-40B4-BE49-F238E27FC236}">
              <a16:creationId xmlns:a16="http://schemas.microsoft.com/office/drawing/2014/main" id="{6C2C9EE7-79BF-5F44-84E2-B2E406F5B227}"/>
            </a:ext>
          </a:extLst>
        </xdr:cNvPr>
        <xdr:cNvSpPr txBox="1">
          <a:spLocks noChangeArrowheads="1"/>
        </xdr:cNvSpPr>
      </xdr:nvSpPr>
      <xdr:spPr bwMode="auto">
        <a:xfrm>
          <a:off x="42811700" y="13827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21" name="Text Box 16">
          <a:extLst>
            <a:ext uri="{FF2B5EF4-FFF2-40B4-BE49-F238E27FC236}">
              <a16:creationId xmlns:a16="http://schemas.microsoft.com/office/drawing/2014/main" id="{AC02A5A5-72D5-1F4D-A629-5BB9B51A1224}"/>
            </a:ext>
          </a:extLst>
        </xdr:cNvPr>
        <xdr:cNvSpPr txBox="1">
          <a:spLocks noChangeArrowheads="1"/>
        </xdr:cNvSpPr>
      </xdr:nvSpPr>
      <xdr:spPr bwMode="auto">
        <a:xfrm>
          <a:off x="428117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22" name="Text Box 17">
          <a:extLst>
            <a:ext uri="{FF2B5EF4-FFF2-40B4-BE49-F238E27FC236}">
              <a16:creationId xmlns:a16="http://schemas.microsoft.com/office/drawing/2014/main" id="{C741B2A7-4EAE-E745-88E6-EB12F1F66A33}"/>
            </a:ext>
          </a:extLst>
        </xdr:cNvPr>
        <xdr:cNvSpPr txBox="1">
          <a:spLocks noChangeArrowheads="1"/>
        </xdr:cNvSpPr>
      </xdr:nvSpPr>
      <xdr:spPr bwMode="auto">
        <a:xfrm>
          <a:off x="428117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23" name="Text Box 18">
          <a:extLst>
            <a:ext uri="{FF2B5EF4-FFF2-40B4-BE49-F238E27FC236}">
              <a16:creationId xmlns:a16="http://schemas.microsoft.com/office/drawing/2014/main" id="{3257FA9F-1028-994D-AA66-EAEA86E1A3D5}"/>
            </a:ext>
          </a:extLst>
        </xdr:cNvPr>
        <xdr:cNvSpPr txBox="1">
          <a:spLocks noChangeArrowheads="1"/>
        </xdr:cNvSpPr>
      </xdr:nvSpPr>
      <xdr:spPr bwMode="auto">
        <a:xfrm>
          <a:off x="428117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24" name="Text Box 19">
          <a:extLst>
            <a:ext uri="{FF2B5EF4-FFF2-40B4-BE49-F238E27FC236}">
              <a16:creationId xmlns:a16="http://schemas.microsoft.com/office/drawing/2014/main" id="{3729900F-00B3-E34F-B137-FC719886A63D}"/>
            </a:ext>
          </a:extLst>
        </xdr:cNvPr>
        <xdr:cNvSpPr txBox="1">
          <a:spLocks noChangeArrowheads="1"/>
        </xdr:cNvSpPr>
      </xdr:nvSpPr>
      <xdr:spPr bwMode="auto">
        <a:xfrm>
          <a:off x="428117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125" name="Text Box 15">
          <a:extLst>
            <a:ext uri="{FF2B5EF4-FFF2-40B4-BE49-F238E27FC236}">
              <a16:creationId xmlns:a16="http://schemas.microsoft.com/office/drawing/2014/main" id="{D40DCA6F-0EDA-7744-B973-852F8B3891D4}"/>
            </a:ext>
          </a:extLst>
        </xdr:cNvPr>
        <xdr:cNvSpPr txBox="1">
          <a:spLocks noChangeArrowheads="1"/>
        </xdr:cNvSpPr>
      </xdr:nvSpPr>
      <xdr:spPr bwMode="auto">
        <a:xfrm>
          <a:off x="42811700" y="13827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6" name="Text Box 16">
          <a:extLst>
            <a:ext uri="{FF2B5EF4-FFF2-40B4-BE49-F238E27FC236}">
              <a16:creationId xmlns:a16="http://schemas.microsoft.com/office/drawing/2014/main" id="{C51AAE18-427F-F047-8F61-118AFC908CA9}"/>
            </a:ext>
          </a:extLst>
        </xdr:cNvPr>
        <xdr:cNvSpPr txBox="1">
          <a:spLocks noChangeArrowheads="1"/>
        </xdr:cNvSpPr>
      </xdr:nvSpPr>
      <xdr:spPr bwMode="auto">
        <a:xfrm>
          <a:off x="447929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7" name="Text Box 17">
          <a:extLst>
            <a:ext uri="{FF2B5EF4-FFF2-40B4-BE49-F238E27FC236}">
              <a16:creationId xmlns:a16="http://schemas.microsoft.com/office/drawing/2014/main" id="{3B089A20-04DC-3C4A-9176-D18991241BED}"/>
            </a:ext>
          </a:extLst>
        </xdr:cNvPr>
        <xdr:cNvSpPr txBox="1">
          <a:spLocks noChangeArrowheads="1"/>
        </xdr:cNvSpPr>
      </xdr:nvSpPr>
      <xdr:spPr bwMode="auto">
        <a:xfrm>
          <a:off x="447929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8" name="Text Box 18">
          <a:extLst>
            <a:ext uri="{FF2B5EF4-FFF2-40B4-BE49-F238E27FC236}">
              <a16:creationId xmlns:a16="http://schemas.microsoft.com/office/drawing/2014/main" id="{062D0720-B72A-334C-84D2-CD463EDC7D19}"/>
            </a:ext>
          </a:extLst>
        </xdr:cNvPr>
        <xdr:cNvSpPr txBox="1">
          <a:spLocks noChangeArrowheads="1"/>
        </xdr:cNvSpPr>
      </xdr:nvSpPr>
      <xdr:spPr bwMode="auto">
        <a:xfrm>
          <a:off x="447929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9" name="Text Box 19">
          <a:extLst>
            <a:ext uri="{FF2B5EF4-FFF2-40B4-BE49-F238E27FC236}">
              <a16:creationId xmlns:a16="http://schemas.microsoft.com/office/drawing/2014/main" id="{9BB7C4C1-A908-D047-A602-C434A0FDED15}"/>
            </a:ext>
          </a:extLst>
        </xdr:cNvPr>
        <xdr:cNvSpPr txBox="1">
          <a:spLocks noChangeArrowheads="1"/>
        </xdr:cNvSpPr>
      </xdr:nvSpPr>
      <xdr:spPr bwMode="auto">
        <a:xfrm>
          <a:off x="447929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0" name="Text Box 16">
          <a:extLst>
            <a:ext uri="{FF2B5EF4-FFF2-40B4-BE49-F238E27FC236}">
              <a16:creationId xmlns:a16="http://schemas.microsoft.com/office/drawing/2014/main" id="{9562DCEB-EE19-E648-B7A0-1AB44E9CE26A}"/>
            </a:ext>
          </a:extLst>
        </xdr:cNvPr>
        <xdr:cNvSpPr txBox="1">
          <a:spLocks noChangeArrowheads="1"/>
        </xdr:cNvSpPr>
      </xdr:nvSpPr>
      <xdr:spPr bwMode="auto">
        <a:xfrm>
          <a:off x="447929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1" name="Text Box 17">
          <a:extLst>
            <a:ext uri="{FF2B5EF4-FFF2-40B4-BE49-F238E27FC236}">
              <a16:creationId xmlns:a16="http://schemas.microsoft.com/office/drawing/2014/main" id="{BDCD1FE1-7857-C946-BD00-A6BD6ED3B740}"/>
            </a:ext>
          </a:extLst>
        </xdr:cNvPr>
        <xdr:cNvSpPr txBox="1">
          <a:spLocks noChangeArrowheads="1"/>
        </xdr:cNvSpPr>
      </xdr:nvSpPr>
      <xdr:spPr bwMode="auto">
        <a:xfrm>
          <a:off x="447929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2" name="Text Box 18">
          <a:extLst>
            <a:ext uri="{FF2B5EF4-FFF2-40B4-BE49-F238E27FC236}">
              <a16:creationId xmlns:a16="http://schemas.microsoft.com/office/drawing/2014/main" id="{7EBEE111-0050-314D-8B70-F680EED9826E}"/>
            </a:ext>
          </a:extLst>
        </xdr:cNvPr>
        <xdr:cNvSpPr txBox="1">
          <a:spLocks noChangeArrowheads="1"/>
        </xdr:cNvSpPr>
      </xdr:nvSpPr>
      <xdr:spPr bwMode="auto">
        <a:xfrm>
          <a:off x="447929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3" name="Text Box 19">
          <a:extLst>
            <a:ext uri="{FF2B5EF4-FFF2-40B4-BE49-F238E27FC236}">
              <a16:creationId xmlns:a16="http://schemas.microsoft.com/office/drawing/2014/main" id="{508AF031-B4E2-8D43-924A-2F307AF7B93B}"/>
            </a:ext>
          </a:extLst>
        </xdr:cNvPr>
        <xdr:cNvSpPr txBox="1">
          <a:spLocks noChangeArrowheads="1"/>
        </xdr:cNvSpPr>
      </xdr:nvSpPr>
      <xdr:spPr bwMode="auto">
        <a:xfrm>
          <a:off x="447929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4" name="Text Box 16">
          <a:extLst>
            <a:ext uri="{FF2B5EF4-FFF2-40B4-BE49-F238E27FC236}">
              <a16:creationId xmlns:a16="http://schemas.microsoft.com/office/drawing/2014/main" id="{D67F2316-438D-934F-903C-71316C045A9F}"/>
            </a:ext>
          </a:extLst>
        </xdr:cNvPr>
        <xdr:cNvSpPr txBox="1">
          <a:spLocks noChangeArrowheads="1"/>
        </xdr:cNvSpPr>
      </xdr:nvSpPr>
      <xdr:spPr bwMode="auto">
        <a:xfrm>
          <a:off x="447929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5" name="Text Box 17">
          <a:extLst>
            <a:ext uri="{FF2B5EF4-FFF2-40B4-BE49-F238E27FC236}">
              <a16:creationId xmlns:a16="http://schemas.microsoft.com/office/drawing/2014/main" id="{C4E4CBD2-3D3E-3D4A-89C5-2C45CC09658B}"/>
            </a:ext>
          </a:extLst>
        </xdr:cNvPr>
        <xdr:cNvSpPr txBox="1">
          <a:spLocks noChangeArrowheads="1"/>
        </xdr:cNvSpPr>
      </xdr:nvSpPr>
      <xdr:spPr bwMode="auto">
        <a:xfrm>
          <a:off x="447929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6" name="Text Box 18">
          <a:extLst>
            <a:ext uri="{FF2B5EF4-FFF2-40B4-BE49-F238E27FC236}">
              <a16:creationId xmlns:a16="http://schemas.microsoft.com/office/drawing/2014/main" id="{B593588D-A1CE-E947-B963-25D8EA13B7FE}"/>
            </a:ext>
          </a:extLst>
        </xdr:cNvPr>
        <xdr:cNvSpPr txBox="1">
          <a:spLocks noChangeArrowheads="1"/>
        </xdr:cNvSpPr>
      </xdr:nvSpPr>
      <xdr:spPr bwMode="auto">
        <a:xfrm>
          <a:off x="447929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7" name="Text Box 19">
          <a:extLst>
            <a:ext uri="{FF2B5EF4-FFF2-40B4-BE49-F238E27FC236}">
              <a16:creationId xmlns:a16="http://schemas.microsoft.com/office/drawing/2014/main" id="{A7393409-6E14-F24B-819B-016E7F1D512D}"/>
            </a:ext>
          </a:extLst>
        </xdr:cNvPr>
        <xdr:cNvSpPr txBox="1">
          <a:spLocks noChangeArrowheads="1"/>
        </xdr:cNvSpPr>
      </xdr:nvSpPr>
      <xdr:spPr bwMode="auto">
        <a:xfrm>
          <a:off x="447929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8" name="Text Box 16">
          <a:extLst>
            <a:ext uri="{FF2B5EF4-FFF2-40B4-BE49-F238E27FC236}">
              <a16:creationId xmlns:a16="http://schemas.microsoft.com/office/drawing/2014/main" id="{4F3CDFD2-325B-7A43-82CC-81EEE5B07618}"/>
            </a:ext>
          </a:extLst>
        </xdr:cNvPr>
        <xdr:cNvSpPr txBox="1">
          <a:spLocks noChangeArrowheads="1"/>
        </xdr:cNvSpPr>
      </xdr:nvSpPr>
      <xdr:spPr bwMode="auto">
        <a:xfrm>
          <a:off x="447929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9" name="Text Box 17">
          <a:extLst>
            <a:ext uri="{FF2B5EF4-FFF2-40B4-BE49-F238E27FC236}">
              <a16:creationId xmlns:a16="http://schemas.microsoft.com/office/drawing/2014/main" id="{AAADD4FC-7F78-F44F-80E7-95D93FFC5BB1}"/>
            </a:ext>
          </a:extLst>
        </xdr:cNvPr>
        <xdr:cNvSpPr txBox="1">
          <a:spLocks noChangeArrowheads="1"/>
        </xdr:cNvSpPr>
      </xdr:nvSpPr>
      <xdr:spPr bwMode="auto">
        <a:xfrm>
          <a:off x="447929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40" name="Text Box 18">
          <a:extLst>
            <a:ext uri="{FF2B5EF4-FFF2-40B4-BE49-F238E27FC236}">
              <a16:creationId xmlns:a16="http://schemas.microsoft.com/office/drawing/2014/main" id="{99E893E5-AB0B-614A-BB55-BBBD1D246818}"/>
            </a:ext>
          </a:extLst>
        </xdr:cNvPr>
        <xdr:cNvSpPr txBox="1">
          <a:spLocks noChangeArrowheads="1"/>
        </xdr:cNvSpPr>
      </xdr:nvSpPr>
      <xdr:spPr bwMode="auto">
        <a:xfrm>
          <a:off x="447929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41" name="Text Box 19">
          <a:extLst>
            <a:ext uri="{FF2B5EF4-FFF2-40B4-BE49-F238E27FC236}">
              <a16:creationId xmlns:a16="http://schemas.microsoft.com/office/drawing/2014/main" id="{B990829A-4B0B-734C-98E8-EC10BECD7A7B}"/>
            </a:ext>
          </a:extLst>
        </xdr:cNvPr>
        <xdr:cNvSpPr txBox="1">
          <a:spLocks noChangeArrowheads="1"/>
        </xdr:cNvSpPr>
      </xdr:nvSpPr>
      <xdr:spPr bwMode="auto">
        <a:xfrm>
          <a:off x="44792900" y="12776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178594</xdr:colOff>
      <xdr:row>0</xdr:row>
      <xdr:rowOff>71438</xdr:rowOff>
    </xdr:from>
    <xdr:to>
      <xdr:col>1</xdr:col>
      <xdr:colOff>550863</xdr:colOff>
      <xdr:row>3</xdr:row>
      <xdr:rowOff>121444</xdr:rowOff>
    </xdr:to>
    <xdr:pic>
      <xdr:nvPicPr>
        <xdr:cNvPr id="142" name="Imagen 3">
          <a:extLst>
            <a:ext uri="{FF2B5EF4-FFF2-40B4-BE49-F238E27FC236}">
              <a16:creationId xmlns:a16="http://schemas.microsoft.com/office/drawing/2014/main" id="{78280EB0-932A-2C44-BCE1-7E3C02845139}"/>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1626394" y="71438"/>
          <a:ext cx="1197769" cy="621506"/>
        </a:xfrm>
        <a:prstGeom prst="rect">
          <a:avLst/>
        </a:prstGeom>
      </xdr:spPr>
    </xdr:pic>
    <xdr:clientData/>
  </xdr:twoCellAnchor>
  <xdr:oneCellAnchor>
    <xdr:from>
      <xdr:col>12</xdr:col>
      <xdr:colOff>0</xdr:colOff>
      <xdr:row>28</xdr:row>
      <xdr:rowOff>504825</xdr:rowOff>
    </xdr:from>
    <xdr:ext cx="95250" cy="442269"/>
    <xdr:sp macro="" textlink="">
      <xdr:nvSpPr>
        <xdr:cNvPr id="143" name="Text Box 15">
          <a:extLst>
            <a:ext uri="{FF2B5EF4-FFF2-40B4-BE49-F238E27FC236}">
              <a16:creationId xmlns:a16="http://schemas.microsoft.com/office/drawing/2014/main" id="{7346AA4E-0A3C-2E41-8E21-C92D8AA83E13}"/>
            </a:ext>
          </a:extLst>
        </xdr:cNvPr>
        <xdr:cNvSpPr txBox="1">
          <a:spLocks noChangeArrowheads="1"/>
        </xdr:cNvSpPr>
      </xdr:nvSpPr>
      <xdr:spPr bwMode="auto">
        <a:xfrm>
          <a:off x="12179300" y="13827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144" name="Text Box 15">
          <a:extLst>
            <a:ext uri="{FF2B5EF4-FFF2-40B4-BE49-F238E27FC236}">
              <a16:creationId xmlns:a16="http://schemas.microsoft.com/office/drawing/2014/main" id="{8FE48990-C543-1E46-B5CE-B4788B1EAF4F}"/>
            </a:ext>
          </a:extLst>
        </xdr:cNvPr>
        <xdr:cNvSpPr txBox="1">
          <a:spLocks noChangeArrowheads="1"/>
        </xdr:cNvSpPr>
      </xdr:nvSpPr>
      <xdr:spPr bwMode="auto">
        <a:xfrm>
          <a:off x="42811700" y="13827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145" name="Text Box 15">
          <a:extLst>
            <a:ext uri="{FF2B5EF4-FFF2-40B4-BE49-F238E27FC236}">
              <a16:creationId xmlns:a16="http://schemas.microsoft.com/office/drawing/2014/main" id="{33A16A33-1D83-5344-9E56-DEF74B3B14D4}"/>
            </a:ext>
          </a:extLst>
        </xdr:cNvPr>
        <xdr:cNvSpPr txBox="1">
          <a:spLocks noChangeArrowheads="1"/>
        </xdr:cNvSpPr>
      </xdr:nvSpPr>
      <xdr:spPr bwMode="auto">
        <a:xfrm>
          <a:off x="42811700" y="13827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146" name="Text Box 16">
          <a:extLst>
            <a:ext uri="{FF2B5EF4-FFF2-40B4-BE49-F238E27FC236}">
              <a16:creationId xmlns:a16="http://schemas.microsoft.com/office/drawing/2014/main" id="{CFFF26BD-A7A6-0446-A65F-DB63D691338A}"/>
            </a:ext>
          </a:extLst>
        </xdr:cNvPr>
        <xdr:cNvSpPr txBox="1">
          <a:spLocks noChangeArrowheads="1"/>
        </xdr:cNvSpPr>
      </xdr:nvSpPr>
      <xdr:spPr bwMode="auto">
        <a:xfrm>
          <a:off x="121793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147" name="Text Box 17">
          <a:extLst>
            <a:ext uri="{FF2B5EF4-FFF2-40B4-BE49-F238E27FC236}">
              <a16:creationId xmlns:a16="http://schemas.microsoft.com/office/drawing/2014/main" id="{61F07811-D704-7A48-AAFF-889CD9BEC4D2}"/>
            </a:ext>
          </a:extLst>
        </xdr:cNvPr>
        <xdr:cNvSpPr txBox="1">
          <a:spLocks noChangeArrowheads="1"/>
        </xdr:cNvSpPr>
      </xdr:nvSpPr>
      <xdr:spPr bwMode="auto">
        <a:xfrm>
          <a:off x="121793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148" name="Text Box 18">
          <a:extLst>
            <a:ext uri="{FF2B5EF4-FFF2-40B4-BE49-F238E27FC236}">
              <a16:creationId xmlns:a16="http://schemas.microsoft.com/office/drawing/2014/main" id="{FD3FD143-21C3-0944-8701-5BAEECAA4029}"/>
            </a:ext>
          </a:extLst>
        </xdr:cNvPr>
        <xdr:cNvSpPr txBox="1">
          <a:spLocks noChangeArrowheads="1"/>
        </xdr:cNvSpPr>
      </xdr:nvSpPr>
      <xdr:spPr bwMode="auto">
        <a:xfrm>
          <a:off x="121793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149" name="Text Box 19">
          <a:extLst>
            <a:ext uri="{FF2B5EF4-FFF2-40B4-BE49-F238E27FC236}">
              <a16:creationId xmlns:a16="http://schemas.microsoft.com/office/drawing/2014/main" id="{AF8550CB-7970-B347-A7F2-5A0D8716AEB1}"/>
            </a:ext>
          </a:extLst>
        </xdr:cNvPr>
        <xdr:cNvSpPr txBox="1">
          <a:spLocks noChangeArrowheads="1"/>
        </xdr:cNvSpPr>
      </xdr:nvSpPr>
      <xdr:spPr bwMode="auto">
        <a:xfrm>
          <a:off x="121793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150" name="Text Box 16">
          <a:extLst>
            <a:ext uri="{FF2B5EF4-FFF2-40B4-BE49-F238E27FC236}">
              <a16:creationId xmlns:a16="http://schemas.microsoft.com/office/drawing/2014/main" id="{73A6197C-C7A8-8647-9A9B-5CE0D231C57C}"/>
            </a:ext>
          </a:extLst>
        </xdr:cNvPr>
        <xdr:cNvSpPr txBox="1">
          <a:spLocks noChangeArrowheads="1"/>
        </xdr:cNvSpPr>
      </xdr:nvSpPr>
      <xdr:spPr bwMode="auto">
        <a:xfrm>
          <a:off x="412496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151" name="Text Box 17">
          <a:extLst>
            <a:ext uri="{FF2B5EF4-FFF2-40B4-BE49-F238E27FC236}">
              <a16:creationId xmlns:a16="http://schemas.microsoft.com/office/drawing/2014/main" id="{89D7E337-2FAA-CF44-9238-8C5DDD63B321}"/>
            </a:ext>
          </a:extLst>
        </xdr:cNvPr>
        <xdr:cNvSpPr txBox="1">
          <a:spLocks noChangeArrowheads="1"/>
        </xdr:cNvSpPr>
      </xdr:nvSpPr>
      <xdr:spPr bwMode="auto">
        <a:xfrm>
          <a:off x="412496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152" name="Text Box 18">
          <a:extLst>
            <a:ext uri="{FF2B5EF4-FFF2-40B4-BE49-F238E27FC236}">
              <a16:creationId xmlns:a16="http://schemas.microsoft.com/office/drawing/2014/main" id="{6E16C3E8-7DC1-D946-8065-91E1E63C23E6}"/>
            </a:ext>
          </a:extLst>
        </xdr:cNvPr>
        <xdr:cNvSpPr txBox="1">
          <a:spLocks noChangeArrowheads="1"/>
        </xdr:cNvSpPr>
      </xdr:nvSpPr>
      <xdr:spPr bwMode="auto">
        <a:xfrm>
          <a:off x="412496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153" name="Text Box 19">
          <a:extLst>
            <a:ext uri="{FF2B5EF4-FFF2-40B4-BE49-F238E27FC236}">
              <a16:creationId xmlns:a16="http://schemas.microsoft.com/office/drawing/2014/main" id="{8A38D4E8-E517-6E40-82F2-8ED6491D4311}"/>
            </a:ext>
          </a:extLst>
        </xdr:cNvPr>
        <xdr:cNvSpPr txBox="1">
          <a:spLocks noChangeArrowheads="1"/>
        </xdr:cNvSpPr>
      </xdr:nvSpPr>
      <xdr:spPr bwMode="auto">
        <a:xfrm>
          <a:off x="412496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4" name="Text Box 16">
          <a:extLst>
            <a:ext uri="{FF2B5EF4-FFF2-40B4-BE49-F238E27FC236}">
              <a16:creationId xmlns:a16="http://schemas.microsoft.com/office/drawing/2014/main" id="{D7064258-7FB0-374F-9792-B6889D4147F0}"/>
            </a:ext>
          </a:extLst>
        </xdr:cNvPr>
        <xdr:cNvSpPr txBox="1">
          <a:spLocks noChangeArrowheads="1"/>
        </xdr:cNvSpPr>
      </xdr:nvSpPr>
      <xdr:spPr bwMode="auto">
        <a:xfrm>
          <a:off x="428117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5" name="Text Box 17">
          <a:extLst>
            <a:ext uri="{FF2B5EF4-FFF2-40B4-BE49-F238E27FC236}">
              <a16:creationId xmlns:a16="http://schemas.microsoft.com/office/drawing/2014/main" id="{E02B7751-3A69-D441-9A96-CD35BD4F35B8}"/>
            </a:ext>
          </a:extLst>
        </xdr:cNvPr>
        <xdr:cNvSpPr txBox="1">
          <a:spLocks noChangeArrowheads="1"/>
        </xdr:cNvSpPr>
      </xdr:nvSpPr>
      <xdr:spPr bwMode="auto">
        <a:xfrm>
          <a:off x="428117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6" name="Text Box 18">
          <a:extLst>
            <a:ext uri="{FF2B5EF4-FFF2-40B4-BE49-F238E27FC236}">
              <a16:creationId xmlns:a16="http://schemas.microsoft.com/office/drawing/2014/main" id="{9D6D1A47-522E-504A-962E-F71E82CF2EA8}"/>
            </a:ext>
          </a:extLst>
        </xdr:cNvPr>
        <xdr:cNvSpPr txBox="1">
          <a:spLocks noChangeArrowheads="1"/>
        </xdr:cNvSpPr>
      </xdr:nvSpPr>
      <xdr:spPr bwMode="auto">
        <a:xfrm>
          <a:off x="428117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7" name="Text Box 19">
          <a:extLst>
            <a:ext uri="{FF2B5EF4-FFF2-40B4-BE49-F238E27FC236}">
              <a16:creationId xmlns:a16="http://schemas.microsoft.com/office/drawing/2014/main" id="{F8235549-CDB7-B64D-BAA8-68B4900C426B}"/>
            </a:ext>
          </a:extLst>
        </xdr:cNvPr>
        <xdr:cNvSpPr txBox="1">
          <a:spLocks noChangeArrowheads="1"/>
        </xdr:cNvSpPr>
      </xdr:nvSpPr>
      <xdr:spPr bwMode="auto">
        <a:xfrm>
          <a:off x="428117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8" name="Text Box 16">
          <a:extLst>
            <a:ext uri="{FF2B5EF4-FFF2-40B4-BE49-F238E27FC236}">
              <a16:creationId xmlns:a16="http://schemas.microsoft.com/office/drawing/2014/main" id="{EB9460A0-D6B8-6241-94F0-E2FD90EDBF91}"/>
            </a:ext>
          </a:extLst>
        </xdr:cNvPr>
        <xdr:cNvSpPr txBox="1">
          <a:spLocks noChangeArrowheads="1"/>
        </xdr:cNvSpPr>
      </xdr:nvSpPr>
      <xdr:spPr bwMode="auto">
        <a:xfrm>
          <a:off x="428117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9" name="Text Box 17">
          <a:extLst>
            <a:ext uri="{FF2B5EF4-FFF2-40B4-BE49-F238E27FC236}">
              <a16:creationId xmlns:a16="http://schemas.microsoft.com/office/drawing/2014/main" id="{356358BB-0091-DF4F-90AC-457D6944AD3A}"/>
            </a:ext>
          </a:extLst>
        </xdr:cNvPr>
        <xdr:cNvSpPr txBox="1">
          <a:spLocks noChangeArrowheads="1"/>
        </xdr:cNvSpPr>
      </xdr:nvSpPr>
      <xdr:spPr bwMode="auto">
        <a:xfrm>
          <a:off x="428117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60" name="Text Box 18">
          <a:extLst>
            <a:ext uri="{FF2B5EF4-FFF2-40B4-BE49-F238E27FC236}">
              <a16:creationId xmlns:a16="http://schemas.microsoft.com/office/drawing/2014/main" id="{B911DEF6-D3CE-4142-A77A-5503E1894491}"/>
            </a:ext>
          </a:extLst>
        </xdr:cNvPr>
        <xdr:cNvSpPr txBox="1">
          <a:spLocks noChangeArrowheads="1"/>
        </xdr:cNvSpPr>
      </xdr:nvSpPr>
      <xdr:spPr bwMode="auto">
        <a:xfrm>
          <a:off x="428117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61" name="Text Box 19">
          <a:extLst>
            <a:ext uri="{FF2B5EF4-FFF2-40B4-BE49-F238E27FC236}">
              <a16:creationId xmlns:a16="http://schemas.microsoft.com/office/drawing/2014/main" id="{E7064596-14E3-BE4E-9530-C45B205F2D22}"/>
            </a:ext>
          </a:extLst>
        </xdr:cNvPr>
        <xdr:cNvSpPr txBox="1">
          <a:spLocks noChangeArrowheads="1"/>
        </xdr:cNvSpPr>
      </xdr:nvSpPr>
      <xdr:spPr bwMode="auto">
        <a:xfrm>
          <a:off x="428117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2" name="Text Box 16">
          <a:extLst>
            <a:ext uri="{FF2B5EF4-FFF2-40B4-BE49-F238E27FC236}">
              <a16:creationId xmlns:a16="http://schemas.microsoft.com/office/drawing/2014/main" id="{5B2FF69A-05C7-934D-A898-658FB6735720}"/>
            </a:ext>
          </a:extLst>
        </xdr:cNvPr>
        <xdr:cNvSpPr txBox="1">
          <a:spLocks noChangeArrowheads="1"/>
        </xdr:cNvSpPr>
      </xdr:nvSpPr>
      <xdr:spPr bwMode="auto">
        <a:xfrm>
          <a:off x="447929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3" name="Text Box 17">
          <a:extLst>
            <a:ext uri="{FF2B5EF4-FFF2-40B4-BE49-F238E27FC236}">
              <a16:creationId xmlns:a16="http://schemas.microsoft.com/office/drawing/2014/main" id="{5969A139-D915-2E4A-BB9E-45108D4B5501}"/>
            </a:ext>
          </a:extLst>
        </xdr:cNvPr>
        <xdr:cNvSpPr txBox="1">
          <a:spLocks noChangeArrowheads="1"/>
        </xdr:cNvSpPr>
      </xdr:nvSpPr>
      <xdr:spPr bwMode="auto">
        <a:xfrm>
          <a:off x="447929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4" name="Text Box 18">
          <a:extLst>
            <a:ext uri="{FF2B5EF4-FFF2-40B4-BE49-F238E27FC236}">
              <a16:creationId xmlns:a16="http://schemas.microsoft.com/office/drawing/2014/main" id="{5628A607-13BD-6749-8536-8CC0F452EB9A}"/>
            </a:ext>
          </a:extLst>
        </xdr:cNvPr>
        <xdr:cNvSpPr txBox="1">
          <a:spLocks noChangeArrowheads="1"/>
        </xdr:cNvSpPr>
      </xdr:nvSpPr>
      <xdr:spPr bwMode="auto">
        <a:xfrm>
          <a:off x="447929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5" name="Text Box 19">
          <a:extLst>
            <a:ext uri="{FF2B5EF4-FFF2-40B4-BE49-F238E27FC236}">
              <a16:creationId xmlns:a16="http://schemas.microsoft.com/office/drawing/2014/main" id="{024592FD-6F62-DA4E-B928-793F07BF252E}"/>
            </a:ext>
          </a:extLst>
        </xdr:cNvPr>
        <xdr:cNvSpPr txBox="1">
          <a:spLocks noChangeArrowheads="1"/>
        </xdr:cNvSpPr>
      </xdr:nvSpPr>
      <xdr:spPr bwMode="auto">
        <a:xfrm>
          <a:off x="447929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6" name="Text Box 16">
          <a:extLst>
            <a:ext uri="{FF2B5EF4-FFF2-40B4-BE49-F238E27FC236}">
              <a16:creationId xmlns:a16="http://schemas.microsoft.com/office/drawing/2014/main" id="{65A1C4EC-CD8B-B841-849C-FF3C8840069B}"/>
            </a:ext>
          </a:extLst>
        </xdr:cNvPr>
        <xdr:cNvSpPr txBox="1">
          <a:spLocks noChangeArrowheads="1"/>
        </xdr:cNvSpPr>
      </xdr:nvSpPr>
      <xdr:spPr bwMode="auto">
        <a:xfrm>
          <a:off x="447929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7" name="Text Box 17">
          <a:extLst>
            <a:ext uri="{FF2B5EF4-FFF2-40B4-BE49-F238E27FC236}">
              <a16:creationId xmlns:a16="http://schemas.microsoft.com/office/drawing/2014/main" id="{819B2619-4DA2-954E-A771-F619D286656A}"/>
            </a:ext>
          </a:extLst>
        </xdr:cNvPr>
        <xdr:cNvSpPr txBox="1">
          <a:spLocks noChangeArrowheads="1"/>
        </xdr:cNvSpPr>
      </xdr:nvSpPr>
      <xdr:spPr bwMode="auto">
        <a:xfrm>
          <a:off x="447929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8" name="Text Box 18">
          <a:extLst>
            <a:ext uri="{FF2B5EF4-FFF2-40B4-BE49-F238E27FC236}">
              <a16:creationId xmlns:a16="http://schemas.microsoft.com/office/drawing/2014/main" id="{50CA21B5-0ED9-2F4D-9463-2CBBCC4BFEE2}"/>
            </a:ext>
          </a:extLst>
        </xdr:cNvPr>
        <xdr:cNvSpPr txBox="1">
          <a:spLocks noChangeArrowheads="1"/>
        </xdr:cNvSpPr>
      </xdr:nvSpPr>
      <xdr:spPr bwMode="auto">
        <a:xfrm>
          <a:off x="447929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9" name="Text Box 19">
          <a:extLst>
            <a:ext uri="{FF2B5EF4-FFF2-40B4-BE49-F238E27FC236}">
              <a16:creationId xmlns:a16="http://schemas.microsoft.com/office/drawing/2014/main" id="{9F758A4C-85B7-A84A-95D8-4C143FA0C394}"/>
            </a:ext>
          </a:extLst>
        </xdr:cNvPr>
        <xdr:cNvSpPr txBox="1">
          <a:spLocks noChangeArrowheads="1"/>
        </xdr:cNvSpPr>
      </xdr:nvSpPr>
      <xdr:spPr bwMode="auto">
        <a:xfrm>
          <a:off x="447929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0" name="Text Box 16">
          <a:extLst>
            <a:ext uri="{FF2B5EF4-FFF2-40B4-BE49-F238E27FC236}">
              <a16:creationId xmlns:a16="http://schemas.microsoft.com/office/drawing/2014/main" id="{F275FE27-4B81-CC40-B5E7-02926B48A949}"/>
            </a:ext>
          </a:extLst>
        </xdr:cNvPr>
        <xdr:cNvSpPr txBox="1">
          <a:spLocks noChangeArrowheads="1"/>
        </xdr:cNvSpPr>
      </xdr:nvSpPr>
      <xdr:spPr bwMode="auto">
        <a:xfrm>
          <a:off x="447929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1" name="Text Box 17">
          <a:extLst>
            <a:ext uri="{FF2B5EF4-FFF2-40B4-BE49-F238E27FC236}">
              <a16:creationId xmlns:a16="http://schemas.microsoft.com/office/drawing/2014/main" id="{0E13CC03-1FDD-374B-BEF0-9DE994B757FE}"/>
            </a:ext>
          </a:extLst>
        </xdr:cNvPr>
        <xdr:cNvSpPr txBox="1">
          <a:spLocks noChangeArrowheads="1"/>
        </xdr:cNvSpPr>
      </xdr:nvSpPr>
      <xdr:spPr bwMode="auto">
        <a:xfrm>
          <a:off x="447929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2" name="Text Box 18">
          <a:extLst>
            <a:ext uri="{FF2B5EF4-FFF2-40B4-BE49-F238E27FC236}">
              <a16:creationId xmlns:a16="http://schemas.microsoft.com/office/drawing/2014/main" id="{79CFB3DD-CA7D-114A-8181-6A7C00CA9F37}"/>
            </a:ext>
          </a:extLst>
        </xdr:cNvPr>
        <xdr:cNvSpPr txBox="1">
          <a:spLocks noChangeArrowheads="1"/>
        </xdr:cNvSpPr>
      </xdr:nvSpPr>
      <xdr:spPr bwMode="auto">
        <a:xfrm>
          <a:off x="447929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3" name="Text Box 19">
          <a:extLst>
            <a:ext uri="{FF2B5EF4-FFF2-40B4-BE49-F238E27FC236}">
              <a16:creationId xmlns:a16="http://schemas.microsoft.com/office/drawing/2014/main" id="{AAA4B59E-DD60-F143-A161-AA21C320BC0B}"/>
            </a:ext>
          </a:extLst>
        </xdr:cNvPr>
        <xdr:cNvSpPr txBox="1">
          <a:spLocks noChangeArrowheads="1"/>
        </xdr:cNvSpPr>
      </xdr:nvSpPr>
      <xdr:spPr bwMode="auto">
        <a:xfrm>
          <a:off x="447929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4" name="Text Box 16">
          <a:extLst>
            <a:ext uri="{FF2B5EF4-FFF2-40B4-BE49-F238E27FC236}">
              <a16:creationId xmlns:a16="http://schemas.microsoft.com/office/drawing/2014/main" id="{69591F35-4E65-5249-AEFD-F04C89D3605C}"/>
            </a:ext>
          </a:extLst>
        </xdr:cNvPr>
        <xdr:cNvSpPr txBox="1">
          <a:spLocks noChangeArrowheads="1"/>
        </xdr:cNvSpPr>
      </xdr:nvSpPr>
      <xdr:spPr bwMode="auto">
        <a:xfrm>
          <a:off x="447929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5" name="Text Box 17">
          <a:extLst>
            <a:ext uri="{FF2B5EF4-FFF2-40B4-BE49-F238E27FC236}">
              <a16:creationId xmlns:a16="http://schemas.microsoft.com/office/drawing/2014/main" id="{9FE738A2-D9E3-4C41-A78A-163C88BD5E1E}"/>
            </a:ext>
          </a:extLst>
        </xdr:cNvPr>
        <xdr:cNvSpPr txBox="1">
          <a:spLocks noChangeArrowheads="1"/>
        </xdr:cNvSpPr>
      </xdr:nvSpPr>
      <xdr:spPr bwMode="auto">
        <a:xfrm>
          <a:off x="447929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6" name="Text Box 18">
          <a:extLst>
            <a:ext uri="{FF2B5EF4-FFF2-40B4-BE49-F238E27FC236}">
              <a16:creationId xmlns:a16="http://schemas.microsoft.com/office/drawing/2014/main" id="{4AA8B928-0BC1-5C48-88F2-59CF74AFF3EC}"/>
            </a:ext>
          </a:extLst>
        </xdr:cNvPr>
        <xdr:cNvSpPr txBox="1">
          <a:spLocks noChangeArrowheads="1"/>
        </xdr:cNvSpPr>
      </xdr:nvSpPr>
      <xdr:spPr bwMode="auto">
        <a:xfrm>
          <a:off x="447929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7" name="Text Box 19">
          <a:extLst>
            <a:ext uri="{FF2B5EF4-FFF2-40B4-BE49-F238E27FC236}">
              <a16:creationId xmlns:a16="http://schemas.microsoft.com/office/drawing/2014/main" id="{92F45C6D-F421-084D-9D4F-D910FFDE11DF}"/>
            </a:ext>
          </a:extLst>
        </xdr:cNvPr>
        <xdr:cNvSpPr txBox="1">
          <a:spLocks noChangeArrowheads="1"/>
        </xdr:cNvSpPr>
      </xdr:nvSpPr>
      <xdr:spPr bwMode="auto">
        <a:xfrm>
          <a:off x="44792900" y="1569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33</xdr:row>
      <xdr:rowOff>504825</xdr:rowOff>
    </xdr:from>
    <xdr:ext cx="95250" cy="442269"/>
    <xdr:sp macro="" textlink="">
      <xdr:nvSpPr>
        <xdr:cNvPr id="178" name="Text Box 15">
          <a:extLst>
            <a:ext uri="{FF2B5EF4-FFF2-40B4-BE49-F238E27FC236}">
              <a16:creationId xmlns:a16="http://schemas.microsoft.com/office/drawing/2014/main" id="{68693BB6-5DE5-084B-95DD-03F6689F72ED}"/>
            </a:ext>
          </a:extLst>
        </xdr:cNvPr>
        <xdr:cNvSpPr txBox="1">
          <a:spLocks noChangeArrowheads="1"/>
        </xdr:cNvSpPr>
      </xdr:nvSpPr>
      <xdr:spPr bwMode="auto">
        <a:xfrm>
          <a:off x="12179300" y="16748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179" name="Text Box 15">
          <a:extLst>
            <a:ext uri="{FF2B5EF4-FFF2-40B4-BE49-F238E27FC236}">
              <a16:creationId xmlns:a16="http://schemas.microsoft.com/office/drawing/2014/main" id="{9C94B5E8-6325-8945-9F36-8C401A3AFC40}"/>
            </a:ext>
          </a:extLst>
        </xdr:cNvPr>
        <xdr:cNvSpPr txBox="1">
          <a:spLocks noChangeArrowheads="1"/>
        </xdr:cNvSpPr>
      </xdr:nvSpPr>
      <xdr:spPr bwMode="auto">
        <a:xfrm>
          <a:off x="42811700" y="16748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180" name="Text Box 15">
          <a:extLst>
            <a:ext uri="{FF2B5EF4-FFF2-40B4-BE49-F238E27FC236}">
              <a16:creationId xmlns:a16="http://schemas.microsoft.com/office/drawing/2014/main" id="{528DB03F-5360-494B-AE9D-F78D8FDB1DBD}"/>
            </a:ext>
          </a:extLst>
        </xdr:cNvPr>
        <xdr:cNvSpPr txBox="1">
          <a:spLocks noChangeArrowheads="1"/>
        </xdr:cNvSpPr>
      </xdr:nvSpPr>
      <xdr:spPr bwMode="auto">
        <a:xfrm>
          <a:off x="42811700" y="16748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33</xdr:row>
      <xdr:rowOff>504825</xdr:rowOff>
    </xdr:from>
    <xdr:ext cx="95250" cy="442269"/>
    <xdr:sp macro="" textlink="">
      <xdr:nvSpPr>
        <xdr:cNvPr id="181" name="Text Box 15">
          <a:extLst>
            <a:ext uri="{FF2B5EF4-FFF2-40B4-BE49-F238E27FC236}">
              <a16:creationId xmlns:a16="http://schemas.microsoft.com/office/drawing/2014/main" id="{963A42FC-EA99-B446-BEBE-DAC2040F0F39}"/>
            </a:ext>
          </a:extLst>
        </xdr:cNvPr>
        <xdr:cNvSpPr txBox="1">
          <a:spLocks noChangeArrowheads="1"/>
        </xdr:cNvSpPr>
      </xdr:nvSpPr>
      <xdr:spPr bwMode="auto">
        <a:xfrm>
          <a:off x="12179300" y="16748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182" name="Text Box 15">
          <a:extLst>
            <a:ext uri="{FF2B5EF4-FFF2-40B4-BE49-F238E27FC236}">
              <a16:creationId xmlns:a16="http://schemas.microsoft.com/office/drawing/2014/main" id="{A29DDE3F-E155-9147-B846-31778B15A6AB}"/>
            </a:ext>
          </a:extLst>
        </xdr:cNvPr>
        <xdr:cNvSpPr txBox="1">
          <a:spLocks noChangeArrowheads="1"/>
        </xdr:cNvSpPr>
      </xdr:nvSpPr>
      <xdr:spPr bwMode="auto">
        <a:xfrm>
          <a:off x="42811700" y="16748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183" name="Text Box 15">
          <a:extLst>
            <a:ext uri="{FF2B5EF4-FFF2-40B4-BE49-F238E27FC236}">
              <a16:creationId xmlns:a16="http://schemas.microsoft.com/office/drawing/2014/main" id="{1F86710D-A234-4041-897F-95A106B3466A}"/>
            </a:ext>
          </a:extLst>
        </xdr:cNvPr>
        <xdr:cNvSpPr txBox="1">
          <a:spLocks noChangeArrowheads="1"/>
        </xdr:cNvSpPr>
      </xdr:nvSpPr>
      <xdr:spPr bwMode="auto">
        <a:xfrm>
          <a:off x="42811700" y="16748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21.xml><?xml version="1.0" encoding="utf-8"?>
<xdr:wsDr xmlns:xdr="http://schemas.openxmlformats.org/drawingml/2006/spreadsheetDrawing" xmlns:a="http://schemas.openxmlformats.org/drawingml/2006/main">
  <xdr:twoCellAnchor editAs="oneCell">
    <xdr:from>
      <xdr:col>1</xdr:col>
      <xdr:colOff>180294</xdr:colOff>
      <xdr:row>0</xdr:row>
      <xdr:rowOff>1</xdr:rowOff>
    </xdr:from>
    <xdr:to>
      <xdr:col>1</xdr:col>
      <xdr:colOff>1285875</xdr:colOff>
      <xdr:row>3</xdr:row>
      <xdr:rowOff>100937</xdr:rowOff>
    </xdr:to>
    <xdr:pic>
      <xdr:nvPicPr>
        <xdr:cNvPr id="2" name="Imagen 1">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3669" y="1"/>
          <a:ext cx="1105581" cy="1034386"/>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xdr:col>
      <xdr:colOff>119062</xdr:colOff>
      <xdr:row>0</xdr:row>
      <xdr:rowOff>52727</xdr:rowOff>
    </xdr:from>
    <xdr:to>
      <xdr:col>1</xdr:col>
      <xdr:colOff>1338840</xdr:colOff>
      <xdr:row>2</xdr:row>
      <xdr:rowOff>248303</xdr:rowOff>
    </xdr:to>
    <xdr:pic>
      <xdr:nvPicPr>
        <xdr:cNvPr id="2" name="Imagen 1">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1962" y="52727"/>
          <a:ext cx="1219778" cy="1148076"/>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204108</xdr:colOff>
      <xdr:row>0</xdr:row>
      <xdr:rowOff>40821</xdr:rowOff>
    </xdr:from>
    <xdr:to>
      <xdr:col>1</xdr:col>
      <xdr:colOff>1743653</xdr:colOff>
      <xdr:row>2</xdr:row>
      <xdr:rowOff>250370</xdr:rowOff>
    </xdr:to>
    <xdr:pic>
      <xdr:nvPicPr>
        <xdr:cNvPr id="2" name="Imagen 1">
          <a:extLst>
            <a:ext uri="{FF2B5EF4-FFF2-40B4-BE49-F238E27FC236}">
              <a16:creationId xmlns:a16="http://schemas.microsoft.com/office/drawing/2014/main" id="{00000000-0008-0000-1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4108" y="40821"/>
          <a:ext cx="1882445" cy="178117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oneCellAnchor>
    <xdr:from>
      <xdr:col>12</xdr:col>
      <xdr:colOff>0</xdr:colOff>
      <xdr:row>10</xdr:row>
      <xdr:rowOff>0</xdr:rowOff>
    </xdr:from>
    <xdr:ext cx="95250" cy="171450"/>
    <xdr:sp macro="" textlink="">
      <xdr:nvSpPr>
        <xdr:cNvPr id="2" name="Text Box 16">
          <a:extLst>
            <a:ext uri="{FF2B5EF4-FFF2-40B4-BE49-F238E27FC236}">
              <a16:creationId xmlns:a16="http://schemas.microsoft.com/office/drawing/2014/main" id="{FFAE20DA-6FE1-B441-8F23-400E78819CE1}"/>
            </a:ext>
          </a:extLst>
        </xdr:cNvPr>
        <xdr:cNvSpPr txBox="1">
          <a:spLocks noChangeArrowheads="1"/>
        </xdr:cNvSpPr>
      </xdr:nvSpPr>
      <xdr:spPr bwMode="auto">
        <a:xfrm>
          <a:off x="99568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3" name="Text Box 17">
          <a:extLst>
            <a:ext uri="{FF2B5EF4-FFF2-40B4-BE49-F238E27FC236}">
              <a16:creationId xmlns:a16="http://schemas.microsoft.com/office/drawing/2014/main" id="{001AC846-F406-F348-98C0-69579555AAD4}"/>
            </a:ext>
          </a:extLst>
        </xdr:cNvPr>
        <xdr:cNvSpPr txBox="1">
          <a:spLocks noChangeArrowheads="1"/>
        </xdr:cNvSpPr>
      </xdr:nvSpPr>
      <xdr:spPr bwMode="auto">
        <a:xfrm>
          <a:off x="99568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4" name="Text Box 18">
          <a:extLst>
            <a:ext uri="{FF2B5EF4-FFF2-40B4-BE49-F238E27FC236}">
              <a16:creationId xmlns:a16="http://schemas.microsoft.com/office/drawing/2014/main" id="{742FE382-50DB-4F4D-8C05-516CED167C8A}"/>
            </a:ext>
          </a:extLst>
        </xdr:cNvPr>
        <xdr:cNvSpPr txBox="1">
          <a:spLocks noChangeArrowheads="1"/>
        </xdr:cNvSpPr>
      </xdr:nvSpPr>
      <xdr:spPr bwMode="auto">
        <a:xfrm>
          <a:off x="99568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5" name="Text Box 19">
          <a:extLst>
            <a:ext uri="{FF2B5EF4-FFF2-40B4-BE49-F238E27FC236}">
              <a16:creationId xmlns:a16="http://schemas.microsoft.com/office/drawing/2014/main" id="{D0DB659D-0ABB-084E-999A-2F774CE238CE}"/>
            </a:ext>
          </a:extLst>
        </xdr:cNvPr>
        <xdr:cNvSpPr txBox="1">
          <a:spLocks noChangeArrowheads="1"/>
        </xdr:cNvSpPr>
      </xdr:nvSpPr>
      <xdr:spPr bwMode="auto">
        <a:xfrm>
          <a:off x="99568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13</xdr:row>
      <xdr:rowOff>504825</xdr:rowOff>
    </xdr:from>
    <xdr:ext cx="95250" cy="442269"/>
    <xdr:sp macro="" textlink="">
      <xdr:nvSpPr>
        <xdr:cNvPr id="6" name="Text Box 15">
          <a:extLst>
            <a:ext uri="{FF2B5EF4-FFF2-40B4-BE49-F238E27FC236}">
              <a16:creationId xmlns:a16="http://schemas.microsoft.com/office/drawing/2014/main" id="{4248DF0E-1F05-0442-9D45-14F79535ACEC}"/>
            </a:ext>
          </a:extLst>
        </xdr:cNvPr>
        <xdr:cNvSpPr txBox="1">
          <a:spLocks noChangeArrowheads="1"/>
        </xdr:cNvSpPr>
      </xdr:nvSpPr>
      <xdr:spPr bwMode="auto">
        <a:xfrm>
          <a:off x="9956800" y="7629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7" name="Text Box 16">
          <a:extLst>
            <a:ext uri="{FF2B5EF4-FFF2-40B4-BE49-F238E27FC236}">
              <a16:creationId xmlns:a16="http://schemas.microsoft.com/office/drawing/2014/main" id="{036FC33F-8965-314A-B7A9-94D2440AFCBE}"/>
            </a:ext>
          </a:extLst>
        </xdr:cNvPr>
        <xdr:cNvSpPr txBox="1">
          <a:spLocks noChangeArrowheads="1"/>
        </xdr:cNvSpPr>
      </xdr:nvSpPr>
      <xdr:spPr bwMode="auto">
        <a:xfrm>
          <a:off x="381381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8" name="Text Box 17">
          <a:extLst>
            <a:ext uri="{FF2B5EF4-FFF2-40B4-BE49-F238E27FC236}">
              <a16:creationId xmlns:a16="http://schemas.microsoft.com/office/drawing/2014/main" id="{C42EEDBE-EF14-3D4A-8059-7FA1DE5832E0}"/>
            </a:ext>
          </a:extLst>
        </xdr:cNvPr>
        <xdr:cNvSpPr txBox="1">
          <a:spLocks noChangeArrowheads="1"/>
        </xdr:cNvSpPr>
      </xdr:nvSpPr>
      <xdr:spPr bwMode="auto">
        <a:xfrm>
          <a:off x="381381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9" name="Text Box 18">
          <a:extLst>
            <a:ext uri="{FF2B5EF4-FFF2-40B4-BE49-F238E27FC236}">
              <a16:creationId xmlns:a16="http://schemas.microsoft.com/office/drawing/2014/main" id="{D277885E-0BA9-A047-B0B7-D28ADFF1D515}"/>
            </a:ext>
          </a:extLst>
        </xdr:cNvPr>
        <xdr:cNvSpPr txBox="1">
          <a:spLocks noChangeArrowheads="1"/>
        </xdr:cNvSpPr>
      </xdr:nvSpPr>
      <xdr:spPr bwMode="auto">
        <a:xfrm>
          <a:off x="381381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10" name="Text Box 19">
          <a:extLst>
            <a:ext uri="{FF2B5EF4-FFF2-40B4-BE49-F238E27FC236}">
              <a16:creationId xmlns:a16="http://schemas.microsoft.com/office/drawing/2014/main" id="{4E27BA61-7957-5D47-B26E-07DDECF9EF67}"/>
            </a:ext>
          </a:extLst>
        </xdr:cNvPr>
        <xdr:cNvSpPr txBox="1">
          <a:spLocks noChangeArrowheads="1"/>
        </xdr:cNvSpPr>
      </xdr:nvSpPr>
      <xdr:spPr bwMode="auto">
        <a:xfrm>
          <a:off x="381381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1" name="Text Box 16">
          <a:extLst>
            <a:ext uri="{FF2B5EF4-FFF2-40B4-BE49-F238E27FC236}">
              <a16:creationId xmlns:a16="http://schemas.microsoft.com/office/drawing/2014/main" id="{58A485A1-2AEF-DF47-A161-76CACE44C4A4}"/>
            </a:ext>
          </a:extLst>
        </xdr:cNvPr>
        <xdr:cNvSpPr txBox="1">
          <a:spLocks noChangeArrowheads="1"/>
        </xdr:cNvSpPr>
      </xdr:nvSpPr>
      <xdr:spPr bwMode="auto">
        <a:xfrm>
          <a:off x="407416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2" name="Text Box 17">
          <a:extLst>
            <a:ext uri="{FF2B5EF4-FFF2-40B4-BE49-F238E27FC236}">
              <a16:creationId xmlns:a16="http://schemas.microsoft.com/office/drawing/2014/main" id="{5590CD2A-B0A9-F14A-9E45-621AF9AF9EF1}"/>
            </a:ext>
          </a:extLst>
        </xdr:cNvPr>
        <xdr:cNvSpPr txBox="1">
          <a:spLocks noChangeArrowheads="1"/>
        </xdr:cNvSpPr>
      </xdr:nvSpPr>
      <xdr:spPr bwMode="auto">
        <a:xfrm>
          <a:off x="407416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3" name="Text Box 18">
          <a:extLst>
            <a:ext uri="{FF2B5EF4-FFF2-40B4-BE49-F238E27FC236}">
              <a16:creationId xmlns:a16="http://schemas.microsoft.com/office/drawing/2014/main" id="{6452F331-EF8E-4C4A-937F-EC766B4162DF}"/>
            </a:ext>
          </a:extLst>
        </xdr:cNvPr>
        <xdr:cNvSpPr txBox="1">
          <a:spLocks noChangeArrowheads="1"/>
        </xdr:cNvSpPr>
      </xdr:nvSpPr>
      <xdr:spPr bwMode="auto">
        <a:xfrm>
          <a:off x="407416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4" name="Text Box 19">
          <a:extLst>
            <a:ext uri="{FF2B5EF4-FFF2-40B4-BE49-F238E27FC236}">
              <a16:creationId xmlns:a16="http://schemas.microsoft.com/office/drawing/2014/main" id="{385A4696-6693-284A-AAA3-91EF8764CB8E}"/>
            </a:ext>
          </a:extLst>
        </xdr:cNvPr>
        <xdr:cNvSpPr txBox="1">
          <a:spLocks noChangeArrowheads="1"/>
        </xdr:cNvSpPr>
      </xdr:nvSpPr>
      <xdr:spPr bwMode="auto">
        <a:xfrm>
          <a:off x="407416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15" name="Text Box 15">
          <a:extLst>
            <a:ext uri="{FF2B5EF4-FFF2-40B4-BE49-F238E27FC236}">
              <a16:creationId xmlns:a16="http://schemas.microsoft.com/office/drawing/2014/main" id="{01D472E2-943F-DB42-BE82-C8E023A8CB5C}"/>
            </a:ext>
          </a:extLst>
        </xdr:cNvPr>
        <xdr:cNvSpPr txBox="1">
          <a:spLocks noChangeArrowheads="1"/>
        </xdr:cNvSpPr>
      </xdr:nvSpPr>
      <xdr:spPr bwMode="auto">
        <a:xfrm>
          <a:off x="40741600" y="7629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6" name="Text Box 16">
          <a:extLst>
            <a:ext uri="{FF2B5EF4-FFF2-40B4-BE49-F238E27FC236}">
              <a16:creationId xmlns:a16="http://schemas.microsoft.com/office/drawing/2014/main" id="{3D21E8FE-F3C4-1A40-8082-6A0806A73D30}"/>
            </a:ext>
          </a:extLst>
        </xdr:cNvPr>
        <xdr:cNvSpPr txBox="1">
          <a:spLocks noChangeArrowheads="1"/>
        </xdr:cNvSpPr>
      </xdr:nvSpPr>
      <xdr:spPr bwMode="auto">
        <a:xfrm>
          <a:off x="407416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7" name="Text Box 17">
          <a:extLst>
            <a:ext uri="{FF2B5EF4-FFF2-40B4-BE49-F238E27FC236}">
              <a16:creationId xmlns:a16="http://schemas.microsoft.com/office/drawing/2014/main" id="{5806889B-56A7-8841-9C45-81E53155C000}"/>
            </a:ext>
          </a:extLst>
        </xdr:cNvPr>
        <xdr:cNvSpPr txBox="1">
          <a:spLocks noChangeArrowheads="1"/>
        </xdr:cNvSpPr>
      </xdr:nvSpPr>
      <xdr:spPr bwMode="auto">
        <a:xfrm>
          <a:off x="407416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8" name="Text Box 18">
          <a:extLst>
            <a:ext uri="{FF2B5EF4-FFF2-40B4-BE49-F238E27FC236}">
              <a16:creationId xmlns:a16="http://schemas.microsoft.com/office/drawing/2014/main" id="{AD623092-F561-E84E-91B3-AFBAFBB9C886}"/>
            </a:ext>
          </a:extLst>
        </xdr:cNvPr>
        <xdr:cNvSpPr txBox="1">
          <a:spLocks noChangeArrowheads="1"/>
        </xdr:cNvSpPr>
      </xdr:nvSpPr>
      <xdr:spPr bwMode="auto">
        <a:xfrm>
          <a:off x="407416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9" name="Text Box 19">
          <a:extLst>
            <a:ext uri="{FF2B5EF4-FFF2-40B4-BE49-F238E27FC236}">
              <a16:creationId xmlns:a16="http://schemas.microsoft.com/office/drawing/2014/main" id="{75AD1DF0-E6A2-C246-AB4B-1D5B72021B0F}"/>
            </a:ext>
          </a:extLst>
        </xdr:cNvPr>
        <xdr:cNvSpPr txBox="1">
          <a:spLocks noChangeArrowheads="1"/>
        </xdr:cNvSpPr>
      </xdr:nvSpPr>
      <xdr:spPr bwMode="auto">
        <a:xfrm>
          <a:off x="407416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20" name="Text Box 15">
          <a:extLst>
            <a:ext uri="{FF2B5EF4-FFF2-40B4-BE49-F238E27FC236}">
              <a16:creationId xmlns:a16="http://schemas.microsoft.com/office/drawing/2014/main" id="{63DC7D08-B7CB-C642-B4C9-C0AA3935141B}"/>
            </a:ext>
          </a:extLst>
        </xdr:cNvPr>
        <xdr:cNvSpPr txBox="1">
          <a:spLocks noChangeArrowheads="1"/>
        </xdr:cNvSpPr>
      </xdr:nvSpPr>
      <xdr:spPr bwMode="auto">
        <a:xfrm>
          <a:off x="40741600" y="7629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1" name="Text Box 16">
          <a:extLst>
            <a:ext uri="{FF2B5EF4-FFF2-40B4-BE49-F238E27FC236}">
              <a16:creationId xmlns:a16="http://schemas.microsoft.com/office/drawing/2014/main" id="{09F01A53-873C-F44C-B2F3-76E0960A6A03}"/>
            </a:ext>
          </a:extLst>
        </xdr:cNvPr>
        <xdr:cNvSpPr txBox="1">
          <a:spLocks noChangeArrowheads="1"/>
        </xdr:cNvSpPr>
      </xdr:nvSpPr>
      <xdr:spPr bwMode="auto">
        <a:xfrm>
          <a:off x="427228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2" name="Text Box 17">
          <a:extLst>
            <a:ext uri="{FF2B5EF4-FFF2-40B4-BE49-F238E27FC236}">
              <a16:creationId xmlns:a16="http://schemas.microsoft.com/office/drawing/2014/main" id="{2D819A1F-A2BC-504C-B743-83D5C49D7AB7}"/>
            </a:ext>
          </a:extLst>
        </xdr:cNvPr>
        <xdr:cNvSpPr txBox="1">
          <a:spLocks noChangeArrowheads="1"/>
        </xdr:cNvSpPr>
      </xdr:nvSpPr>
      <xdr:spPr bwMode="auto">
        <a:xfrm>
          <a:off x="427228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3" name="Text Box 18">
          <a:extLst>
            <a:ext uri="{FF2B5EF4-FFF2-40B4-BE49-F238E27FC236}">
              <a16:creationId xmlns:a16="http://schemas.microsoft.com/office/drawing/2014/main" id="{BD26BDD3-F856-9B4F-AFF1-655D4633E03A}"/>
            </a:ext>
          </a:extLst>
        </xdr:cNvPr>
        <xdr:cNvSpPr txBox="1">
          <a:spLocks noChangeArrowheads="1"/>
        </xdr:cNvSpPr>
      </xdr:nvSpPr>
      <xdr:spPr bwMode="auto">
        <a:xfrm>
          <a:off x="427228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4" name="Text Box 19">
          <a:extLst>
            <a:ext uri="{FF2B5EF4-FFF2-40B4-BE49-F238E27FC236}">
              <a16:creationId xmlns:a16="http://schemas.microsoft.com/office/drawing/2014/main" id="{E7DDC1BA-BAD4-F741-BD71-9196B1FFBCB6}"/>
            </a:ext>
          </a:extLst>
        </xdr:cNvPr>
        <xdr:cNvSpPr txBox="1">
          <a:spLocks noChangeArrowheads="1"/>
        </xdr:cNvSpPr>
      </xdr:nvSpPr>
      <xdr:spPr bwMode="auto">
        <a:xfrm>
          <a:off x="427228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5" name="Text Box 16">
          <a:extLst>
            <a:ext uri="{FF2B5EF4-FFF2-40B4-BE49-F238E27FC236}">
              <a16:creationId xmlns:a16="http://schemas.microsoft.com/office/drawing/2014/main" id="{51093F4B-C155-5642-83F3-3FC6565FFF30}"/>
            </a:ext>
          </a:extLst>
        </xdr:cNvPr>
        <xdr:cNvSpPr txBox="1">
          <a:spLocks noChangeArrowheads="1"/>
        </xdr:cNvSpPr>
      </xdr:nvSpPr>
      <xdr:spPr bwMode="auto">
        <a:xfrm>
          <a:off x="427228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6" name="Text Box 17">
          <a:extLst>
            <a:ext uri="{FF2B5EF4-FFF2-40B4-BE49-F238E27FC236}">
              <a16:creationId xmlns:a16="http://schemas.microsoft.com/office/drawing/2014/main" id="{17A89921-0CBE-2E40-A72A-DE070671BC8A}"/>
            </a:ext>
          </a:extLst>
        </xdr:cNvPr>
        <xdr:cNvSpPr txBox="1">
          <a:spLocks noChangeArrowheads="1"/>
        </xdr:cNvSpPr>
      </xdr:nvSpPr>
      <xdr:spPr bwMode="auto">
        <a:xfrm>
          <a:off x="427228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7" name="Text Box 18">
          <a:extLst>
            <a:ext uri="{FF2B5EF4-FFF2-40B4-BE49-F238E27FC236}">
              <a16:creationId xmlns:a16="http://schemas.microsoft.com/office/drawing/2014/main" id="{7AFB566C-3342-3A41-A4D0-6F836627DA85}"/>
            </a:ext>
          </a:extLst>
        </xdr:cNvPr>
        <xdr:cNvSpPr txBox="1">
          <a:spLocks noChangeArrowheads="1"/>
        </xdr:cNvSpPr>
      </xdr:nvSpPr>
      <xdr:spPr bwMode="auto">
        <a:xfrm>
          <a:off x="427228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8" name="Text Box 19">
          <a:extLst>
            <a:ext uri="{FF2B5EF4-FFF2-40B4-BE49-F238E27FC236}">
              <a16:creationId xmlns:a16="http://schemas.microsoft.com/office/drawing/2014/main" id="{0F32528A-46EF-3844-AFCF-700D122CF9C4}"/>
            </a:ext>
          </a:extLst>
        </xdr:cNvPr>
        <xdr:cNvSpPr txBox="1">
          <a:spLocks noChangeArrowheads="1"/>
        </xdr:cNvSpPr>
      </xdr:nvSpPr>
      <xdr:spPr bwMode="auto">
        <a:xfrm>
          <a:off x="427228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9" name="Text Box 16">
          <a:extLst>
            <a:ext uri="{FF2B5EF4-FFF2-40B4-BE49-F238E27FC236}">
              <a16:creationId xmlns:a16="http://schemas.microsoft.com/office/drawing/2014/main" id="{EBBA1009-DC1D-264E-AAC4-D6E23AE87C7C}"/>
            </a:ext>
          </a:extLst>
        </xdr:cNvPr>
        <xdr:cNvSpPr txBox="1">
          <a:spLocks noChangeArrowheads="1"/>
        </xdr:cNvSpPr>
      </xdr:nvSpPr>
      <xdr:spPr bwMode="auto">
        <a:xfrm>
          <a:off x="427228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0" name="Text Box 17">
          <a:extLst>
            <a:ext uri="{FF2B5EF4-FFF2-40B4-BE49-F238E27FC236}">
              <a16:creationId xmlns:a16="http://schemas.microsoft.com/office/drawing/2014/main" id="{90C674B5-38EB-2241-96DF-038974944E80}"/>
            </a:ext>
          </a:extLst>
        </xdr:cNvPr>
        <xdr:cNvSpPr txBox="1">
          <a:spLocks noChangeArrowheads="1"/>
        </xdr:cNvSpPr>
      </xdr:nvSpPr>
      <xdr:spPr bwMode="auto">
        <a:xfrm>
          <a:off x="427228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1" name="Text Box 18">
          <a:extLst>
            <a:ext uri="{FF2B5EF4-FFF2-40B4-BE49-F238E27FC236}">
              <a16:creationId xmlns:a16="http://schemas.microsoft.com/office/drawing/2014/main" id="{4A51810D-CDBD-D042-ADC5-75510E84CD22}"/>
            </a:ext>
          </a:extLst>
        </xdr:cNvPr>
        <xdr:cNvSpPr txBox="1">
          <a:spLocks noChangeArrowheads="1"/>
        </xdr:cNvSpPr>
      </xdr:nvSpPr>
      <xdr:spPr bwMode="auto">
        <a:xfrm>
          <a:off x="427228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2" name="Text Box 19">
          <a:extLst>
            <a:ext uri="{FF2B5EF4-FFF2-40B4-BE49-F238E27FC236}">
              <a16:creationId xmlns:a16="http://schemas.microsoft.com/office/drawing/2014/main" id="{EF069D64-934C-2940-AA86-B1F34F6B1747}"/>
            </a:ext>
          </a:extLst>
        </xdr:cNvPr>
        <xdr:cNvSpPr txBox="1">
          <a:spLocks noChangeArrowheads="1"/>
        </xdr:cNvSpPr>
      </xdr:nvSpPr>
      <xdr:spPr bwMode="auto">
        <a:xfrm>
          <a:off x="427228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3" name="Text Box 16">
          <a:extLst>
            <a:ext uri="{FF2B5EF4-FFF2-40B4-BE49-F238E27FC236}">
              <a16:creationId xmlns:a16="http://schemas.microsoft.com/office/drawing/2014/main" id="{D134575E-D651-9742-BDE9-1C79872E59A7}"/>
            </a:ext>
          </a:extLst>
        </xdr:cNvPr>
        <xdr:cNvSpPr txBox="1">
          <a:spLocks noChangeArrowheads="1"/>
        </xdr:cNvSpPr>
      </xdr:nvSpPr>
      <xdr:spPr bwMode="auto">
        <a:xfrm>
          <a:off x="427228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4" name="Text Box 17">
          <a:extLst>
            <a:ext uri="{FF2B5EF4-FFF2-40B4-BE49-F238E27FC236}">
              <a16:creationId xmlns:a16="http://schemas.microsoft.com/office/drawing/2014/main" id="{505EF152-F12B-F743-B667-A1DFB7E3DB24}"/>
            </a:ext>
          </a:extLst>
        </xdr:cNvPr>
        <xdr:cNvSpPr txBox="1">
          <a:spLocks noChangeArrowheads="1"/>
        </xdr:cNvSpPr>
      </xdr:nvSpPr>
      <xdr:spPr bwMode="auto">
        <a:xfrm>
          <a:off x="427228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5" name="Text Box 18">
          <a:extLst>
            <a:ext uri="{FF2B5EF4-FFF2-40B4-BE49-F238E27FC236}">
              <a16:creationId xmlns:a16="http://schemas.microsoft.com/office/drawing/2014/main" id="{B7806725-DDC6-6B4E-9F79-4088F528A4A6}"/>
            </a:ext>
          </a:extLst>
        </xdr:cNvPr>
        <xdr:cNvSpPr txBox="1">
          <a:spLocks noChangeArrowheads="1"/>
        </xdr:cNvSpPr>
      </xdr:nvSpPr>
      <xdr:spPr bwMode="auto">
        <a:xfrm>
          <a:off x="427228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6" name="Text Box 19">
          <a:extLst>
            <a:ext uri="{FF2B5EF4-FFF2-40B4-BE49-F238E27FC236}">
              <a16:creationId xmlns:a16="http://schemas.microsoft.com/office/drawing/2014/main" id="{62768DD3-55E8-FB4F-BBC8-35DF3CA2C186}"/>
            </a:ext>
          </a:extLst>
        </xdr:cNvPr>
        <xdr:cNvSpPr txBox="1">
          <a:spLocks noChangeArrowheads="1"/>
        </xdr:cNvSpPr>
      </xdr:nvSpPr>
      <xdr:spPr bwMode="auto">
        <a:xfrm>
          <a:off x="42722800" y="4635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7" name="Text Box 16">
          <a:extLst>
            <a:ext uri="{FF2B5EF4-FFF2-40B4-BE49-F238E27FC236}">
              <a16:creationId xmlns:a16="http://schemas.microsoft.com/office/drawing/2014/main" id="{A1BC1E25-9F20-D243-9227-93701CF6FCBD}"/>
            </a:ext>
          </a:extLst>
        </xdr:cNvPr>
        <xdr:cNvSpPr txBox="1">
          <a:spLocks noChangeArrowheads="1"/>
        </xdr:cNvSpPr>
      </xdr:nvSpPr>
      <xdr:spPr bwMode="auto">
        <a:xfrm>
          <a:off x="99568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8" name="Text Box 17">
          <a:extLst>
            <a:ext uri="{FF2B5EF4-FFF2-40B4-BE49-F238E27FC236}">
              <a16:creationId xmlns:a16="http://schemas.microsoft.com/office/drawing/2014/main" id="{9ECA86AE-4F0C-F44B-AF28-2F54071EAB0F}"/>
            </a:ext>
          </a:extLst>
        </xdr:cNvPr>
        <xdr:cNvSpPr txBox="1">
          <a:spLocks noChangeArrowheads="1"/>
        </xdr:cNvSpPr>
      </xdr:nvSpPr>
      <xdr:spPr bwMode="auto">
        <a:xfrm>
          <a:off x="99568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9" name="Text Box 18">
          <a:extLst>
            <a:ext uri="{FF2B5EF4-FFF2-40B4-BE49-F238E27FC236}">
              <a16:creationId xmlns:a16="http://schemas.microsoft.com/office/drawing/2014/main" id="{4D11189C-591D-D241-A1CA-02DC39E9C27B}"/>
            </a:ext>
          </a:extLst>
        </xdr:cNvPr>
        <xdr:cNvSpPr txBox="1">
          <a:spLocks noChangeArrowheads="1"/>
        </xdr:cNvSpPr>
      </xdr:nvSpPr>
      <xdr:spPr bwMode="auto">
        <a:xfrm>
          <a:off x="99568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40" name="Text Box 19">
          <a:extLst>
            <a:ext uri="{FF2B5EF4-FFF2-40B4-BE49-F238E27FC236}">
              <a16:creationId xmlns:a16="http://schemas.microsoft.com/office/drawing/2014/main" id="{2F57FEC8-FC53-F643-9A9F-61735F09B422}"/>
            </a:ext>
          </a:extLst>
        </xdr:cNvPr>
        <xdr:cNvSpPr txBox="1">
          <a:spLocks noChangeArrowheads="1"/>
        </xdr:cNvSpPr>
      </xdr:nvSpPr>
      <xdr:spPr bwMode="auto">
        <a:xfrm>
          <a:off x="99568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18</xdr:row>
      <xdr:rowOff>504825</xdr:rowOff>
    </xdr:from>
    <xdr:ext cx="95250" cy="442269"/>
    <xdr:sp macro="" textlink="">
      <xdr:nvSpPr>
        <xdr:cNvPr id="41" name="Text Box 15">
          <a:extLst>
            <a:ext uri="{FF2B5EF4-FFF2-40B4-BE49-F238E27FC236}">
              <a16:creationId xmlns:a16="http://schemas.microsoft.com/office/drawing/2014/main" id="{4C9256BA-DA34-AE46-B736-3688C0F4EBB4}"/>
            </a:ext>
          </a:extLst>
        </xdr:cNvPr>
        <xdr:cNvSpPr txBox="1">
          <a:spLocks noChangeArrowheads="1"/>
        </xdr:cNvSpPr>
      </xdr:nvSpPr>
      <xdr:spPr bwMode="auto">
        <a:xfrm>
          <a:off x="9956800" y="870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2" name="Text Box 16">
          <a:extLst>
            <a:ext uri="{FF2B5EF4-FFF2-40B4-BE49-F238E27FC236}">
              <a16:creationId xmlns:a16="http://schemas.microsoft.com/office/drawing/2014/main" id="{4D91B9D2-B5AB-6E4C-9174-67D63B58A724}"/>
            </a:ext>
          </a:extLst>
        </xdr:cNvPr>
        <xdr:cNvSpPr txBox="1">
          <a:spLocks noChangeArrowheads="1"/>
        </xdr:cNvSpPr>
      </xdr:nvSpPr>
      <xdr:spPr bwMode="auto">
        <a:xfrm>
          <a:off x="381381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3" name="Text Box 17">
          <a:extLst>
            <a:ext uri="{FF2B5EF4-FFF2-40B4-BE49-F238E27FC236}">
              <a16:creationId xmlns:a16="http://schemas.microsoft.com/office/drawing/2014/main" id="{87E6B328-2E7A-D343-B5E9-82AD7C5E0B53}"/>
            </a:ext>
          </a:extLst>
        </xdr:cNvPr>
        <xdr:cNvSpPr txBox="1">
          <a:spLocks noChangeArrowheads="1"/>
        </xdr:cNvSpPr>
      </xdr:nvSpPr>
      <xdr:spPr bwMode="auto">
        <a:xfrm>
          <a:off x="381381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4" name="Text Box 18">
          <a:extLst>
            <a:ext uri="{FF2B5EF4-FFF2-40B4-BE49-F238E27FC236}">
              <a16:creationId xmlns:a16="http://schemas.microsoft.com/office/drawing/2014/main" id="{55E10714-23AD-E140-A402-21BC26BF80F9}"/>
            </a:ext>
          </a:extLst>
        </xdr:cNvPr>
        <xdr:cNvSpPr txBox="1">
          <a:spLocks noChangeArrowheads="1"/>
        </xdr:cNvSpPr>
      </xdr:nvSpPr>
      <xdr:spPr bwMode="auto">
        <a:xfrm>
          <a:off x="381381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5" name="Text Box 19">
          <a:extLst>
            <a:ext uri="{FF2B5EF4-FFF2-40B4-BE49-F238E27FC236}">
              <a16:creationId xmlns:a16="http://schemas.microsoft.com/office/drawing/2014/main" id="{6D21AE22-8DA7-D748-B1B5-93E24C8683A0}"/>
            </a:ext>
          </a:extLst>
        </xdr:cNvPr>
        <xdr:cNvSpPr txBox="1">
          <a:spLocks noChangeArrowheads="1"/>
        </xdr:cNvSpPr>
      </xdr:nvSpPr>
      <xdr:spPr bwMode="auto">
        <a:xfrm>
          <a:off x="381381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6" name="Text Box 16">
          <a:extLst>
            <a:ext uri="{FF2B5EF4-FFF2-40B4-BE49-F238E27FC236}">
              <a16:creationId xmlns:a16="http://schemas.microsoft.com/office/drawing/2014/main" id="{3D85318C-32B0-B648-8E80-9941DECB48EE}"/>
            </a:ext>
          </a:extLst>
        </xdr:cNvPr>
        <xdr:cNvSpPr txBox="1">
          <a:spLocks noChangeArrowheads="1"/>
        </xdr:cNvSpPr>
      </xdr:nvSpPr>
      <xdr:spPr bwMode="auto">
        <a:xfrm>
          <a:off x="407416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7" name="Text Box 17">
          <a:extLst>
            <a:ext uri="{FF2B5EF4-FFF2-40B4-BE49-F238E27FC236}">
              <a16:creationId xmlns:a16="http://schemas.microsoft.com/office/drawing/2014/main" id="{F7034F6F-302F-D448-A2A4-01DDC1B975BF}"/>
            </a:ext>
          </a:extLst>
        </xdr:cNvPr>
        <xdr:cNvSpPr txBox="1">
          <a:spLocks noChangeArrowheads="1"/>
        </xdr:cNvSpPr>
      </xdr:nvSpPr>
      <xdr:spPr bwMode="auto">
        <a:xfrm>
          <a:off x="407416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8" name="Text Box 18">
          <a:extLst>
            <a:ext uri="{FF2B5EF4-FFF2-40B4-BE49-F238E27FC236}">
              <a16:creationId xmlns:a16="http://schemas.microsoft.com/office/drawing/2014/main" id="{DE0DDDAE-295A-6740-890D-CB487B85F55B}"/>
            </a:ext>
          </a:extLst>
        </xdr:cNvPr>
        <xdr:cNvSpPr txBox="1">
          <a:spLocks noChangeArrowheads="1"/>
        </xdr:cNvSpPr>
      </xdr:nvSpPr>
      <xdr:spPr bwMode="auto">
        <a:xfrm>
          <a:off x="407416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9" name="Text Box 19">
          <a:extLst>
            <a:ext uri="{FF2B5EF4-FFF2-40B4-BE49-F238E27FC236}">
              <a16:creationId xmlns:a16="http://schemas.microsoft.com/office/drawing/2014/main" id="{0063B3AA-E6F9-A048-A8E2-683EAD950857}"/>
            </a:ext>
          </a:extLst>
        </xdr:cNvPr>
        <xdr:cNvSpPr txBox="1">
          <a:spLocks noChangeArrowheads="1"/>
        </xdr:cNvSpPr>
      </xdr:nvSpPr>
      <xdr:spPr bwMode="auto">
        <a:xfrm>
          <a:off x="407416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504825</xdr:rowOff>
    </xdr:from>
    <xdr:ext cx="95250" cy="442269"/>
    <xdr:sp macro="" textlink="">
      <xdr:nvSpPr>
        <xdr:cNvPr id="50" name="Text Box 15">
          <a:extLst>
            <a:ext uri="{FF2B5EF4-FFF2-40B4-BE49-F238E27FC236}">
              <a16:creationId xmlns:a16="http://schemas.microsoft.com/office/drawing/2014/main" id="{3FD76B65-7DAE-1942-B06C-22057D6E79C9}"/>
            </a:ext>
          </a:extLst>
        </xdr:cNvPr>
        <xdr:cNvSpPr txBox="1">
          <a:spLocks noChangeArrowheads="1"/>
        </xdr:cNvSpPr>
      </xdr:nvSpPr>
      <xdr:spPr bwMode="auto">
        <a:xfrm>
          <a:off x="40741600" y="870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1" name="Text Box 16">
          <a:extLst>
            <a:ext uri="{FF2B5EF4-FFF2-40B4-BE49-F238E27FC236}">
              <a16:creationId xmlns:a16="http://schemas.microsoft.com/office/drawing/2014/main" id="{3712FAA1-AF7A-1A44-B738-786169518E8B}"/>
            </a:ext>
          </a:extLst>
        </xdr:cNvPr>
        <xdr:cNvSpPr txBox="1">
          <a:spLocks noChangeArrowheads="1"/>
        </xdr:cNvSpPr>
      </xdr:nvSpPr>
      <xdr:spPr bwMode="auto">
        <a:xfrm>
          <a:off x="407416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2" name="Text Box 17">
          <a:extLst>
            <a:ext uri="{FF2B5EF4-FFF2-40B4-BE49-F238E27FC236}">
              <a16:creationId xmlns:a16="http://schemas.microsoft.com/office/drawing/2014/main" id="{A0DA2D2F-6013-304D-B3A0-3550AA3900A9}"/>
            </a:ext>
          </a:extLst>
        </xdr:cNvPr>
        <xdr:cNvSpPr txBox="1">
          <a:spLocks noChangeArrowheads="1"/>
        </xdr:cNvSpPr>
      </xdr:nvSpPr>
      <xdr:spPr bwMode="auto">
        <a:xfrm>
          <a:off x="407416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3" name="Text Box 18">
          <a:extLst>
            <a:ext uri="{FF2B5EF4-FFF2-40B4-BE49-F238E27FC236}">
              <a16:creationId xmlns:a16="http://schemas.microsoft.com/office/drawing/2014/main" id="{7B25553F-E5E1-F348-8597-B8C325D863F3}"/>
            </a:ext>
          </a:extLst>
        </xdr:cNvPr>
        <xdr:cNvSpPr txBox="1">
          <a:spLocks noChangeArrowheads="1"/>
        </xdr:cNvSpPr>
      </xdr:nvSpPr>
      <xdr:spPr bwMode="auto">
        <a:xfrm>
          <a:off x="407416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4" name="Text Box 19">
          <a:extLst>
            <a:ext uri="{FF2B5EF4-FFF2-40B4-BE49-F238E27FC236}">
              <a16:creationId xmlns:a16="http://schemas.microsoft.com/office/drawing/2014/main" id="{65C208CE-2430-6F4D-AE58-C3CECBEE1873}"/>
            </a:ext>
          </a:extLst>
        </xdr:cNvPr>
        <xdr:cNvSpPr txBox="1">
          <a:spLocks noChangeArrowheads="1"/>
        </xdr:cNvSpPr>
      </xdr:nvSpPr>
      <xdr:spPr bwMode="auto">
        <a:xfrm>
          <a:off x="407416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504825</xdr:rowOff>
    </xdr:from>
    <xdr:ext cx="95250" cy="442269"/>
    <xdr:sp macro="" textlink="">
      <xdr:nvSpPr>
        <xdr:cNvPr id="55" name="Text Box 15">
          <a:extLst>
            <a:ext uri="{FF2B5EF4-FFF2-40B4-BE49-F238E27FC236}">
              <a16:creationId xmlns:a16="http://schemas.microsoft.com/office/drawing/2014/main" id="{428069CA-A26E-6B4A-98AC-887CC8D5F5AD}"/>
            </a:ext>
          </a:extLst>
        </xdr:cNvPr>
        <xdr:cNvSpPr txBox="1">
          <a:spLocks noChangeArrowheads="1"/>
        </xdr:cNvSpPr>
      </xdr:nvSpPr>
      <xdr:spPr bwMode="auto">
        <a:xfrm>
          <a:off x="40741600" y="8709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6" name="Text Box 16">
          <a:extLst>
            <a:ext uri="{FF2B5EF4-FFF2-40B4-BE49-F238E27FC236}">
              <a16:creationId xmlns:a16="http://schemas.microsoft.com/office/drawing/2014/main" id="{B0AFAE9D-FD25-7948-AD18-10C2F8331748}"/>
            </a:ext>
          </a:extLst>
        </xdr:cNvPr>
        <xdr:cNvSpPr txBox="1">
          <a:spLocks noChangeArrowheads="1"/>
        </xdr:cNvSpPr>
      </xdr:nvSpPr>
      <xdr:spPr bwMode="auto">
        <a:xfrm>
          <a:off x="427228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7" name="Text Box 17">
          <a:extLst>
            <a:ext uri="{FF2B5EF4-FFF2-40B4-BE49-F238E27FC236}">
              <a16:creationId xmlns:a16="http://schemas.microsoft.com/office/drawing/2014/main" id="{765FB3E5-CB72-914C-9549-D07D2138D2FD}"/>
            </a:ext>
          </a:extLst>
        </xdr:cNvPr>
        <xdr:cNvSpPr txBox="1">
          <a:spLocks noChangeArrowheads="1"/>
        </xdr:cNvSpPr>
      </xdr:nvSpPr>
      <xdr:spPr bwMode="auto">
        <a:xfrm>
          <a:off x="427228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8" name="Text Box 18">
          <a:extLst>
            <a:ext uri="{FF2B5EF4-FFF2-40B4-BE49-F238E27FC236}">
              <a16:creationId xmlns:a16="http://schemas.microsoft.com/office/drawing/2014/main" id="{F17C4948-53E4-A24D-B087-C29C777B0544}"/>
            </a:ext>
          </a:extLst>
        </xdr:cNvPr>
        <xdr:cNvSpPr txBox="1">
          <a:spLocks noChangeArrowheads="1"/>
        </xdr:cNvSpPr>
      </xdr:nvSpPr>
      <xdr:spPr bwMode="auto">
        <a:xfrm>
          <a:off x="427228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9" name="Text Box 19">
          <a:extLst>
            <a:ext uri="{FF2B5EF4-FFF2-40B4-BE49-F238E27FC236}">
              <a16:creationId xmlns:a16="http://schemas.microsoft.com/office/drawing/2014/main" id="{212D0FBF-DE8A-0745-944C-AC1B6679BAEF}"/>
            </a:ext>
          </a:extLst>
        </xdr:cNvPr>
        <xdr:cNvSpPr txBox="1">
          <a:spLocks noChangeArrowheads="1"/>
        </xdr:cNvSpPr>
      </xdr:nvSpPr>
      <xdr:spPr bwMode="auto">
        <a:xfrm>
          <a:off x="427228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0" name="Text Box 16">
          <a:extLst>
            <a:ext uri="{FF2B5EF4-FFF2-40B4-BE49-F238E27FC236}">
              <a16:creationId xmlns:a16="http://schemas.microsoft.com/office/drawing/2014/main" id="{627E0C5D-5281-6244-979E-098983584676}"/>
            </a:ext>
          </a:extLst>
        </xdr:cNvPr>
        <xdr:cNvSpPr txBox="1">
          <a:spLocks noChangeArrowheads="1"/>
        </xdr:cNvSpPr>
      </xdr:nvSpPr>
      <xdr:spPr bwMode="auto">
        <a:xfrm>
          <a:off x="427228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1" name="Text Box 17">
          <a:extLst>
            <a:ext uri="{FF2B5EF4-FFF2-40B4-BE49-F238E27FC236}">
              <a16:creationId xmlns:a16="http://schemas.microsoft.com/office/drawing/2014/main" id="{65CDD636-AD1E-7D40-B0FC-5DEC94D6E137}"/>
            </a:ext>
          </a:extLst>
        </xdr:cNvPr>
        <xdr:cNvSpPr txBox="1">
          <a:spLocks noChangeArrowheads="1"/>
        </xdr:cNvSpPr>
      </xdr:nvSpPr>
      <xdr:spPr bwMode="auto">
        <a:xfrm>
          <a:off x="427228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2" name="Text Box 18">
          <a:extLst>
            <a:ext uri="{FF2B5EF4-FFF2-40B4-BE49-F238E27FC236}">
              <a16:creationId xmlns:a16="http://schemas.microsoft.com/office/drawing/2014/main" id="{14E16E35-D051-0B41-9516-E93E4A6D8457}"/>
            </a:ext>
          </a:extLst>
        </xdr:cNvPr>
        <xdr:cNvSpPr txBox="1">
          <a:spLocks noChangeArrowheads="1"/>
        </xdr:cNvSpPr>
      </xdr:nvSpPr>
      <xdr:spPr bwMode="auto">
        <a:xfrm>
          <a:off x="427228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3" name="Text Box 19">
          <a:extLst>
            <a:ext uri="{FF2B5EF4-FFF2-40B4-BE49-F238E27FC236}">
              <a16:creationId xmlns:a16="http://schemas.microsoft.com/office/drawing/2014/main" id="{3DE4FA6F-972C-2740-9AD8-56FCD10E3F8B}"/>
            </a:ext>
          </a:extLst>
        </xdr:cNvPr>
        <xdr:cNvSpPr txBox="1">
          <a:spLocks noChangeArrowheads="1"/>
        </xdr:cNvSpPr>
      </xdr:nvSpPr>
      <xdr:spPr bwMode="auto">
        <a:xfrm>
          <a:off x="427228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4" name="Text Box 16">
          <a:extLst>
            <a:ext uri="{FF2B5EF4-FFF2-40B4-BE49-F238E27FC236}">
              <a16:creationId xmlns:a16="http://schemas.microsoft.com/office/drawing/2014/main" id="{B6305EF7-2F78-0344-AC8B-21F46CF89142}"/>
            </a:ext>
          </a:extLst>
        </xdr:cNvPr>
        <xdr:cNvSpPr txBox="1">
          <a:spLocks noChangeArrowheads="1"/>
        </xdr:cNvSpPr>
      </xdr:nvSpPr>
      <xdr:spPr bwMode="auto">
        <a:xfrm>
          <a:off x="427228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5" name="Text Box 17">
          <a:extLst>
            <a:ext uri="{FF2B5EF4-FFF2-40B4-BE49-F238E27FC236}">
              <a16:creationId xmlns:a16="http://schemas.microsoft.com/office/drawing/2014/main" id="{D58C8C87-50AC-8D46-BBCA-708059CC3502}"/>
            </a:ext>
          </a:extLst>
        </xdr:cNvPr>
        <xdr:cNvSpPr txBox="1">
          <a:spLocks noChangeArrowheads="1"/>
        </xdr:cNvSpPr>
      </xdr:nvSpPr>
      <xdr:spPr bwMode="auto">
        <a:xfrm>
          <a:off x="427228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6" name="Text Box 18">
          <a:extLst>
            <a:ext uri="{FF2B5EF4-FFF2-40B4-BE49-F238E27FC236}">
              <a16:creationId xmlns:a16="http://schemas.microsoft.com/office/drawing/2014/main" id="{4C2A4403-AF49-D342-9EC0-A9332606AE6A}"/>
            </a:ext>
          </a:extLst>
        </xdr:cNvPr>
        <xdr:cNvSpPr txBox="1">
          <a:spLocks noChangeArrowheads="1"/>
        </xdr:cNvSpPr>
      </xdr:nvSpPr>
      <xdr:spPr bwMode="auto">
        <a:xfrm>
          <a:off x="427228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7" name="Text Box 19">
          <a:extLst>
            <a:ext uri="{FF2B5EF4-FFF2-40B4-BE49-F238E27FC236}">
              <a16:creationId xmlns:a16="http://schemas.microsoft.com/office/drawing/2014/main" id="{03D22B57-B854-BF40-BABA-70846D5C899A}"/>
            </a:ext>
          </a:extLst>
        </xdr:cNvPr>
        <xdr:cNvSpPr txBox="1">
          <a:spLocks noChangeArrowheads="1"/>
        </xdr:cNvSpPr>
      </xdr:nvSpPr>
      <xdr:spPr bwMode="auto">
        <a:xfrm>
          <a:off x="427228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8" name="Text Box 16">
          <a:extLst>
            <a:ext uri="{FF2B5EF4-FFF2-40B4-BE49-F238E27FC236}">
              <a16:creationId xmlns:a16="http://schemas.microsoft.com/office/drawing/2014/main" id="{A4CF802E-2B9E-1845-929F-90BB14247316}"/>
            </a:ext>
          </a:extLst>
        </xdr:cNvPr>
        <xdr:cNvSpPr txBox="1">
          <a:spLocks noChangeArrowheads="1"/>
        </xdr:cNvSpPr>
      </xdr:nvSpPr>
      <xdr:spPr bwMode="auto">
        <a:xfrm>
          <a:off x="427228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9" name="Text Box 17">
          <a:extLst>
            <a:ext uri="{FF2B5EF4-FFF2-40B4-BE49-F238E27FC236}">
              <a16:creationId xmlns:a16="http://schemas.microsoft.com/office/drawing/2014/main" id="{DE595B73-A2A3-AD49-93C0-8205E55E1D46}"/>
            </a:ext>
          </a:extLst>
        </xdr:cNvPr>
        <xdr:cNvSpPr txBox="1">
          <a:spLocks noChangeArrowheads="1"/>
        </xdr:cNvSpPr>
      </xdr:nvSpPr>
      <xdr:spPr bwMode="auto">
        <a:xfrm>
          <a:off x="427228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70" name="Text Box 18">
          <a:extLst>
            <a:ext uri="{FF2B5EF4-FFF2-40B4-BE49-F238E27FC236}">
              <a16:creationId xmlns:a16="http://schemas.microsoft.com/office/drawing/2014/main" id="{261364F6-F03D-F645-9605-5B283BEA735C}"/>
            </a:ext>
          </a:extLst>
        </xdr:cNvPr>
        <xdr:cNvSpPr txBox="1">
          <a:spLocks noChangeArrowheads="1"/>
        </xdr:cNvSpPr>
      </xdr:nvSpPr>
      <xdr:spPr bwMode="auto">
        <a:xfrm>
          <a:off x="427228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71" name="Text Box 19">
          <a:extLst>
            <a:ext uri="{FF2B5EF4-FFF2-40B4-BE49-F238E27FC236}">
              <a16:creationId xmlns:a16="http://schemas.microsoft.com/office/drawing/2014/main" id="{EF55BDD9-7052-AC4E-9A9A-F2FDE74A294A}"/>
            </a:ext>
          </a:extLst>
        </xdr:cNvPr>
        <xdr:cNvSpPr txBox="1">
          <a:spLocks noChangeArrowheads="1"/>
        </xdr:cNvSpPr>
      </xdr:nvSpPr>
      <xdr:spPr bwMode="auto">
        <a:xfrm>
          <a:off x="42722800" y="7950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2" name="Text Box 16">
          <a:extLst>
            <a:ext uri="{FF2B5EF4-FFF2-40B4-BE49-F238E27FC236}">
              <a16:creationId xmlns:a16="http://schemas.microsoft.com/office/drawing/2014/main" id="{F2B7A81A-313D-A341-87C1-EF150D16A3B9}"/>
            </a:ext>
          </a:extLst>
        </xdr:cNvPr>
        <xdr:cNvSpPr txBox="1">
          <a:spLocks noChangeArrowheads="1"/>
        </xdr:cNvSpPr>
      </xdr:nvSpPr>
      <xdr:spPr bwMode="auto">
        <a:xfrm>
          <a:off x="99568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3" name="Text Box 17">
          <a:extLst>
            <a:ext uri="{FF2B5EF4-FFF2-40B4-BE49-F238E27FC236}">
              <a16:creationId xmlns:a16="http://schemas.microsoft.com/office/drawing/2014/main" id="{480E92E5-6873-7E47-9987-11EF12846825}"/>
            </a:ext>
          </a:extLst>
        </xdr:cNvPr>
        <xdr:cNvSpPr txBox="1">
          <a:spLocks noChangeArrowheads="1"/>
        </xdr:cNvSpPr>
      </xdr:nvSpPr>
      <xdr:spPr bwMode="auto">
        <a:xfrm>
          <a:off x="99568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4" name="Text Box 18">
          <a:extLst>
            <a:ext uri="{FF2B5EF4-FFF2-40B4-BE49-F238E27FC236}">
              <a16:creationId xmlns:a16="http://schemas.microsoft.com/office/drawing/2014/main" id="{71E9B2AB-2128-354E-885E-609180A3F54F}"/>
            </a:ext>
          </a:extLst>
        </xdr:cNvPr>
        <xdr:cNvSpPr txBox="1">
          <a:spLocks noChangeArrowheads="1"/>
        </xdr:cNvSpPr>
      </xdr:nvSpPr>
      <xdr:spPr bwMode="auto">
        <a:xfrm>
          <a:off x="99568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5" name="Text Box 19">
          <a:extLst>
            <a:ext uri="{FF2B5EF4-FFF2-40B4-BE49-F238E27FC236}">
              <a16:creationId xmlns:a16="http://schemas.microsoft.com/office/drawing/2014/main" id="{058FAAEA-1EDA-9348-8F7D-CF3BE2191093}"/>
            </a:ext>
          </a:extLst>
        </xdr:cNvPr>
        <xdr:cNvSpPr txBox="1">
          <a:spLocks noChangeArrowheads="1"/>
        </xdr:cNvSpPr>
      </xdr:nvSpPr>
      <xdr:spPr bwMode="auto">
        <a:xfrm>
          <a:off x="99568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23</xdr:row>
      <xdr:rowOff>504825</xdr:rowOff>
    </xdr:from>
    <xdr:ext cx="95250" cy="442269"/>
    <xdr:sp macro="" textlink="">
      <xdr:nvSpPr>
        <xdr:cNvPr id="76" name="Text Box 15">
          <a:extLst>
            <a:ext uri="{FF2B5EF4-FFF2-40B4-BE49-F238E27FC236}">
              <a16:creationId xmlns:a16="http://schemas.microsoft.com/office/drawing/2014/main" id="{A237261B-F94B-2F4C-B6BB-2D54FC76A025}"/>
            </a:ext>
          </a:extLst>
        </xdr:cNvPr>
        <xdr:cNvSpPr txBox="1">
          <a:spLocks noChangeArrowheads="1"/>
        </xdr:cNvSpPr>
      </xdr:nvSpPr>
      <xdr:spPr bwMode="auto">
        <a:xfrm>
          <a:off x="9956800" y="12112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7" name="Text Box 16">
          <a:extLst>
            <a:ext uri="{FF2B5EF4-FFF2-40B4-BE49-F238E27FC236}">
              <a16:creationId xmlns:a16="http://schemas.microsoft.com/office/drawing/2014/main" id="{01BBCDB7-B3A9-DD43-88CF-5BA882E5FC51}"/>
            </a:ext>
          </a:extLst>
        </xdr:cNvPr>
        <xdr:cNvSpPr txBox="1">
          <a:spLocks noChangeArrowheads="1"/>
        </xdr:cNvSpPr>
      </xdr:nvSpPr>
      <xdr:spPr bwMode="auto">
        <a:xfrm>
          <a:off x="381381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8" name="Text Box 17">
          <a:extLst>
            <a:ext uri="{FF2B5EF4-FFF2-40B4-BE49-F238E27FC236}">
              <a16:creationId xmlns:a16="http://schemas.microsoft.com/office/drawing/2014/main" id="{1104880C-27C1-EE4B-97C0-5D5A443C78A4}"/>
            </a:ext>
          </a:extLst>
        </xdr:cNvPr>
        <xdr:cNvSpPr txBox="1">
          <a:spLocks noChangeArrowheads="1"/>
        </xdr:cNvSpPr>
      </xdr:nvSpPr>
      <xdr:spPr bwMode="auto">
        <a:xfrm>
          <a:off x="381381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9" name="Text Box 18">
          <a:extLst>
            <a:ext uri="{FF2B5EF4-FFF2-40B4-BE49-F238E27FC236}">
              <a16:creationId xmlns:a16="http://schemas.microsoft.com/office/drawing/2014/main" id="{7ADA85B1-054A-5346-9393-CFCF84090B1D}"/>
            </a:ext>
          </a:extLst>
        </xdr:cNvPr>
        <xdr:cNvSpPr txBox="1">
          <a:spLocks noChangeArrowheads="1"/>
        </xdr:cNvSpPr>
      </xdr:nvSpPr>
      <xdr:spPr bwMode="auto">
        <a:xfrm>
          <a:off x="381381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80" name="Text Box 19">
          <a:extLst>
            <a:ext uri="{FF2B5EF4-FFF2-40B4-BE49-F238E27FC236}">
              <a16:creationId xmlns:a16="http://schemas.microsoft.com/office/drawing/2014/main" id="{C8701512-CACE-ED47-B0DE-3175EB93609D}"/>
            </a:ext>
          </a:extLst>
        </xdr:cNvPr>
        <xdr:cNvSpPr txBox="1">
          <a:spLocks noChangeArrowheads="1"/>
        </xdr:cNvSpPr>
      </xdr:nvSpPr>
      <xdr:spPr bwMode="auto">
        <a:xfrm>
          <a:off x="381381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1" name="Text Box 16">
          <a:extLst>
            <a:ext uri="{FF2B5EF4-FFF2-40B4-BE49-F238E27FC236}">
              <a16:creationId xmlns:a16="http://schemas.microsoft.com/office/drawing/2014/main" id="{DB0BDC3B-E2F9-2742-94C2-8C197943274F}"/>
            </a:ext>
          </a:extLst>
        </xdr:cNvPr>
        <xdr:cNvSpPr txBox="1">
          <a:spLocks noChangeArrowheads="1"/>
        </xdr:cNvSpPr>
      </xdr:nvSpPr>
      <xdr:spPr bwMode="auto">
        <a:xfrm>
          <a:off x="407416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2" name="Text Box 17">
          <a:extLst>
            <a:ext uri="{FF2B5EF4-FFF2-40B4-BE49-F238E27FC236}">
              <a16:creationId xmlns:a16="http://schemas.microsoft.com/office/drawing/2014/main" id="{301E9656-3543-5341-A005-2B252BD2B579}"/>
            </a:ext>
          </a:extLst>
        </xdr:cNvPr>
        <xdr:cNvSpPr txBox="1">
          <a:spLocks noChangeArrowheads="1"/>
        </xdr:cNvSpPr>
      </xdr:nvSpPr>
      <xdr:spPr bwMode="auto">
        <a:xfrm>
          <a:off x="407416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3" name="Text Box 18">
          <a:extLst>
            <a:ext uri="{FF2B5EF4-FFF2-40B4-BE49-F238E27FC236}">
              <a16:creationId xmlns:a16="http://schemas.microsoft.com/office/drawing/2014/main" id="{A999D739-1E6F-7147-9DED-91A643232E38}"/>
            </a:ext>
          </a:extLst>
        </xdr:cNvPr>
        <xdr:cNvSpPr txBox="1">
          <a:spLocks noChangeArrowheads="1"/>
        </xdr:cNvSpPr>
      </xdr:nvSpPr>
      <xdr:spPr bwMode="auto">
        <a:xfrm>
          <a:off x="407416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4" name="Text Box 19">
          <a:extLst>
            <a:ext uri="{FF2B5EF4-FFF2-40B4-BE49-F238E27FC236}">
              <a16:creationId xmlns:a16="http://schemas.microsoft.com/office/drawing/2014/main" id="{81563B20-CDBC-9245-BBB9-3D416FA6EEB8}"/>
            </a:ext>
          </a:extLst>
        </xdr:cNvPr>
        <xdr:cNvSpPr txBox="1">
          <a:spLocks noChangeArrowheads="1"/>
        </xdr:cNvSpPr>
      </xdr:nvSpPr>
      <xdr:spPr bwMode="auto">
        <a:xfrm>
          <a:off x="407416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23</xdr:row>
      <xdr:rowOff>504825</xdr:rowOff>
    </xdr:from>
    <xdr:ext cx="95250" cy="442269"/>
    <xdr:sp macro="" textlink="">
      <xdr:nvSpPr>
        <xdr:cNvPr id="85" name="Text Box 15">
          <a:extLst>
            <a:ext uri="{FF2B5EF4-FFF2-40B4-BE49-F238E27FC236}">
              <a16:creationId xmlns:a16="http://schemas.microsoft.com/office/drawing/2014/main" id="{6B54C29D-CDE4-D04C-973C-749DACE474BB}"/>
            </a:ext>
          </a:extLst>
        </xdr:cNvPr>
        <xdr:cNvSpPr txBox="1">
          <a:spLocks noChangeArrowheads="1"/>
        </xdr:cNvSpPr>
      </xdr:nvSpPr>
      <xdr:spPr bwMode="auto">
        <a:xfrm>
          <a:off x="40741600" y="12112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6" name="Text Box 16">
          <a:extLst>
            <a:ext uri="{FF2B5EF4-FFF2-40B4-BE49-F238E27FC236}">
              <a16:creationId xmlns:a16="http://schemas.microsoft.com/office/drawing/2014/main" id="{D7E6A841-AC8A-814F-AC22-641538BC7B09}"/>
            </a:ext>
          </a:extLst>
        </xdr:cNvPr>
        <xdr:cNvSpPr txBox="1">
          <a:spLocks noChangeArrowheads="1"/>
        </xdr:cNvSpPr>
      </xdr:nvSpPr>
      <xdr:spPr bwMode="auto">
        <a:xfrm>
          <a:off x="407416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7" name="Text Box 17">
          <a:extLst>
            <a:ext uri="{FF2B5EF4-FFF2-40B4-BE49-F238E27FC236}">
              <a16:creationId xmlns:a16="http://schemas.microsoft.com/office/drawing/2014/main" id="{6CD8E687-9882-7F4E-B354-C6119B9ED4F8}"/>
            </a:ext>
          </a:extLst>
        </xdr:cNvPr>
        <xdr:cNvSpPr txBox="1">
          <a:spLocks noChangeArrowheads="1"/>
        </xdr:cNvSpPr>
      </xdr:nvSpPr>
      <xdr:spPr bwMode="auto">
        <a:xfrm>
          <a:off x="407416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8" name="Text Box 18">
          <a:extLst>
            <a:ext uri="{FF2B5EF4-FFF2-40B4-BE49-F238E27FC236}">
              <a16:creationId xmlns:a16="http://schemas.microsoft.com/office/drawing/2014/main" id="{1142FA84-D6FF-8046-8F9E-FECA73149204}"/>
            </a:ext>
          </a:extLst>
        </xdr:cNvPr>
        <xdr:cNvSpPr txBox="1">
          <a:spLocks noChangeArrowheads="1"/>
        </xdr:cNvSpPr>
      </xdr:nvSpPr>
      <xdr:spPr bwMode="auto">
        <a:xfrm>
          <a:off x="407416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9" name="Text Box 19">
          <a:extLst>
            <a:ext uri="{FF2B5EF4-FFF2-40B4-BE49-F238E27FC236}">
              <a16:creationId xmlns:a16="http://schemas.microsoft.com/office/drawing/2014/main" id="{B255C874-895F-4641-8BD6-8B6913EA8103}"/>
            </a:ext>
          </a:extLst>
        </xdr:cNvPr>
        <xdr:cNvSpPr txBox="1">
          <a:spLocks noChangeArrowheads="1"/>
        </xdr:cNvSpPr>
      </xdr:nvSpPr>
      <xdr:spPr bwMode="auto">
        <a:xfrm>
          <a:off x="407416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23</xdr:row>
      <xdr:rowOff>504825</xdr:rowOff>
    </xdr:from>
    <xdr:ext cx="95250" cy="442269"/>
    <xdr:sp macro="" textlink="">
      <xdr:nvSpPr>
        <xdr:cNvPr id="90" name="Text Box 15">
          <a:extLst>
            <a:ext uri="{FF2B5EF4-FFF2-40B4-BE49-F238E27FC236}">
              <a16:creationId xmlns:a16="http://schemas.microsoft.com/office/drawing/2014/main" id="{20B066EF-F587-7A44-8F10-BD67AA6CEAEC}"/>
            </a:ext>
          </a:extLst>
        </xdr:cNvPr>
        <xdr:cNvSpPr txBox="1">
          <a:spLocks noChangeArrowheads="1"/>
        </xdr:cNvSpPr>
      </xdr:nvSpPr>
      <xdr:spPr bwMode="auto">
        <a:xfrm>
          <a:off x="40741600" y="12112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1" name="Text Box 16">
          <a:extLst>
            <a:ext uri="{FF2B5EF4-FFF2-40B4-BE49-F238E27FC236}">
              <a16:creationId xmlns:a16="http://schemas.microsoft.com/office/drawing/2014/main" id="{256D8AB9-9B80-F749-974E-602F2F0DA931}"/>
            </a:ext>
          </a:extLst>
        </xdr:cNvPr>
        <xdr:cNvSpPr txBox="1">
          <a:spLocks noChangeArrowheads="1"/>
        </xdr:cNvSpPr>
      </xdr:nvSpPr>
      <xdr:spPr bwMode="auto">
        <a:xfrm>
          <a:off x="427228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2" name="Text Box 17">
          <a:extLst>
            <a:ext uri="{FF2B5EF4-FFF2-40B4-BE49-F238E27FC236}">
              <a16:creationId xmlns:a16="http://schemas.microsoft.com/office/drawing/2014/main" id="{1B95109C-A1C4-E849-9B30-EBFC111A21C5}"/>
            </a:ext>
          </a:extLst>
        </xdr:cNvPr>
        <xdr:cNvSpPr txBox="1">
          <a:spLocks noChangeArrowheads="1"/>
        </xdr:cNvSpPr>
      </xdr:nvSpPr>
      <xdr:spPr bwMode="auto">
        <a:xfrm>
          <a:off x="427228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3" name="Text Box 18">
          <a:extLst>
            <a:ext uri="{FF2B5EF4-FFF2-40B4-BE49-F238E27FC236}">
              <a16:creationId xmlns:a16="http://schemas.microsoft.com/office/drawing/2014/main" id="{8D9B182D-6006-3247-9858-DA7D2C3081F7}"/>
            </a:ext>
          </a:extLst>
        </xdr:cNvPr>
        <xdr:cNvSpPr txBox="1">
          <a:spLocks noChangeArrowheads="1"/>
        </xdr:cNvSpPr>
      </xdr:nvSpPr>
      <xdr:spPr bwMode="auto">
        <a:xfrm>
          <a:off x="427228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4" name="Text Box 19">
          <a:extLst>
            <a:ext uri="{FF2B5EF4-FFF2-40B4-BE49-F238E27FC236}">
              <a16:creationId xmlns:a16="http://schemas.microsoft.com/office/drawing/2014/main" id="{CEAFE6EE-AC0D-264A-A45C-0230CE657781}"/>
            </a:ext>
          </a:extLst>
        </xdr:cNvPr>
        <xdr:cNvSpPr txBox="1">
          <a:spLocks noChangeArrowheads="1"/>
        </xdr:cNvSpPr>
      </xdr:nvSpPr>
      <xdr:spPr bwMode="auto">
        <a:xfrm>
          <a:off x="427228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5" name="Text Box 16">
          <a:extLst>
            <a:ext uri="{FF2B5EF4-FFF2-40B4-BE49-F238E27FC236}">
              <a16:creationId xmlns:a16="http://schemas.microsoft.com/office/drawing/2014/main" id="{2D991C25-3776-FA4C-A1B8-8F84037CF1BB}"/>
            </a:ext>
          </a:extLst>
        </xdr:cNvPr>
        <xdr:cNvSpPr txBox="1">
          <a:spLocks noChangeArrowheads="1"/>
        </xdr:cNvSpPr>
      </xdr:nvSpPr>
      <xdr:spPr bwMode="auto">
        <a:xfrm>
          <a:off x="427228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6" name="Text Box 17">
          <a:extLst>
            <a:ext uri="{FF2B5EF4-FFF2-40B4-BE49-F238E27FC236}">
              <a16:creationId xmlns:a16="http://schemas.microsoft.com/office/drawing/2014/main" id="{CADCBDB2-999D-8D41-A9D9-7CFBA6D80481}"/>
            </a:ext>
          </a:extLst>
        </xdr:cNvPr>
        <xdr:cNvSpPr txBox="1">
          <a:spLocks noChangeArrowheads="1"/>
        </xdr:cNvSpPr>
      </xdr:nvSpPr>
      <xdr:spPr bwMode="auto">
        <a:xfrm>
          <a:off x="427228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7" name="Text Box 18">
          <a:extLst>
            <a:ext uri="{FF2B5EF4-FFF2-40B4-BE49-F238E27FC236}">
              <a16:creationId xmlns:a16="http://schemas.microsoft.com/office/drawing/2014/main" id="{13BAE15F-E75D-8645-A34D-88BEFC6E7721}"/>
            </a:ext>
          </a:extLst>
        </xdr:cNvPr>
        <xdr:cNvSpPr txBox="1">
          <a:spLocks noChangeArrowheads="1"/>
        </xdr:cNvSpPr>
      </xdr:nvSpPr>
      <xdr:spPr bwMode="auto">
        <a:xfrm>
          <a:off x="427228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8" name="Text Box 19">
          <a:extLst>
            <a:ext uri="{FF2B5EF4-FFF2-40B4-BE49-F238E27FC236}">
              <a16:creationId xmlns:a16="http://schemas.microsoft.com/office/drawing/2014/main" id="{DA67851C-592F-8345-9D8A-87EE6DBB4890}"/>
            </a:ext>
          </a:extLst>
        </xdr:cNvPr>
        <xdr:cNvSpPr txBox="1">
          <a:spLocks noChangeArrowheads="1"/>
        </xdr:cNvSpPr>
      </xdr:nvSpPr>
      <xdr:spPr bwMode="auto">
        <a:xfrm>
          <a:off x="427228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9" name="Text Box 16">
          <a:extLst>
            <a:ext uri="{FF2B5EF4-FFF2-40B4-BE49-F238E27FC236}">
              <a16:creationId xmlns:a16="http://schemas.microsoft.com/office/drawing/2014/main" id="{E2FBB730-1FB1-2748-AB79-6715A7AFF977}"/>
            </a:ext>
          </a:extLst>
        </xdr:cNvPr>
        <xdr:cNvSpPr txBox="1">
          <a:spLocks noChangeArrowheads="1"/>
        </xdr:cNvSpPr>
      </xdr:nvSpPr>
      <xdr:spPr bwMode="auto">
        <a:xfrm>
          <a:off x="427228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0" name="Text Box 17">
          <a:extLst>
            <a:ext uri="{FF2B5EF4-FFF2-40B4-BE49-F238E27FC236}">
              <a16:creationId xmlns:a16="http://schemas.microsoft.com/office/drawing/2014/main" id="{EF313202-E55C-D944-872C-764747387FF2}"/>
            </a:ext>
          </a:extLst>
        </xdr:cNvPr>
        <xdr:cNvSpPr txBox="1">
          <a:spLocks noChangeArrowheads="1"/>
        </xdr:cNvSpPr>
      </xdr:nvSpPr>
      <xdr:spPr bwMode="auto">
        <a:xfrm>
          <a:off x="427228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1" name="Text Box 18">
          <a:extLst>
            <a:ext uri="{FF2B5EF4-FFF2-40B4-BE49-F238E27FC236}">
              <a16:creationId xmlns:a16="http://schemas.microsoft.com/office/drawing/2014/main" id="{7D4950B7-430E-F34E-8003-94B4F82B7C2A}"/>
            </a:ext>
          </a:extLst>
        </xdr:cNvPr>
        <xdr:cNvSpPr txBox="1">
          <a:spLocks noChangeArrowheads="1"/>
        </xdr:cNvSpPr>
      </xdr:nvSpPr>
      <xdr:spPr bwMode="auto">
        <a:xfrm>
          <a:off x="427228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2" name="Text Box 19">
          <a:extLst>
            <a:ext uri="{FF2B5EF4-FFF2-40B4-BE49-F238E27FC236}">
              <a16:creationId xmlns:a16="http://schemas.microsoft.com/office/drawing/2014/main" id="{0BEEF20F-BB5D-7943-B690-EB85A38BB60E}"/>
            </a:ext>
          </a:extLst>
        </xdr:cNvPr>
        <xdr:cNvSpPr txBox="1">
          <a:spLocks noChangeArrowheads="1"/>
        </xdr:cNvSpPr>
      </xdr:nvSpPr>
      <xdr:spPr bwMode="auto">
        <a:xfrm>
          <a:off x="427228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3" name="Text Box 16">
          <a:extLst>
            <a:ext uri="{FF2B5EF4-FFF2-40B4-BE49-F238E27FC236}">
              <a16:creationId xmlns:a16="http://schemas.microsoft.com/office/drawing/2014/main" id="{C0D2C47F-F50B-A649-80B1-80AFCBD58D47}"/>
            </a:ext>
          </a:extLst>
        </xdr:cNvPr>
        <xdr:cNvSpPr txBox="1">
          <a:spLocks noChangeArrowheads="1"/>
        </xdr:cNvSpPr>
      </xdr:nvSpPr>
      <xdr:spPr bwMode="auto">
        <a:xfrm>
          <a:off x="427228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4" name="Text Box 17">
          <a:extLst>
            <a:ext uri="{FF2B5EF4-FFF2-40B4-BE49-F238E27FC236}">
              <a16:creationId xmlns:a16="http://schemas.microsoft.com/office/drawing/2014/main" id="{75B4C064-3A90-4F47-A6B9-F46DA078A95C}"/>
            </a:ext>
          </a:extLst>
        </xdr:cNvPr>
        <xdr:cNvSpPr txBox="1">
          <a:spLocks noChangeArrowheads="1"/>
        </xdr:cNvSpPr>
      </xdr:nvSpPr>
      <xdr:spPr bwMode="auto">
        <a:xfrm>
          <a:off x="427228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5" name="Text Box 18">
          <a:extLst>
            <a:ext uri="{FF2B5EF4-FFF2-40B4-BE49-F238E27FC236}">
              <a16:creationId xmlns:a16="http://schemas.microsoft.com/office/drawing/2014/main" id="{29E5EA6B-E585-8647-A953-ED8C233C694F}"/>
            </a:ext>
          </a:extLst>
        </xdr:cNvPr>
        <xdr:cNvSpPr txBox="1">
          <a:spLocks noChangeArrowheads="1"/>
        </xdr:cNvSpPr>
      </xdr:nvSpPr>
      <xdr:spPr bwMode="auto">
        <a:xfrm>
          <a:off x="427228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6" name="Text Box 19">
          <a:extLst>
            <a:ext uri="{FF2B5EF4-FFF2-40B4-BE49-F238E27FC236}">
              <a16:creationId xmlns:a16="http://schemas.microsoft.com/office/drawing/2014/main" id="{3533F2F5-2509-5045-B3A3-EC17FCAF702F}"/>
            </a:ext>
          </a:extLst>
        </xdr:cNvPr>
        <xdr:cNvSpPr txBox="1">
          <a:spLocks noChangeArrowheads="1"/>
        </xdr:cNvSpPr>
      </xdr:nvSpPr>
      <xdr:spPr bwMode="auto">
        <a:xfrm>
          <a:off x="42722800" y="1103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07" name="Text Box 16">
          <a:extLst>
            <a:ext uri="{FF2B5EF4-FFF2-40B4-BE49-F238E27FC236}">
              <a16:creationId xmlns:a16="http://schemas.microsoft.com/office/drawing/2014/main" id="{FD372863-57C9-8E4B-AA91-CDBAEEFE9152}"/>
            </a:ext>
          </a:extLst>
        </xdr:cNvPr>
        <xdr:cNvSpPr txBox="1">
          <a:spLocks noChangeArrowheads="1"/>
        </xdr:cNvSpPr>
      </xdr:nvSpPr>
      <xdr:spPr bwMode="auto">
        <a:xfrm>
          <a:off x="99568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08" name="Text Box 17">
          <a:extLst>
            <a:ext uri="{FF2B5EF4-FFF2-40B4-BE49-F238E27FC236}">
              <a16:creationId xmlns:a16="http://schemas.microsoft.com/office/drawing/2014/main" id="{53C5EF9C-1326-D842-926A-65790DE0C676}"/>
            </a:ext>
          </a:extLst>
        </xdr:cNvPr>
        <xdr:cNvSpPr txBox="1">
          <a:spLocks noChangeArrowheads="1"/>
        </xdr:cNvSpPr>
      </xdr:nvSpPr>
      <xdr:spPr bwMode="auto">
        <a:xfrm>
          <a:off x="99568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09" name="Text Box 18">
          <a:extLst>
            <a:ext uri="{FF2B5EF4-FFF2-40B4-BE49-F238E27FC236}">
              <a16:creationId xmlns:a16="http://schemas.microsoft.com/office/drawing/2014/main" id="{AC233498-43DF-3A4F-9507-8AEE4F2120D2}"/>
            </a:ext>
          </a:extLst>
        </xdr:cNvPr>
        <xdr:cNvSpPr txBox="1">
          <a:spLocks noChangeArrowheads="1"/>
        </xdr:cNvSpPr>
      </xdr:nvSpPr>
      <xdr:spPr bwMode="auto">
        <a:xfrm>
          <a:off x="99568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10" name="Text Box 19">
          <a:extLst>
            <a:ext uri="{FF2B5EF4-FFF2-40B4-BE49-F238E27FC236}">
              <a16:creationId xmlns:a16="http://schemas.microsoft.com/office/drawing/2014/main" id="{752F6623-D647-ED4B-811F-304C33A18F3F}"/>
            </a:ext>
          </a:extLst>
        </xdr:cNvPr>
        <xdr:cNvSpPr txBox="1">
          <a:spLocks noChangeArrowheads="1"/>
        </xdr:cNvSpPr>
      </xdr:nvSpPr>
      <xdr:spPr bwMode="auto">
        <a:xfrm>
          <a:off x="99568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28</xdr:row>
      <xdr:rowOff>504825</xdr:rowOff>
    </xdr:from>
    <xdr:ext cx="95250" cy="442269"/>
    <xdr:sp macro="" textlink="">
      <xdr:nvSpPr>
        <xdr:cNvPr id="111" name="Text Box 15">
          <a:extLst>
            <a:ext uri="{FF2B5EF4-FFF2-40B4-BE49-F238E27FC236}">
              <a16:creationId xmlns:a16="http://schemas.microsoft.com/office/drawing/2014/main" id="{6A24A925-EC3D-F149-9592-B5C50D7E3542}"/>
            </a:ext>
          </a:extLst>
        </xdr:cNvPr>
        <xdr:cNvSpPr txBox="1">
          <a:spLocks noChangeArrowheads="1"/>
        </xdr:cNvSpPr>
      </xdr:nvSpPr>
      <xdr:spPr bwMode="auto">
        <a:xfrm>
          <a:off x="9956800" y="13623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2" name="Text Box 16">
          <a:extLst>
            <a:ext uri="{FF2B5EF4-FFF2-40B4-BE49-F238E27FC236}">
              <a16:creationId xmlns:a16="http://schemas.microsoft.com/office/drawing/2014/main" id="{E860653D-F9DD-FA4C-A673-AB9A4069B287}"/>
            </a:ext>
          </a:extLst>
        </xdr:cNvPr>
        <xdr:cNvSpPr txBox="1">
          <a:spLocks noChangeArrowheads="1"/>
        </xdr:cNvSpPr>
      </xdr:nvSpPr>
      <xdr:spPr bwMode="auto">
        <a:xfrm>
          <a:off x="381381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3" name="Text Box 17">
          <a:extLst>
            <a:ext uri="{FF2B5EF4-FFF2-40B4-BE49-F238E27FC236}">
              <a16:creationId xmlns:a16="http://schemas.microsoft.com/office/drawing/2014/main" id="{01CAD6E2-FB7C-6644-B985-B5B48BF40B23}"/>
            </a:ext>
          </a:extLst>
        </xdr:cNvPr>
        <xdr:cNvSpPr txBox="1">
          <a:spLocks noChangeArrowheads="1"/>
        </xdr:cNvSpPr>
      </xdr:nvSpPr>
      <xdr:spPr bwMode="auto">
        <a:xfrm>
          <a:off x="381381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4" name="Text Box 18">
          <a:extLst>
            <a:ext uri="{FF2B5EF4-FFF2-40B4-BE49-F238E27FC236}">
              <a16:creationId xmlns:a16="http://schemas.microsoft.com/office/drawing/2014/main" id="{5A009264-0366-B94E-8D7F-557BFA62CCD7}"/>
            </a:ext>
          </a:extLst>
        </xdr:cNvPr>
        <xdr:cNvSpPr txBox="1">
          <a:spLocks noChangeArrowheads="1"/>
        </xdr:cNvSpPr>
      </xdr:nvSpPr>
      <xdr:spPr bwMode="auto">
        <a:xfrm>
          <a:off x="381381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5" name="Text Box 19">
          <a:extLst>
            <a:ext uri="{FF2B5EF4-FFF2-40B4-BE49-F238E27FC236}">
              <a16:creationId xmlns:a16="http://schemas.microsoft.com/office/drawing/2014/main" id="{BB2A09F3-BB0A-064F-BB9B-9403E1D28BA4}"/>
            </a:ext>
          </a:extLst>
        </xdr:cNvPr>
        <xdr:cNvSpPr txBox="1">
          <a:spLocks noChangeArrowheads="1"/>
        </xdr:cNvSpPr>
      </xdr:nvSpPr>
      <xdr:spPr bwMode="auto">
        <a:xfrm>
          <a:off x="381381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6" name="Text Box 16">
          <a:extLst>
            <a:ext uri="{FF2B5EF4-FFF2-40B4-BE49-F238E27FC236}">
              <a16:creationId xmlns:a16="http://schemas.microsoft.com/office/drawing/2014/main" id="{EFFDC5B8-8C4B-264B-A039-C5E29493FB9E}"/>
            </a:ext>
          </a:extLst>
        </xdr:cNvPr>
        <xdr:cNvSpPr txBox="1">
          <a:spLocks noChangeArrowheads="1"/>
        </xdr:cNvSpPr>
      </xdr:nvSpPr>
      <xdr:spPr bwMode="auto">
        <a:xfrm>
          <a:off x="407416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7" name="Text Box 17">
          <a:extLst>
            <a:ext uri="{FF2B5EF4-FFF2-40B4-BE49-F238E27FC236}">
              <a16:creationId xmlns:a16="http://schemas.microsoft.com/office/drawing/2014/main" id="{4EB0C7B3-A5A2-684B-ACF1-65218B91B262}"/>
            </a:ext>
          </a:extLst>
        </xdr:cNvPr>
        <xdr:cNvSpPr txBox="1">
          <a:spLocks noChangeArrowheads="1"/>
        </xdr:cNvSpPr>
      </xdr:nvSpPr>
      <xdr:spPr bwMode="auto">
        <a:xfrm>
          <a:off x="407416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8" name="Text Box 18">
          <a:extLst>
            <a:ext uri="{FF2B5EF4-FFF2-40B4-BE49-F238E27FC236}">
              <a16:creationId xmlns:a16="http://schemas.microsoft.com/office/drawing/2014/main" id="{D6C6567D-6EE6-CF42-8315-5A3F46EBB921}"/>
            </a:ext>
          </a:extLst>
        </xdr:cNvPr>
        <xdr:cNvSpPr txBox="1">
          <a:spLocks noChangeArrowheads="1"/>
        </xdr:cNvSpPr>
      </xdr:nvSpPr>
      <xdr:spPr bwMode="auto">
        <a:xfrm>
          <a:off x="407416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9" name="Text Box 19">
          <a:extLst>
            <a:ext uri="{FF2B5EF4-FFF2-40B4-BE49-F238E27FC236}">
              <a16:creationId xmlns:a16="http://schemas.microsoft.com/office/drawing/2014/main" id="{39608FB4-D4B0-B947-996B-AFF3C12701E3}"/>
            </a:ext>
          </a:extLst>
        </xdr:cNvPr>
        <xdr:cNvSpPr txBox="1">
          <a:spLocks noChangeArrowheads="1"/>
        </xdr:cNvSpPr>
      </xdr:nvSpPr>
      <xdr:spPr bwMode="auto">
        <a:xfrm>
          <a:off x="407416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120" name="Text Box 15">
          <a:extLst>
            <a:ext uri="{FF2B5EF4-FFF2-40B4-BE49-F238E27FC236}">
              <a16:creationId xmlns:a16="http://schemas.microsoft.com/office/drawing/2014/main" id="{E0082644-CEB5-7249-A238-35621AA3B623}"/>
            </a:ext>
          </a:extLst>
        </xdr:cNvPr>
        <xdr:cNvSpPr txBox="1">
          <a:spLocks noChangeArrowheads="1"/>
        </xdr:cNvSpPr>
      </xdr:nvSpPr>
      <xdr:spPr bwMode="auto">
        <a:xfrm>
          <a:off x="40741600" y="13623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21" name="Text Box 16">
          <a:extLst>
            <a:ext uri="{FF2B5EF4-FFF2-40B4-BE49-F238E27FC236}">
              <a16:creationId xmlns:a16="http://schemas.microsoft.com/office/drawing/2014/main" id="{8FF837F5-53DE-D546-9C2F-46EB2E8C7767}"/>
            </a:ext>
          </a:extLst>
        </xdr:cNvPr>
        <xdr:cNvSpPr txBox="1">
          <a:spLocks noChangeArrowheads="1"/>
        </xdr:cNvSpPr>
      </xdr:nvSpPr>
      <xdr:spPr bwMode="auto">
        <a:xfrm>
          <a:off x="407416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22" name="Text Box 17">
          <a:extLst>
            <a:ext uri="{FF2B5EF4-FFF2-40B4-BE49-F238E27FC236}">
              <a16:creationId xmlns:a16="http://schemas.microsoft.com/office/drawing/2014/main" id="{EB16D362-7ABC-F146-9344-86CF4E518E3F}"/>
            </a:ext>
          </a:extLst>
        </xdr:cNvPr>
        <xdr:cNvSpPr txBox="1">
          <a:spLocks noChangeArrowheads="1"/>
        </xdr:cNvSpPr>
      </xdr:nvSpPr>
      <xdr:spPr bwMode="auto">
        <a:xfrm>
          <a:off x="407416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23" name="Text Box 18">
          <a:extLst>
            <a:ext uri="{FF2B5EF4-FFF2-40B4-BE49-F238E27FC236}">
              <a16:creationId xmlns:a16="http://schemas.microsoft.com/office/drawing/2014/main" id="{58B8D81F-F0CC-9143-ADFF-24E30F7B610A}"/>
            </a:ext>
          </a:extLst>
        </xdr:cNvPr>
        <xdr:cNvSpPr txBox="1">
          <a:spLocks noChangeArrowheads="1"/>
        </xdr:cNvSpPr>
      </xdr:nvSpPr>
      <xdr:spPr bwMode="auto">
        <a:xfrm>
          <a:off x="407416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24" name="Text Box 19">
          <a:extLst>
            <a:ext uri="{FF2B5EF4-FFF2-40B4-BE49-F238E27FC236}">
              <a16:creationId xmlns:a16="http://schemas.microsoft.com/office/drawing/2014/main" id="{99795C30-B7D8-BA44-A667-73A472D28B73}"/>
            </a:ext>
          </a:extLst>
        </xdr:cNvPr>
        <xdr:cNvSpPr txBox="1">
          <a:spLocks noChangeArrowheads="1"/>
        </xdr:cNvSpPr>
      </xdr:nvSpPr>
      <xdr:spPr bwMode="auto">
        <a:xfrm>
          <a:off x="407416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125" name="Text Box 15">
          <a:extLst>
            <a:ext uri="{FF2B5EF4-FFF2-40B4-BE49-F238E27FC236}">
              <a16:creationId xmlns:a16="http://schemas.microsoft.com/office/drawing/2014/main" id="{57B57F0A-3256-C74E-AE1C-A1B8B5B941EC}"/>
            </a:ext>
          </a:extLst>
        </xdr:cNvPr>
        <xdr:cNvSpPr txBox="1">
          <a:spLocks noChangeArrowheads="1"/>
        </xdr:cNvSpPr>
      </xdr:nvSpPr>
      <xdr:spPr bwMode="auto">
        <a:xfrm>
          <a:off x="40741600" y="13623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6" name="Text Box 16">
          <a:extLst>
            <a:ext uri="{FF2B5EF4-FFF2-40B4-BE49-F238E27FC236}">
              <a16:creationId xmlns:a16="http://schemas.microsoft.com/office/drawing/2014/main" id="{7D1666B1-CB13-9C41-BE2E-C0A755A8AD41}"/>
            </a:ext>
          </a:extLst>
        </xdr:cNvPr>
        <xdr:cNvSpPr txBox="1">
          <a:spLocks noChangeArrowheads="1"/>
        </xdr:cNvSpPr>
      </xdr:nvSpPr>
      <xdr:spPr bwMode="auto">
        <a:xfrm>
          <a:off x="427228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7" name="Text Box 17">
          <a:extLst>
            <a:ext uri="{FF2B5EF4-FFF2-40B4-BE49-F238E27FC236}">
              <a16:creationId xmlns:a16="http://schemas.microsoft.com/office/drawing/2014/main" id="{EADC3447-E009-5E48-B8D5-F5C263392217}"/>
            </a:ext>
          </a:extLst>
        </xdr:cNvPr>
        <xdr:cNvSpPr txBox="1">
          <a:spLocks noChangeArrowheads="1"/>
        </xdr:cNvSpPr>
      </xdr:nvSpPr>
      <xdr:spPr bwMode="auto">
        <a:xfrm>
          <a:off x="427228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8" name="Text Box 18">
          <a:extLst>
            <a:ext uri="{FF2B5EF4-FFF2-40B4-BE49-F238E27FC236}">
              <a16:creationId xmlns:a16="http://schemas.microsoft.com/office/drawing/2014/main" id="{FBAA9E45-20E4-6541-9335-CF3FCDEF97B5}"/>
            </a:ext>
          </a:extLst>
        </xdr:cNvPr>
        <xdr:cNvSpPr txBox="1">
          <a:spLocks noChangeArrowheads="1"/>
        </xdr:cNvSpPr>
      </xdr:nvSpPr>
      <xdr:spPr bwMode="auto">
        <a:xfrm>
          <a:off x="427228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9" name="Text Box 19">
          <a:extLst>
            <a:ext uri="{FF2B5EF4-FFF2-40B4-BE49-F238E27FC236}">
              <a16:creationId xmlns:a16="http://schemas.microsoft.com/office/drawing/2014/main" id="{48D6221C-E5D5-0542-871B-882A67A5F6FA}"/>
            </a:ext>
          </a:extLst>
        </xdr:cNvPr>
        <xdr:cNvSpPr txBox="1">
          <a:spLocks noChangeArrowheads="1"/>
        </xdr:cNvSpPr>
      </xdr:nvSpPr>
      <xdr:spPr bwMode="auto">
        <a:xfrm>
          <a:off x="427228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0" name="Text Box 16">
          <a:extLst>
            <a:ext uri="{FF2B5EF4-FFF2-40B4-BE49-F238E27FC236}">
              <a16:creationId xmlns:a16="http://schemas.microsoft.com/office/drawing/2014/main" id="{7713F307-13B6-0E4D-A5B1-9CC5CA5BAFD0}"/>
            </a:ext>
          </a:extLst>
        </xdr:cNvPr>
        <xdr:cNvSpPr txBox="1">
          <a:spLocks noChangeArrowheads="1"/>
        </xdr:cNvSpPr>
      </xdr:nvSpPr>
      <xdr:spPr bwMode="auto">
        <a:xfrm>
          <a:off x="427228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1" name="Text Box 17">
          <a:extLst>
            <a:ext uri="{FF2B5EF4-FFF2-40B4-BE49-F238E27FC236}">
              <a16:creationId xmlns:a16="http://schemas.microsoft.com/office/drawing/2014/main" id="{78DA805C-5776-F049-9E5A-742FDC88DE4A}"/>
            </a:ext>
          </a:extLst>
        </xdr:cNvPr>
        <xdr:cNvSpPr txBox="1">
          <a:spLocks noChangeArrowheads="1"/>
        </xdr:cNvSpPr>
      </xdr:nvSpPr>
      <xdr:spPr bwMode="auto">
        <a:xfrm>
          <a:off x="427228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2" name="Text Box 18">
          <a:extLst>
            <a:ext uri="{FF2B5EF4-FFF2-40B4-BE49-F238E27FC236}">
              <a16:creationId xmlns:a16="http://schemas.microsoft.com/office/drawing/2014/main" id="{867CA914-E7FB-A347-9B12-2BBC21B26D55}"/>
            </a:ext>
          </a:extLst>
        </xdr:cNvPr>
        <xdr:cNvSpPr txBox="1">
          <a:spLocks noChangeArrowheads="1"/>
        </xdr:cNvSpPr>
      </xdr:nvSpPr>
      <xdr:spPr bwMode="auto">
        <a:xfrm>
          <a:off x="427228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3" name="Text Box 19">
          <a:extLst>
            <a:ext uri="{FF2B5EF4-FFF2-40B4-BE49-F238E27FC236}">
              <a16:creationId xmlns:a16="http://schemas.microsoft.com/office/drawing/2014/main" id="{B535E975-F308-B846-BBB2-09B110E022A4}"/>
            </a:ext>
          </a:extLst>
        </xdr:cNvPr>
        <xdr:cNvSpPr txBox="1">
          <a:spLocks noChangeArrowheads="1"/>
        </xdr:cNvSpPr>
      </xdr:nvSpPr>
      <xdr:spPr bwMode="auto">
        <a:xfrm>
          <a:off x="427228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4" name="Text Box 16">
          <a:extLst>
            <a:ext uri="{FF2B5EF4-FFF2-40B4-BE49-F238E27FC236}">
              <a16:creationId xmlns:a16="http://schemas.microsoft.com/office/drawing/2014/main" id="{2618C180-6735-7B4B-8B73-68B490D72F12}"/>
            </a:ext>
          </a:extLst>
        </xdr:cNvPr>
        <xdr:cNvSpPr txBox="1">
          <a:spLocks noChangeArrowheads="1"/>
        </xdr:cNvSpPr>
      </xdr:nvSpPr>
      <xdr:spPr bwMode="auto">
        <a:xfrm>
          <a:off x="427228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5" name="Text Box 17">
          <a:extLst>
            <a:ext uri="{FF2B5EF4-FFF2-40B4-BE49-F238E27FC236}">
              <a16:creationId xmlns:a16="http://schemas.microsoft.com/office/drawing/2014/main" id="{88CEE28A-3C6E-7340-9641-58AF399D203B}"/>
            </a:ext>
          </a:extLst>
        </xdr:cNvPr>
        <xdr:cNvSpPr txBox="1">
          <a:spLocks noChangeArrowheads="1"/>
        </xdr:cNvSpPr>
      </xdr:nvSpPr>
      <xdr:spPr bwMode="auto">
        <a:xfrm>
          <a:off x="427228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6" name="Text Box 18">
          <a:extLst>
            <a:ext uri="{FF2B5EF4-FFF2-40B4-BE49-F238E27FC236}">
              <a16:creationId xmlns:a16="http://schemas.microsoft.com/office/drawing/2014/main" id="{E440CF37-5550-C04B-99D4-BC939B8C52BB}"/>
            </a:ext>
          </a:extLst>
        </xdr:cNvPr>
        <xdr:cNvSpPr txBox="1">
          <a:spLocks noChangeArrowheads="1"/>
        </xdr:cNvSpPr>
      </xdr:nvSpPr>
      <xdr:spPr bwMode="auto">
        <a:xfrm>
          <a:off x="427228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7" name="Text Box 19">
          <a:extLst>
            <a:ext uri="{FF2B5EF4-FFF2-40B4-BE49-F238E27FC236}">
              <a16:creationId xmlns:a16="http://schemas.microsoft.com/office/drawing/2014/main" id="{949387FE-059F-2640-B724-5617FDFAD484}"/>
            </a:ext>
          </a:extLst>
        </xdr:cNvPr>
        <xdr:cNvSpPr txBox="1">
          <a:spLocks noChangeArrowheads="1"/>
        </xdr:cNvSpPr>
      </xdr:nvSpPr>
      <xdr:spPr bwMode="auto">
        <a:xfrm>
          <a:off x="427228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8" name="Text Box 16">
          <a:extLst>
            <a:ext uri="{FF2B5EF4-FFF2-40B4-BE49-F238E27FC236}">
              <a16:creationId xmlns:a16="http://schemas.microsoft.com/office/drawing/2014/main" id="{32A67FEC-30EE-DB4B-A77D-37C09D8DCF71}"/>
            </a:ext>
          </a:extLst>
        </xdr:cNvPr>
        <xdr:cNvSpPr txBox="1">
          <a:spLocks noChangeArrowheads="1"/>
        </xdr:cNvSpPr>
      </xdr:nvSpPr>
      <xdr:spPr bwMode="auto">
        <a:xfrm>
          <a:off x="427228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9" name="Text Box 17">
          <a:extLst>
            <a:ext uri="{FF2B5EF4-FFF2-40B4-BE49-F238E27FC236}">
              <a16:creationId xmlns:a16="http://schemas.microsoft.com/office/drawing/2014/main" id="{0A22A2D3-2332-0C45-A0CB-2A48091281AE}"/>
            </a:ext>
          </a:extLst>
        </xdr:cNvPr>
        <xdr:cNvSpPr txBox="1">
          <a:spLocks noChangeArrowheads="1"/>
        </xdr:cNvSpPr>
      </xdr:nvSpPr>
      <xdr:spPr bwMode="auto">
        <a:xfrm>
          <a:off x="427228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40" name="Text Box 18">
          <a:extLst>
            <a:ext uri="{FF2B5EF4-FFF2-40B4-BE49-F238E27FC236}">
              <a16:creationId xmlns:a16="http://schemas.microsoft.com/office/drawing/2014/main" id="{23F4BB1F-02DE-9143-8ED1-5F5B375B64E2}"/>
            </a:ext>
          </a:extLst>
        </xdr:cNvPr>
        <xdr:cNvSpPr txBox="1">
          <a:spLocks noChangeArrowheads="1"/>
        </xdr:cNvSpPr>
      </xdr:nvSpPr>
      <xdr:spPr bwMode="auto">
        <a:xfrm>
          <a:off x="427228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41" name="Text Box 19">
          <a:extLst>
            <a:ext uri="{FF2B5EF4-FFF2-40B4-BE49-F238E27FC236}">
              <a16:creationId xmlns:a16="http://schemas.microsoft.com/office/drawing/2014/main" id="{145E829E-52AE-FD4F-B646-63AFAAEBA57E}"/>
            </a:ext>
          </a:extLst>
        </xdr:cNvPr>
        <xdr:cNvSpPr txBox="1">
          <a:spLocks noChangeArrowheads="1"/>
        </xdr:cNvSpPr>
      </xdr:nvSpPr>
      <xdr:spPr bwMode="auto">
        <a:xfrm>
          <a:off x="427228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178594</xdr:colOff>
      <xdr:row>0</xdr:row>
      <xdr:rowOff>71438</xdr:rowOff>
    </xdr:from>
    <xdr:to>
      <xdr:col>1</xdr:col>
      <xdr:colOff>550863</xdr:colOff>
      <xdr:row>3</xdr:row>
      <xdr:rowOff>121444</xdr:rowOff>
    </xdr:to>
    <xdr:pic>
      <xdr:nvPicPr>
        <xdr:cNvPr id="142" name="Imagen 3">
          <a:extLst>
            <a:ext uri="{FF2B5EF4-FFF2-40B4-BE49-F238E27FC236}">
              <a16:creationId xmlns:a16="http://schemas.microsoft.com/office/drawing/2014/main" id="{B61C2173-3E35-D64D-8A8F-46B163992024}"/>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178594" y="71438"/>
          <a:ext cx="1197769" cy="621506"/>
        </a:xfrm>
        <a:prstGeom prst="rect">
          <a:avLst/>
        </a:prstGeom>
      </xdr:spPr>
    </xdr:pic>
    <xdr:clientData/>
  </xdr:twoCellAnchor>
  <xdr:oneCellAnchor>
    <xdr:from>
      <xdr:col>12</xdr:col>
      <xdr:colOff>0</xdr:colOff>
      <xdr:row>28</xdr:row>
      <xdr:rowOff>504825</xdr:rowOff>
    </xdr:from>
    <xdr:ext cx="95250" cy="442269"/>
    <xdr:sp macro="" textlink="">
      <xdr:nvSpPr>
        <xdr:cNvPr id="143" name="Text Box 15">
          <a:extLst>
            <a:ext uri="{FF2B5EF4-FFF2-40B4-BE49-F238E27FC236}">
              <a16:creationId xmlns:a16="http://schemas.microsoft.com/office/drawing/2014/main" id="{C947EF4B-A030-8F45-8B0E-22735D1C5E70}"/>
            </a:ext>
          </a:extLst>
        </xdr:cNvPr>
        <xdr:cNvSpPr txBox="1">
          <a:spLocks noChangeArrowheads="1"/>
        </xdr:cNvSpPr>
      </xdr:nvSpPr>
      <xdr:spPr bwMode="auto">
        <a:xfrm>
          <a:off x="9956800" y="13623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144" name="Text Box 15">
          <a:extLst>
            <a:ext uri="{FF2B5EF4-FFF2-40B4-BE49-F238E27FC236}">
              <a16:creationId xmlns:a16="http://schemas.microsoft.com/office/drawing/2014/main" id="{320CA267-FA9D-1F49-A7CB-89CF67240A10}"/>
            </a:ext>
          </a:extLst>
        </xdr:cNvPr>
        <xdr:cNvSpPr txBox="1">
          <a:spLocks noChangeArrowheads="1"/>
        </xdr:cNvSpPr>
      </xdr:nvSpPr>
      <xdr:spPr bwMode="auto">
        <a:xfrm>
          <a:off x="40741600" y="13623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145" name="Text Box 15">
          <a:extLst>
            <a:ext uri="{FF2B5EF4-FFF2-40B4-BE49-F238E27FC236}">
              <a16:creationId xmlns:a16="http://schemas.microsoft.com/office/drawing/2014/main" id="{722C420F-D493-7E46-84EB-48D311B104F1}"/>
            </a:ext>
          </a:extLst>
        </xdr:cNvPr>
        <xdr:cNvSpPr txBox="1">
          <a:spLocks noChangeArrowheads="1"/>
        </xdr:cNvSpPr>
      </xdr:nvSpPr>
      <xdr:spPr bwMode="auto">
        <a:xfrm>
          <a:off x="40741600" y="13623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146" name="Text Box 16">
          <a:extLst>
            <a:ext uri="{FF2B5EF4-FFF2-40B4-BE49-F238E27FC236}">
              <a16:creationId xmlns:a16="http://schemas.microsoft.com/office/drawing/2014/main" id="{3CB645B9-8861-F54E-BC6C-DF3A517021BE}"/>
            </a:ext>
          </a:extLst>
        </xdr:cNvPr>
        <xdr:cNvSpPr txBox="1">
          <a:spLocks noChangeArrowheads="1"/>
        </xdr:cNvSpPr>
      </xdr:nvSpPr>
      <xdr:spPr bwMode="auto">
        <a:xfrm>
          <a:off x="99568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147" name="Text Box 17">
          <a:extLst>
            <a:ext uri="{FF2B5EF4-FFF2-40B4-BE49-F238E27FC236}">
              <a16:creationId xmlns:a16="http://schemas.microsoft.com/office/drawing/2014/main" id="{FDB900C2-D514-F645-8AAD-C271244317D2}"/>
            </a:ext>
          </a:extLst>
        </xdr:cNvPr>
        <xdr:cNvSpPr txBox="1">
          <a:spLocks noChangeArrowheads="1"/>
        </xdr:cNvSpPr>
      </xdr:nvSpPr>
      <xdr:spPr bwMode="auto">
        <a:xfrm>
          <a:off x="99568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148" name="Text Box 18">
          <a:extLst>
            <a:ext uri="{FF2B5EF4-FFF2-40B4-BE49-F238E27FC236}">
              <a16:creationId xmlns:a16="http://schemas.microsoft.com/office/drawing/2014/main" id="{A6892187-85B8-7446-9999-CCAC42AE811E}"/>
            </a:ext>
          </a:extLst>
        </xdr:cNvPr>
        <xdr:cNvSpPr txBox="1">
          <a:spLocks noChangeArrowheads="1"/>
        </xdr:cNvSpPr>
      </xdr:nvSpPr>
      <xdr:spPr bwMode="auto">
        <a:xfrm>
          <a:off x="99568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149" name="Text Box 19">
          <a:extLst>
            <a:ext uri="{FF2B5EF4-FFF2-40B4-BE49-F238E27FC236}">
              <a16:creationId xmlns:a16="http://schemas.microsoft.com/office/drawing/2014/main" id="{EEDCB3F4-9F3C-5C48-9AC7-F93ED1C58025}"/>
            </a:ext>
          </a:extLst>
        </xdr:cNvPr>
        <xdr:cNvSpPr txBox="1">
          <a:spLocks noChangeArrowheads="1"/>
        </xdr:cNvSpPr>
      </xdr:nvSpPr>
      <xdr:spPr bwMode="auto">
        <a:xfrm>
          <a:off x="99568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150" name="Text Box 16">
          <a:extLst>
            <a:ext uri="{FF2B5EF4-FFF2-40B4-BE49-F238E27FC236}">
              <a16:creationId xmlns:a16="http://schemas.microsoft.com/office/drawing/2014/main" id="{30B4004F-717F-5645-88DB-0DAB4517C1B1}"/>
            </a:ext>
          </a:extLst>
        </xdr:cNvPr>
        <xdr:cNvSpPr txBox="1">
          <a:spLocks noChangeArrowheads="1"/>
        </xdr:cNvSpPr>
      </xdr:nvSpPr>
      <xdr:spPr bwMode="auto">
        <a:xfrm>
          <a:off x="381381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151" name="Text Box 17">
          <a:extLst>
            <a:ext uri="{FF2B5EF4-FFF2-40B4-BE49-F238E27FC236}">
              <a16:creationId xmlns:a16="http://schemas.microsoft.com/office/drawing/2014/main" id="{48253EC1-43EC-3F41-9F81-FD9F61133BCE}"/>
            </a:ext>
          </a:extLst>
        </xdr:cNvPr>
        <xdr:cNvSpPr txBox="1">
          <a:spLocks noChangeArrowheads="1"/>
        </xdr:cNvSpPr>
      </xdr:nvSpPr>
      <xdr:spPr bwMode="auto">
        <a:xfrm>
          <a:off x="381381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152" name="Text Box 18">
          <a:extLst>
            <a:ext uri="{FF2B5EF4-FFF2-40B4-BE49-F238E27FC236}">
              <a16:creationId xmlns:a16="http://schemas.microsoft.com/office/drawing/2014/main" id="{A19253DD-D7C4-2A48-9E69-2E43F8408A9B}"/>
            </a:ext>
          </a:extLst>
        </xdr:cNvPr>
        <xdr:cNvSpPr txBox="1">
          <a:spLocks noChangeArrowheads="1"/>
        </xdr:cNvSpPr>
      </xdr:nvSpPr>
      <xdr:spPr bwMode="auto">
        <a:xfrm>
          <a:off x="381381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153" name="Text Box 19">
          <a:extLst>
            <a:ext uri="{FF2B5EF4-FFF2-40B4-BE49-F238E27FC236}">
              <a16:creationId xmlns:a16="http://schemas.microsoft.com/office/drawing/2014/main" id="{4EBA52DC-2D2F-224F-A730-16B322EB668C}"/>
            </a:ext>
          </a:extLst>
        </xdr:cNvPr>
        <xdr:cNvSpPr txBox="1">
          <a:spLocks noChangeArrowheads="1"/>
        </xdr:cNvSpPr>
      </xdr:nvSpPr>
      <xdr:spPr bwMode="auto">
        <a:xfrm>
          <a:off x="381381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4" name="Text Box 16">
          <a:extLst>
            <a:ext uri="{FF2B5EF4-FFF2-40B4-BE49-F238E27FC236}">
              <a16:creationId xmlns:a16="http://schemas.microsoft.com/office/drawing/2014/main" id="{30942771-8DE5-654D-A5D5-91E0AECE3713}"/>
            </a:ext>
          </a:extLst>
        </xdr:cNvPr>
        <xdr:cNvSpPr txBox="1">
          <a:spLocks noChangeArrowheads="1"/>
        </xdr:cNvSpPr>
      </xdr:nvSpPr>
      <xdr:spPr bwMode="auto">
        <a:xfrm>
          <a:off x="407416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5" name="Text Box 17">
          <a:extLst>
            <a:ext uri="{FF2B5EF4-FFF2-40B4-BE49-F238E27FC236}">
              <a16:creationId xmlns:a16="http://schemas.microsoft.com/office/drawing/2014/main" id="{0F5E29F2-EF38-FC49-A001-29E4059A58B0}"/>
            </a:ext>
          </a:extLst>
        </xdr:cNvPr>
        <xdr:cNvSpPr txBox="1">
          <a:spLocks noChangeArrowheads="1"/>
        </xdr:cNvSpPr>
      </xdr:nvSpPr>
      <xdr:spPr bwMode="auto">
        <a:xfrm>
          <a:off x="407416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6" name="Text Box 18">
          <a:extLst>
            <a:ext uri="{FF2B5EF4-FFF2-40B4-BE49-F238E27FC236}">
              <a16:creationId xmlns:a16="http://schemas.microsoft.com/office/drawing/2014/main" id="{11D1373D-5C24-6F49-AED0-165DEFCB72E9}"/>
            </a:ext>
          </a:extLst>
        </xdr:cNvPr>
        <xdr:cNvSpPr txBox="1">
          <a:spLocks noChangeArrowheads="1"/>
        </xdr:cNvSpPr>
      </xdr:nvSpPr>
      <xdr:spPr bwMode="auto">
        <a:xfrm>
          <a:off x="407416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7" name="Text Box 19">
          <a:extLst>
            <a:ext uri="{FF2B5EF4-FFF2-40B4-BE49-F238E27FC236}">
              <a16:creationId xmlns:a16="http://schemas.microsoft.com/office/drawing/2014/main" id="{9B73E2E2-606E-A243-B643-7A9D46FC4E92}"/>
            </a:ext>
          </a:extLst>
        </xdr:cNvPr>
        <xdr:cNvSpPr txBox="1">
          <a:spLocks noChangeArrowheads="1"/>
        </xdr:cNvSpPr>
      </xdr:nvSpPr>
      <xdr:spPr bwMode="auto">
        <a:xfrm>
          <a:off x="407416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8" name="Text Box 16">
          <a:extLst>
            <a:ext uri="{FF2B5EF4-FFF2-40B4-BE49-F238E27FC236}">
              <a16:creationId xmlns:a16="http://schemas.microsoft.com/office/drawing/2014/main" id="{BE28EA64-D72A-A44D-A5E9-668FB28F3DC5}"/>
            </a:ext>
          </a:extLst>
        </xdr:cNvPr>
        <xdr:cNvSpPr txBox="1">
          <a:spLocks noChangeArrowheads="1"/>
        </xdr:cNvSpPr>
      </xdr:nvSpPr>
      <xdr:spPr bwMode="auto">
        <a:xfrm>
          <a:off x="407416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9" name="Text Box 17">
          <a:extLst>
            <a:ext uri="{FF2B5EF4-FFF2-40B4-BE49-F238E27FC236}">
              <a16:creationId xmlns:a16="http://schemas.microsoft.com/office/drawing/2014/main" id="{827C0660-2C0A-4149-9825-88B180496E00}"/>
            </a:ext>
          </a:extLst>
        </xdr:cNvPr>
        <xdr:cNvSpPr txBox="1">
          <a:spLocks noChangeArrowheads="1"/>
        </xdr:cNvSpPr>
      </xdr:nvSpPr>
      <xdr:spPr bwMode="auto">
        <a:xfrm>
          <a:off x="407416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60" name="Text Box 18">
          <a:extLst>
            <a:ext uri="{FF2B5EF4-FFF2-40B4-BE49-F238E27FC236}">
              <a16:creationId xmlns:a16="http://schemas.microsoft.com/office/drawing/2014/main" id="{AF27A0AD-B3DA-7A45-B6C6-597BB86D9728}"/>
            </a:ext>
          </a:extLst>
        </xdr:cNvPr>
        <xdr:cNvSpPr txBox="1">
          <a:spLocks noChangeArrowheads="1"/>
        </xdr:cNvSpPr>
      </xdr:nvSpPr>
      <xdr:spPr bwMode="auto">
        <a:xfrm>
          <a:off x="407416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61" name="Text Box 19">
          <a:extLst>
            <a:ext uri="{FF2B5EF4-FFF2-40B4-BE49-F238E27FC236}">
              <a16:creationId xmlns:a16="http://schemas.microsoft.com/office/drawing/2014/main" id="{84A3DC8E-CCC2-9A46-902F-B9ED5320E280}"/>
            </a:ext>
          </a:extLst>
        </xdr:cNvPr>
        <xdr:cNvSpPr txBox="1">
          <a:spLocks noChangeArrowheads="1"/>
        </xdr:cNvSpPr>
      </xdr:nvSpPr>
      <xdr:spPr bwMode="auto">
        <a:xfrm>
          <a:off x="407416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2" name="Text Box 16">
          <a:extLst>
            <a:ext uri="{FF2B5EF4-FFF2-40B4-BE49-F238E27FC236}">
              <a16:creationId xmlns:a16="http://schemas.microsoft.com/office/drawing/2014/main" id="{FD9C642E-FA31-3641-9DC9-F2400A60671E}"/>
            </a:ext>
          </a:extLst>
        </xdr:cNvPr>
        <xdr:cNvSpPr txBox="1">
          <a:spLocks noChangeArrowheads="1"/>
        </xdr:cNvSpPr>
      </xdr:nvSpPr>
      <xdr:spPr bwMode="auto">
        <a:xfrm>
          <a:off x="427228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3" name="Text Box 17">
          <a:extLst>
            <a:ext uri="{FF2B5EF4-FFF2-40B4-BE49-F238E27FC236}">
              <a16:creationId xmlns:a16="http://schemas.microsoft.com/office/drawing/2014/main" id="{1626AECD-2FF5-2F4E-9D06-6B3686364D21}"/>
            </a:ext>
          </a:extLst>
        </xdr:cNvPr>
        <xdr:cNvSpPr txBox="1">
          <a:spLocks noChangeArrowheads="1"/>
        </xdr:cNvSpPr>
      </xdr:nvSpPr>
      <xdr:spPr bwMode="auto">
        <a:xfrm>
          <a:off x="427228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4" name="Text Box 18">
          <a:extLst>
            <a:ext uri="{FF2B5EF4-FFF2-40B4-BE49-F238E27FC236}">
              <a16:creationId xmlns:a16="http://schemas.microsoft.com/office/drawing/2014/main" id="{CD2822DF-D3A8-4D4F-ADF2-C09FB747BECE}"/>
            </a:ext>
          </a:extLst>
        </xdr:cNvPr>
        <xdr:cNvSpPr txBox="1">
          <a:spLocks noChangeArrowheads="1"/>
        </xdr:cNvSpPr>
      </xdr:nvSpPr>
      <xdr:spPr bwMode="auto">
        <a:xfrm>
          <a:off x="427228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5" name="Text Box 19">
          <a:extLst>
            <a:ext uri="{FF2B5EF4-FFF2-40B4-BE49-F238E27FC236}">
              <a16:creationId xmlns:a16="http://schemas.microsoft.com/office/drawing/2014/main" id="{BD3EA93B-057D-E941-81CC-A5B6B8A381A3}"/>
            </a:ext>
          </a:extLst>
        </xdr:cNvPr>
        <xdr:cNvSpPr txBox="1">
          <a:spLocks noChangeArrowheads="1"/>
        </xdr:cNvSpPr>
      </xdr:nvSpPr>
      <xdr:spPr bwMode="auto">
        <a:xfrm>
          <a:off x="427228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6" name="Text Box 16">
          <a:extLst>
            <a:ext uri="{FF2B5EF4-FFF2-40B4-BE49-F238E27FC236}">
              <a16:creationId xmlns:a16="http://schemas.microsoft.com/office/drawing/2014/main" id="{14BA7659-9328-9548-AA11-CE687504E6BC}"/>
            </a:ext>
          </a:extLst>
        </xdr:cNvPr>
        <xdr:cNvSpPr txBox="1">
          <a:spLocks noChangeArrowheads="1"/>
        </xdr:cNvSpPr>
      </xdr:nvSpPr>
      <xdr:spPr bwMode="auto">
        <a:xfrm>
          <a:off x="427228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7" name="Text Box 17">
          <a:extLst>
            <a:ext uri="{FF2B5EF4-FFF2-40B4-BE49-F238E27FC236}">
              <a16:creationId xmlns:a16="http://schemas.microsoft.com/office/drawing/2014/main" id="{602FC8D2-9E1F-8049-AE09-EB6D8A87CE12}"/>
            </a:ext>
          </a:extLst>
        </xdr:cNvPr>
        <xdr:cNvSpPr txBox="1">
          <a:spLocks noChangeArrowheads="1"/>
        </xdr:cNvSpPr>
      </xdr:nvSpPr>
      <xdr:spPr bwMode="auto">
        <a:xfrm>
          <a:off x="427228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8" name="Text Box 18">
          <a:extLst>
            <a:ext uri="{FF2B5EF4-FFF2-40B4-BE49-F238E27FC236}">
              <a16:creationId xmlns:a16="http://schemas.microsoft.com/office/drawing/2014/main" id="{BFE425E7-2A8D-314A-B701-C548778250E3}"/>
            </a:ext>
          </a:extLst>
        </xdr:cNvPr>
        <xdr:cNvSpPr txBox="1">
          <a:spLocks noChangeArrowheads="1"/>
        </xdr:cNvSpPr>
      </xdr:nvSpPr>
      <xdr:spPr bwMode="auto">
        <a:xfrm>
          <a:off x="427228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9" name="Text Box 19">
          <a:extLst>
            <a:ext uri="{FF2B5EF4-FFF2-40B4-BE49-F238E27FC236}">
              <a16:creationId xmlns:a16="http://schemas.microsoft.com/office/drawing/2014/main" id="{839B2314-AAE3-AD4F-823A-0B57C34C4DCD}"/>
            </a:ext>
          </a:extLst>
        </xdr:cNvPr>
        <xdr:cNvSpPr txBox="1">
          <a:spLocks noChangeArrowheads="1"/>
        </xdr:cNvSpPr>
      </xdr:nvSpPr>
      <xdr:spPr bwMode="auto">
        <a:xfrm>
          <a:off x="427228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0" name="Text Box 16">
          <a:extLst>
            <a:ext uri="{FF2B5EF4-FFF2-40B4-BE49-F238E27FC236}">
              <a16:creationId xmlns:a16="http://schemas.microsoft.com/office/drawing/2014/main" id="{24F5E45C-C85F-9040-AE88-A009164E507F}"/>
            </a:ext>
          </a:extLst>
        </xdr:cNvPr>
        <xdr:cNvSpPr txBox="1">
          <a:spLocks noChangeArrowheads="1"/>
        </xdr:cNvSpPr>
      </xdr:nvSpPr>
      <xdr:spPr bwMode="auto">
        <a:xfrm>
          <a:off x="427228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1" name="Text Box 17">
          <a:extLst>
            <a:ext uri="{FF2B5EF4-FFF2-40B4-BE49-F238E27FC236}">
              <a16:creationId xmlns:a16="http://schemas.microsoft.com/office/drawing/2014/main" id="{0E225429-C542-A64F-8BB1-3455068BE83D}"/>
            </a:ext>
          </a:extLst>
        </xdr:cNvPr>
        <xdr:cNvSpPr txBox="1">
          <a:spLocks noChangeArrowheads="1"/>
        </xdr:cNvSpPr>
      </xdr:nvSpPr>
      <xdr:spPr bwMode="auto">
        <a:xfrm>
          <a:off x="427228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2" name="Text Box 18">
          <a:extLst>
            <a:ext uri="{FF2B5EF4-FFF2-40B4-BE49-F238E27FC236}">
              <a16:creationId xmlns:a16="http://schemas.microsoft.com/office/drawing/2014/main" id="{3CBAC551-2D42-384A-9C3C-7E8B08EF564B}"/>
            </a:ext>
          </a:extLst>
        </xdr:cNvPr>
        <xdr:cNvSpPr txBox="1">
          <a:spLocks noChangeArrowheads="1"/>
        </xdr:cNvSpPr>
      </xdr:nvSpPr>
      <xdr:spPr bwMode="auto">
        <a:xfrm>
          <a:off x="427228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3" name="Text Box 19">
          <a:extLst>
            <a:ext uri="{FF2B5EF4-FFF2-40B4-BE49-F238E27FC236}">
              <a16:creationId xmlns:a16="http://schemas.microsoft.com/office/drawing/2014/main" id="{3A6DDF2E-4011-2641-AF83-89807833A4B7}"/>
            </a:ext>
          </a:extLst>
        </xdr:cNvPr>
        <xdr:cNvSpPr txBox="1">
          <a:spLocks noChangeArrowheads="1"/>
        </xdr:cNvSpPr>
      </xdr:nvSpPr>
      <xdr:spPr bwMode="auto">
        <a:xfrm>
          <a:off x="427228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4" name="Text Box 16">
          <a:extLst>
            <a:ext uri="{FF2B5EF4-FFF2-40B4-BE49-F238E27FC236}">
              <a16:creationId xmlns:a16="http://schemas.microsoft.com/office/drawing/2014/main" id="{78226E7B-8A54-3449-8599-C06FC2571CC4}"/>
            </a:ext>
          </a:extLst>
        </xdr:cNvPr>
        <xdr:cNvSpPr txBox="1">
          <a:spLocks noChangeArrowheads="1"/>
        </xdr:cNvSpPr>
      </xdr:nvSpPr>
      <xdr:spPr bwMode="auto">
        <a:xfrm>
          <a:off x="427228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5" name="Text Box 17">
          <a:extLst>
            <a:ext uri="{FF2B5EF4-FFF2-40B4-BE49-F238E27FC236}">
              <a16:creationId xmlns:a16="http://schemas.microsoft.com/office/drawing/2014/main" id="{A936D691-4ACB-734B-A5E3-0301524CE94F}"/>
            </a:ext>
          </a:extLst>
        </xdr:cNvPr>
        <xdr:cNvSpPr txBox="1">
          <a:spLocks noChangeArrowheads="1"/>
        </xdr:cNvSpPr>
      </xdr:nvSpPr>
      <xdr:spPr bwMode="auto">
        <a:xfrm>
          <a:off x="427228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6" name="Text Box 18">
          <a:extLst>
            <a:ext uri="{FF2B5EF4-FFF2-40B4-BE49-F238E27FC236}">
              <a16:creationId xmlns:a16="http://schemas.microsoft.com/office/drawing/2014/main" id="{EC52826B-D9B1-254A-B92E-90EC08F2DF3D}"/>
            </a:ext>
          </a:extLst>
        </xdr:cNvPr>
        <xdr:cNvSpPr txBox="1">
          <a:spLocks noChangeArrowheads="1"/>
        </xdr:cNvSpPr>
      </xdr:nvSpPr>
      <xdr:spPr bwMode="auto">
        <a:xfrm>
          <a:off x="427228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7" name="Text Box 19">
          <a:extLst>
            <a:ext uri="{FF2B5EF4-FFF2-40B4-BE49-F238E27FC236}">
              <a16:creationId xmlns:a16="http://schemas.microsoft.com/office/drawing/2014/main" id="{34FEA372-3C1E-0443-857D-9B24DAC53D50}"/>
            </a:ext>
          </a:extLst>
        </xdr:cNvPr>
        <xdr:cNvSpPr txBox="1">
          <a:spLocks noChangeArrowheads="1"/>
        </xdr:cNvSpPr>
      </xdr:nvSpPr>
      <xdr:spPr bwMode="auto">
        <a:xfrm>
          <a:off x="42722800" y="14846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33</xdr:row>
      <xdr:rowOff>504825</xdr:rowOff>
    </xdr:from>
    <xdr:ext cx="95250" cy="442269"/>
    <xdr:sp macro="" textlink="">
      <xdr:nvSpPr>
        <xdr:cNvPr id="178" name="Text Box 15">
          <a:extLst>
            <a:ext uri="{FF2B5EF4-FFF2-40B4-BE49-F238E27FC236}">
              <a16:creationId xmlns:a16="http://schemas.microsoft.com/office/drawing/2014/main" id="{6D13CED7-AE11-EB4C-ADE1-1DC47D20966C}"/>
            </a:ext>
          </a:extLst>
        </xdr:cNvPr>
        <xdr:cNvSpPr txBox="1">
          <a:spLocks noChangeArrowheads="1"/>
        </xdr:cNvSpPr>
      </xdr:nvSpPr>
      <xdr:spPr bwMode="auto">
        <a:xfrm>
          <a:off x="9956800" y="15605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179" name="Text Box 15">
          <a:extLst>
            <a:ext uri="{FF2B5EF4-FFF2-40B4-BE49-F238E27FC236}">
              <a16:creationId xmlns:a16="http://schemas.microsoft.com/office/drawing/2014/main" id="{87273893-0D94-6E4C-92BA-7CAA4323C364}"/>
            </a:ext>
          </a:extLst>
        </xdr:cNvPr>
        <xdr:cNvSpPr txBox="1">
          <a:spLocks noChangeArrowheads="1"/>
        </xdr:cNvSpPr>
      </xdr:nvSpPr>
      <xdr:spPr bwMode="auto">
        <a:xfrm>
          <a:off x="40741600" y="15605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180" name="Text Box 15">
          <a:extLst>
            <a:ext uri="{FF2B5EF4-FFF2-40B4-BE49-F238E27FC236}">
              <a16:creationId xmlns:a16="http://schemas.microsoft.com/office/drawing/2014/main" id="{B95EFC4E-6283-5745-98F7-FFFE688C757C}"/>
            </a:ext>
          </a:extLst>
        </xdr:cNvPr>
        <xdr:cNvSpPr txBox="1">
          <a:spLocks noChangeArrowheads="1"/>
        </xdr:cNvSpPr>
      </xdr:nvSpPr>
      <xdr:spPr bwMode="auto">
        <a:xfrm>
          <a:off x="40741600" y="15605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33</xdr:row>
      <xdr:rowOff>504825</xdr:rowOff>
    </xdr:from>
    <xdr:ext cx="95250" cy="442269"/>
    <xdr:sp macro="" textlink="">
      <xdr:nvSpPr>
        <xdr:cNvPr id="181" name="Text Box 15">
          <a:extLst>
            <a:ext uri="{FF2B5EF4-FFF2-40B4-BE49-F238E27FC236}">
              <a16:creationId xmlns:a16="http://schemas.microsoft.com/office/drawing/2014/main" id="{53B920EE-0B3F-554B-8AA5-ABD330DA1DFF}"/>
            </a:ext>
          </a:extLst>
        </xdr:cNvPr>
        <xdr:cNvSpPr txBox="1">
          <a:spLocks noChangeArrowheads="1"/>
        </xdr:cNvSpPr>
      </xdr:nvSpPr>
      <xdr:spPr bwMode="auto">
        <a:xfrm>
          <a:off x="9956800" y="15605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182" name="Text Box 15">
          <a:extLst>
            <a:ext uri="{FF2B5EF4-FFF2-40B4-BE49-F238E27FC236}">
              <a16:creationId xmlns:a16="http://schemas.microsoft.com/office/drawing/2014/main" id="{0B64E363-3658-4E4A-A99A-6900379BE0D3}"/>
            </a:ext>
          </a:extLst>
        </xdr:cNvPr>
        <xdr:cNvSpPr txBox="1">
          <a:spLocks noChangeArrowheads="1"/>
        </xdr:cNvSpPr>
      </xdr:nvSpPr>
      <xdr:spPr bwMode="auto">
        <a:xfrm>
          <a:off x="40741600" y="15605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183" name="Text Box 15">
          <a:extLst>
            <a:ext uri="{FF2B5EF4-FFF2-40B4-BE49-F238E27FC236}">
              <a16:creationId xmlns:a16="http://schemas.microsoft.com/office/drawing/2014/main" id="{5DF0A79C-252F-C742-BE5F-2623599570E8}"/>
            </a:ext>
          </a:extLst>
        </xdr:cNvPr>
        <xdr:cNvSpPr txBox="1">
          <a:spLocks noChangeArrowheads="1"/>
        </xdr:cNvSpPr>
      </xdr:nvSpPr>
      <xdr:spPr bwMode="auto">
        <a:xfrm>
          <a:off x="40741600" y="15605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184" name="Text Box 16">
          <a:extLst>
            <a:ext uri="{FF2B5EF4-FFF2-40B4-BE49-F238E27FC236}">
              <a16:creationId xmlns:a16="http://schemas.microsoft.com/office/drawing/2014/main" id="{101C8071-09FF-3247-9F20-CB5BAAE7C877}"/>
            </a:ext>
          </a:extLst>
        </xdr:cNvPr>
        <xdr:cNvSpPr txBox="1">
          <a:spLocks noChangeArrowheads="1"/>
        </xdr:cNvSpPr>
      </xdr:nvSpPr>
      <xdr:spPr bwMode="auto">
        <a:xfrm>
          <a:off x="99568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185" name="Text Box 17">
          <a:extLst>
            <a:ext uri="{FF2B5EF4-FFF2-40B4-BE49-F238E27FC236}">
              <a16:creationId xmlns:a16="http://schemas.microsoft.com/office/drawing/2014/main" id="{2B0CDBE6-74BC-A04E-A473-E4B3B1D3778B}"/>
            </a:ext>
          </a:extLst>
        </xdr:cNvPr>
        <xdr:cNvSpPr txBox="1">
          <a:spLocks noChangeArrowheads="1"/>
        </xdr:cNvSpPr>
      </xdr:nvSpPr>
      <xdr:spPr bwMode="auto">
        <a:xfrm>
          <a:off x="99568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186" name="Text Box 18">
          <a:extLst>
            <a:ext uri="{FF2B5EF4-FFF2-40B4-BE49-F238E27FC236}">
              <a16:creationId xmlns:a16="http://schemas.microsoft.com/office/drawing/2014/main" id="{73D5F8CB-433D-C143-AE53-C69EEB9AA369}"/>
            </a:ext>
          </a:extLst>
        </xdr:cNvPr>
        <xdr:cNvSpPr txBox="1">
          <a:spLocks noChangeArrowheads="1"/>
        </xdr:cNvSpPr>
      </xdr:nvSpPr>
      <xdr:spPr bwMode="auto">
        <a:xfrm>
          <a:off x="99568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187" name="Text Box 19">
          <a:extLst>
            <a:ext uri="{FF2B5EF4-FFF2-40B4-BE49-F238E27FC236}">
              <a16:creationId xmlns:a16="http://schemas.microsoft.com/office/drawing/2014/main" id="{DE87E642-121E-DE43-B35B-3CD2795F7382}"/>
            </a:ext>
          </a:extLst>
        </xdr:cNvPr>
        <xdr:cNvSpPr txBox="1">
          <a:spLocks noChangeArrowheads="1"/>
        </xdr:cNvSpPr>
      </xdr:nvSpPr>
      <xdr:spPr bwMode="auto">
        <a:xfrm>
          <a:off x="99568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35</xdr:row>
      <xdr:rowOff>0</xdr:rowOff>
    </xdr:from>
    <xdr:ext cx="95250" cy="171450"/>
    <xdr:sp macro="" textlink="">
      <xdr:nvSpPr>
        <xdr:cNvPr id="188" name="Text Box 16">
          <a:extLst>
            <a:ext uri="{FF2B5EF4-FFF2-40B4-BE49-F238E27FC236}">
              <a16:creationId xmlns:a16="http://schemas.microsoft.com/office/drawing/2014/main" id="{4E0746ED-8374-174D-84DE-14755A2415AC}"/>
            </a:ext>
          </a:extLst>
        </xdr:cNvPr>
        <xdr:cNvSpPr txBox="1">
          <a:spLocks noChangeArrowheads="1"/>
        </xdr:cNvSpPr>
      </xdr:nvSpPr>
      <xdr:spPr bwMode="auto">
        <a:xfrm>
          <a:off x="381381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35</xdr:row>
      <xdr:rowOff>0</xdr:rowOff>
    </xdr:from>
    <xdr:ext cx="95250" cy="171450"/>
    <xdr:sp macro="" textlink="">
      <xdr:nvSpPr>
        <xdr:cNvPr id="189" name="Text Box 17">
          <a:extLst>
            <a:ext uri="{FF2B5EF4-FFF2-40B4-BE49-F238E27FC236}">
              <a16:creationId xmlns:a16="http://schemas.microsoft.com/office/drawing/2014/main" id="{9AF89CFC-800D-AA4D-B0AE-5E5DEB80E955}"/>
            </a:ext>
          </a:extLst>
        </xdr:cNvPr>
        <xdr:cNvSpPr txBox="1">
          <a:spLocks noChangeArrowheads="1"/>
        </xdr:cNvSpPr>
      </xdr:nvSpPr>
      <xdr:spPr bwMode="auto">
        <a:xfrm>
          <a:off x="381381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35</xdr:row>
      <xdr:rowOff>0</xdr:rowOff>
    </xdr:from>
    <xdr:ext cx="95250" cy="171450"/>
    <xdr:sp macro="" textlink="">
      <xdr:nvSpPr>
        <xdr:cNvPr id="190" name="Text Box 18">
          <a:extLst>
            <a:ext uri="{FF2B5EF4-FFF2-40B4-BE49-F238E27FC236}">
              <a16:creationId xmlns:a16="http://schemas.microsoft.com/office/drawing/2014/main" id="{9C7A0948-1019-3E49-A49E-74D651438DCC}"/>
            </a:ext>
          </a:extLst>
        </xdr:cNvPr>
        <xdr:cNvSpPr txBox="1">
          <a:spLocks noChangeArrowheads="1"/>
        </xdr:cNvSpPr>
      </xdr:nvSpPr>
      <xdr:spPr bwMode="auto">
        <a:xfrm>
          <a:off x="381381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35</xdr:row>
      <xdr:rowOff>0</xdr:rowOff>
    </xdr:from>
    <xdr:ext cx="95250" cy="171450"/>
    <xdr:sp macro="" textlink="">
      <xdr:nvSpPr>
        <xdr:cNvPr id="191" name="Text Box 19">
          <a:extLst>
            <a:ext uri="{FF2B5EF4-FFF2-40B4-BE49-F238E27FC236}">
              <a16:creationId xmlns:a16="http://schemas.microsoft.com/office/drawing/2014/main" id="{6F86F7DC-F0D1-0A43-863C-87C0C8A8CA0D}"/>
            </a:ext>
          </a:extLst>
        </xdr:cNvPr>
        <xdr:cNvSpPr txBox="1">
          <a:spLocks noChangeArrowheads="1"/>
        </xdr:cNvSpPr>
      </xdr:nvSpPr>
      <xdr:spPr bwMode="auto">
        <a:xfrm>
          <a:off x="381381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2" name="Text Box 16">
          <a:extLst>
            <a:ext uri="{FF2B5EF4-FFF2-40B4-BE49-F238E27FC236}">
              <a16:creationId xmlns:a16="http://schemas.microsoft.com/office/drawing/2014/main" id="{9260EA81-4D09-2C4A-87A5-F3D34D181A2A}"/>
            </a:ext>
          </a:extLst>
        </xdr:cNvPr>
        <xdr:cNvSpPr txBox="1">
          <a:spLocks noChangeArrowheads="1"/>
        </xdr:cNvSpPr>
      </xdr:nvSpPr>
      <xdr:spPr bwMode="auto">
        <a:xfrm>
          <a:off x="407416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3" name="Text Box 17">
          <a:extLst>
            <a:ext uri="{FF2B5EF4-FFF2-40B4-BE49-F238E27FC236}">
              <a16:creationId xmlns:a16="http://schemas.microsoft.com/office/drawing/2014/main" id="{41FFEE77-9E48-AC4C-A115-D2DF7EE1960E}"/>
            </a:ext>
          </a:extLst>
        </xdr:cNvPr>
        <xdr:cNvSpPr txBox="1">
          <a:spLocks noChangeArrowheads="1"/>
        </xdr:cNvSpPr>
      </xdr:nvSpPr>
      <xdr:spPr bwMode="auto">
        <a:xfrm>
          <a:off x="407416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4" name="Text Box 18">
          <a:extLst>
            <a:ext uri="{FF2B5EF4-FFF2-40B4-BE49-F238E27FC236}">
              <a16:creationId xmlns:a16="http://schemas.microsoft.com/office/drawing/2014/main" id="{4EADD2D6-9BFE-A94E-987C-AE2BC1415D87}"/>
            </a:ext>
          </a:extLst>
        </xdr:cNvPr>
        <xdr:cNvSpPr txBox="1">
          <a:spLocks noChangeArrowheads="1"/>
        </xdr:cNvSpPr>
      </xdr:nvSpPr>
      <xdr:spPr bwMode="auto">
        <a:xfrm>
          <a:off x="407416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5" name="Text Box 19">
          <a:extLst>
            <a:ext uri="{FF2B5EF4-FFF2-40B4-BE49-F238E27FC236}">
              <a16:creationId xmlns:a16="http://schemas.microsoft.com/office/drawing/2014/main" id="{4D3C8E28-CF48-9044-A790-3840B206BFB1}"/>
            </a:ext>
          </a:extLst>
        </xdr:cNvPr>
        <xdr:cNvSpPr txBox="1">
          <a:spLocks noChangeArrowheads="1"/>
        </xdr:cNvSpPr>
      </xdr:nvSpPr>
      <xdr:spPr bwMode="auto">
        <a:xfrm>
          <a:off x="407416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6" name="Text Box 16">
          <a:extLst>
            <a:ext uri="{FF2B5EF4-FFF2-40B4-BE49-F238E27FC236}">
              <a16:creationId xmlns:a16="http://schemas.microsoft.com/office/drawing/2014/main" id="{C2F62CBC-9D8E-714B-8931-AD969394AC95}"/>
            </a:ext>
          </a:extLst>
        </xdr:cNvPr>
        <xdr:cNvSpPr txBox="1">
          <a:spLocks noChangeArrowheads="1"/>
        </xdr:cNvSpPr>
      </xdr:nvSpPr>
      <xdr:spPr bwMode="auto">
        <a:xfrm>
          <a:off x="407416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7" name="Text Box 17">
          <a:extLst>
            <a:ext uri="{FF2B5EF4-FFF2-40B4-BE49-F238E27FC236}">
              <a16:creationId xmlns:a16="http://schemas.microsoft.com/office/drawing/2014/main" id="{3BB39E11-3303-834D-B327-2EFE6BE052A4}"/>
            </a:ext>
          </a:extLst>
        </xdr:cNvPr>
        <xdr:cNvSpPr txBox="1">
          <a:spLocks noChangeArrowheads="1"/>
        </xdr:cNvSpPr>
      </xdr:nvSpPr>
      <xdr:spPr bwMode="auto">
        <a:xfrm>
          <a:off x="407416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8" name="Text Box 18">
          <a:extLst>
            <a:ext uri="{FF2B5EF4-FFF2-40B4-BE49-F238E27FC236}">
              <a16:creationId xmlns:a16="http://schemas.microsoft.com/office/drawing/2014/main" id="{D9CF0564-AE1D-F54D-B694-EC02F8C3E15B}"/>
            </a:ext>
          </a:extLst>
        </xdr:cNvPr>
        <xdr:cNvSpPr txBox="1">
          <a:spLocks noChangeArrowheads="1"/>
        </xdr:cNvSpPr>
      </xdr:nvSpPr>
      <xdr:spPr bwMode="auto">
        <a:xfrm>
          <a:off x="407416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9" name="Text Box 19">
          <a:extLst>
            <a:ext uri="{FF2B5EF4-FFF2-40B4-BE49-F238E27FC236}">
              <a16:creationId xmlns:a16="http://schemas.microsoft.com/office/drawing/2014/main" id="{0EED9583-66E4-974C-81A0-B0B7890DCEE7}"/>
            </a:ext>
          </a:extLst>
        </xdr:cNvPr>
        <xdr:cNvSpPr txBox="1">
          <a:spLocks noChangeArrowheads="1"/>
        </xdr:cNvSpPr>
      </xdr:nvSpPr>
      <xdr:spPr bwMode="auto">
        <a:xfrm>
          <a:off x="407416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0" name="Text Box 16">
          <a:extLst>
            <a:ext uri="{FF2B5EF4-FFF2-40B4-BE49-F238E27FC236}">
              <a16:creationId xmlns:a16="http://schemas.microsoft.com/office/drawing/2014/main" id="{D3760AB0-6DA7-B04B-869D-8F3BEE7F1FDE}"/>
            </a:ext>
          </a:extLst>
        </xdr:cNvPr>
        <xdr:cNvSpPr txBox="1">
          <a:spLocks noChangeArrowheads="1"/>
        </xdr:cNvSpPr>
      </xdr:nvSpPr>
      <xdr:spPr bwMode="auto">
        <a:xfrm>
          <a:off x="427228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1" name="Text Box 17">
          <a:extLst>
            <a:ext uri="{FF2B5EF4-FFF2-40B4-BE49-F238E27FC236}">
              <a16:creationId xmlns:a16="http://schemas.microsoft.com/office/drawing/2014/main" id="{1418940A-C467-1949-A9C2-D14323344F9E}"/>
            </a:ext>
          </a:extLst>
        </xdr:cNvPr>
        <xdr:cNvSpPr txBox="1">
          <a:spLocks noChangeArrowheads="1"/>
        </xdr:cNvSpPr>
      </xdr:nvSpPr>
      <xdr:spPr bwMode="auto">
        <a:xfrm>
          <a:off x="427228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2" name="Text Box 18">
          <a:extLst>
            <a:ext uri="{FF2B5EF4-FFF2-40B4-BE49-F238E27FC236}">
              <a16:creationId xmlns:a16="http://schemas.microsoft.com/office/drawing/2014/main" id="{2AC58470-73E9-E242-A270-FD5997B9E504}"/>
            </a:ext>
          </a:extLst>
        </xdr:cNvPr>
        <xdr:cNvSpPr txBox="1">
          <a:spLocks noChangeArrowheads="1"/>
        </xdr:cNvSpPr>
      </xdr:nvSpPr>
      <xdr:spPr bwMode="auto">
        <a:xfrm>
          <a:off x="427228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3" name="Text Box 19">
          <a:extLst>
            <a:ext uri="{FF2B5EF4-FFF2-40B4-BE49-F238E27FC236}">
              <a16:creationId xmlns:a16="http://schemas.microsoft.com/office/drawing/2014/main" id="{03486E4D-66E5-194C-98F8-FF1DC9EA7BDA}"/>
            </a:ext>
          </a:extLst>
        </xdr:cNvPr>
        <xdr:cNvSpPr txBox="1">
          <a:spLocks noChangeArrowheads="1"/>
        </xdr:cNvSpPr>
      </xdr:nvSpPr>
      <xdr:spPr bwMode="auto">
        <a:xfrm>
          <a:off x="427228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4" name="Text Box 16">
          <a:extLst>
            <a:ext uri="{FF2B5EF4-FFF2-40B4-BE49-F238E27FC236}">
              <a16:creationId xmlns:a16="http://schemas.microsoft.com/office/drawing/2014/main" id="{93F568F4-0DC5-4442-BF82-DCA66D3EEDEC}"/>
            </a:ext>
          </a:extLst>
        </xdr:cNvPr>
        <xdr:cNvSpPr txBox="1">
          <a:spLocks noChangeArrowheads="1"/>
        </xdr:cNvSpPr>
      </xdr:nvSpPr>
      <xdr:spPr bwMode="auto">
        <a:xfrm>
          <a:off x="427228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5" name="Text Box 17">
          <a:extLst>
            <a:ext uri="{FF2B5EF4-FFF2-40B4-BE49-F238E27FC236}">
              <a16:creationId xmlns:a16="http://schemas.microsoft.com/office/drawing/2014/main" id="{A684EED1-1002-2C40-8EA2-FCCC97792493}"/>
            </a:ext>
          </a:extLst>
        </xdr:cNvPr>
        <xdr:cNvSpPr txBox="1">
          <a:spLocks noChangeArrowheads="1"/>
        </xdr:cNvSpPr>
      </xdr:nvSpPr>
      <xdr:spPr bwMode="auto">
        <a:xfrm>
          <a:off x="427228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6" name="Text Box 18">
          <a:extLst>
            <a:ext uri="{FF2B5EF4-FFF2-40B4-BE49-F238E27FC236}">
              <a16:creationId xmlns:a16="http://schemas.microsoft.com/office/drawing/2014/main" id="{55ACC606-757D-4A4B-97F4-643B6E18B77B}"/>
            </a:ext>
          </a:extLst>
        </xdr:cNvPr>
        <xdr:cNvSpPr txBox="1">
          <a:spLocks noChangeArrowheads="1"/>
        </xdr:cNvSpPr>
      </xdr:nvSpPr>
      <xdr:spPr bwMode="auto">
        <a:xfrm>
          <a:off x="427228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7" name="Text Box 19">
          <a:extLst>
            <a:ext uri="{FF2B5EF4-FFF2-40B4-BE49-F238E27FC236}">
              <a16:creationId xmlns:a16="http://schemas.microsoft.com/office/drawing/2014/main" id="{BE2D4157-DD6B-9447-A9BB-978407E0E34D}"/>
            </a:ext>
          </a:extLst>
        </xdr:cNvPr>
        <xdr:cNvSpPr txBox="1">
          <a:spLocks noChangeArrowheads="1"/>
        </xdr:cNvSpPr>
      </xdr:nvSpPr>
      <xdr:spPr bwMode="auto">
        <a:xfrm>
          <a:off x="427228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8" name="Text Box 16">
          <a:extLst>
            <a:ext uri="{FF2B5EF4-FFF2-40B4-BE49-F238E27FC236}">
              <a16:creationId xmlns:a16="http://schemas.microsoft.com/office/drawing/2014/main" id="{BC4463B8-3628-0745-A1A8-55E9ACE9B615}"/>
            </a:ext>
          </a:extLst>
        </xdr:cNvPr>
        <xdr:cNvSpPr txBox="1">
          <a:spLocks noChangeArrowheads="1"/>
        </xdr:cNvSpPr>
      </xdr:nvSpPr>
      <xdr:spPr bwMode="auto">
        <a:xfrm>
          <a:off x="427228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9" name="Text Box 17">
          <a:extLst>
            <a:ext uri="{FF2B5EF4-FFF2-40B4-BE49-F238E27FC236}">
              <a16:creationId xmlns:a16="http://schemas.microsoft.com/office/drawing/2014/main" id="{C9F2CEC7-AE01-8D4A-9CA5-D94948EF92D2}"/>
            </a:ext>
          </a:extLst>
        </xdr:cNvPr>
        <xdr:cNvSpPr txBox="1">
          <a:spLocks noChangeArrowheads="1"/>
        </xdr:cNvSpPr>
      </xdr:nvSpPr>
      <xdr:spPr bwMode="auto">
        <a:xfrm>
          <a:off x="427228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10" name="Text Box 18">
          <a:extLst>
            <a:ext uri="{FF2B5EF4-FFF2-40B4-BE49-F238E27FC236}">
              <a16:creationId xmlns:a16="http://schemas.microsoft.com/office/drawing/2014/main" id="{D3F8F542-C975-A34D-AFB9-887602B35463}"/>
            </a:ext>
          </a:extLst>
        </xdr:cNvPr>
        <xdr:cNvSpPr txBox="1">
          <a:spLocks noChangeArrowheads="1"/>
        </xdr:cNvSpPr>
      </xdr:nvSpPr>
      <xdr:spPr bwMode="auto">
        <a:xfrm>
          <a:off x="427228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11" name="Text Box 19">
          <a:extLst>
            <a:ext uri="{FF2B5EF4-FFF2-40B4-BE49-F238E27FC236}">
              <a16:creationId xmlns:a16="http://schemas.microsoft.com/office/drawing/2014/main" id="{7C639BC4-ABEB-A042-B930-E380F3CE1F50}"/>
            </a:ext>
          </a:extLst>
        </xdr:cNvPr>
        <xdr:cNvSpPr txBox="1">
          <a:spLocks noChangeArrowheads="1"/>
        </xdr:cNvSpPr>
      </xdr:nvSpPr>
      <xdr:spPr bwMode="auto">
        <a:xfrm>
          <a:off x="427228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12" name="Text Box 16">
          <a:extLst>
            <a:ext uri="{FF2B5EF4-FFF2-40B4-BE49-F238E27FC236}">
              <a16:creationId xmlns:a16="http://schemas.microsoft.com/office/drawing/2014/main" id="{168ACEEA-B0E5-6F4A-AB7D-DAE6021F88B2}"/>
            </a:ext>
          </a:extLst>
        </xdr:cNvPr>
        <xdr:cNvSpPr txBox="1">
          <a:spLocks noChangeArrowheads="1"/>
        </xdr:cNvSpPr>
      </xdr:nvSpPr>
      <xdr:spPr bwMode="auto">
        <a:xfrm>
          <a:off x="427228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13" name="Text Box 17">
          <a:extLst>
            <a:ext uri="{FF2B5EF4-FFF2-40B4-BE49-F238E27FC236}">
              <a16:creationId xmlns:a16="http://schemas.microsoft.com/office/drawing/2014/main" id="{DB0049D0-9B70-344C-B9A7-5782BF1B09E1}"/>
            </a:ext>
          </a:extLst>
        </xdr:cNvPr>
        <xdr:cNvSpPr txBox="1">
          <a:spLocks noChangeArrowheads="1"/>
        </xdr:cNvSpPr>
      </xdr:nvSpPr>
      <xdr:spPr bwMode="auto">
        <a:xfrm>
          <a:off x="427228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14" name="Text Box 18">
          <a:extLst>
            <a:ext uri="{FF2B5EF4-FFF2-40B4-BE49-F238E27FC236}">
              <a16:creationId xmlns:a16="http://schemas.microsoft.com/office/drawing/2014/main" id="{16C3B6F6-BF39-5A4B-8DBE-EDDF0315E9D0}"/>
            </a:ext>
          </a:extLst>
        </xdr:cNvPr>
        <xdr:cNvSpPr txBox="1">
          <a:spLocks noChangeArrowheads="1"/>
        </xdr:cNvSpPr>
      </xdr:nvSpPr>
      <xdr:spPr bwMode="auto">
        <a:xfrm>
          <a:off x="427228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15" name="Text Box 19">
          <a:extLst>
            <a:ext uri="{FF2B5EF4-FFF2-40B4-BE49-F238E27FC236}">
              <a16:creationId xmlns:a16="http://schemas.microsoft.com/office/drawing/2014/main" id="{894289F6-61AC-0D4F-938E-6E8980E0CFFD}"/>
            </a:ext>
          </a:extLst>
        </xdr:cNvPr>
        <xdr:cNvSpPr txBox="1">
          <a:spLocks noChangeArrowheads="1"/>
        </xdr:cNvSpPr>
      </xdr:nvSpPr>
      <xdr:spPr bwMode="auto">
        <a:xfrm>
          <a:off x="42722800" y="16916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38</xdr:row>
      <xdr:rowOff>504825</xdr:rowOff>
    </xdr:from>
    <xdr:ext cx="95250" cy="442269"/>
    <xdr:sp macro="" textlink="">
      <xdr:nvSpPr>
        <xdr:cNvPr id="216" name="Text Box 15">
          <a:extLst>
            <a:ext uri="{FF2B5EF4-FFF2-40B4-BE49-F238E27FC236}">
              <a16:creationId xmlns:a16="http://schemas.microsoft.com/office/drawing/2014/main" id="{065C032E-49E4-9E48-9B10-94F8404A8F47}"/>
            </a:ext>
          </a:extLst>
        </xdr:cNvPr>
        <xdr:cNvSpPr txBox="1">
          <a:spLocks noChangeArrowheads="1"/>
        </xdr:cNvSpPr>
      </xdr:nvSpPr>
      <xdr:spPr bwMode="auto">
        <a:xfrm>
          <a:off x="9956800" y="176752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38</xdr:row>
      <xdr:rowOff>504825</xdr:rowOff>
    </xdr:from>
    <xdr:ext cx="95250" cy="442269"/>
    <xdr:sp macro="" textlink="">
      <xdr:nvSpPr>
        <xdr:cNvPr id="217" name="Text Box 15">
          <a:extLst>
            <a:ext uri="{FF2B5EF4-FFF2-40B4-BE49-F238E27FC236}">
              <a16:creationId xmlns:a16="http://schemas.microsoft.com/office/drawing/2014/main" id="{5981ECBB-C292-D74A-9AD6-FDE0B2A6ED9A}"/>
            </a:ext>
          </a:extLst>
        </xdr:cNvPr>
        <xdr:cNvSpPr txBox="1">
          <a:spLocks noChangeArrowheads="1"/>
        </xdr:cNvSpPr>
      </xdr:nvSpPr>
      <xdr:spPr bwMode="auto">
        <a:xfrm>
          <a:off x="40741600" y="176752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38</xdr:row>
      <xdr:rowOff>504825</xdr:rowOff>
    </xdr:from>
    <xdr:ext cx="95250" cy="442269"/>
    <xdr:sp macro="" textlink="">
      <xdr:nvSpPr>
        <xdr:cNvPr id="218" name="Text Box 15">
          <a:extLst>
            <a:ext uri="{FF2B5EF4-FFF2-40B4-BE49-F238E27FC236}">
              <a16:creationId xmlns:a16="http://schemas.microsoft.com/office/drawing/2014/main" id="{07338585-F875-604F-BB74-AB09C2FC61AA}"/>
            </a:ext>
          </a:extLst>
        </xdr:cNvPr>
        <xdr:cNvSpPr txBox="1">
          <a:spLocks noChangeArrowheads="1"/>
        </xdr:cNvSpPr>
      </xdr:nvSpPr>
      <xdr:spPr bwMode="auto">
        <a:xfrm>
          <a:off x="40741600" y="176752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38</xdr:row>
      <xdr:rowOff>504825</xdr:rowOff>
    </xdr:from>
    <xdr:ext cx="95250" cy="442269"/>
    <xdr:sp macro="" textlink="">
      <xdr:nvSpPr>
        <xdr:cNvPr id="219" name="Text Box 15">
          <a:extLst>
            <a:ext uri="{FF2B5EF4-FFF2-40B4-BE49-F238E27FC236}">
              <a16:creationId xmlns:a16="http://schemas.microsoft.com/office/drawing/2014/main" id="{395C0E71-A781-A64C-95DD-765B5B82510A}"/>
            </a:ext>
          </a:extLst>
        </xdr:cNvPr>
        <xdr:cNvSpPr txBox="1">
          <a:spLocks noChangeArrowheads="1"/>
        </xdr:cNvSpPr>
      </xdr:nvSpPr>
      <xdr:spPr bwMode="auto">
        <a:xfrm>
          <a:off x="9956800" y="176752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38</xdr:row>
      <xdr:rowOff>504825</xdr:rowOff>
    </xdr:from>
    <xdr:ext cx="95250" cy="442269"/>
    <xdr:sp macro="" textlink="">
      <xdr:nvSpPr>
        <xdr:cNvPr id="220" name="Text Box 15">
          <a:extLst>
            <a:ext uri="{FF2B5EF4-FFF2-40B4-BE49-F238E27FC236}">
              <a16:creationId xmlns:a16="http://schemas.microsoft.com/office/drawing/2014/main" id="{324F7DA9-F2D3-A24D-B6CF-DC5897EB6085}"/>
            </a:ext>
          </a:extLst>
        </xdr:cNvPr>
        <xdr:cNvSpPr txBox="1">
          <a:spLocks noChangeArrowheads="1"/>
        </xdr:cNvSpPr>
      </xdr:nvSpPr>
      <xdr:spPr bwMode="auto">
        <a:xfrm>
          <a:off x="40741600" y="176752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38</xdr:row>
      <xdr:rowOff>504825</xdr:rowOff>
    </xdr:from>
    <xdr:ext cx="95250" cy="442269"/>
    <xdr:sp macro="" textlink="">
      <xdr:nvSpPr>
        <xdr:cNvPr id="221" name="Text Box 15">
          <a:extLst>
            <a:ext uri="{FF2B5EF4-FFF2-40B4-BE49-F238E27FC236}">
              <a16:creationId xmlns:a16="http://schemas.microsoft.com/office/drawing/2014/main" id="{0B3EB424-5FAC-5A46-8A5F-2D01DA1CBE8D}"/>
            </a:ext>
          </a:extLst>
        </xdr:cNvPr>
        <xdr:cNvSpPr txBox="1">
          <a:spLocks noChangeArrowheads="1"/>
        </xdr:cNvSpPr>
      </xdr:nvSpPr>
      <xdr:spPr bwMode="auto">
        <a:xfrm>
          <a:off x="40741600" y="176752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222" name="Text Box 16">
          <a:extLst>
            <a:ext uri="{FF2B5EF4-FFF2-40B4-BE49-F238E27FC236}">
              <a16:creationId xmlns:a16="http://schemas.microsoft.com/office/drawing/2014/main" id="{2831BA82-5A48-B74C-BD69-B3DD703A090C}"/>
            </a:ext>
          </a:extLst>
        </xdr:cNvPr>
        <xdr:cNvSpPr txBox="1">
          <a:spLocks noChangeArrowheads="1"/>
        </xdr:cNvSpPr>
      </xdr:nvSpPr>
      <xdr:spPr bwMode="auto">
        <a:xfrm>
          <a:off x="407416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223" name="Text Box 17">
          <a:extLst>
            <a:ext uri="{FF2B5EF4-FFF2-40B4-BE49-F238E27FC236}">
              <a16:creationId xmlns:a16="http://schemas.microsoft.com/office/drawing/2014/main" id="{D719BC53-0D4D-7944-B622-FBD953B4639B}"/>
            </a:ext>
          </a:extLst>
        </xdr:cNvPr>
        <xdr:cNvSpPr txBox="1">
          <a:spLocks noChangeArrowheads="1"/>
        </xdr:cNvSpPr>
      </xdr:nvSpPr>
      <xdr:spPr bwMode="auto">
        <a:xfrm>
          <a:off x="407416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224" name="Text Box 18">
          <a:extLst>
            <a:ext uri="{FF2B5EF4-FFF2-40B4-BE49-F238E27FC236}">
              <a16:creationId xmlns:a16="http://schemas.microsoft.com/office/drawing/2014/main" id="{81C60802-4DDF-E844-B625-A8FECD688EE9}"/>
            </a:ext>
          </a:extLst>
        </xdr:cNvPr>
        <xdr:cNvSpPr txBox="1">
          <a:spLocks noChangeArrowheads="1"/>
        </xdr:cNvSpPr>
      </xdr:nvSpPr>
      <xdr:spPr bwMode="auto">
        <a:xfrm>
          <a:off x="407416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225" name="Text Box 19">
          <a:extLst>
            <a:ext uri="{FF2B5EF4-FFF2-40B4-BE49-F238E27FC236}">
              <a16:creationId xmlns:a16="http://schemas.microsoft.com/office/drawing/2014/main" id="{D5FB0631-6AFC-D248-9EA0-F7AC9656F892}"/>
            </a:ext>
          </a:extLst>
        </xdr:cNvPr>
        <xdr:cNvSpPr txBox="1">
          <a:spLocks noChangeArrowheads="1"/>
        </xdr:cNvSpPr>
      </xdr:nvSpPr>
      <xdr:spPr bwMode="auto">
        <a:xfrm>
          <a:off x="407416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226" name="Text Box 15">
          <a:extLst>
            <a:ext uri="{FF2B5EF4-FFF2-40B4-BE49-F238E27FC236}">
              <a16:creationId xmlns:a16="http://schemas.microsoft.com/office/drawing/2014/main" id="{B804FFA3-47F0-7843-91A3-6500709DEF25}"/>
            </a:ext>
          </a:extLst>
        </xdr:cNvPr>
        <xdr:cNvSpPr txBox="1">
          <a:spLocks noChangeArrowheads="1"/>
        </xdr:cNvSpPr>
      </xdr:nvSpPr>
      <xdr:spPr bwMode="auto">
        <a:xfrm>
          <a:off x="40741600" y="13623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227" name="Text Box 16">
          <a:extLst>
            <a:ext uri="{FF2B5EF4-FFF2-40B4-BE49-F238E27FC236}">
              <a16:creationId xmlns:a16="http://schemas.microsoft.com/office/drawing/2014/main" id="{8B83BBF5-E671-EC41-93E7-05B2D64BC798}"/>
            </a:ext>
          </a:extLst>
        </xdr:cNvPr>
        <xdr:cNvSpPr txBox="1">
          <a:spLocks noChangeArrowheads="1"/>
        </xdr:cNvSpPr>
      </xdr:nvSpPr>
      <xdr:spPr bwMode="auto">
        <a:xfrm>
          <a:off x="407416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228" name="Text Box 17">
          <a:extLst>
            <a:ext uri="{FF2B5EF4-FFF2-40B4-BE49-F238E27FC236}">
              <a16:creationId xmlns:a16="http://schemas.microsoft.com/office/drawing/2014/main" id="{FAFD6C92-DBE2-7543-A702-389E4D7ED8E3}"/>
            </a:ext>
          </a:extLst>
        </xdr:cNvPr>
        <xdr:cNvSpPr txBox="1">
          <a:spLocks noChangeArrowheads="1"/>
        </xdr:cNvSpPr>
      </xdr:nvSpPr>
      <xdr:spPr bwMode="auto">
        <a:xfrm>
          <a:off x="407416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229" name="Text Box 18">
          <a:extLst>
            <a:ext uri="{FF2B5EF4-FFF2-40B4-BE49-F238E27FC236}">
              <a16:creationId xmlns:a16="http://schemas.microsoft.com/office/drawing/2014/main" id="{FA9A29FD-FA8B-EA4F-B125-086C5F19CB0D}"/>
            </a:ext>
          </a:extLst>
        </xdr:cNvPr>
        <xdr:cNvSpPr txBox="1">
          <a:spLocks noChangeArrowheads="1"/>
        </xdr:cNvSpPr>
      </xdr:nvSpPr>
      <xdr:spPr bwMode="auto">
        <a:xfrm>
          <a:off x="407416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230" name="Text Box 19">
          <a:extLst>
            <a:ext uri="{FF2B5EF4-FFF2-40B4-BE49-F238E27FC236}">
              <a16:creationId xmlns:a16="http://schemas.microsoft.com/office/drawing/2014/main" id="{9C877E96-5DC6-A547-BA1A-B5335A5E3BA3}"/>
            </a:ext>
          </a:extLst>
        </xdr:cNvPr>
        <xdr:cNvSpPr txBox="1">
          <a:spLocks noChangeArrowheads="1"/>
        </xdr:cNvSpPr>
      </xdr:nvSpPr>
      <xdr:spPr bwMode="auto">
        <a:xfrm>
          <a:off x="407416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231" name="Text Box 15">
          <a:extLst>
            <a:ext uri="{FF2B5EF4-FFF2-40B4-BE49-F238E27FC236}">
              <a16:creationId xmlns:a16="http://schemas.microsoft.com/office/drawing/2014/main" id="{A9079CA3-8FD6-E041-9328-4D638BD82905}"/>
            </a:ext>
          </a:extLst>
        </xdr:cNvPr>
        <xdr:cNvSpPr txBox="1">
          <a:spLocks noChangeArrowheads="1"/>
        </xdr:cNvSpPr>
      </xdr:nvSpPr>
      <xdr:spPr bwMode="auto">
        <a:xfrm>
          <a:off x="40741600" y="13623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232" name="Text Box 16">
          <a:extLst>
            <a:ext uri="{FF2B5EF4-FFF2-40B4-BE49-F238E27FC236}">
              <a16:creationId xmlns:a16="http://schemas.microsoft.com/office/drawing/2014/main" id="{4ABD1C26-EC25-A841-94C5-75925923A309}"/>
            </a:ext>
          </a:extLst>
        </xdr:cNvPr>
        <xdr:cNvSpPr txBox="1">
          <a:spLocks noChangeArrowheads="1"/>
        </xdr:cNvSpPr>
      </xdr:nvSpPr>
      <xdr:spPr bwMode="auto">
        <a:xfrm>
          <a:off x="407416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233" name="Text Box 17">
          <a:extLst>
            <a:ext uri="{FF2B5EF4-FFF2-40B4-BE49-F238E27FC236}">
              <a16:creationId xmlns:a16="http://schemas.microsoft.com/office/drawing/2014/main" id="{7F8E3735-1E7C-C24E-BFBF-2343E10CCAC4}"/>
            </a:ext>
          </a:extLst>
        </xdr:cNvPr>
        <xdr:cNvSpPr txBox="1">
          <a:spLocks noChangeArrowheads="1"/>
        </xdr:cNvSpPr>
      </xdr:nvSpPr>
      <xdr:spPr bwMode="auto">
        <a:xfrm>
          <a:off x="407416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234" name="Text Box 18">
          <a:extLst>
            <a:ext uri="{FF2B5EF4-FFF2-40B4-BE49-F238E27FC236}">
              <a16:creationId xmlns:a16="http://schemas.microsoft.com/office/drawing/2014/main" id="{16A01A18-D17F-5E4F-B0D9-D7FE8CC99019}"/>
            </a:ext>
          </a:extLst>
        </xdr:cNvPr>
        <xdr:cNvSpPr txBox="1">
          <a:spLocks noChangeArrowheads="1"/>
        </xdr:cNvSpPr>
      </xdr:nvSpPr>
      <xdr:spPr bwMode="auto">
        <a:xfrm>
          <a:off x="407416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235" name="Text Box 19">
          <a:extLst>
            <a:ext uri="{FF2B5EF4-FFF2-40B4-BE49-F238E27FC236}">
              <a16:creationId xmlns:a16="http://schemas.microsoft.com/office/drawing/2014/main" id="{6C3922B1-9C74-E246-AFC2-2F974ADC1FF1}"/>
            </a:ext>
          </a:extLst>
        </xdr:cNvPr>
        <xdr:cNvSpPr txBox="1">
          <a:spLocks noChangeArrowheads="1"/>
        </xdr:cNvSpPr>
      </xdr:nvSpPr>
      <xdr:spPr bwMode="auto">
        <a:xfrm>
          <a:off x="407416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236" name="Text Box 15">
          <a:extLst>
            <a:ext uri="{FF2B5EF4-FFF2-40B4-BE49-F238E27FC236}">
              <a16:creationId xmlns:a16="http://schemas.microsoft.com/office/drawing/2014/main" id="{63710433-ED30-E743-B393-3ED2AABADE93}"/>
            </a:ext>
          </a:extLst>
        </xdr:cNvPr>
        <xdr:cNvSpPr txBox="1">
          <a:spLocks noChangeArrowheads="1"/>
        </xdr:cNvSpPr>
      </xdr:nvSpPr>
      <xdr:spPr bwMode="auto">
        <a:xfrm>
          <a:off x="40741600" y="13623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237" name="Text Box 16">
          <a:extLst>
            <a:ext uri="{FF2B5EF4-FFF2-40B4-BE49-F238E27FC236}">
              <a16:creationId xmlns:a16="http://schemas.microsoft.com/office/drawing/2014/main" id="{80D61D67-2919-444F-BB81-31A03DE53414}"/>
            </a:ext>
          </a:extLst>
        </xdr:cNvPr>
        <xdr:cNvSpPr txBox="1">
          <a:spLocks noChangeArrowheads="1"/>
        </xdr:cNvSpPr>
      </xdr:nvSpPr>
      <xdr:spPr bwMode="auto">
        <a:xfrm>
          <a:off x="407416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238" name="Text Box 17">
          <a:extLst>
            <a:ext uri="{FF2B5EF4-FFF2-40B4-BE49-F238E27FC236}">
              <a16:creationId xmlns:a16="http://schemas.microsoft.com/office/drawing/2014/main" id="{6C45EED2-2499-4A4F-B2AF-F005BF3D3E5A}"/>
            </a:ext>
          </a:extLst>
        </xdr:cNvPr>
        <xdr:cNvSpPr txBox="1">
          <a:spLocks noChangeArrowheads="1"/>
        </xdr:cNvSpPr>
      </xdr:nvSpPr>
      <xdr:spPr bwMode="auto">
        <a:xfrm>
          <a:off x="407416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239" name="Text Box 18">
          <a:extLst>
            <a:ext uri="{FF2B5EF4-FFF2-40B4-BE49-F238E27FC236}">
              <a16:creationId xmlns:a16="http://schemas.microsoft.com/office/drawing/2014/main" id="{87DED333-C571-CE49-8867-3B5D0184FEB5}"/>
            </a:ext>
          </a:extLst>
        </xdr:cNvPr>
        <xdr:cNvSpPr txBox="1">
          <a:spLocks noChangeArrowheads="1"/>
        </xdr:cNvSpPr>
      </xdr:nvSpPr>
      <xdr:spPr bwMode="auto">
        <a:xfrm>
          <a:off x="407416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240" name="Text Box 19">
          <a:extLst>
            <a:ext uri="{FF2B5EF4-FFF2-40B4-BE49-F238E27FC236}">
              <a16:creationId xmlns:a16="http://schemas.microsoft.com/office/drawing/2014/main" id="{B10B0904-7653-404F-B6A7-AB5ED9809F03}"/>
            </a:ext>
          </a:extLst>
        </xdr:cNvPr>
        <xdr:cNvSpPr txBox="1">
          <a:spLocks noChangeArrowheads="1"/>
        </xdr:cNvSpPr>
      </xdr:nvSpPr>
      <xdr:spPr bwMode="auto">
        <a:xfrm>
          <a:off x="40741600" y="1286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241" name="Text Box 15">
          <a:extLst>
            <a:ext uri="{FF2B5EF4-FFF2-40B4-BE49-F238E27FC236}">
              <a16:creationId xmlns:a16="http://schemas.microsoft.com/office/drawing/2014/main" id="{06C447F6-3644-DE4B-8D96-A293F1E3C7CD}"/>
            </a:ext>
          </a:extLst>
        </xdr:cNvPr>
        <xdr:cNvSpPr txBox="1">
          <a:spLocks noChangeArrowheads="1"/>
        </xdr:cNvSpPr>
      </xdr:nvSpPr>
      <xdr:spPr bwMode="auto">
        <a:xfrm>
          <a:off x="40741600" y="13623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25.xml><?xml version="1.0" encoding="utf-8"?>
<xdr:wsDr xmlns:xdr="http://schemas.openxmlformats.org/drawingml/2006/spreadsheetDrawing" xmlns:a="http://schemas.openxmlformats.org/drawingml/2006/main">
  <xdr:twoCellAnchor editAs="oneCell">
    <xdr:from>
      <xdr:col>0</xdr:col>
      <xdr:colOff>204108</xdr:colOff>
      <xdr:row>0</xdr:row>
      <xdr:rowOff>40821</xdr:rowOff>
    </xdr:from>
    <xdr:to>
      <xdr:col>1</xdr:col>
      <xdr:colOff>1743653</xdr:colOff>
      <xdr:row>2</xdr:row>
      <xdr:rowOff>250370</xdr:rowOff>
    </xdr:to>
    <xdr:pic>
      <xdr:nvPicPr>
        <xdr:cNvPr id="2" name="Imagen 1">
          <a:extLst>
            <a:ext uri="{FF2B5EF4-FFF2-40B4-BE49-F238E27FC236}">
              <a16:creationId xmlns:a16="http://schemas.microsoft.com/office/drawing/2014/main" id="{00000000-0008-0000-18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4108" y="40821"/>
          <a:ext cx="1882445" cy="178117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12</xdr:col>
      <xdr:colOff>0</xdr:colOff>
      <xdr:row>10</xdr:row>
      <xdr:rowOff>0</xdr:rowOff>
    </xdr:from>
    <xdr:ext cx="95250" cy="171450"/>
    <xdr:sp macro="" textlink="">
      <xdr:nvSpPr>
        <xdr:cNvPr id="2" name="Text Box 16">
          <a:extLst>
            <a:ext uri="{FF2B5EF4-FFF2-40B4-BE49-F238E27FC236}">
              <a16:creationId xmlns:a16="http://schemas.microsoft.com/office/drawing/2014/main" id="{0546751C-8EDF-2A4E-8D2B-5EF87FFEDBF9}"/>
            </a:ext>
          </a:extLst>
        </xdr:cNvPr>
        <xdr:cNvSpPr txBox="1">
          <a:spLocks noChangeArrowheads="1"/>
        </xdr:cNvSpPr>
      </xdr:nvSpPr>
      <xdr:spPr bwMode="auto">
        <a:xfrm>
          <a:off x="134112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3" name="Text Box 17">
          <a:extLst>
            <a:ext uri="{FF2B5EF4-FFF2-40B4-BE49-F238E27FC236}">
              <a16:creationId xmlns:a16="http://schemas.microsoft.com/office/drawing/2014/main" id="{47E24A85-F80C-8740-BCB6-5E9140550E67}"/>
            </a:ext>
          </a:extLst>
        </xdr:cNvPr>
        <xdr:cNvSpPr txBox="1">
          <a:spLocks noChangeArrowheads="1"/>
        </xdr:cNvSpPr>
      </xdr:nvSpPr>
      <xdr:spPr bwMode="auto">
        <a:xfrm>
          <a:off x="134112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4" name="Text Box 18">
          <a:extLst>
            <a:ext uri="{FF2B5EF4-FFF2-40B4-BE49-F238E27FC236}">
              <a16:creationId xmlns:a16="http://schemas.microsoft.com/office/drawing/2014/main" id="{7EF990F4-6DA0-E744-9CE4-5ED91942ABD5}"/>
            </a:ext>
          </a:extLst>
        </xdr:cNvPr>
        <xdr:cNvSpPr txBox="1">
          <a:spLocks noChangeArrowheads="1"/>
        </xdr:cNvSpPr>
      </xdr:nvSpPr>
      <xdr:spPr bwMode="auto">
        <a:xfrm>
          <a:off x="134112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5" name="Text Box 19">
          <a:extLst>
            <a:ext uri="{FF2B5EF4-FFF2-40B4-BE49-F238E27FC236}">
              <a16:creationId xmlns:a16="http://schemas.microsoft.com/office/drawing/2014/main" id="{6ACDE8E1-4A6F-984B-979F-7932563E829C}"/>
            </a:ext>
          </a:extLst>
        </xdr:cNvPr>
        <xdr:cNvSpPr txBox="1">
          <a:spLocks noChangeArrowheads="1"/>
        </xdr:cNvSpPr>
      </xdr:nvSpPr>
      <xdr:spPr bwMode="auto">
        <a:xfrm>
          <a:off x="134112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13</xdr:row>
      <xdr:rowOff>504825</xdr:rowOff>
    </xdr:from>
    <xdr:ext cx="95250" cy="442269"/>
    <xdr:sp macro="" textlink="">
      <xdr:nvSpPr>
        <xdr:cNvPr id="6" name="Text Box 15">
          <a:extLst>
            <a:ext uri="{FF2B5EF4-FFF2-40B4-BE49-F238E27FC236}">
              <a16:creationId xmlns:a16="http://schemas.microsoft.com/office/drawing/2014/main" id="{10C7DD5B-4CA5-0A46-B379-303EF3ADB680}"/>
            </a:ext>
          </a:extLst>
        </xdr:cNvPr>
        <xdr:cNvSpPr txBox="1">
          <a:spLocks noChangeArrowheads="1"/>
        </xdr:cNvSpPr>
      </xdr:nvSpPr>
      <xdr:spPr bwMode="auto">
        <a:xfrm>
          <a:off x="13411200" y="86328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7" name="Text Box 16">
          <a:extLst>
            <a:ext uri="{FF2B5EF4-FFF2-40B4-BE49-F238E27FC236}">
              <a16:creationId xmlns:a16="http://schemas.microsoft.com/office/drawing/2014/main" id="{BECF11FC-D690-DE45-9E68-6C5977471556}"/>
            </a:ext>
          </a:extLst>
        </xdr:cNvPr>
        <xdr:cNvSpPr txBox="1">
          <a:spLocks noChangeArrowheads="1"/>
        </xdr:cNvSpPr>
      </xdr:nvSpPr>
      <xdr:spPr bwMode="auto">
        <a:xfrm>
          <a:off x="412369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8" name="Text Box 17">
          <a:extLst>
            <a:ext uri="{FF2B5EF4-FFF2-40B4-BE49-F238E27FC236}">
              <a16:creationId xmlns:a16="http://schemas.microsoft.com/office/drawing/2014/main" id="{D84D44A5-EEC4-6144-B3CB-DA7DD1E6E034}"/>
            </a:ext>
          </a:extLst>
        </xdr:cNvPr>
        <xdr:cNvSpPr txBox="1">
          <a:spLocks noChangeArrowheads="1"/>
        </xdr:cNvSpPr>
      </xdr:nvSpPr>
      <xdr:spPr bwMode="auto">
        <a:xfrm>
          <a:off x="412369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9" name="Text Box 18">
          <a:extLst>
            <a:ext uri="{FF2B5EF4-FFF2-40B4-BE49-F238E27FC236}">
              <a16:creationId xmlns:a16="http://schemas.microsoft.com/office/drawing/2014/main" id="{724C7744-4975-B545-A42C-BE81838303D5}"/>
            </a:ext>
          </a:extLst>
        </xdr:cNvPr>
        <xdr:cNvSpPr txBox="1">
          <a:spLocks noChangeArrowheads="1"/>
        </xdr:cNvSpPr>
      </xdr:nvSpPr>
      <xdr:spPr bwMode="auto">
        <a:xfrm>
          <a:off x="412369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10" name="Text Box 19">
          <a:extLst>
            <a:ext uri="{FF2B5EF4-FFF2-40B4-BE49-F238E27FC236}">
              <a16:creationId xmlns:a16="http://schemas.microsoft.com/office/drawing/2014/main" id="{CC850B5F-99DB-D44C-A5F6-DF89AA4A8E47}"/>
            </a:ext>
          </a:extLst>
        </xdr:cNvPr>
        <xdr:cNvSpPr txBox="1">
          <a:spLocks noChangeArrowheads="1"/>
        </xdr:cNvSpPr>
      </xdr:nvSpPr>
      <xdr:spPr bwMode="auto">
        <a:xfrm>
          <a:off x="412369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1" name="Text Box 16">
          <a:extLst>
            <a:ext uri="{FF2B5EF4-FFF2-40B4-BE49-F238E27FC236}">
              <a16:creationId xmlns:a16="http://schemas.microsoft.com/office/drawing/2014/main" id="{654D1AEF-30C8-1242-B805-4DFDC62FCE36}"/>
            </a:ext>
          </a:extLst>
        </xdr:cNvPr>
        <xdr:cNvSpPr txBox="1">
          <a:spLocks noChangeArrowheads="1"/>
        </xdr:cNvSpPr>
      </xdr:nvSpPr>
      <xdr:spPr bwMode="auto">
        <a:xfrm>
          <a:off x="427990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2" name="Text Box 17">
          <a:extLst>
            <a:ext uri="{FF2B5EF4-FFF2-40B4-BE49-F238E27FC236}">
              <a16:creationId xmlns:a16="http://schemas.microsoft.com/office/drawing/2014/main" id="{F8CEFA76-7B23-F64C-864F-63CD3464988D}"/>
            </a:ext>
          </a:extLst>
        </xdr:cNvPr>
        <xdr:cNvSpPr txBox="1">
          <a:spLocks noChangeArrowheads="1"/>
        </xdr:cNvSpPr>
      </xdr:nvSpPr>
      <xdr:spPr bwMode="auto">
        <a:xfrm>
          <a:off x="427990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3" name="Text Box 18">
          <a:extLst>
            <a:ext uri="{FF2B5EF4-FFF2-40B4-BE49-F238E27FC236}">
              <a16:creationId xmlns:a16="http://schemas.microsoft.com/office/drawing/2014/main" id="{853DB9A1-3A44-6248-90EE-D02A73FFB331}"/>
            </a:ext>
          </a:extLst>
        </xdr:cNvPr>
        <xdr:cNvSpPr txBox="1">
          <a:spLocks noChangeArrowheads="1"/>
        </xdr:cNvSpPr>
      </xdr:nvSpPr>
      <xdr:spPr bwMode="auto">
        <a:xfrm>
          <a:off x="427990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4" name="Text Box 19">
          <a:extLst>
            <a:ext uri="{FF2B5EF4-FFF2-40B4-BE49-F238E27FC236}">
              <a16:creationId xmlns:a16="http://schemas.microsoft.com/office/drawing/2014/main" id="{8B441312-0B2F-124C-8958-AF7149CE6BA6}"/>
            </a:ext>
          </a:extLst>
        </xdr:cNvPr>
        <xdr:cNvSpPr txBox="1">
          <a:spLocks noChangeArrowheads="1"/>
        </xdr:cNvSpPr>
      </xdr:nvSpPr>
      <xdr:spPr bwMode="auto">
        <a:xfrm>
          <a:off x="427990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15" name="Text Box 15">
          <a:extLst>
            <a:ext uri="{FF2B5EF4-FFF2-40B4-BE49-F238E27FC236}">
              <a16:creationId xmlns:a16="http://schemas.microsoft.com/office/drawing/2014/main" id="{7F52E265-EF64-8F47-8BEE-21B50B447353}"/>
            </a:ext>
          </a:extLst>
        </xdr:cNvPr>
        <xdr:cNvSpPr txBox="1">
          <a:spLocks noChangeArrowheads="1"/>
        </xdr:cNvSpPr>
      </xdr:nvSpPr>
      <xdr:spPr bwMode="auto">
        <a:xfrm>
          <a:off x="42799000" y="86328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6" name="Text Box 16">
          <a:extLst>
            <a:ext uri="{FF2B5EF4-FFF2-40B4-BE49-F238E27FC236}">
              <a16:creationId xmlns:a16="http://schemas.microsoft.com/office/drawing/2014/main" id="{0A85D2B2-BA42-3B43-A7DF-AEBD3ADA6843}"/>
            </a:ext>
          </a:extLst>
        </xdr:cNvPr>
        <xdr:cNvSpPr txBox="1">
          <a:spLocks noChangeArrowheads="1"/>
        </xdr:cNvSpPr>
      </xdr:nvSpPr>
      <xdr:spPr bwMode="auto">
        <a:xfrm>
          <a:off x="427990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7" name="Text Box 17">
          <a:extLst>
            <a:ext uri="{FF2B5EF4-FFF2-40B4-BE49-F238E27FC236}">
              <a16:creationId xmlns:a16="http://schemas.microsoft.com/office/drawing/2014/main" id="{94F525D0-38AB-674D-B232-9CCECECEFCEC}"/>
            </a:ext>
          </a:extLst>
        </xdr:cNvPr>
        <xdr:cNvSpPr txBox="1">
          <a:spLocks noChangeArrowheads="1"/>
        </xdr:cNvSpPr>
      </xdr:nvSpPr>
      <xdr:spPr bwMode="auto">
        <a:xfrm>
          <a:off x="427990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8" name="Text Box 18">
          <a:extLst>
            <a:ext uri="{FF2B5EF4-FFF2-40B4-BE49-F238E27FC236}">
              <a16:creationId xmlns:a16="http://schemas.microsoft.com/office/drawing/2014/main" id="{6D34F728-5E7A-294F-97D3-1DA0A212100E}"/>
            </a:ext>
          </a:extLst>
        </xdr:cNvPr>
        <xdr:cNvSpPr txBox="1">
          <a:spLocks noChangeArrowheads="1"/>
        </xdr:cNvSpPr>
      </xdr:nvSpPr>
      <xdr:spPr bwMode="auto">
        <a:xfrm>
          <a:off x="427990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9" name="Text Box 19">
          <a:extLst>
            <a:ext uri="{FF2B5EF4-FFF2-40B4-BE49-F238E27FC236}">
              <a16:creationId xmlns:a16="http://schemas.microsoft.com/office/drawing/2014/main" id="{374AA6C7-624E-304E-AACC-F5D83D7B3EE1}"/>
            </a:ext>
          </a:extLst>
        </xdr:cNvPr>
        <xdr:cNvSpPr txBox="1">
          <a:spLocks noChangeArrowheads="1"/>
        </xdr:cNvSpPr>
      </xdr:nvSpPr>
      <xdr:spPr bwMode="auto">
        <a:xfrm>
          <a:off x="427990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20" name="Text Box 15">
          <a:extLst>
            <a:ext uri="{FF2B5EF4-FFF2-40B4-BE49-F238E27FC236}">
              <a16:creationId xmlns:a16="http://schemas.microsoft.com/office/drawing/2014/main" id="{1DD15B4C-BEF7-9048-AD52-D025B704C861}"/>
            </a:ext>
          </a:extLst>
        </xdr:cNvPr>
        <xdr:cNvSpPr txBox="1">
          <a:spLocks noChangeArrowheads="1"/>
        </xdr:cNvSpPr>
      </xdr:nvSpPr>
      <xdr:spPr bwMode="auto">
        <a:xfrm>
          <a:off x="42799000" y="86328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1" name="Text Box 16">
          <a:extLst>
            <a:ext uri="{FF2B5EF4-FFF2-40B4-BE49-F238E27FC236}">
              <a16:creationId xmlns:a16="http://schemas.microsoft.com/office/drawing/2014/main" id="{38841E0F-42D7-2449-AB53-DB4814B07DFB}"/>
            </a:ext>
          </a:extLst>
        </xdr:cNvPr>
        <xdr:cNvSpPr txBox="1">
          <a:spLocks noChangeArrowheads="1"/>
        </xdr:cNvSpPr>
      </xdr:nvSpPr>
      <xdr:spPr bwMode="auto">
        <a:xfrm>
          <a:off x="447802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2" name="Text Box 17">
          <a:extLst>
            <a:ext uri="{FF2B5EF4-FFF2-40B4-BE49-F238E27FC236}">
              <a16:creationId xmlns:a16="http://schemas.microsoft.com/office/drawing/2014/main" id="{197E393E-1A1B-0A4F-B0DF-A8345BF084DD}"/>
            </a:ext>
          </a:extLst>
        </xdr:cNvPr>
        <xdr:cNvSpPr txBox="1">
          <a:spLocks noChangeArrowheads="1"/>
        </xdr:cNvSpPr>
      </xdr:nvSpPr>
      <xdr:spPr bwMode="auto">
        <a:xfrm>
          <a:off x="447802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3" name="Text Box 18">
          <a:extLst>
            <a:ext uri="{FF2B5EF4-FFF2-40B4-BE49-F238E27FC236}">
              <a16:creationId xmlns:a16="http://schemas.microsoft.com/office/drawing/2014/main" id="{8B4B5F7C-69D3-3E4D-9454-029FC357B4E2}"/>
            </a:ext>
          </a:extLst>
        </xdr:cNvPr>
        <xdr:cNvSpPr txBox="1">
          <a:spLocks noChangeArrowheads="1"/>
        </xdr:cNvSpPr>
      </xdr:nvSpPr>
      <xdr:spPr bwMode="auto">
        <a:xfrm>
          <a:off x="447802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4" name="Text Box 19">
          <a:extLst>
            <a:ext uri="{FF2B5EF4-FFF2-40B4-BE49-F238E27FC236}">
              <a16:creationId xmlns:a16="http://schemas.microsoft.com/office/drawing/2014/main" id="{0C4353D6-CFA0-6B4A-84C6-3EEF40BB7F60}"/>
            </a:ext>
          </a:extLst>
        </xdr:cNvPr>
        <xdr:cNvSpPr txBox="1">
          <a:spLocks noChangeArrowheads="1"/>
        </xdr:cNvSpPr>
      </xdr:nvSpPr>
      <xdr:spPr bwMode="auto">
        <a:xfrm>
          <a:off x="447802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5" name="Text Box 16">
          <a:extLst>
            <a:ext uri="{FF2B5EF4-FFF2-40B4-BE49-F238E27FC236}">
              <a16:creationId xmlns:a16="http://schemas.microsoft.com/office/drawing/2014/main" id="{82CBFBAA-88DF-DE4C-9FE4-DAD8293473A5}"/>
            </a:ext>
          </a:extLst>
        </xdr:cNvPr>
        <xdr:cNvSpPr txBox="1">
          <a:spLocks noChangeArrowheads="1"/>
        </xdr:cNvSpPr>
      </xdr:nvSpPr>
      <xdr:spPr bwMode="auto">
        <a:xfrm>
          <a:off x="447802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6" name="Text Box 17">
          <a:extLst>
            <a:ext uri="{FF2B5EF4-FFF2-40B4-BE49-F238E27FC236}">
              <a16:creationId xmlns:a16="http://schemas.microsoft.com/office/drawing/2014/main" id="{4ADA503E-94EF-7847-8D0C-55E848BDF06F}"/>
            </a:ext>
          </a:extLst>
        </xdr:cNvPr>
        <xdr:cNvSpPr txBox="1">
          <a:spLocks noChangeArrowheads="1"/>
        </xdr:cNvSpPr>
      </xdr:nvSpPr>
      <xdr:spPr bwMode="auto">
        <a:xfrm>
          <a:off x="447802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7" name="Text Box 18">
          <a:extLst>
            <a:ext uri="{FF2B5EF4-FFF2-40B4-BE49-F238E27FC236}">
              <a16:creationId xmlns:a16="http://schemas.microsoft.com/office/drawing/2014/main" id="{FAB745E8-A817-324E-A408-6A574AF30045}"/>
            </a:ext>
          </a:extLst>
        </xdr:cNvPr>
        <xdr:cNvSpPr txBox="1">
          <a:spLocks noChangeArrowheads="1"/>
        </xdr:cNvSpPr>
      </xdr:nvSpPr>
      <xdr:spPr bwMode="auto">
        <a:xfrm>
          <a:off x="447802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8" name="Text Box 19">
          <a:extLst>
            <a:ext uri="{FF2B5EF4-FFF2-40B4-BE49-F238E27FC236}">
              <a16:creationId xmlns:a16="http://schemas.microsoft.com/office/drawing/2014/main" id="{E22BED2B-A9BB-614E-AC28-80FE2A25895C}"/>
            </a:ext>
          </a:extLst>
        </xdr:cNvPr>
        <xdr:cNvSpPr txBox="1">
          <a:spLocks noChangeArrowheads="1"/>
        </xdr:cNvSpPr>
      </xdr:nvSpPr>
      <xdr:spPr bwMode="auto">
        <a:xfrm>
          <a:off x="447802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9" name="Text Box 16">
          <a:extLst>
            <a:ext uri="{FF2B5EF4-FFF2-40B4-BE49-F238E27FC236}">
              <a16:creationId xmlns:a16="http://schemas.microsoft.com/office/drawing/2014/main" id="{F4C0A19F-1F27-3D4C-BDEC-89FEBDE1BEEA}"/>
            </a:ext>
          </a:extLst>
        </xdr:cNvPr>
        <xdr:cNvSpPr txBox="1">
          <a:spLocks noChangeArrowheads="1"/>
        </xdr:cNvSpPr>
      </xdr:nvSpPr>
      <xdr:spPr bwMode="auto">
        <a:xfrm>
          <a:off x="447802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0" name="Text Box 17">
          <a:extLst>
            <a:ext uri="{FF2B5EF4-FFF2-40B4-BE49-F238E27FC236}">
              <a16:creationId xmlns:a16="http://schemas.microsoft.com/office/drawing/2014/main" id="{8A9246F9-6FB5-DF46-A554-2D02FD5CA42F}"/>
            </a:ext>
          </a:extLst>
        </xdr:cNvPr>
        <xdr:cNvSpPr txBox="1">
          <a:spLocks noChangeArrowheads="1"/>
        </xdr:cNvSpPr>
      </xdr:nvSpPr>
      <xdr:spPr bwMode="auto">
        <a:xfrm>
          <a:off x="447802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1" name="Text Box 18">
          <a:extLst>
            <a:ext uri="{FF2B5EF4-FFF2-40B4-BE49-F238E27FC236}">
              <a16:creationId xmlns:a16="http://schemas.microsoft.com/office/drawing/2014/main" id="{F2E87113-10A4-1046-9837-579D3BCF08A5}"/>
            </a:ext>
          </a:extLst>
        </xdr:cNvPr>
        <xdr:cNvSpPr txBox="1">
          <a:spLocks noChangeArrowheads="1"/>
        </xdr:cNvSpPr>
      </xdr:nvSpPr>
      <xdr:spPr bwMode="auto">
        <a:xfrm>
          <a:off x="447802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2" name="Text Box 19">
          <a:extLst>
            <a:ext uri="{FF2B5EF4-FFF2-40B4-BE49-F238E27FC236}">
              <a16:creationId xmlns:a16="http://schemas.microsoft.com/office/drawing/2014/main" id="{76E37778-0A8C-2A48-9E77-6168F7F22128}"/>
            </a:ext>
          </a:extLst>
        </xdr:cNvPr>
        <xdr:cNvSpPr txBox="1">
          <a:spLocks noChangeArrowheads="1"/>
        </xdr:cNvSpPr>
      </xdr:nvSpPr>
      <xdr:spPr bwMode="auto">
        <a:xfrm>
          <a:off x="447802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3" name="Text Box 16">
          <a:extLst>
            <a:ext uri="{FF2B5EF4-FFF2-40B4-BE49-F238E27FC236}">
              <a16:creationId xmlns:a16="http://schemas.microsoft.com/office/drawing/2014/main" id="{D8E4DE22-C0FE-BE49-82E9-25C56FC4370E}"/>
            </a:ext>
          </a:extLst>
        </xdr:cNvPr>
        <xdr:cNvSpPr txBox="1">
          <a:spLocks noChangeArrowheads="1"/>
        </xdr:cNvSpPr>
      </xdr:nvSpPr>
      <xdr:spPr bwMode="auto">
        <a:xfrm>
          <a:off x="447802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4" name="Text Box 17">
          <a:extLst>
            <a:ext uri="{FF2B5EF4-FFF2-40B4-BE49-F238E27FC236}">
              <a16:creationId xmlns:a16="http://schemas.microsoft.com/office/drawing/2014/main" id="{FD0A89FF-B07F-6B40-9154-EB6EB28E07B0}"/>
            </a:ext>
          </a:extLst>
        </xdr:cNvPr>
        <xdr:cNvSpPr txBox="1">
          <a:spLocks noChangeArrowheads="1"/>
        </xdr:cNvSpPr>
      </xdr:nvSpPr>
      <xdr:spPr bwMode="auto">
        <a:xfrm>
          <a:off x="447802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5" name="Text Box 18">
          <a:extLst>
            <a:ext uri="{FF2B5EF4-FFF2-40B4-BE49-F238E27FC236}">
              <a16:creationId xmlns:a16="http://schemas.microsoft.com/office/drawing/2014/main" id="{950ED324-697C-894F-B681-91D84CDD7B42}"/>
            </a:ext>
          </a:extLst>
        </xdr:cNvPr>
        <xdr:cNvSpPr txBox="1">
          <a:spLocks noChangeArrowheads="1"/>
        </xdr:cNvSpPr>
      </xdr:nvSpPr>
      <xdr:spPr bwMode="auto">
        <a:xfrm>
          <a:off x="447802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6" name="Text Box 19">
          <a:extLst>
            <a:ext uri="{FF2B5EF4-FFF2-40B4-BE49-F238E27FC236}">
              <a16:creationId xmlns:a16="http://schemas.microsoft.com/office/drawing/2014/main" id="{4D61F8E0-32FE-F74A-BC21-5F495C129513}"/>
            </a:ext>
          </a:extLst>
        </xdr:cNvPr>
        <xdr:cNvSpPr txBox="1">
          <a:spLocks noChangeArrowheads="1"/>
        </xdr:cNvSpPr>
      </xdr:nvSpPr>
      <xdr:spPr bwMode="auto">
        <a:xfrm>
          <a:off x="44780200" y="4267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178594</xdr:colOff>
      <xdr:row>0</xdr:row>
      <xdr:rowOff>71438</xdr:rowOff>
    </xdr:from>
    <xdr:to>
      <xdr:col>1</xdr:col>
      <xdr:colOff>550863</xdr:colOff>
      <xdr:row>3</xdr:row>
      <xdr:rowOff>121444</xdr:rowOff>
    </xdr:to>
    <xdr:pic>
      <xdr:nvPicPr>
        <xdr:cNvPr id="37" name="Imagen 3">
          <a:extLst>
            <a:ext uri="{FF2B5EF4-FFF2-40B4-BE49-F238E27FC236}">
              <a16:creationId xmlns:a16="http://schemas.microsoft.com/office/drawing/2014/main" id="{A4D3A8FC-C1F3-9F4E-8D9C-7FDA9DE4E632}"/>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178594" y="71438"/>
          <a:ext cx="1197769" cy="6215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13</xdr:col>
      <xdr:colOff>0</xdr:colOff>
      <xdr:row>9</xdr:row>
      <xdr:rowOff>0</xdr:rowOff>
    </xdr:from>
    <xdr:ext cx="95250" cy="171450"/>
    <xdr:sp macro="" textlink="">
      <xdr:nvSpPr>
        <xdr:cNvPr id="191" name="Text Box 16">
          <a:extLst>
            <a:ext uri="{FF2B5EF4-FFF2-40B4-BE49-F238E27FC236}">
              <a16:creationId xmlns:a16="http://schemas.microsoft.com/office/drawing/2014/main" id="{00000000-0008-0000-0300-0000BF000000}"/>
            </a:ext>
          </a:extLst>
        </xdr:cNvPr>
        <xdr:cNvSpPr txBox="1">
          <a:spLocks noChangeArrowheads="1"/>
        </xdr:cNvSpPr>
      </xdr:nvSpPr>
      <xdr:spPr bwMode="auto">
        <a:xfrm>
          <a:off x="87630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9</xdr:row>
      <xdr:rowOff>0</xdr:rowOff>
    </xdr:from>
    <xdr:ext cx="95250" cy="171450"/>
    <xdr:sp macro="" textlink="">
      <xdr:nvSpPr>
        <xdr:cNvPr id="192" name="Text Box 17">
          <a:extLst>
            <a:ext uri="{FF2B5EF4-FFF2-40B4-BE49-F238E27FC236}">
              <a16:creationId xmlns:a16="http://schemas.microsoft.com/office/drawing/2014/main" id="{00000000-0008-0000-0300-0000C0000000}"/>
            </a:ext>
          </a:extLst>
        </xdr:cNvPr>
        <xdr:cNvSpPr txBox="1">
          <a:spLocks noChangeArrowheads="1"/>
        </xdr:cNvSpPr>
      </xdr:nvSpPr>
      <xdr:spPr bwMode="auto">
        <a:xfrm>
          <a:off x="87630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9</xdr:row>
      <xdr:rowOff>0</xdr:rowOff>
    </xdr:from>
    <xdr:ext cx="95250" cy="171450"/>
    <xdr:sp macro="" textlink="">
      <xdr:nvSpPr>
        <xdr:cNvPr id="193" name="Text Box 18">
          <a:extLst>
            <a:ext uri="{FF2B5EF4-FFF2-40B4-BE49-F238E27FC236}">
              <a16:creationId xmlns:a16="http://schemas.microsoft.com/office/drawing/2014/main" id="{00000000-0008-0000-0300-0000C1000000}"/>
            </a:ext>
          </a:extLst>
        </xdr:cNvPr>
        <xdr:cNvSpPr txBox="1">
          <a:spLocks noChangeArrowheads="1"/>
        </xdr:cNvSpPr>
      </xdr:nvSpPr>
      <xdr:spPr bwMode="auto">
        <a:xfrm>
          <a:off x="87630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9</xdr:row>
      <xdr:rowOff>0</xdr:rowOff>
    </xdr:from>
    <xdr:ext cx="95250" cy="171450"/>
    <xdr:sp macro="" textlink="">
      <xdr:nvSpPr>
        <xdr:cNvPr id="194" name="Text Box 19">
          <a:extLst>
            <a:ext uri="{FF2B5EF4-FFF2-40B4-BE49-F238E27FC236}">
              <a16:creationId xmlns:a16="http://schemas.microsoft.com/office/drawing/2014/main" id="{00000000-0008-0000-0300-0000C2000000}"/>
            </a:ext>
          </a:extLst>
        </xdr:cNvPr>
        <xdr:cNvSpPr txBox="1">
          <a:spLocks noChangeArrowheads="1"/>
        </xdr:cNvSpPr>
      </xdr:nvSpPr>
      <xdr:spPr bwMode="auto">
        <a:xfrm>
          <a:off x="87630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9</xdr:row>
      <xdr:rowOff>0</xdr:rowOff>
    </xdr:from>
    <xdr:ext cx="95250" cy="442269"/>
    <xdr:sp macro="" textlink="">
      <xdr:nvSpPr>
        <xdr:cNvPr id="195" name="Text Box 15">
          <a:extLst>
            <a:ext uri="{FF2B5EF4-FFF2-40B4-BE49-F238E27FC236}">
              <a16:creationId xmlns:a16="http://schemas.microsoft.com/office/drawing/2014/main" id="{00000000-0008-0000-0300-0000C3000000}"/>
            </a:ext>
          </a:extLst>
        </xdr:cNvPr>
        <xdr:cNvSpPr txBox="1">
          <a:spLocks noChangeArrowheads="1"/>
        </xdr:cNvSpPr>
      </xdr:nvSpPr>
      <xdr:spPr bwMode="auto">
        <a:xfrm>
          <a:off x="8763000" y="3790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9</xdr:row>
      <xdr:rowOff>0</xdr:rowOff>
    </xdr:from>
    <xdr:ext cx="95250" cy="171450"/>
    <xdr:sp macro="" textlink="">
      <xdr:nvSpPr>
        <xdr:cNvPr id="196" name="Text Box 16">
          <a:extLst>
            <a:ext uri="{FF2B5EF4-FFF2-40B4-BE49-F238E27FC236}">
              <a16:creationId xmlns:a16="http://schemas.microsoft.com/office/drawing/2014/main" id="{00000000-0008-0000-0300-0000C4000000}"/>
            </a:ext>
          </a:extLst>
        </xdr:cNvPr>
        <xdr:cNvSpPr txBox="1">
          <a:spLocks noChangeArrowheads="1"/>
        </xdr:cNvSpPr>
      </xdr:nvSpPr>
      <xdr:spPr bwMode="auto">
        <a:xfrm>
          <a:off x="326136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9</xdr:row>
      <xdr:rowOff>0</xdr:rowOff>
    </xdr:from>
    <xdr:ext cx="95250" cy="171450"/>
    <xdr:sp macro="" textlink="">
      <xdr:nvSpPr>
        <xdr:cNvPr id="197" name="Text Box 17">
          <a:extLst>
            <a:ext uri="{FF2B5EF4-FFF2-40B4-BE49-F238E27FC236}">
              <a16:creationId xmlns:a16="http://schemas.microsoft.com/office/drawing/2014/main" id="{00000000-0008-0000-0300-0000C5000000}"/>
            </a:ext>
          </a:extLst>
        </xdr:cNvPr>
        <xdr:cNvSpPr txBox="1">
          <a:spLocks noChangeArrowheads="1"/>
        </xdr:cNvSpPr>
      </xdr:nvSpPr>
      <xdr:spPr bwMode="auto">
        <a:xfrm>
          <a:off x="326136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9</xdr:row>
      <xdr:rowOff>0</xdr:rowOff>
    </xdr:from>
    <xdr:ext cx="95250" cy="171450"/>
    <xdr:sp macro="" textlink="">
      <xdr:nvSpPr>
        <xdr:cNvPr id="198" name="Text Box 18">
          <a:extLst>
            <a:ext uri="{FF2B5EF4-FFF2-40B4-BE49-F238E27FC236}">
              <a16:creationId xmlns:a16="http://schemas.microsoft.com/office/drawing/2014/main" id="{00000000-0008-0000-0300-0000C6000000}"/>
            </a:ext>
          </a:extLst>
        </xdr:cNvPr>
        <xdr:cNvSpPr txBox="1">
          <a:spLocks noChangeArrowheads="1"/>
        </xdr:cNvSpPr>
      </xdr:nvSpPr>
      <xdr:spPr bwMode="auto">
        <a:xfrm>
          <a:off x="326136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9</xdr:row>
      <xdr:rowOff>0</xdr:rowOff>
    </xdr:from>
    <xdr:ext cx="95250" cy="171450"/>
    <xdr:sp macro="" textlink="">
      <xdr:nvSpPr>
        <xdr:cNvPr id="199" name="Text Box 19">
          <a:extLst>
            <a:ext uri="{FF2B5EF4-FFF2-40B4-BE49-F238E27FC236}">
              <a16:creationId xmlns:a16="http://schemas.microsoft.com/office/drawing/2014/main" id="{00000000-0008-0000-0300-0000C7000000}"/>
            </a:ext>
          </a:extLst>
        </xdr:cNvPr>
        <xdr:cNvSpPr txBox="1">
          <a:spLocks noChangeArrowheads="1"/>
        </xdr:cNvSpPr>
      </xdr:nvSpPr>
      <xdr:spPr bwMode="auto">
        <a:xfrm>
          <a:off x="326136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200" name="Text Box 16">
          <a:extLst>
            <a:ext uri="{FF2B5EF4-FFF2-40B4-BE49-F238E27FC236}">
              <a16:creationId xmlns:a16="http://schemas.microsoft.com/office/drawing/2014/main" id="{00000000-0008-0000-0300-0000C8000000}"/>
            </a:ext>
          </a:extLst>
        </xdr:cNvPr>
        <xdr:cNvSpPr txBox="1">
          <a:spLocks noChangeArrowheads="1"/>
        </xdr:cNvSpPr>
      </xdr:nvSpPr>
      <xdr:spPr bwMode="auto">
        <a:xfrm>
          <a:off x="339852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201" name="Text Box 17">
          <a:extLst>
            <a:ext uri="{FF2B5EF4-FFF2-40B4-BE49-F238E27FC236}">
              <a16:creationId xmlns:a16="http://schemas.microsoft.com/office/drawing/2014/main" id="{00000000-0008-0000-0300-0000C9000000}"/>
            </a:ext>
          </a:extLst>
        </xdr:cNvPr>
        <xdr:cNvSpPr txBox="1">
          <a:spLocks noChangeArrowheads="1"/>
        </xdr:cNvSpPr>
      </xdr:nvSpPr>
      <xdr:spPr bwMode="auto">
        <a:xfrm>
          <a:off x="339852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202" name="Text Box 18">
          <a:extLst>
            <a:ext uri="{FF2B5EF4-FFF2-40B4-BE49-F238E27FC236}">
              <a16:creationId xmlns:a16="http://schemas.microsoft.com/office/drawing/2014/main" id="{00000000-0008-0000-0300-0000CA000000}"/>
            </a:ext>
          </a:extLst>
        </xdr:cNvPr>
        <xdr:cNvSpPr txBox="1">
          <a:spLocks noChangeArrowheads="1"/>
        </xdr:cNvSpPr>
      </xdr:nvSpPr>
      <xdr:spPr bwMode="auto">
        <a:xfrm>
          <a:off x="339852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203" name="Text Box 19">
          <a:extLst>
            <a:ext uri="{FF2B5EF4-FFF2-40B4-BE49-F238E27FC236}">
              <a16:creationId xmlns:a16="http://schemas.microsoft.com/office/drawing/2014/main" id="{00000000-0008-0000-0300-0000CB000000}"/>
            </a:ext>
          </a:extLst>
        </xdr:cNvPr>
        <xdr:cNvSpPr txBox="1">
          <a:spLocks noChangeArrowheads="1"/>
        </xdr:cNvSpPr>
      </xdr:nvSpPr>
      <xdr:spPr bwMode="auto">
        <a:xfrm>
          <a:off x="339852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442269"/>
    <xdr:sp macro="" textlink="">
      <xdr:nvSpPr>
        <xdr:cNvPr id="204" name="Text Box 15">
          <a:extLst>
            <a:ext uri="{FF2B5EF4-FFF2-40B4-BE49-F238E27FC236}">
              <a16:creationId xmlns:a16="http://schemas.microsoft.com/office/drawing/2014/main" id="{00000000-0008-0000-0300-0000CC000000}"/>
            </a:ext>
          </a:extLst>
        </xdr:cNvPr>
        <xdr:cNvSpPr txBox="1">
          <a:spLocks noChangeArrowheads="1"/>
        </xdr:cNvSpPr>
      </xdr:nvSpPr>
      <xdr:spPr bwMode="auto">
        <a:xfrm>
          <a:off x="33985200" y="3790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205" name="Text Box 16">
          <a:extLst>
            <a:ext uri="{FF2B5EF4-FFF2-40B4-BE49-F238E27FC236}">
              <a16:creationId xmlns:a16="http://schemas.microsoft.com/office/drawing/2014/main" id="{00000000-0008-0000-0300-0000CD000000}"/>
            </a:ext>
          </a:extLst>
        </xdr:cNvPr>
        <xdr:cNvSpPr txBox="1">
          <a:spLocks noChangeArrowheads="1"/>
        </xdr:cNvSpPr>
      </xdr:nvSpPr>
      <xdr:spPr bwMode="auto">
        <a:xfrm>
          <a:off x="339852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206" name="Text Box 17">
          <a:extLst>
            <a:ext uri="{FF2B5EF4-FFF2-40B4-BE49-F238E27FC236}">
              <a16:creationId xmlns:a16="http://schemas.microsoft.com/office/drawing/2014/main" id="{00000000-0008-0000-0300-0000CE000000}"/>
            </a:ext>
          </a:extLst>
        </xdr:cNvPr>
        <xdr:cNvSpPr txBox="1">
          <a:spLocks noChangeArrowheads="1"/>
        </xdr:cNvSpPr>
      </xdr:nvSpPr>
      <xdr:spPr bwMode="auto">
        <a:xfrm>
          <a:off x="339852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207" name="Text Box 18">
          <a:extLst>
            <a:ext uri="{FF2B5EF4-FFF2-40B4-BE49-F238E27FC236}">
              <a16:creationId xmlns:a16="http://schemas.microsoft.com/office/drawing/2014/main" id="{00000000-0008-0000-0300-0000CF000000}"/>
            </a:ext>
          </a:extLst>
        </xdr:cNvPr>
        <xdr:cNvSpPr txBox="1">
          <a:spLocks noChangeArrowheads="1"/>
        </xdr:cNvSpPr>
      </xdr:nvSpPr>
      <xdr:spPr bwMode="auto">
        <a:xfrm>
          <a:off x="339852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208" name="Text Box 19">
          <a:extLst>
            <a:ext uri="{FF2B5EF4-FFF2-40B4-BE49-F238E27FC236}">
              <a16:creationId xmlns:a16="http://schemas.microsoft.com/office/drawing/2014/main" id="{00000000-0008-0000-0300-0000D0000000}"/>
            </a:ext>
          </a:extLst>
        </xdr:cNvPr>
        <xdr:cNvSpPr txBox="1">
          <a:spLocks noChangeArrowheads="1"/>
        </xdr:cNvSpPr>
      </xdr:nvSpPr>
      <xdr:spPr bwMode="auto">
        <a:xfrm>
          <a:off x="339852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442269"/>
    <xdr:sp macro="" textlink="">
      <xdr:nvSpPr>
        <xdr:cNvPr id="209" name="Text Box 15">
          <a:extLst>
            <a:ext uri="{FF2B5EF4-FFF2-40B4-BE49-F238E27FC236}">
              <a16:creationId xmlns:a16="http://schemas.microsoft.com/office/drawing/2014/main" id="{00000000-0008-0000-0300-0000D1000000}"/>
            </a:ext>
          </a:extLst>
        </xdr:cNvPr>
        <xdr:cNvSpPr txBox="1">
          <a:spLocks noChangeArrowheads="1"/>
        </xdr:cNvSpPr>
      </xdr:nvSpPr>
      <xdr:spPr bwMode="auto">
        <a:xfrm>
          <a:off x="33985200" y="3790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10" name="Text Box 16">
          <a:extLst>
            <a:ext uri="{FF2B5EF4-FFF2-40B4-BE49-F238E27FC236}">
              <a16:creationId xmlns:a16="http://schemas.microsoft.com/office/drawing/2014/main" id="{00000000-0008-0000-0300-0000D200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11" name="Text Box 17">
          <a:extLst>
            <a:ext uri="{FF2B5EF4-FFF2-40B4-BE49-F238E27FC236}">
              <a16:creationId xmlns:a16="http://schemas.microsoft.com/office/drawing/2014/main" id="{00000000-0008-0000-0300-0000D300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12" name="Text Box 18">
          <a:extLst>
            <a:ext uri="{FF2B5EF4-FFF2-40B4-BE49-F238E27FC236}">
              <a16:creationId xmlns:a16="http://schemas.microsoft.com/office/drawing/2014/main" id="{00000000-0008-0000-0300-0000D400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13" name="Text Box 19">
          <a:extLst>
            <a:ext uri="{FF2B5EF4-FFF2-40B4-BE49-F238E27FC236}">
              <a16:creationId xmlns:a16="http://schemas.microsoft.com/office/drawing/2014/main" id="{00000000-0008-0000-0300-0000D500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14" name="Text Box 16">
          <a:extLst>
            <a:ext uri="{FF2B5EF4-FFF2-40B4-BE49-F238E27FC236}">
              <a16:creationId xmlns:a16="http://schemas.microsoft.com/office/drawing/2014/main" id="{00000000-0008-0000-0300-0000D600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15" name="Text Box 17">
          <a:extLst>
            <a:ext uri="{FF2B5EF4-FFF2-40B4-BE49-F238E27FC236}">
              <a16:creationId xmlns:a16="http://schemas.microsoft.com/office/drawing/2014/main" id="{00000000-0008-0000-0300-0000D700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16" name="Text Box 18">
          <a:extLst>
            <a:ext uri="{FF2B5EF4-FFF2-40B4-BE49-F238E27FC236}">
              <a16:creationId xmlns:a16="http://schemas.microsoft.com/office/drawing/2014/main" id="{00000000-0008-0000-0300-0000D800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17" name="Text Box 19">
          <a:extLst>
            <a:ext uri="{FF2B5EF4-FFF2-40B4-BE49-F238E27FC236}">
              <a16:creationId xmlns:a16="http://schemas.microsoft.com/office/drawing/2014/main" id="{00000000-0008-0000-0300-0000D900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18" name="Text Box 16">
          <a:extLst>
            <a:ext uri="{FF2B5EF4-FFF2-40B4-BE49-F238E27FC236}">
              <a16:creationId xmlns:a16="http://schemas.microsoft.com/office/drawing/2014/main" id="{00000000-0008-0000-0300-0000DA00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19" name="Text Box 17">
          <a:extLst>
            <a:ext uri="{FF2B5EF4-FFF2-40B4-BE49-F238E27FC236}">
              <a16:creationId xmlns:a16="http://schemas.microsoft.com/office/drawing/2014/main" id="{00000000-0008-0000-0300-0000DB00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20" name="Text Box 18">
          <a:extLst>
            <a:ext uri="{FF2B5EF4-FFF2-40B4-BE49-F238E27FC236}">
              <a16:creationId xmlns:a16="http://schemas.microsoft.com/office/drawing/2014/main" id="{00000000-0008-0000-0300-0000DC00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21" name="Text Box 19">
          <a:extLst>
            <a:ext uri="{FF2B5EF4-FFF2-40B4-BE49-F238E27FC236}">
              <a16:creationId xmlns:a16="http://schemas.microsoft.com/office/drawing/2014/main" id="{00000000-0008-0000-0300-0000DD00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22" name="Text Box 16">
          <a:extLst>
            <a:ext uri="{FF2B5EF4-FFF2-40B4-BE49-F238E27FC236}">
              <a16:creationId xmlns:a16="http://schemas.microsoft.com/office/drawing/2014/main" id="{00000000-0008-0000-0300-0000DE00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23" name="Text Box 17">
          <a:extLst>
            <a:ext uri="{FF2B5EF4-FFF2-40B4-BE49-F238E27FC236}">
              <a16:creationId xmlns:a16="http://schemas.microsoft.com/office/drawing/2014/main" id="{00000000-0008-0000-0300-0000DF00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24" name="Text Box 18">
          <a:extLst>
            <a:ext uri="{FF2B5EF4-FFF2-40B4-BE49-F238E27FC236}">
              <a16:creationId xmlns:a16="http://schemas.microsoft.com/office/drawing/2014/main" id="{00000000-0008-0000-0300-0000E000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25" name="Text Box 19">
          <a:extLst>
            <a:ext uri="{FF2B5EF4-FFF2-40B4-BE49-F238E27FC236}">
              <a16:creationId xmlns:a16="http://schemas.microsoft.com/office/drawing/2014/main" id="{00000000-0008-0000-0300-0000E100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9</xdr:row>
      <xdr:rowOff>0</xdr:rowOff>
    </xdr:from>
    <xdr:ext cx="95250" cy="171450"/>
    <xdr:sp macro="" textlink="">
      <xdr:nvSpPr>
        <xdr:cNvPr id="226" name="Text Box 16">
          <a:extLst>
            <a:ext uri="{FF2B5EF4-FFF2-40B4-BE49-F238E27FC236}">
              <a16:creationId xmlns:a16="http://schemas.microsoft.com/office/drawing/2014/main" id="{00000000-0008-0000-0300-0000E2000000}"/>
            </a:ext>
          </a:extLst>
        </xdr:cNvPr>
        <xdr:cNvSpPr txBox="1">
          <a:spLocks noChangeArrowheads="1"/>
        </xdr:cNvSpPr>
      </xdr:nvSpPr>
      <xdr:spPr bwMode="auto">
        <a:xfrm>
          <a:off x="87630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9</xdr:row>
      <xdr:rowOff>0</xdr:rowOff>
    </xdr:from>
    <xdr:ext cx="95250" cy="171450"/>
    <xdr:sp macro="" textlink="">
      <xdr:nvSpPr>
        <xdr:cNvPr id="227" name="Text Box 17">
          <a:extLst>
            <a:ext uri="{FF2B5EF4-FFF2-40B4-BE49-F238E27FC236}">
              <a16:creationId xmlns:a16="http://schemas.microsoft.com/office/drawing/2014/main" id="{00000000-0008-0000-0300-0000E3000000}"/>
            </a:ext>
          </a:extLst>
        </xdr:cNvPr>
        <xdr:cNvSpPr txBox="1">
          <a:spLocks noChangeArrowheads="1"/>
        </xdr:cNvSpPr>
      </xdr:nvSpPr>
      <xdr:spPr bwMode="auto">
        <a:xfrm>
          <a:off x="87630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9</xdr:row>
      <xdr:rowOff>0</xdr:rowOff>
    </xdr:from>
    <xdr:ext cx="95250" cy="171450"/>
    <xdr:sp macro="" textlink="">
      <xdr:nvSpPr>
        <xdr:cNvPr id="228" name="Text Box 18">
          <a:extLst>
            <a:ext uri="{FF2B5EF4-FFF2-40B4-BE49-F238E27FC236}">
              <a16:creationId xmlns:a16="http://schemas.microsoft.com/office/drawing/2014/main" id="{00000000-0008-0000-0300-0000E4000000}"/>
            </a:ext>
          </a:extLst>
        </xdr:cNvPr>
        <xdr:cNvSpPr txBox="1">
          <a:spLocks noChangeArrowheads="1"/>
        </xdr:cNvSpPr>
      </xdr:nvSpPr>
      <xdr:spPr bwMode="auto">
        <a:xfrm>
          <a:off x="87630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9</xdr:row>
      <xdr:rowOff>0</xdr:rowOff>
    </xdr:from>
    <xdr:ext cx="95250" cy="171450"/>
    <xdr:sp macro="" textlink="">
      <xdr:nvSpPr>
        <xdr:cNvPr id="229" name="Text Box 19">
          <a:extLst>
            <a:ext uri="{FF2B5EF4-FFF2-40B4-BE49-F238E27FC236}">
              <a16:creationId xmlns:a16="http://schemas.microsoft.com/office/drawing/2014/main" id="{00000000-0008-0000-0300-0000E5000000}"/>
            </a:ext>
          </a:extLst>
        </xdr:cNvPr>
        <xdr:cNvSpPr txBox="1">
          <a:spLocks noChangeArrowheads="1"/>
        </xdr:cNvSpPr>
      </xdr:nvSpPr>
      <xdr:spPr bwMode="auto">
        <a:xfrm>
          <a:off x="87630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12</xdr:row>
      <xdr:rowOff>504825</xdr:rowOff>
    </xdr:from>
    <xdr:ext cx="95250" cy="442269"/>
    <xdr:sp macro="" textlink="">
      <xdr:nvSpPr>
        <xdr:cNvPr id="230" name="Text Box 15">
          <a:extLst>
            <a:ext uri="{FF2B5EF4-FFF2-40B4-BE49-F238E27FC236}">
              <a16:creationId xmlns:a16="http://schemas.microsoft.com/office/drawing/2014/main" id="{00000000-0008-0000-0300-0000E6000000}"/>
            </a:ext>
          </a:extLst>
        </xdr:cNvPr>
        <xdr:cNvSpPr txBox="1">
          <a:spLocks noChangeArrowheads="1"/>
        </xdr:cNvSpPr>
      </xdr:nvSpPr>
      <xdr:spPr bwMode="auto">
        <a:xfrm>
          <a:off x="8763000" y="5467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9</xdr:row>
      <xdr:rowOff>0</xdr:rowOff>
    </xdr:from>
    <xdr:ext cx="95250" cy="171450"/>
    <xdr:sp macro="" textlink="">
      <xdr:nvSpPr>
        <xdr:cNvPr id="231" name="Text Box 16">
          <a:extLst>
            <a:ext uri="{FF2B5EF4-FFF2-40B4-BE49-F238E27FC236}">
              <a16:creationId xmlns:a16="http://schemas.microsoft.com/office/drawing/2014/main" id="{00000000-0008-0000-0300-0000E7000000}"/>
            </a:ext>
          </a:extLst>
        </xdr:cNvPr>
        <xdr:cNvSpPr txBox="1">
          <a:spLocks noChangeArrowheads="1"/>
        </xdr:cNvSpPr>
      </xdr:nvSpPr>
      <xdr:spPr bwMode="auto">
        <a:xfrm>
          <a:off x="326136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9</xdr:row>
      <xdr:rowOff>0</xdr:rowOff>
    </xdr:from>
    <xdr:ext cx="95250" cy="171450"/>
    <xdr:sp macro="" textlink="">
      <xdr:nvSpPr>
        <xdr:cNvPr id="232" name="Text Box 17">
          <a:extLst>
            <a:ext uri="{FF2B5EF4-FFF2-40B4-BE49-F238E27FC236}">
              <a16:creationId xmlns:a16="http://schemas.microsoft.com/office/drawing/2014/main" id="{00000000-0008-0000-0300-0000E8000000}"/>
            </a:ext>
          </a:extLst>
        </xdr:cNvPr>
        <xdr:cNvSpPr txBox="1">
          <a:spLocks noChangeArrowheads="1"/>
        </xdr:cNvSpPr>
      </xdr:nvSpPr>
      <xdr:spPr bwMode="auto">
        <a:xfrm>
          <a:off x="326136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9</xdr:row>
      <xdr:rowOff>0</xdr:rowOff>
    </xdr:from>
    <xdr:ext cx="95250" cy="171450"/>
    <xdr:sp macro="" textlink="">
      <xdr:nvSpPr>
        <xdr:cNvPr id="233" name="Text Box 18">
          <a:extLst>
            <a:ext uri="{FF2B5EF4-FFF2-40B4-BE49-F238E27FC236}">
              <a16:creationId xmlns:a16="http://schemas.microsoft.com/office/drawing/2014/main" id="{00000000-0008-0000-0300-0000E9000000}"/>
            </a:ext>
          </a:extLst>
        </xdr:cNvPr>
        <xdr:cNvSpPr txBox="1">
          <a:spLocks noChangeArrowheads="1"/>
        </xdr:cNvSpPr>
      </xdr:nvSpPr>
      <xdr:spPr bwMode="auto">
        <a:xfrm>
          <a:off x="326136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9</xdr:row>
      <xdr:rowOff>0</xdr:rowOff>
    </xdr:from>
    <xdr:ext cx="95250" cy="171450"/>
    <xdr:sp macro="" textlink="">
      <xdr:nvSpPr>
        <xdr:cNvPr id="234" name="Text Box 19">
          <a:extLst>
            <a:ext uri="{FF2B5EF4-FFF2-40B4-BE49-F238E27FC236}">
              <a16:creationId xmlns:a16="http://schemas.microsoft.com/office/drawing/2014/main" id="{00000000-0008-0000-0300-0000EA000000}"/>
            </a:ext>
          </a:extLst>
        </xdr:cNvPr>
        <xdr:cNvSpPr txBox="1">
          <a:spLocks noChangeArrowheads="1"/>
        </xdr:cNvSpPr>
      </xdr:nvSpPr>
      <xdr:spPr bwMode="auto">
        <a:xfrm>
          <a:off x="326136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235" name="Text Box 16">
          <a:extLst>
            <a:ext uri="{FF2B5EF4-FFF2-40B4-BE49-F238E27FC236}">
              <a16:creationId xmlns:a16="http://schemas.microsoft.com/office/drawing/2014/main" id="{00000000-0008-0000-0300-0000EB000000}"/>
            </a:ext>
          </a:extLst>
        </xdr:cNvPr>
        <xdr:cNvSpPr txBox="1">
          <a:spLocks noChangeArrowheads="1"/>
        </xdr:cNvSpPr>
      </xdr:nvSpPr>
      <xdr:spPr bwMode="auto">
        <a:xfrm>
          <a:off x="339852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236" name="Text Box 17">
          <a:extLst>
            <a:ext uri="{FF2B5EF4-FFF2-40B4-BE49-F238E27FC236}">
              <a16:creationId xmlns:a16="http://schemas.microsoft.com/office/drawing/2014/main" id="{00000000-0008-0000-0300-0000EC000000}"/>
            </a:ext>
          </a:extLst>
        </xdr:cNvPr>
        <xdr:cNvSpPr txBox="1">
          <a:spLocks noChangeArrowheads="1"/>
        </xdr:cNvSpPr>
      </xdr:nvSpPr>
      <xdr:spPr bwMode="auto">
        <a:xfrm>
          <a:off x="339852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237" name="Text Box 18">
          <a:extLst>
            <a:ext uri="{FF2B5EF4-FFF2-40B4-BE49-F238E27FC236}">
              <a16:creationId xmlns:a16="http://schemas.microsoft.com/office/drawing/2014/main" id="{00000000-0008-0000-0300-0000ED000000}"/>
            </a:ext>
          </a:extLst>
        </xdr:cNvPr>
        <xdr:cNvSpPr txBox="1">
          <a:spLocks noChangeArrowheads="1"/>
        </xdr:cNvSpPr>
      </xdr:nvSpPr>
      <xdr:spPr bwMode="auto">
        <a:xfrm>
          <a:off x="339852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238" name="Text Box 19">
          <a:extLst>
            <a:ext uri="{FF2B5EF4-FFF2-40B4-BE49-F238E27FC236}">
              <a16:creationId xmlns:a16="http://schemas.microsoft.com/office/drawing/2014/main" id="{00000000-0008-0000-0300-0000EE000000}"/>
            </a:ext>
          </a:extLst>
        </xdr:cNvPr>
        <xdr:cNvSpPr txBox="1">
          <a:spLocks noChangeArrowheads="1"/>
        </xdr:cNvSpPr>
      </xdr:nvSpPr>
      <xdr:spPr bwMode="auto">
        <a:xfrm>
          <a:off x="339852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12</xdr:row>
      <xdr:rowOff>504825</xdr:rowOff>
    </xdr:from>
    <xdr:ext cx="95250" cy="442269"/>
    <xdr:sp macro="" textlink="">
      <xdr:nvSpPr>
        <xdr:cNvPr id="239" name="Text Box 15">
          <a:extLst>
            <a:ext uri="{FF2B5EF4-FFF2-40B4-BE49-F238E27FC236}">
              <a16:creationId xmlns:a16="http://schemas.microsoft.com/office/drawing/2014/main" id="{00000000-0008-0000-0300-0000EF000000}"/>
            </a:ext>
          </a:extLst>
        </xdr:cNvPr>
        <xdr:cNvSpPr txBox="1">
          <a:spLocks noChangeArrowheads="1"/>
        </xdr:cNvSpPr>
      </xdr:nvSpPr>
      <xdr:spPr bwMode="auto">
        <a:xfrm>
          <a:off x="33985200" y="5467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240" name="Text Box 16">
          <a:extLst>
            <a:ext uri="{FF2B5EF4-FFF2-40B4-BE49-F238E27FC236}">
              <a16:creationId xmlns:a16="http://schemas.microsoft.com/office/drawing/2014/main" id="{00000000-0008-0000-0300-0000F0000000}"/>
            </a:ext>
          </a:extLst>
        </xdr:cNvPr>
        <xdr:cNvSpPr txBox="1">
          <a:spLocks noChangeArrowheads="1"/>
        </xdr:cNvSpPr>
      </xdr:nvSpPr>
      <xdr:spPr bwMode="auto">
        <a:xfrm>
          <a:off x="339852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241" name="Text Box 17">
          <a:extLst>
            <a:ext uri="{FF2B5EF4-FFF2-40B4-BE49-F238E27FC236}">
              <a16:creationId xmlns:a16="http://schemas.microsoft.com/office/drawing/2014/main" id="{00000000-0008-0000-0300-0000F1000000}"/>
            </a:ext>
          </a:extLst>
        </xdr:cNvPr>
        <xdr:cNvSpPr txBox="1">
          <a:spLocks noChangeArrowheads="1"/>
        </xdr:cNvSpPr>
      </xdr:nvSpPr>
      <xdr:spPr bwMode="auto">
        <a:xfrm>
          <a:off x="339852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242" name="Text Box 18">
          <a:extLst>
            <a:ext uri="{FF2B5EF4-FFF2-40B4-BE49-F238E27FC236}">
              <a16:creationId xmlns:a16="http://schemas.microsoft.com/office/drawing/2014/main" id="{00000000-0008-0000-0300-0000F2000000}"/>
            </a:ext>
          </a:extLst>
        </xdr:cNvPr>
        <xdr:cNvSpPr txBox="1">
          <a:spLocks noChangeArrowheads="1"/>
        </xdr:cNvSpPr>
      </xdr:nvSpPr>
      <xdr:spPr bwMode="auto">
        <a:xfrm>
          <a:off x="339852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243" name="Text Box 19">
          <a:extLst>
            <a:ext uri="{FF2B5EF4-FFF2-40B4-BE49-F238E27FC236}">
              <a16:creationId xmlns:a16="http://schemas.microsoft.com/office/drawing/2014/main" id="{00000000-0008-0000-0300-0000F3000000}"/>
            </a:ext>
          </a:extLst>
        </xdr:cNvPr>
        <xdr:cNvSpPr txBox="1">
          <a:spLocks noChangeArrowheads="1"/>
        </xdr:cNvSpPr>
      </xdr:nvSpPr>
      <xdr:spPr bwMode="auto">
        <a:xfrm>
          <a:off x="339852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12</xdr:row>
      <xdr:rowOff>504825</xdr:rowOff>
    </xdr:from>
    <xdr:ext cx="95250" cy="442269"/>
    <xdr:sp macro="" textlink="">
      <xdr:nvSpPr>
        <xdr:cNvPr id="244" name="Text Box 15">
          <a:extLst>
            <a:ext uri="{FF2B5EF4-FFF2-40B4-BE49-F238E27FC236}">
              <a16:creationId xmlns:a16="http://schemas.microsoft.com/office/drawing/2014/main" id="{00000000-0008-0000-0300-0000F4000000}"/>
            </a:ext>
          </a:extLst>
        </xdr:cNvPr>
        <xdr:cNvSpPr txBox="1">
          <a:spLocks noChangeArrowheads="1"/>
        </xdr:cNvSpPr>
      </xdr:nvSpPr>
      <xdr:spPr bwMode="auto">
        <a:xfrm>
          <a:off x="33985200" y="5467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45" name="Text Box 16">
          <a:extLst>
            <a:ext uri="{FF2B5EF4-FFF2-40B4-BE49-F238E27FC236}">
              <a16:creationId xmlns:a16="http://schemas.microsoft.com/office/drawing/2014/main" id="{00000000-0008-0000-0300-0000F500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46" name="Text Box 17">
          <a:extLst>
            <a:ext uri="{FF2B5EF4-FFF2-40B4-BE49-F238E27FC236}">
              <a16:creationId xmlns:a16="http://schemas.microsoft.com/office/drawing/2014/main" id="{00000000-0008-0000-0300-0000F600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47" name="Text Box 18">
          <a:extLst>
            <a:ext uri="{FF2B5EF4-FFF2-40B4-BE49-F238E27FC236}">
              <a16:creationId xmlns:a16="http://schemas.microsoft.com/office/drawing/2014/main" id="{00000000-0008-0000-0300-0000F700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48" name="Text Box 19">
          <a:extLst>
            <a:ext uri="{FF2B5EF4-FFF2-40B4-BE49-F238E27FC236}">
              <a16:creationId xmlns:a16="http://schemas.microsoft.com/office/drawing/2014/main" id="{00000000-0008-0000-0300-0000F800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49" name="Text Box 16">
          <a:extLst>
            <a:ext uri="{FF2B5EF4-FFF2-40B4-BE49-F238E27FC236}">
              <a16:creationId xmlns:a16="http://schemas.microsoft.com/office/drawing/2014/main" id="{00000000-0008-0000-0300-0000F900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50" name="Text Box 17">
          <a:extLst>
            <a:ext uri="{FF2B5EF4-FFF2-40B4-BE49-F238E27FC236}">
              <a16:creationId xmlns:a16="http://schemas.microsoft.com/office/drawing/2014/main" id="{00000000-0008-0000-0300-0000FA00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51" name="Text Box 18">
          <a:extLst>
            <a:ext uri="{FF2B5EF4-FFF2-40B4-BE49-F238E27FC236}">
              <a16:creationId xmlns:a16="http://schemas.microsoft.com/office/drawing/2014/main" id="{00000000-0008-0000-0300-0000FB00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52" name="Text Box 19">
          <a:extLst>
            <a:ext uri="{FF2B5EF4-FFF2-40B4-BE49-F238E27FC236}">
              <a16:creationId xmlns:a16="http://schemas.microsoft.com/office/drawing/2014/main" id="{00000000-0008-0000-0300-0000FC00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53" name="Text Box 16">
          <a:extLst>
            <a:ext uri="{FF2B5EF4-FFF2-40B4-BE49-F238E27FC236}">
              <a16:creationId xmlns:a16="http://schemas.microsoft.com/office/drawing/2014/main" id="{00000000-0008-0000-0300-0000FD00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54" name="Text Box 17">
          <a:extLst>
            <a:ext uri="{FF2B5EF4-FFF2-40B4-BE49-F238E27FC236}">
              <a16:creationId xmlns:a16="http://schemas.microsoft.com/office/drawing/2014/main" id="{00000000-0008-0000-0300-0000FE00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55" name="Text Box 18">
          <a:extLst>
            <a:ext uri="{FF2B5EF4-FFF2-40B4-BE49-F238E27FC236}">
              <a16:creationId xmlns:a16="http://schemas.microsoft.com/office/drawing/2014/main" id="{00000000-0008-0000-0300-0000FF00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56" name="Text Box 19">
          <a:extLst>
            <a:ext uri="{FF2B5EF4-FFF2-40B4-BE49-F238E27FC236}">
              <a16:creationId xmlns:a16="http://schemas.microsoft.com/office/drawing/2014/main" id="{00000000-0008-0000-0300-00000001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57" name="Text Box 16">
          <a:extLst>
            <a:ext uri="{FF2B5EF4-FFF2-40B4-BE49-F238E27FC236}">
              <a16:creationId xmlns:a16="http://schemas.microsoft.com/office/drawing/2014/main" id="{00000000-0008-0000-0300-00000101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58" name="Text Box 17">
          <a:extLst>
            <a:ext uri="{FF2B5EF4-FFF2-40B4-BE49-F238E27FC236}">
              <a16:creationId xmlns:a16="http://schemas.microsoft.com/office/drawing/2014/main" id="{00000000-0008-0000-0300-00000201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59" name="Text Box 18">
          <a:extLst>
            <a:ext uri="{FF2B5EF4-FFF2-40B4-BE49-F238E27FC236}">
              <a16:creationId xmlns:a16="http://schemas.microsoft.com/office/drawing/2014/main" id="{00000000-0008-0000-0300-00000301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60" name="Text Box 19">
          <a:extLst>
            <a:ext uri="{FF2B5EF4-FFF2-40B4-BE49-F238E27FC236}">
              <a16:creationId xmlns:a16="http://schemas.microsoft.com/office/drawing/2014/main" id="{00000000-0008-0000-0300-00000401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14</xdr:row>
      <xdr:rowOff>0</xdr:rowOff>
    </xdr:from>
    <xdr:ext cx="95250" cy="171450"/>
    <xdr:sp macro="" textlink="">
      <xdr:nvSpPr>
        <xdr:cNvPr id="261" name="Text Box 16">
          <a:extLst>
            <a:ext uri="{FF2B5EF4-FFF2-40B4-BE49-F238E27FC236}">
              <a16:creationId xmlns:a16="http://schemas.microsoft.com/office/drawing/2014/main" id="{00000000-0008-0000-0300-000005010000}"/>
            </a:ext>
          </a:extLst>
        </xdr:cNvPr>
        <xdr:cNvSpPr txBox="1">
          <a:spLocks noChangeArrowheads="1"/>
        </xdr:cNvSpPr>
      </xdr:nvSpPr>
      <xdr:spPr bwMode="auto">
        <a:xfrm>
          <a:off x="87630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14</xdr:row>
      <xdr:rowOff>0</xdr:rowOff>
    </xdr:from>
    <xdr:ext cx="95250" cy="171450"/>
    <xdr:sp macro="" textlink="">
      <xdr:nvSpPr>
        <xdr:cNvPr id="262" name="Text Box 17">
          <a:extLst>
            <a:ext uri="{FF2B5EF4-FFF2-40B4-BE49-F238E27FC236}">
              <a16:creationId xmlns:a16="http://schemas.microsoft.com/office/drawing/2014/main" id="{00000000-0008-0000-0300-000006010000}"/>
            </a:ext>
          </a:extLst>
        </xdr:cNvPr>
        <xdr:cNvSpPr txBox="1">
          <a:spLocks noChangeArrowheads="1"/>
        </xdr:cNvSpPr>
      </xdr:nvSpPr>
      <xdr:spPr bwMode="auto">
        <a:xfrm>
          <a:off x="87630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14</xdr:row>
      <xdr:rowOff>0</xdr:rowOff>
    </xdr:from>
    <xdr:ext cx="95250" cy="171450"/>
    <xdr:sp macro="" textlink="">
      <xdr:nvSpPr>
        <xdr:cNvPr id="263" name="Text Box 18">
          <a:extLst>
            <a:ext uri="{FF2B5EF4-FFF2-40B4-BE49-F238E27FC236}">
              <a16:creationId xmlns:a16="http://schemas.microsoft.com/office/drawing/2014/main" id="{00000000-0008-0000-0300-000007010000}"/>
            </a:ext>
          </a:extLst>
        </xdr:cNvPr>
        <xdr:cNvSpPr txBox="1">
          <a:spLocks noChangeArrowheads="1"/>
        </xdr:cNvSpPr>
      </xdr:nvSpPr>
      <xdr:spPr bwMode="auto">
        <a:xfrm>
          <a:off x="87630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14</xdr:row>
      <xdr:rowOff>0</xdr:rowOff>
    </xdr:from>
    <xdr:ext cx="95250" cy="171450"/>
    <xdr:sp macro="" textlink="">
      <xdr:nvSpPr>
        <xdr:cNvPr id="264" name="Text Box 19">
          <a:extLst>
            <a:ext uri="{FF2B5EF4-FFF2-40B4-BE49-F238E27FC236}">
              <a16:creationId xmlns:a16="http://schemas.microsoft.com/office/drawing/2014/main" id="{00000000-0008-0000-0300-000008010000}"/>
            </a:ext>
          </a:extLst>
        </xdr:cNvPr>
        <xdr:cNvSpPr txBox="1">
          <a:spLocks noChangeArrowheads="1"/>
        </xdr:cNvSpPr>
      </xdr:nvSpPr>
      <xdr:spPr bwMode="auto">
        <a:xfrm>
          <a:off x="87630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17</xdr:row>
      <xdr:rowOff>504825</xdr:rowOff>
    </xdr:from>
    <xdr:ext cx="95250" cy="442269"/>
    <xdr:sp macro="" textlink="">
      <xdr:nvSpPr>
        <xdr:cNvPr id="265" name="Text Box 15">
          <a:extLst>
            <a:ext uri="{FF2B5EF4-FFF2-40B4-BE49-F238E27FC236}">
              <a16:creationId xmlns:a16="http://schemas.microsoft.com/office/drawing/2014/main" id="{00000000-0008-0000-0300-000009010000}"/>
            </a:ext>
          </a:extLst>
        </xdr:cNvPr>
        <xdr:cNvSpPr txBox="1">
          <a:spLocks noChangeArrowheads="1"/>
        </xdr:cNvSpPr>
      </xdr:nvSpPr>
      <xdr:spPr bwMode="auto">
        <a:xfrm>
          <a:off x="8763000" y="69818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14</xdr:row>
      <xdr:rowOff>0</xdr:rowOff>
    </xdr:from>
    <xdr:ext cx="95250" cy="171450"/>
    <xdr:sp macro="" textlink="">
      <xdr:nvSpPr>
        <xdr:cNvPr id="266" name="Text Box 16">
          <a:extLst>
            <a:ext uri="{FF2B5EF4-FFF2-40B4-BE49-F238E27FC236}">
              <a16:creationId xmlns:a16="http://schemas.microsoft.com/office/drawing/2014/main" id="{00000000-0008-0000-0300-00000A010000}"/>
            </a:ext>
          </a:extLst>
        </xdr:cNvPr>
        <xdr:cNvSpPr txBox="1">
          <a:spLocks noChangeArrowheads="1"/>
        </xdr:cNvSpPr>
      </xdr:nvSpPr>
      <xdr:spPr bwMode="auto">
        <a:xfrm>
          <a:off x="326136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14</xdr:row>
      <xdr:rowOff>0</xdr:rowOff>
    </xdr:from>
    <xdr:ext cx="95250" cy="171450"/>
    <xdr:sp macro="" textlink="">
      <xdr:nvSpPr>
        <xdr:cNvPr id="267" name="Text Box 17">
          <a:extLst>
            <a:ext uri="{FF2B5EF4-FFF2-40B4-BE49-F238E27FC236}">
              <a16:creationId xmlns:a16="http://schemas.microsoft.com/office/drawing/2014/main" id="{00000000-0008-0000-0300-00000B010000}"/>
            </a:ext>
          </a:extLst>
        </xdr:cNvPr>
        <xdr:cNvSpPr txBox="1">
          <a:spLocks noChangeArrowheads="1"/>
        </xdr:cNvSpPr>
      </xdr:nvSpPr>
      <xdr:spPr bwMode="auto">
        <a:xfrm>
          <a:off x="326136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14</xdr:row>
      <xdr:rowOff>0</xdr:rowOff>
    </xdr:from>
    <xdr:ext cx="95250" cy="171450"/>
    <xdr:sp macro="" textlink="">
      <xdr:nvSpPr>
        <xdr:cNvPr id="268" name="Text Box 18">
          <a:extLst>
            <a:ext uri="{FF2B5EF4-FFF2-40B4-BE49-F238E27FC236}">
              <a16:creationId xmlns:a16="http://schemas.microsoft.com/office/drawing/2014/main" id="{00000000-0008-0000-0300-00000C010000}"/>
            </a:ext>
          </a:extLst>
        </xdr:cNvPr>
        <xdr:cNvSpPr txBox="1">
          <a:spLocks noChangeArrowheads="1"/>
        </xdr:cNvSpPr>
      </xdr:nvSpPr>
      <xdr:spPr bwMode="auto">
        <a:xfrm>
          <a:off x="326136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14</xdr:row>
      <xdr:rowOff>0</xdr:rowOff>
    </xdr:from>
    <xdr:ext cx="95250" cy="171450"/>
    <xdr:sp macro="" textlink="">
      <xdr:nvSpPr>
        <xdr:cNvPr id="269" name="Text Box 19">
          <a:extLst>
            <a:ext uri="{FF2B5EF4-FFF2-40B4-BE49-F238E27FC236}">
              <a16:creationId xmlns:a16="http://schemas.microsoft.com/office/drawing/2014/main" id="{00000000-0008-0000-0300-00000D010000}"/>
            </a:ext>
          </a:extLst>
        </xdr:cNvPr>
        <xdr:cNvSpPr txBox="1">
          <a:spLocks noChangeArrowheads="1"/>
        </xdr:cNvSpPr>
      </xdr:nvSpPr>
      <xdr:spPr bwMode="auto">
        <a:xfrm>
          <a:off x="326136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270" name="Text Box 16">
          <a:extLst>
            <a:ext uri="{FF2B5EF4-FFF2-40B4-BE49-F238E27FC236}">
              <a16:creationId xmlns:a16="http://schemas.microsoft.com/office/drawing/2014/main" id="{00000000-0008-0000-0300-00000E010000}"/>
            </a:ext>
          </a:extLst>
        </xdr:cNvPr>
        <xdr:cNvSpPr txBox="1">
          <a:spLocks noChangeArrowheads="1"/>
        </xdr:cNvSpPr>
      </xdr:nvSpPr>
      <xdr:spPr bwMode="auto">
        <a:xfrm>
          <a:off x="339852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271" name="Text Box 17">
          <a:extLst>
            <a:ext uri="{FF2B5EF4-FFF2-40B4-BE49-F238E27FC236}">
              <a16:creationId xmlns:a16="http://schemas.microsoft.com/office/drawing/2014/main" id="{00000000-0008-0000-0300-00000F010000}"/>
            </a:ext>
          </a:extLst>
        </xdr:cNvPr>
        <xdr:cNvSpPr txBox="1">
          <a:spLocks noChangeArrowheads="1"/>
        </xdr:cNvSpPr>
      </xdr:nvSpPr>
      <xdr:spPr bwMode="auto">
        <a:xfrm>
          <a:off x="339852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272" name="Text Box 18">
          <a:extLst>
            <a:ext uri="{FF2B5EF4-FFF2-40B4-BE49-F238E27FC236}">
              <a16:creationId xmlns:a16="http://schemas.microsoft.com/office/drawing/2014/main" id="{00000000-0008-0000-0300-000010010000}"/>
            </a:ext>
          </a:extLst>
        </xdr:cNvPr>
        <xdr:cNvSpPr txBox="1">
          <a:spLocks noChangeArrowheads="1"/>
        </xdr:cNvSpPr>
      </xdr:nvSpPr>
      <xdr:spPr bwMode="auto">
        <a:xfrm>
          <a:off x="339852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273" name="Text Box 19">
          <a:extLst>
            <a:ext uri="{FF2B5EF4-FFF2-40B4-BE49-F238E27FC236}">
              <a16:creationId xmlns:a16="http://schemas.microsoft.com/office/drawing/2014/main" id="{00000000-0008-0000-0300-000011010000}"/>
            </a:ext>
          </a:extLst>
        </xdr:cNvPr>
        <xdr:cNvSpPr txBox="1">
          <a:spLocks noChangeArrowheads="1"/>
        </xdr:cNvSpPr>
      </xdr:nvSpPr>
      <xdr:spPr bwMode="auto">
        <a:xfrm>
          <a:off x="339852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17</xdr:row>
      <xdr:rowOff>504825</xdr:rowOff>
    </xdr:from>
    <xdr:ext cx="95250" cy="442269"/>
    <xdr:sp macro="" textlink="">
      <xdr:nvSpPr>
        <xdr:cNvPr id="274" name="Text Box 15">
          <a:extLst>
            <a:ext uri="{FF2B5EF4-FFF2-40B4-BE49-F238E27FC236}">
              <a16:creationId xmlns:a16="http://schemas.microsoft.com/office/drawing/2014/main" id="{00000000-0008-0000-0300-000012010000}"/>
            </a:ext>
          </a:extLst>
        </xdr:cNvPr>
        <xdr:cNvSpPr txBox="1">
          <a:spLocks noChangeArrowheads="1"/>
        </xdr:cNvSpPr>
      </xdr:nvSpPr>
      <xdr:spPr bwMode="auto">
        <a:xfrm>
          <a:off x="33985200" y="69818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275" name="Text Box 16">
          <a:extLst>
            <a:ext uri="{FF2B5EF4-FFF2-40B4-BE49-F238E27FC236}">
              <a16:creationId xmlns:a16="http://schemas.microsoft.com/office/drawing/2014/main" id="{00000000-0008-0000-0300-000013010000}"/>
            </a:ext>
          </a:extLst>
        </xdr:cNvPr>
        <xdr:cNvSpPr txBox="1">
          <a:spLocks noChangeArrowheads="1"/>
        </xdr:cNvSpPr>
      </xdr:nvSpPr>
      <xdr:spPr bwMode="auto">
        <a:xfrm>
          <a:off x="339852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276" name="Text Box 17">
          <a:extLst>
            <a:ext uri="{FF2B5EF4-FFF2-40B4-BE49-F238E27FC236}">
              <a16:creationId xmlns:a16="http://schemas.microsoft.com/office/drawing/2014/main" id="{00000000-0008-0000-0300-000014010000}"/>
            </a:ext>
          </a:extLst>
        </xdr:cNvPr>
        <xdr:cNvSpPr txBox="1">
          <a:spLocks noChangeArrowheads="1"/>
        </xdr:cNvSpPr>
      </xdr:nvSpPr>
      <xdr:spPr bwMode="auto">
        <a:xfrm>
          <a:off x="339852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277" name="Text Box 18">
          <a:extLst>
            <a:ext uri="{FF2B5EF4-FFF2-40B4-BE49-F238E27FC236}">
              <a16:creationId xmlns:a16="http://schemas.microsoft.com/office/drawing/2014/main" id="{00000000-0008-0000-0300-000015010000}"/>
            </a:ext>
          </a:extLst>
        </xdr:cNvPr>
        <xdr:cNvSpPr txBox="1">
          <a:spLocks noChangeArrowheads="1"/>
        </xdr:cNvSpPr>
      </xdr:nvSpPr>
      <xdr:spPr bwMode="auto">
        <a:xfrm>
          <a:off x="339852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278" name="Text Box 19">
          <a:extLst>
            <a:ext uri="{FF2B5EF4-FFF2-40B4-BE49-F238E27FC236}">
              <a16:creationId xmlns:a16="http://schemas.microsoft.com/office/drawing/2014/main" id="{00000000-0008-0000-0300-000016010000}"/>
            </a:ext>
          </a:extLst>
        </xdr:cNvPr>
        <xdr:cNvSpPr txBox="1">
          <a:spLocks noChangeArrowheads="1"/>
        </xdr:cNvSpPr>
      </xdr:nvSpPr>
      <xdr:spPr bwMode="auto">
        <a:xfrm>
          <a:off x="3398520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17</xdr:row>
      <xdr:rowOff>504825</xdr:rowOff>
    </xdr:from>
    <xdr:ext cx="95250" cy="442269"/>
    <xdr:sp macro="" textlink="">
      <xdr:nvSpPr>
        <xdr:cNvPr id="279" name="Text Box 15">
          <a:extLst>
            <a:ext uri="{FF2B5EF4-FFF2-40B4-BE49-F238E27FC236}">
              <a16:creationId xmlns:a16="http://schemas.microsoft.com/office/drawing/2014/main" id="{00000000-0008-0000-0300-000017010000}"/>
            </a:ext>
          </a:extLst>
        </xdr:cNvPr>
        <xdr:cNvSpPr txBox="1">
          <a:spLocks noChangeArrowheads="1"/>
        </xdr:cNvSpPr>
      </xdr:nvSpPr>
      <xdr:spPr bwMode="auto">
        <a:xfrm>
          <a:off x="33985200" y="69818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280" name="Text Box 16">
          <a:extLst>
            <a:ext uri="{FF2B5EF4-FFF2-40B4-BE49-F238E27FC236}">
              <a16:creationId xmlns:a16="http://schemas.microsoft.com/office/drawing/2014/main" id="{00000000-0008-0000-0300-000018010000}"/>
            </a:ext>
          </a:extLst>
        </xdr:cNvPr>
        <xdr:cNvSpPr txBox="1">
          <a:spLocks noChangeArrowheads="1"/>
        </xdr:cNvSpPr>
      </xdr:nvSpPr>
      <xdr:spPr bwMode="auto">
        <a:xfrm>
          <a:off x="357187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281" name="Text Box 17">
          <a:extLst>
            <a:ext uri="{FF2B5EF4-FFF2-40B4-BE49-F238E27FC236}">
              <a16:creationId xmlns:a16="http://schemas.microsoft.com/office/drawing/2014/main" id="{00000000-0008-0000-0300-000019010000}"/>
            </a:ext>
          </a:extLst>
        </xdr:cNvPr>
        <xdr:cNvSpPr txBox="1">
          <a:spLocks noChangeArrowheads="1"/>
        </xdr:cNvSpPr>
      </xdr:nvSpPr>
      <xdr:spPr bwMode="auto">
        <a:xfrm>
          <a:off x="357187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282" name="Text Box 18">
          <a:extLst>
            <a:ext uri="{FF2B5EF4-FFF2-40B4-BE49-F238E27FC236}">
              <a16:creationId xmlns:a16="http://schemas.microsoft.com/office/drawing/2014/main" id="{00000000-0008-0000-0300-00001A010000}"/>
            </a:ext>
          </a:extLst>
        </xdr:cNvPr>
        <xdr:cNvSpPr txBox="1">
          <a:spLocks noChangeArrowheads="1"/>
        </xdr:cNvSpPr>
      </xdr:nvSpPr>
      <xdr:spPr bwMode="auto">
        <a:xfrm>
          <a:off x="357187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283" name="Text Box 19">
          <a:extLst>
            <a:ext uri="{FF2B5EF4-FFF2-40B4-BE49-F238E27FC236}">
              <a16:creationId xmlns:a16="http://schemas.microsoft.com/office/drawing/2014/main" id="{00000000-0008-0000-0300-00001B010000}"/>
            </a:ext>
          </a:extLst>
        </xdr:cNvPr>
        <xdr:cNvSpPr txBox="1">
          <a:spLocks noChangeArrowheads="1"/>
        </xdr:cNvSpPr>
      </xdr:nvSpPr>
      <xdr:spPr bwMode="auto">
        <a:xfrm>
          <a:off x="357187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284" name="Text Box 16">
          <a:extLst>
            <a:ext uri="{FF2B5EF4-FFF2-40B4-BE49-F238E27FC236}">
              <a16:creationId xmlns:a16="http://schemas.microsoft.com/office/drawing/2014/main" id="{00000000-0008-0000-0300-00001C010000}"/>
            </a:ext>
          </a:extLst>
        </xdr:cNvPr>
        <xdr:cNvSpPr txBox="1">
          <a:spLocks noChangeArrowheads="1"/>
        </xdr:cNvSpPr>
      </xdr:nvSpPr>
      <xdr:spPr bwMode="auto">
        <a:xfrm>
          <a:off x="357187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285" name="Text Box 17">
          <a:extLst>
            <a:ext uri="{FF2B5EF4-FFF2-40B4-BE49-F238E27FC236}">
              <a16:creationId xmlns:a16="http://schemas.microsoft.com/office/drawing/2014/main" id="{00000000-0008-0000-0300-00001D010000}"/>
            </a:ext>
          </a:extLst>
        </xdr:cNvPr>
        <xdr:cNvSpPr txBox="1">
          <a:spLocks noChangeArrowheads="1"/>
        </xdr:cNvSpPr>
      </xdr:nvSpPr>
      <xdr:spPr bwMode="auto">
        <a:xfrm>
          <a:off x="357187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286" name="Text Box 18">
          <a:extLst>
            <a:ext uri="{FF2B5EF4-FFF2-40B4-BE49-F238E27FC236}">
              <a16:creationId xmlns:a16="http://schemas.microsoft.com/office/drawing/2014/main" id="{00000000-0008-0000-0300-00001E010000}"/>
            </a:ext>
          </a:extLst>
        </xdr:cNvPr>
        <xdr:cNvSpPr txBox="1">
          <a:spLocks noChangeArrowheads="1"/>
        </xdr:cNvSpPr>
      </xdr:nvSpPr>
      <xdr:spPr bwMode="auto">
        <a:xfrm>
          <a:off x="357187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287" name="Text Box 19">
          <a:extLst>
            <a:ext uri="{FF2B5EF4-FFF2-40B4-BE49-F238E27FC236}">
              <a16:creationId xmlns:a16="http://schemas.microsoft.com/office/drawing/2014/main" id="{00000000-0008-0000-0300-00001F010000}"/>
            </a:ext>
          </a:extLst>
        </xdr:cNvPr>
        <xdr:cNvSpPr txBox="1">
          <a:spLocks noChangeArrowheads="1"/>
        </xdr:cNvSpPr>
      </xdr:nvSpPr>
      <xdr:spPr bwMode="auto">
        <a:xfrm>
          <a:off x="357187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288" name="Text Box 16">
          <a:extLst>
            <a:ext uri="{FF2B5EF4-FFF2-40B4-BE49-F238E27FC236}">
              <a16:creationId xmlns:a16="http://schemas.microsoft.com/office/drawing/2014/main" id="{00000000-0008-0000-0300-000020010000}"/>
            </a:ext>
          </a:extLst>
        </xdr:cNvPr>
        <xdr:cNvSpPr txBox="1">
          <a:spLocks noChangeArrowheads="1"/>
        </xdr:cNvSpPr>
      </xdr:nvSpPr>
      <xdr:spPr bwMode="auto">
        <a:xfrm>
          <a:off x="357187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289" name="Text Box 17">
          <a:extLst>
            <a:ext uri="{FF2B5EF4-FFF2-40B4-BE49-F238E27FC236}">
              <a16:creationId xmlns:a16="http://schemas.microsoft.com/office/drawing/2014/main" id="{00000000-0008-0000-0300-000021010000}"/>
            </a:ext>
          </a:extLst>
        </xdr:cNvPr>
        <xdr:cNvSpPr txBox="1">
          <a:spLocks noChangeArrowheads="1"/>
        </xdr:cNvSpPr>
      </xdr:nvSpPr>
      <xdr:spPr bwMode="auto">
        <a:xfrm>
          <a:off x="357187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290" name="Text Box 18">
          <a:extLst>
            <a:ext uri="{FF2B5EF4-FFF2-40B4-BE49-F238E27FC236}">
              <a16:creationId xmlns:a16="http://schemas.microsoft.com/office/drawing/2014/main" id="{00000000-0008-0000-0300-000022010000}"/>
            </a:ext>
          </a:extLst>
        </xdr:cNvPr>
        <xdr:cNvSpPr txBox="1">
          <a:spLocks noChangeArrowheads="1"/>
        </xdr:cNvSpPr>
      </xdr:nvSpPr>
      <xdr:spPr bwMode="auto">
        <a:xfrm>
          <a:off x="357187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291" name="Text Box 19">
          <a:extLst>
            <a:ext uri="{FF2B5EF4-FFF2-40B4-BE49-F238E27FC236}">
              <a16:creationId xmlns:a16="http://schemas.microsoft.com/office/drawing/2014/main" id="{00000000-0008-0000-0300-000023010000}"/>
            </a:ext>
          </a:extLst>
        </xdr:cNvPr>
        <xdr:cNvSpPr txBox="1">
          <a:spLocks noChangeArrowheads="1"/>
        </xdr:cNvSpPr>
      </xdr:nvSpPr>
      <xdr:spPr bwMode="auto">
        <a:xfrm>
          <a:off x="357187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292" name="Text Box 16">
          <a:extLst>
            <a:ext uri="{FF2B5EF4-FFF2-40B4-BE49-F238E27FC236}">
              <a16:creationId xmlns:a16="http://schemas.microsoft.com/office/drawing/2014/main" id="{00000000-0008-0000-0300-000024010000}"/>
            </a:ext>
          </a:extLst>
        </xdr:cNvPr>
        <xdr:cNvSpPr txBox="1">
          <a:spLocks noChangeArrowheads="1"/>
        </xdr:cNvSpPr>
      </xdr:nvSpPr>
      <xdr:spPr bwMode="auto">
        <a:xfrm>
          <a:off x="357187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293" name="Text Box 17">
          <a:extLst>
            <a:ext uri="{FF2B5EF4-FFF2-40B4-BE49-F238E27FC236}">
              <a16:creationId xmlns:a16="http://schemas.microsoft.com/office/drawing/2014/main" id="{00000000-0008-0000-0300-000025010000}"/>
            </a:ext>
          </a:extLst>
        </xdr:cNvPr>
        <xdr:cNvSpPr txBox="1">
          <a:spLocks noChangeArrowheads="1"/>
        </xdr:cNvSpPr>
      </xdr:nvSpPr>
      <xdr:spPr bwMode="auto">
        <a:xfrm>
          <a:off x="357187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294" name="Text Box 18">
          <a:extLst>
            <a:ext uri="{FF2B5EF4-FFF2-40B4-BE49-F238E27FC236}">
              <a16:creationId xmlns:a16="http://schemas.microsoft.com/office/drawing/2014/main" id="{00000000-0008-0000-0300-000026010000}"/>
            </a:ext>
          </a:extLst>
        </xdr:cNvPr>
        <xdr:cNvSpPr txBox="1">
          <a:spLocks noChangeArrowheads="1"/>
        </xdr:cNvSpPr>
      </xdr:nvSpPr>
      <xdr:spPr bwMode="auto">
        <a:xfrm>
          <a:off x="357187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295" name="Text Box 19">
          <a:extLst>
            <a:ext uri="{FF2B5EF4-FFF2-40B4-BE49-F238E27FC236}">
              <a16:creationId xmlns:a16="http://schemas.microsoft.com/office/drawing/2014/main" id="{00000000-0008-0000-0300-000027010000}"/>
            </a:ext>
          </a:extLst>
        </xdr:cNvPr>
        <xdr:cNvSpPr txBox="1">
          <a:spLocks noChangeArrowheads="1"/>
        </xdr:cNvSpPr>
      </xdr:nvSpPr>
      <xdr:spPr bwMode="auto">
        <a:xfrm>
          <a:off x="35718750" y="587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19</xdr:row>
      <xdr:rowOff>0</xdr:rowOff>
    </xdr:from>
    <xdr:ext cx="95250" cy="171450"/>
    <xdr:sp macro="" textlink="">
      <xdr:nvSpPr>
        <xdr:cNvPr id="296" name="Text Box 16">
          <a:extLst>
            <a:ext uri="{FF2B5EF4-FFF2-40B4-BE49-F238E27FC236}">
              <a16:creationId xmlns:a16="http://schemas.microsoft.com/office/drawing/2014/main" id="{00000000-0008-0000-0300-000028010000}"/>
            </a:ext>
          </a:extLst>
        </xdr:cNvPr>
        <xdr:cNvSpPr txBox="1">
          <a:spLocks noChangeArrowheads="1"/>
        </xdr:cNvSpPr>
      </xdr:nvSpPr>
      <xdr:spPr bwMode="auto">
        <a:xfrm>
          <a:off x="876300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19</xdr:row>
      <xdr:rowOff>0</xdr:rowOff>
    </xdr:from>
    <xdr:ext cx="95250" cy="171450"/>
    <xdr:sp macro="" textlink="">
      <xdr:nvSpPr>
        <xdr:cNvPr id="297" name="Text Box 17">
          <a:extLst>
            <a:ext uri="{FF2B5EF4-FFF2-40B4-BE49-F238E27FC236}">
              <a16:creationId xmlns:a16="http://schemas.microsoft.com/office/drawing/2014/main" id="{00000000-0008-0000-0300-000029010000}"/>
            </a:ext>
          </a:extLst>
        </xdr:cNvPr>
        <xdr:cNvSpPr txBox="1">
          <a:spLocks noChangeArrowheads="1"/>
        </xdr:cNvSpPr>
      </xdr:nvSpPr>
      <xdr:spPr bwMode="auto">
        <a:xfrm>
          <a:off x="876300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19</xdr:row>
      <xdr:rowOff>0</xdr:rowOff>
    </xdr:from>
    <xdr:ext cx="95250" cy="171450"/>
    <xdr:sp macro="" textlink="">
      <xdr:nvSpPr>
        <xdr:cNvPr id="298" name="Text Box 18">
          <a:extLst>
            <a:ext uri="{FF2B5EF4-FFF2-40B4-BE49-F238E27FC236}">
              <a16:creationId xmlns:a16="http://schemas.microsoft.com/office/drawing/2014/main" id="{00000000-0008-0000-0300-00002A010000}"/>
            </a:ext>
          </a:extLst>
        </xdr:cNvPr>
        <xdr:cNvSpPr txBox="1">
          <a:spLocks noChangeArrowheads="1"/>
        </xdr:cNvSpPr>
      </xdr:nvSpPr>
      <xdr:spPr bwMode="auto">
        <a:xfrm>
          <a:off x="876300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19</xdr:row>
      <xdr:rowOff>0</xdr:rowOff>
    </xdr:from>
    <xdr:ext cx="95250" cy="171450"/>
    <xdr:sp macro="" textlink="">
      <xdr:nvSpPr>
        <xdr:cNvPr id="299" name="Text Box 19">
          <a:extLst>
            <a:ext uri="{FF2B5EF4-FFF2-40B4-BE49-F238E27FC236}">
              <a16:creationId xmlns:a16="http://schemas.microsoft.com/office/drawing/2014/main" id="{00000000-0008-0000-0300-00002B010000}"/>
            </a:ext>
          </a:extLst>
        </xdr:cNvPr>
        <xdr:cNvSpPr txBox="1">
          <a:spLocks noChangeArrowheads="1"/>
        </xdr:cNvSpPr>
      </xdr:nvSpPr>
      <xdr:spPr bwMode="auto">
        <a:xfrm>
          <a:off x="876300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24</xdr:row>
      <xdr:rowOff>504825</xdr:rowOff>
    </xdr:from>
    <xdr:ext cx="95250" cy="442269"/>
    <xdr:sp macro="" textlink="">
      <xdr:nvSpPr>
        <xdr:cNvPr id="300" name="Text Box 15">
          <a:extLst>
            <a:ext uri="{FF2B5EF4-FFF2-40B4-BE49-F238E27FC236}">
              <a16:creationId xmlns:a16="http://schemas.microsoft.com/office/drawing/2014/main" id="{00000000-0008-0000-0300-00002C010000}"/>
            </a:ext>
          </a:extLst>
        </xdr:cNvPr>
        <xdr:cNvSpPr txBox="1">
          <a:spLocks noChangeArrowheads="1"/>
        </xdr:cNvSpPr>
      </xdr:nvSpPr>
      <xdr:spPr bwMode="auto">
        <a:xfrm>
          <a:off x="8763000" y="14239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19</xdr:row>
      <xdr:rowOff>0</xdr:rowOff>
    </xdr:from>
    <xdr:ext cx="95250" cy="171450"/>
    <xdr:sp macro="" textlink="">
      <xdr:nvSpPr>
        <xdr:cNvPr id="301" name="Text Box 16">
          <a:extLst>
            <a:ext uri="{FF2B5EF4-FFF2-40B4-BE49-F238E27FC236}">
              <a16:creationId xmlns:a16="http://schemas.microsoft.com/office/drawing/2014/main" id="{00000000-0008-0000-0300-00002D010000}"/>
            </a:ext>
          </a:extLst>
        </xdr:cNvPr>
        <xdr:cNvSpPr txBox="1">
          <a:spLocks noChangeArrowheads="1"/>
        </xdr:cNvSpPr>
      </xdr:nvSpPr>
      <xdr:spPr bwMode="auto">
        <a:xfrm>
          <a:off x="3261360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19</xdr:row>
      <xdr:rowOff>0</xdr:rowOff>
    </xdr:from>
    <xdr:ext cx="95250" cy="171450"/>
    <xdr:sp macro="" textlink="">
      <xdr:nvSpPr>
        <xdr:cNvPr id="302" name="Text Box 17">
          <a:extLst>
            <a:ext uri="{FF2B5EF4-FFF2-40B4-BE49-F238E27FC236}">
              <a16:creationId xmlns:a16="http://schemas.microsoft.com/office/drawing/2014/main" id="{00000000-0008-0000-0300-00002E010000}"/>
            </a:ext>
          </a:extLst>
        </xdr:cNvPr>
        <xdr:cNvSpPr txBox="1">
          <a:spLocks noChangeArrowheads="1"/>
        </xdr:cNvSpPr>
      </xdr:nvSpPr>
      <xdr:spPr bwMode="auto">
        <a:xfrm>
          <a:off x="3261360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19</xdr:row>
      <xdr:rowOff>0</xdr:rowOff>
    </xdr:from>
    <xdr:ext cx="95250" cy="171450"/>
    <xdr:sp macro="" textlink="">
      <xdr:nvSpPr>
        <xdr:cNvPr id="303" name="Text Box 18">
          <a:extLst>
            <a:ext uri="{FF2B5EF4-FFF2-40B4-BE49-F238E27FC236}">
              <a16:creationId xmlns:a16="http://schemas.microsoft.com/office/drawing/2014/main" id="{00000000-0008-0000-0300-00002F010000}"/>
            </a:ext>
          </a:extLst>
        </xdr:cNvPr>
        <xdr:cNvSpPr txBox="1">
          <a:spLocks noChangeArrowheads="1"/>
        </xdr:cNvSpPr>
      </xdr:nvSpPr>
      <xdr:spPr bwMode="auto">
        <a:xfrm>
          <a:off x="3261360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19</xdr:row>
      <xdr:rowOff>0</xdr:rowOff>
    </xdr:from>
    <xdr:ext cx="95250" cy="171450"/>
    <xdr:sp macro="" textlink="">
      <xdr:nvSpPr>
        <xdr:cNvPr id="304" name="Text Box 19">
          <a:extLst>
            <a:ext uri="{FF2B5EF4-FFF2-40B4-BE49-F238E27FC236}">
              <a16:creationId xmlns:a16="http://schemas.microsoft.com/office/drawing/2014/main" id="{00000000-0008-0000-0300-000030010000}"/>
            </a:ext>
          </a:extLst>
        </xdr:cNvPr>
        <xdr:cNvSpPr txBox="1">
          <a:spLocks noChangeArrowheads="1"/>
        </xdr:cNvSpPr>
      </xdr:nvSpPr>
      <xdr:spPr bwMode="auto">
        <a:xfrm>
          <a:off x="3261360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305" name="Text Box 16">
          <a:extLst>
            <a:ext uri="{FF2B5EF4-FFF2-40B4-BE49-F238E27FC236}">
              <a16:creationId xmlns:a16="http://schemas.microsoft.com/office/drawing/2014/main" id="{00000000-0008-0000-0300-000031010000}"/>
            </a:ext>
          </a:extLst>
        </xdr:cNvPr>
        <xdr:cNvSpPr txBox="1">
          <a:spLocks noChangeArrowheads="1"/>
        </xdr:cNvSpPr>
      </xdr:nvSpPr>
      <xdr:spPr bwMode="auto">
        <a:xfrm>
          <a:off x="3398520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306" name="Text Box 17">
          <a:extLst>
            <a:ext uri="{FF2B5EF4-FFF2-40B4-BE49-F238E27FC236}">
              <a16:creationId xmlns:a16="http://schemas.microsoft.com/office/drawing/2014/main" id="{00000000-0008-0000-0300-000032010000}"/>
            </a:ext>
          </a:extLst>
        </xdr:cNvPr>
        <xdr:cNvSpPr txBox="1">
          <a:spLocks noChangeArrowheads="1"/>
        </xdr:cNvSpPr>
      </xdr:nvSpPr>
      <xdr:spPr bwMode="auto">
        <a:xfrm>
          <a:off x="3398520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307" name="Text Box 18">
          <a:extLst>
            <a:ext uri="{FF2B5EF4-FFF2-40B4-BE49-F238E27FC236}">
              <a16:creationId xmlns:a16="http://schemas.microsoft.com/office/drawing/2014/main" id="{00000000-0008-0000-0300-000033010000}"/>
            </a:ext>
          </a:extLst>
        </xdr:cNvPr>
        <xdr:cNvSpPr txBox="1">
          <a:spLocks noChangeArrowheads="1"/>
        </xdr:cNvSpPr>
      </xdr:nvSpPr>
      <xdr:spPr bwMode="auto">
        <a:xfrm>
          <a:off x="3398520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308" name="Text Box 19">
          <a:extLst>
            <a:ext uri="{FF2B5EF4-FFF2-40B4-BE49-F238E27FC236}">
              <a16:creationId xmlns:a16="http://schemas.microsoft.com/office/drawing/2014/main" id="{00000000-0008-0000-0300-000034010000}"/>
            </a:ext>
          </a:extLst>
        </xdr:cNvPr>
        <xdr:cNvSpPr txBox="1">
          <a:spLocks noChangeArrowheads="1"/>
        </xdr:cNvSpPr>
      </xdr:nvSpPr>
      <xdr:spPr bwMode="auto">
        <a:xfrm>
          <a:off x="3398520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24</xdr:row>
      <xdr:rowOff>504825</xdr:rowOff>
    </xdr:from>
    <xdr:ext cx="95250" cy="442269"/>
    <xdr:sp macro="" textlink="">
      <xdr:nvSpPr>
        <xdr:cNvPr id="309" name="Text Box 15">
          <a:extLst>
            <a:ext uri="{FF2B5EF4-FFF2-40B4-BE49-F238E27FC236}">
              <a16:creationId xmlns:a16="http://schemas.microsoft.com/office/drawing/2014/main" id="{00000000-0008-0000-0300-000035010000}"/>
            </a:ext>
          </a:extLst>
        </xdr:cNvPr>
        <xdr:cNvSpPr txBox="1">
          <a:spLocks noChangeArrowheads="1"/>
        </xdr:cNvSpPr>
      </xdr:nvSpPr>
      <xdr:spPr bwMode="auto">
        <a:xfrm>
          <a:off x="33985200" y="14239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310" name="Text Box 16">
          <a:extLst>
            <a:ext uri="{FF2B5EF4-FFF2-40B4-BE49-F238E27FC236}">
              <a16:creationId xmlns:a16="http://schemas.microsoft.com/office/drawing/2014/main" id="{00000000-0008-0000-0300-000036010000}"/>
            </a:ext>
          </a:extLst>
        </xdr:cNvPr>
        <xdr:cNvSpPr txBox="1">
          <a:spLocks noChangeArrowheads="1"/>
        </xdr:cNvSpPr>
      </xdr:nvSpPr>
      <xdr:spPr bwMode="auto">
        <a:xfrm>
          <a:off x="3398520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311" name="Text Box 17">
          <a:extLst>
            <a:ext uri="{FF2B5EF4-FFF2-40B4-BE49-F238E27FC236}">
              <a16:creationId xmlns:a16="http://schemas.microsoft.com/office/drawing/2014/main" id="{00000000-0008-0000-0300-000037010000}"/>
            </a:ext>
          </a:extLst>
        </xdr:cNvPr>
        <xdr:cNvSpPr txBox="1">
          <a:spLocks noChangeArrowheads="1"/>
        </xdr:cNvSpPr>
      </xdr:nvSpPr>
      <xdr:spPr bwMode="auto">
        <a:xfrm>
          <a:off x="3398520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312" name="Text Box 18">
          <a:extLst>
            <a:ext uri="{FF2B5EF4-FFF2-40B4-BE49-F238E27FC236}">
              <a16:creationId xmlns:a16="http://schemas.microsoft.com/office/drawing/2014/main" id="{00000000-0008-0000-0300-000038010000}"/>
            </a:ext>
          </a:extLst>
        </xdr:cNvPr>
        <xdr:cNvSpPr txBox="1">
          <a:spLocks noChangeArrowheads="1"/>
        </xdr:cNvSpPr>
      </xdr:nvSpPr>
      <xdr:spPr bwMode="auto">
        <a:xfrm>
          <a:off x="3398520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313" name="Text Box 19">
          <a:extLst>
            <a:ext uri="{FF2B5EF4-FFF2-40B4-BE49-F238E27FC236}">
              <a16:creationId xmlns:a16="http://schemas.microsoft.com/office/drawing/2014/main" id="{00000000-0008-0000-0300-000039010000}"/>
            </a:ext>
          </a:extLst>
        </xdr:cNvPr>
        <xdr:cNvSpPr txBox="1">
          <a:spLocks noChangeArrowheads="1"/>
        </xdr:cNvSpPr>
      </xdr:nvSpPr>
      <xdr:spPr bwMode="auto">
        <a:xfrm>
          <a:off x="3398520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24</xdr:row>
      <xdr:rowOff>504825</xdr:rowOff>
    </xdr:from>
    <xdr:ext cx="95250" cy="442269"/>
    <xdr:sp macro="" textlink="">
      <xdr:nvSpPr>
        <xdr:cNvPr id="314" name="Text Box 15">
          <a:extLst>
            <a:ext uri="{FF2B5EF4-FFF2-40B4-BE49-F238E27FC236}">
              <a16:creationId xmlns:a16="http://schemas.microsoft.com/office/drawing/2014/main" id="{00000000-0008-0000-0300-00003A010000}"/>
            </a:ext>
          </a:extLst>
        </xdr:cNvPr>
        <xdr:cNvSpPr txBox="1">
          <a:spLocks noChangeArrowheads="1"/>
        </xdr:cNvSpPr>
      </xdr:nvSpPr>
      <xdr:spPr bwMode="auto">
        <a:xfrm>
          <a:off x="33985200" y="14239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315" name="Text Box 16">
          <a:extLst>
            <a:ext uri="{FF2B5EF4-FFF2-40B4-BE49-F238E27FC236}">
              <a16:creationId xmlns:a16="http://schemas.microsoft.com/office/drawing/2014/main" id="{00000000-0008-0000-0300-00003B010000}"/>
            </a:ext>
          </a:extLst>
        </xdr:cNvPr>
        <xdr:cNvSpPr txBox="1">
          <a:spLocks noChangeArrowheads="1"/>
        </xdr:cNvSpPr>
      </xdr:nvSpPr>
      <xdr:spPr bwMode="auto">
        <a:xfrm>
          <a:off x="3571875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316" name="Text Box 17">
          <a:extLst>
            <a:ext uri="{FF2B5EF4-FFF2-40B4-BE49-F238E27FC236}">
              <a16:creationId xmlns:a16="http://schemas.microsoft.com/office/drawing/2014/main" id="{00000000-0008-0000-0300-00003C010000}"/>
            </a:ext>
          </a:extLst>
        </xdr:cNvPr>
        <xdr:cNvSpPr txBox="1">
          <a:spLocks noChangeArrowheads="1"/>
        </xdr:cNvSpPr>
      </xdr:nvSpPr>
      <xdr:spPr bwMode="auto">
        <a:xfrm>
          <a:off x="3571875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317" name="Text Box 18">
          <a:extLst>
            <a:ext uri="{FF2B5EF4-FFF2-40B4-BE49-F238E27FC236}">
              <a16:creationId xmlns:a16="http://schemas.microsoft.com/office/drawing/2014/main" id="{00000000-0008-0000-0300-00003D010000}"/>
            </a:ext>
          </a:extLst>
        </xdr:cNvPr>
        <xdr:cNvSpPr txBox="1">
          <a:spLocks noChangeArrowheads="1"/>
        </xdr:cNvSpPr>
      </xdr:nvSpPr>
      <xdr:spPr bwMode="auto">
        <a:xfrm>
          <a:off x="3571875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318" name="Text Box 19">
          <a:extLst>
            <a:ext uri="{FF2B5EF4-FFF2-40B4-BE49-F238E27FC236}">
              <a16:creationId xmlns:a16="http://schemas.microsoft.com/office/drawing/2014/main" id="{00000000-0008-0000-0300-00003E010000}"/>
            </a:ext>
          </a:extLst>
        </xdr:cNvPr>
        <xdr:cNvSpPr txBox="1">
          <a:spLocks noChangeArrowheads="1"/>
        </xdr:cNvSpPr>
      </xdr:nvSpPr>
      <xdr:spPr bwMode="auto">
        <a:xfrm>
          <a:off x="3571875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319" name="Text Box 16">
          <a:extLst>
            <a:ext uri="{FF2B5EF4-FFF2-40B4-BE49-F238E27FC236}">
              <a16:creationId xmlns:a16="http://schemas.microsoft.com/office/drawing/2014/main" id="{00000000-0008-0000-0300-00003F010000}"/>
            </a:ext>
          </a:extLst>
        </xdr:cNvPr>
        <xdr:cNvSpPr txBox="1">
          <a:spLocks noChangeArrowheads="1"/>
        </xdr:cNvSpPr>
      </xdr:nvSpPr>
      <xdr:spPr bwMode="auto">
        <a:xfrm>
          <a:off x="3571875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320" name="Text Box 17">
          <a:extLst>
            <a:ext uri="{FF2B5EF4-FFF2-40B4-BE49-F238E27FC236}">
              <a16:creationId xmlns:a16="http://schemas.microsoft.com/office/drawing/2014/main" id="{00000000-0008-0000-0300-000040010000}"/>
            </a:ext>
          </a:extLst>
        </xdr:cNvPr>
        <xdr:cNvSpPr txBox="1">
          <a:spLocks noChangeArrowheads="1"/>
        </xdr:cNvSpPr>
      </xdr:nvSpPr>
      <xdr:spPr bwMode="auto">
        <a:xfrm>
          <a:off x="3571875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321" name="Text Box 18">
          <a:extLst>
            <a:ext uri="{FF2B5EF4-FFF2-40B4-BE49-F238E27FC236}">
              <a16:creationId xmlns:a16="http://schemas.microsoft.com/office/drawing/2014/main" id="{00000000-0008-0000-0300-000041010000}"/>
            </a:ext>
          </a:extLst>
        </xdr:cNvPr>
        <xdr:cNvSpPr txBox="1">
          <a:spLocks noChangeArrowheads="1"/>
        </xdr:cNvSpPr>
      </xdr:nvSpPr>
      <xdr:spPr bwMode="auto">
        <a:xfrm>
          <a:off x="3571875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322" name="Text Box 19">
          <a:extLst>
            <a:ext uri="{FF2B5EF4-FFF2-40B4-BE49-F238E27FC236}">
              <a16:creationId xmlns:a16="http://schemas.microsoft.com/office/drawing/2014/main" id="{00000000-0008-0000-0300-000042010000}"/>
            </a:ext>
          </a:extLst>
        </xdr:cNvPr>
        <xdr:cNvSpPr txBox="1">
          <a:spLocks noChangeArrowheads="1"/>
        </xdr:cNvSpPr>
      </xdr:nvSpPr>
      <xdr:spPr bwMode="auto">
        <a:xfrm>
          <a:off x="3571875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323" name="Text Box 16">
          <a:extLst>
            <a:ext uri="{FF2B5EF4-FFF2-40B4-BE49-F238E27FC236}">
              <a16:creationId xmlns:a16="http://schemas.microsoft.com/office/drawing/2014/main" id="{00000000-0008-0000-0300-000043010000}"/>
            </a:ext>
          </a:extLst>
        </xdr:cNvPr>
        <xdr:cNvSpPr txBox="1">
          <a:spLocks noChangeArrowheads="1"/>
        </xdr:cNvSpPr>
      </xdr:nvSpPr>
      <xdr:spPr bwMode="auto">
        <a:xfrm>
          <a:off x="3571875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324" name="Text Box 17">
          <a:extLst>
            <a:ext uri="{FF2B5EF4-FFF2-40B4-BE49-F238E27FC236}">
              <a16:creationId xmlns:a16="http://schemas.microsoft.com/office/drawing/2014/main" id="{00000000-0008-0000-0300-000044010000}"/>
            </a:ext>
          </a:extLst>
        </xdr:cNvPr>
        <xdr:cNvSpPr txBox="1">
          <a:spLocks noChangeArrowheads="1"/>
        </xdr:cNvSpPr>
      </xdr:nvSpPr>
      <xdr:spPr bwMode="auto">
        <a:xfrm>
          <a:off x="3571875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325" name="Text Box 18">
          <a:extLst>
            <a:ext uri="{FF2B5EF4-FFF2-40B4-BE49-F238E27FC236}">
              <a16:creationId xmlns:a16="http://schemas.microsoft.com/office/drawing/2014/main" id="{00000000-0008-0000-0300-000045010000}"/>
            </a:ext>
          </a:extLst>
        </xdr:cNvPr>
        <xdr:cNvSpPr txBox="1">
          <a:spLocks noChangeArrowheads="1"/>
        </xdr:cNvSpPr>
      </xdr:nvSpPr>
      <xdr:spPr bwMode="auto">
        <a:xfrm>
          <a:off x="3571875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326" name="Text Box 19">
          <a:extLst>
            <a:ext uri="{FF2B5EF4-FFF2-40B4-BE49-F238E27FC236}">
              <a16:creationId xmlns:a16="http://schemas.microsoft.com/office/drawing/2014/main" id="{00000000-0008-0000-0300-000046010000}"/>
            </a:ext>
          </a:extLst>
        </xdr:cNvPr>
        <xdr:cNvSpPr txBox="1">
          <a:spLocks noChangeArrowheads="1"/>
        </xdr:cNvSpPr>
      </xdr:nvSpPr>
      <xdr:spPr bwMode="auto">
        <a:xfrm>
          <a:off x="3571875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327" name="Text Box 16">
          <a:extLst>
            <a:ext uri="{FF2B5EF4-FFF2-40B4-BE49-F238E27FC236}">
              <a16:creationId xmlns:a16="http://schemas.microsoft.com/office/drawing/2014/main" id="{00000000-0008-0000-0300-000047010000}"/>
            </a:ext>
          </a:extLst>
        </xdr:cNvPr>
        <xdr:cNvSpPr txBox="1">
          <a:spLocks noChangeArrowheads="1"/>
        </xdr:cNvSpPr>
      </xdr:nvSpPr>
      <xdr:spPr bwMode="auto">
        <a:xfrm>
          <a:off x="3571875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328" name="Text Box 17">
          <a:extLst>
            <a:ext uri="{FF2B5EF4-FFF2-40B4-BE49-F238E27FC236}">
              <a16:creationId xmlns:a16="http://schemas.microsoft.com/office/drawing/2014/main" id="{00000000-0008-0000-0300-000048010000}"/>
            </a:ext>
          </a:extLst>
        </xdr:cNvPr>
        <xdr:cNvSpPr txBox="1">
          <a:spLocks noChangeArrowheads="1"/>
        </xdr:cNvSpPr>
      </xdr:nvSpPr>
      <xdr:spPr bwMode="auto">
        <a:xfrm>
          <a:off x="3571875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329" name="Text Box 18">
          <a:extLst>
            <a:ext uri="{FF2B5EF4-FFF2-40B4-BE49-F238E27FC236}">
              <a16:creationId xmlns:a16="http://schemas.microsoft.com/office/drawing/2014/main" id="{00000000-0008-0000-0300-000049010000}"/>
            </a:ext>
          </a:extLst>
        </xdr:cNvPr>
        <xdr:cNvSpPr txBox="1">
          <a:spLocks noChangeArrowheads="1"/>
        </xdr:cNvSpPr>
      </xdr:nvSpPr>
      <xdr:spPr bwMode="auto">
        <a:xfrm>
          <a:off x="3571875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330" name="Text Box 19">
          <a:extLst>
            <a:ext uri="{FF2B5EF4-FFF2-40B4-BE49-F238E27FC236}">
              <a16:creationId xmlns:a16="http://schemas.microsoft.com/office/drawing/2014/main" id="{00000000-0008-0000-0300-00004A010000}"/>
            </a:ext>
          </a:extLst>
        </xdr:cNvPr>
        <xdr:cNvSpPr txBox="1">
          <a:spLocks noChangeArrowheads="1"/>
        </xdr:cNvSpPr>
      </xdr:nvSpPr>
      <xdr:spPr bwMode="auto">
        <a:xfrm>
          <a:off x="35718750" y="7219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24</xdr:row>
      <xdr:rowOff>504825</xdr:rowOff>
    </xdr:from>
    <xdr:ext cx="95250" cy="442269"/>
    <xdr:sp macro="" textlink="">
      <xdr:nvSpPr>
        <xdr:cNvPr id="332" name="Text Box 15">
          <a:extLst>
            <a:ext uri="{FF2B5EF4-FFF2-40B4-BE49-F238E27FC236}">
              <a16:creationId xmlns:a16="http://schemas.microsoft.com/office/drawing/2014/main" id="{00000000-0008-0000-0300-00004C010000}"/>
            </a:ext>
          </a:extLst>
        </xdr:cNvPr>
        <xdr:cNvSpPr txBox="1">
          <a:spLocks noChangeArrowheads="1"/>
        </xdr:cNvSpPr>
      </xdr:nvSpPr>
      <xdr:spPr bwMode="auto">
        <a:xfrm>
          <a:off x="8763000" y="14239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24</xdr:row>
      <xdr:rowOff>504825</xdr:rowOff>
    </xdr:from>
    <xdr:ext cx="95250" cy="442269"/>
    <xdr:sp macro="" textlink="">
      <xdr:nvSpPr>
        <xdr:cNvPr id="333" name="Text Box 15">
          <a:extLst>
            <a:ext uri="{FF2B5EF4-FFF2-40B4-BE49-F238E27FC236}">
              <a16:creationId xmlns:a16="http://schemas.microsoft.com/office/drawing/2014/main" id="{00000000-0008-0000-0300-00004D010000}"/>
            </a:ext>
          </a:extLst>
        </xdr:cNvPr>
        <xdr:cNvSpPr txBox="1">
          <a:spLocks noChangeArrowheads="1"/>
        </xdr:cNvSpPr>
      </xdr:nvSpPr>
      <xdr:spPr bwMode="auto">
        <a:xfrm>
          <a:off x="33985200" y="14239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24</xdr:row>
      <xdr:rowOff>504825</xdr:rowOff>
    </xdr:from>
    <xdr:ext cx="95250" cy="442269"/>
    <xdr:sp macro="" textlink="">
      <xdr:nvSpPr>
        <xdr:cNvPr id="334" name="Text Box 15">
          <a:extLst>
            <a:ext uri="{FF2B5EF4-FFF2-40B4-BE49-F238E27FC236}">
              <a16:creationId xmlns:a16="http://schemas.microsoft.com/office/drawing/2014/main" id="{00000000-0008-0000-0300-00004E010000}"/>
            </a:ext>
          </a:extLst>
        </xdr:cNvPr>
        <xdr:cNvSpPr txBox="1">
          <a:spLocks noChangeArrowheads="1"/>
        </xdr:cNvSpPr>
      </xdr:nvSpPr>
      <xdr:spPr bwMode="auto">
        <a:xfrm>
          <a:off x="33985200" y="14239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9</xdr:row>
      <xdr:rowOff>0</xdr:rowOff>
    </xdr:from>
    <xdr:ext cx="95250" cy="442269"/>
    <xdr:sp macro="" textlink="">
      <xdr:nvSpPr>
        <xdr:cNvPr id="335" name="Text Box 15">
          <a:extLst>
            <a:ext uri="{FF2B5EF4-FFF2-40B4-BE49-F238E27FC236}">
              <a16:creationId xmlns:a16="http://schemas.microsoft.com/office/drawing/2014/main" id="{00000000-0008-0000-0300-00004F010000}"/>
            </a:ext>
          </a:extLst>
        </xdr:cNvPr>
        <xdr:cNvSpPr txBox="1">
          <a:spLocks noChangeArrowheads="1"/>
        </xdr:cNvSpPr>
      </xdr:nvSpPr>
      <xdr:spPr bwMode="auto">
        <a:xfrm>
          <a:off x="8763000" y="3790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442269"/>
    <xdr:sp macro="" textlink="">
      <xdr:nvSpPr>
        <xdr:cNvPr id="336" name="Text Box 15">
          <a:extLst>
            <a:ext uri="{FF2B5EF4-FFF2-40B4-BE49-F238E27FC236}">
              <a16:creationId xmlns:a16="http://schemas.microsoft.com/office/drawing/2014/main" id="{00000000-0008-0000-0300-000050010000}"/>
            </a:ext>
          </a:extLst>
        </xdr:cNvPr>
        <xdr:cNvSpPr txBox="1">
          <a:spLocks noChangeArrowheads="1"/>
        </xdr:cNvSpPr>
      </xdr:nvSpPr>
      <xdr:spPr bwMode="auto">
        <a:xfrm>
          <a:off x="33985200" y="3790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442269"/>
    <xdr:sp macro="" textlink="">
      <xdr:nvSpPr>
        <xdr:cNvPr id="337" name="Text Box 15">
          <a:extLst>
            <a:ext uri="{FF2B5EF4-FFF2-40B4-BE49-F238E27FC236}">
              <a16:creationId xmlns:a16="http://schemas.microsoft.com/office/drawing/2014/main" id="{00000000-0008-0000-0300-000051010000}"/>
            </a:ext>
          </a:extLst>
        </xdr:cNvPr>
        <xdr:cNvSpPr txBox="1">
          <a:spLocks noChangeArrowheads="1"/>
        </xdr:cNvSpPr>
      </xdr:nvSpPr>
      <xdr:spPr bwMode="auto">
        <a:xfrm>
          <a:off x="33985200" y="3790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9</xdr:row>
      <xdr:rowOff>0</xdr:rowOff>
    </xdr:from>
    <xdr:ext cx="95250" cy="171450"/>
    <xdr:sp macro="" textlink="">
      <xdr:nvSpPr>
        <xdr:cNvPr id="338" name="Text Box 16">
          <a:extLst>
            <a:ext uri="{FF2B5EF4-FFF2-40B4-BE49-F238E27FC236}">
              <a16:creationId xmlns:a16="http://schemas.microsoft.com/office/drawing/2014/main" id="{00000000-0008-0000-0300-000052010000}"/>
            </a:ext>
          </a:extLst>
        </xdr:cNvPr>
        <xdr:cNvSpPr txBox="1">
          <a:spLocks noChangeArrowheads="1"/>
        </xdr:cNvSpPr>
      </xdr:nvSpPr>
      <xdr:spPr bwMode="auto">
        <a:xfrm>
          <a:off x="87630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9</xdr:row>
      <xdr:rowOff>0</xdr:rowOff>
    </xdr:from>
    <xdr:ext cx="95250" cy="171450"/>
    <xdr:sp macro="" textlink="">
      <xdr:nvSpPr>
        <xdr:cNvPr id="339" name="Text Box 17">
          <a:extLst>
            <a:ext uri="{FF2B5EF4-FFF2-40B4-BE49-F238E27FC236}">
              <a16:creationId xmlns:a16="http://schemas.microsoft.com/office/drawing/2014/main" id="{00000000-0008-0000-0300-000053010000}"/>
            </a:ext>
          </a:extLst>
        </xdr:cNvPr>
        <xdr:cNvSpPr txBox="1">
          <a:spLocks noChangeArrowheads="1"/>
        </xdr:cNvSpPr>
      </xdr:nvSpPr>
      <xdr:spPr bwMode="auto">
        <a:xfrm>
          <a:off x="87630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9</xdr:row>
      <xdr:rowOff>0</xdr:rowOff>
    </xdr:from>
    <xdr:ext cx="95250" cy="171450"/>
    <xdr:sp macro="" textlink="">
      <xdr:nvSpPr>
        <xdr:cNvPr id="340" name="Text Box 18">
          <a:extLst>
            <a:ext uri="{FF2B5EF4-FFF2-40B4-BE49-F238E27FC236}">
              <a16:creationId xmlns:a16="http://schemas.microsoft.com/office/drawing/2014/main" id="{00000000-0008-0000-0300-000054010000}"/>
            </a:ext>
          </a:extLst>
        </xdr:cNvPr>
        <xdr:cNvSpPr txBox="1">
          <a:spLocks noChangeArrowheads="1"/>
        </xdr:cNvSpPr>
      </xdr:nvSpPr>
      <xdr:spPr bwMode="auto">
        <a:xfrm>
          <a:off x="87630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9</xdr:row>
      <xdr:rowOff>0</xdr:rowOff>
    </xdr:from>
    <xdr:ext cx="95250" cy="171450"/>
    <xdr:sp macro="" textlink="">
      <xdr:nvSpPr>
        <xdr:cNvPr id="341" name="Text Box 19">
          <a:extLst>
            <a:ext uri="{FF2B5EF4-FFF2-40B4-BE49-F238E27FC236}">
              <a16:creationId xmlns:a16="http://schemas.microsoft.com/office/drawing/2014/main" id="{00000000-0008-0000-0300-000055010000}"/>
            </a:ext>
          </a:extLst>
        </xdr:cNvPr>
        <xdr:cNvSpPr txBox="1">
          <a:spLocks noChangeArrowheads="1"/>
        </xdr:cNvSpPr>
      </xdr:nvSpPr>
      <xdr:spPr bwMode="auto">
        <a:xfrm>
          <a:off x="87630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9</xdr:row>
      <xdr:rowOff>0</xdr:rowOff>
    </xdr:from>
    <xdr:ext cx="95250" cy="442269"/>
    <xdr:sp macro="" textlink="">
      <xdr:nvSpPr>
        <xdr:cNvPr id="342" name="Text Box 15">
          <a:extLst>
            <a:ext uri="{FF2B5EF4-FFF2-40B4-BE49-F238E27FC236}">
              <a16:creationId xmlns:a16="http://schemas.microsoft.com/office/drawing/2014/main" id="{00000000-0008-0000-0300-000056010000}"/>
            </a:ext>
          </a:extLst>
        </xdr:cNvPr>
        <xdr:cNvSpPr txBox="1">
          <a:spLocks noChangeArrowheads="1"/>
        </xdr:cNvSpPr>
      </xdr:nvSpPr>
      <xdr:spPr bwMode="auto">
        <a:xfrm>
          <a:off x="8763000" y="3790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9</xdr:row>
      <xdr:rowOff>0</xdr:rowOff>
    </xdr:from>
    <xdr:ext cx="95250" cy="171450"/>
    <xdr:sp macro="" textlink="">
      <xdr:nvSpPr>
        <xdr:cNvPr id="343" name="Text Box 16">
          <a:extLst>
            <a:ext uri="{FF2B5EF4-FFF2-40B4-BE49-F238E27FC236}">
              <a16:creationId xmlns:a16="http://schemas.microsoft.com/office/drawing/2014/main" id="{00000000-0008-0000-0300-000057010000}"/>
            </a:ext>
          </a:extLst>
        </xdr:cNvPr>
        <xdr:cNvSpPr txBox="1">
          <a:spLocks noChangeArrowheads="1"/>
        </xdr:cNvSpPr>
      </xdr:nvSpPr>
      <xdr:spPr bwMode="auto">
        <a:xfrm>
          <a:off x="326136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9</xdr:row>
      <xdr:rowOff>0</xdr:rowOff>
    </xdr:from>
    <xdr:ext cx="95250" cy="171450"/>
    <xdr:sp macro="" textlink="">
      <xdr:nvSpPr>
        <xdr:cNvPr id="344" name="Text Box 17">
          <a:extLst>
            <a:ext uri="{FF2B5EF4-FFF2-40B4-BE49-F238E27FC236}">
              <a16:creationId xmlns:a16="http://schemas.microsoft.com/office/drawing/2014/main" id="{00000000-0008-0000-0300-000058010000}"/>
            </a:ext>
          </a:extLst>
        </xdr:cNvPr>
        <xdr:cNvSpPr txBox="1">
          <a:spLocks noChangeArrowheads="1"/>
        </xdr:cNvSpPr>
      </xdr:nvSpPr>
      <xdr:spPr bwMode="auto">
        <a:xfrm>
          <a:off x="326136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9</xdr:row>
      <xdr:rowOff>0</xdr:rowOff>
    </xdr:from>
    <xdr:ext cx="95250" cy="171450"/>
    <xdr:sp macro="" textlink="">
      <xdr:nvSpPr>
        <xdr:cNvPr id="345" name="Text Box 18">
          <a:extLst>
            <a:ext uri="{FF2B5EF4-FFF2-40B4-BE49-F238E27FC236}">
              <a16:creationId xmlns:a16="http://schemas.microsoft.com/office/drawing/2014/main" id="{00000000-0008-0000-0300-000059010000}"/>
            </a:ext>
          </a:extLst>
        </xdr:cNvPr>
        <xdr:cNvSpPr txBox="1">
          <a:spLocks noChangeArrowheads="1"/>
        </xdr:cNvSpPr>
      </xdr:nvSpPr>
      <xdr:spPr bwMode="auto">
        <a:xfrm>
          <a:off x="326136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9</xdr:row>
      <xdr:rowOff>0</xdr:rowOff>
    </xdr:from>
    <xdr:ext cx="95250" cy="171450"/>
    <xdr:sp macro="" textlink="">
      <xdr:nvSpPr>
        <xdr:cNvPr id="346" name="Text Box 19">
          <a:extLst>
            <a:ext uri="{FF2B5EF4-FFF2-40B4-BE49-F238E27FC236}">
              <a16:creationId xmlns:a16="http://schemas.microsoft.com/office/drawing/2014/main" id="{00000000-0008-0000-0300-00005A010000}"/>
            </a:ext>
          </a:extLst>
        </xdr:cNvPr>
        <xdr:cNvSpPr txBox="1">
          <a:spLocks noChangeArrowheads="1"/>
        </xdr:cNvSpPr>
      </xdr:nvSpPr>
      <xdr:spPr bwMode="auto">
        <a:xfrm>
          <a:off x="326136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347" name="Text Box 16">
          <a:extLst>
            <a:ext uri="{FF2B5EF4-FFF2-40B4-BE49-F238E27FC236}">
              <a16:creationId xmlns:a16="http://schemas.microsoft.com/office/drawing/2014/main" id="{00000000-0008-0000-0300-00005B010000}"/>
            </a:ext>
          </a:extLst>
        </xdr:cNvPr>
        <xdr:cNvSpPr txBox="1">
          <a:spLocks noChangeArrowheads="1"/>
        </xdr:cNvSpPr>
      </xdr:nvSpPr>
      <xdr:spPr bwMode="auto">
        <a:xfrm>
          <a:off x="339852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348" name="Text Box 17">
          <a:extLst>
            <a:ext uri="{FF2B5EF4-FFF2-40B4-BE49-F238E27FC236}">
              <a16:creationId xmlns:a16="http://schemas.microsoft.com/office/drawing/2014/main" id="{00000000-0008-0000-0300-00005C010000}"/>
            </a:ext>
          </a:extLst>
        </xdr:cNvPr>
        <xdr:cNvSpPr txBox="1">
          <a:spLocks noChangeArrowheads="1"/>
        </xdr:cNvSpPr>
      </xdr:nvSpPr>
      <xdr:spPr bwMode="auto">
        <a:xfrm>
          <a:off x="339852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349" name="Text Box 18">
          <a:extLst>
            <a:ext uri="{FF2B5EF4-FFF2-40B4-BE49-F238E27FC236}">
              <a16:creationId xmlns:a16="http://schemas.microsoft.com/office/drawing/2014/main" id="{00000000-0008-0000-0300-00005D010000}"/>
            </a:ext>
          </a:extLst>
        </xdr:cNvPr>
        <xdr:cNvSpPr txBox="1">
          <a:spLocks noChangeArrowheads="1"/>
        </xdr:cNvSpPr>
      </xdr:nvSpPr>
      <xdr:spPr bwMode="auto">
        <a:xfrm>
          <a:off x="339852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350" name="Text Box 19">
          <a:extLst>
            <a:ext uri="{FF2B5EF4-FFF2-40B4-BE49-F238E27FC236}">
              <a16:creationId xmlns:a16="http://schemas.microsoft.com/office/drawing/2014/main" id="{00000000-0008-0000-0300-00005E010000}"/>
            </a:ext>
          </a:extLst>
        </xdr:cNvPr>
        <xdr:cNvSpPr txBox="1">
          <a:spLocks noChangeArrowheads="1"/>
        </xdr:cNvSpPr>
      </xdr:nvSpPr>
      <xdr:spPr bwMode="auto">
        <a:xfrm>
          <a:off x="339852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442269"/>
    <xdr:sp macro="" textlink="">
      <xdr:nvSpPr>
        <xdr:cNvPr id="351" name="Text Box 15">
          <a:extLst>
            <a:ext uri="{FF2B5EF4-FFF2-40B4-BE49-F238E27FC236}">
              <a16:creationId xmlns:a16="http://schemas.microsoft.com/office/drawing/2014/main" id="{00000000-0008-0000-0300-00005F010000}"/>
            </a:ext>
          </a:extLst>
        </xdr:cNvPr>
        <xdr:cNvSpPr txBox="1">
          <a:spLocks noChangeArrowheads="1"/>
        </xdr:cNvSpPr>
      </xdr:nvSpPr>
      <xdr:spPr bwMode="auto">
        <a:xfrm>
          <a:off x="33985200" y="3790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352" name="Text Box 16">
          <a:extLst>
            <a:ext uri="{FF2B5EF4-FFF2-40B4-BE49-F238E27FC236}">
              <a16:creationId xmlns:a16="http://schemas.microsoft.com/office/drawing/2014/main" id="{00000000-0008-0000-0300-000060010000}"/>
            </a:ext>
          </a:extLst>
        </xdr:cNvPr>
        <xdr:cNvSpPr txBox="1">
          <a:spLocks noChangeArrowheads="1"/>
        </xdr:cNvSpPr>
      </xdr:nvSpPr>
      <xdr:spPr bwMode="auto">
        <a:xfrm>
          <a:off x="339852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353" name="Text Box 17">
          <a:extLst>
            <a:ext uri="{FF2B5EF4-FFF2-40B4-BE49-F238E27FC236}">
              <a16:creationId xmlns:a16="http://schemas.microsoft.com/office/drawing/2014/main" id="{00000000-0008-0000-0300-000061010000}"/>
            </a:ext>
          </a:extLst>
        </xdr:cNvPr>
        <xdr:cNvSpPr txBox="1">
          <a:spLocks noChangeArrowheads="1"/>
        </xdr:cNvSpPr>
      </xdr:nvSpPr>
      <xdr:spPr bwMode="auto">
        <a:xfrm>
          <a:off x="339852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354" name="Text Box 18">
          <a:extLst>
            <a:ext uri="{FF2B5EF4-FFF2-40B4-BE49-F238E27FC236}">
              <a16:creationId xmlns:a16="http://schemas.microsoft.com/office/drawing/2014/main" id="{00000000-0008-0000-0300-000062010000}"/>
            </a:ext>
          </a:extLst>
        </xdr:cNvPr>
        <xdr:cNvSpPr txBox="1">
          <a:spLocks noChangeArrowheads="1"/>
        </xdr:cNvSpPr>
      </xdr:nvSpPr>
      <xdr:spPr bwMode="auto">
        <a:xfrm>
          <a:off x="339852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355" name="Text Box 19">
          <a:extLst>
            <a:ext uri="{FF2B5EF4-FFF2-40B4-BE49-F238E27FC236}">
              <a16:creationId xmlns:a16="http://schemas.microsoft.com/office/drawing/2014/main" id="{00000000-0008-0000-0300-000063010000}"/>
            </a:ext>
          </a:extLst>
        </xdr:cNvPr>
        <xdr:cNvSpPr txBox="1">
          <a:spLocks noChangeArrowheads="1"/>
        </xdr:cNvSpPr>
      </xdr:nvSpPr>
      <xdr:spPr bwMode="auto">
        <a:xfrm>
          <a:off x="339852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442269"/>
    <xdr:sp macro="" textlink="">
      <xdr:nvSpPr>
        <xdr:cNvPr id="356" name="Text Box 15">
          <a:extLst>
            <a:ext uri="{FF2B5EF4-FFF2-40B4-BE49-F238E27FC236}">
              <a16:creationId xmlns:a16="http://schemas.microsoft.com/office/drawing/2014/main" id="{00000000-0008-0000-0300-000064010000}"/>
            </a:ext>
          </a:extLst>
        </xdr:cNvPr>
        <xdr:cNvSpPr txBox="1">
          <a:spLocks noChangeArrowheads="1"/>
        </xdr:cNvSpPr>
      </xdr:nvSpPr>
      <xdr:spPr bwMode="auto">
        <a:xfrm>
          <a:off x="33985200" y="3790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57" name="Text Box 16">
          <a:extLst>
            <a:ext uri="{FF2B5EF4-FFF2-40B4-BE49-F238E27FC236}">
              <a16:creationId xmlns:a16="http://schemas.microsoft.com/office/drawing/2014/main" id="{00000000-0008-0000-0300-00006501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58" name="Text Box 17">
          <a:extLst>
            <a:ext uri="{FF2B5EF4-FFF2-40B4-BE49-F238E27FC236}">
              <a16:creationId xmlns:a16="http://schemas.microsoft.com/office/drawing/2014/main" id="{00000000-0008-0000-0300-00006601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59" name="Text Box 18">
          <a:extLst>
            <a:ext uri="{FF2B5EF4-FFF2-40B4-BE49-F238E27FC236}">
              <a16:creationId xmlns:a16="http://schemas.microsoft.com/office/drawing/2014/main" id="{00000000-0008-0000-0300-00006701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60" name="Text Box 19">
          <a:extLst>
            <a:ext uri="{FF2B5EF4-FFF2-40B4-BE49-F238E27FC236}">
              <a16:creationId xmlns:a16="http://schemas.microsoft.com/office/drawing/2014/main" id="{00000000-0008-0000-0300-00006801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61" name="Text Box 16">
          <a:extLst>
            <a:ext uri="{FF2B5EF4-FFF2-40B4-BE49-F238E27FC236}">
              <a16:creationId xmlns:a16="http://schemas.microsoft.com/office/drawing/2014/main" id="{00000000-0008-0000-0300-00006901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62" name="Text Box 17">
          <a:extLst>
            <a:ext uri="{FF2B5EF4-FFF2-40B4-BE49-F238E27FC236}">
              <a16:creationId xmlns:a16="http://schemas.microsoft.com/office/drawing/2014/main" id="{00000000-0008-0000-0300-00006A01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63" name="Text Box 18">
          <a:extLst>
            <a:ext uri="{FF2B5EF4-FFF2-40B4-BE49-F238E27FC236}">
              <a16:creationId xmlns:a16="http://schemas.microsoft.com/office/drawing/2014/main" id="{00000000-0008-0000-0300-00006B01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64" name="Text Box 19">
          <a:extLst>
            <a:ext uri="{FF2B5EF4-FFF2-40B4-BE49-F238E27FC236}">
              <a16:creationId xmlns:a16="http://schemas.microsoft.com/office/drawing/2014/main" id="{00000000-0008-0000-0300-00006C01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65" name="Text Box 16">
          <a:extLst>
            <a:ext uri="{FF2B5EF4-FFF2-40B4-BE49-F238E27FC236}">
              <a16:creationId xmlns:a16="http://schemas.microsoft.com/office/drawing/2014/main" id="{00000000-0008-0000-0300-00006D01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66" name="Text Box 17">
          <a:extLst>
            <a:ext uri="{FF2B5EF4-FFF2-40B4-BE49-F238E27FC236}">
              <a16:creationId xmlns:a16="http://schemas.microsoft.com/office/drawing/2014/main" id="{00000000-0008-0000-0300-00006E01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67" name="Text Box 18">
          <a:extLst>
            <a:ext uri="{FF2B5EF4-FFF2-40B4-BE49-F238E27FC236}">
              <a16:creationId xmlns:a16="http://schemas.microsoft.com/office/drawing/2014/main" id="{00000000-0008-0000-0300-00006F01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68" name="Text Box 19">
          <a:extLst>
            <a:ext uri="{FF2B5EF4-FFF2-40B4-BE49-F238E27FC236}">
              <a16:creationId xmlns:a16="http://schemas.microsoft.com/office/drawing/2014/main" id="{00000000-0008-0000-0300-00007001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69" name="Text Box 16">
          <a:extLst>
            <a:ext uri="{FF2B5EF4-FFF2-40B4-BE49-F238E27FC236}">
              <a16:creationId xmlns:a16="http://schemas.microsoft.com/office/drawing/2014/main" id="{00000000-0008-0000-0300-00007101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70" name="Text Box 17">
          <a:extLst>
            <a:ext uri="{FF2B5EF4-FFF2-40B4-BE49-F238E27FC236}">
              <a16:creationId xmlns:a16="http://schemas.microsoft.com/office/drawing/2014/main" id="{00000000-0008-0000-0300-00007201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71" name="Text Box 18">
          <a:extLst>
            <a:ext uri="{FF2B5EF4-FFF2-40B4-BE49-F238E27FC236}">
              <a16:creationId xmlns:a16="http://schemas.microsoft.com/office/drawing/2014/main" id="{00000000-0008-0000-0300-00007301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72" name="Text Box 19">
          <a:extLst>
            <a:ext uri="{FF2B5EF4-FFF2-40B4-BE49-F238E27FC236}">
              <a16:creationId xmlns:a16="http://schemas.microsoft.com/office/drawing/2014/main" id="{00000000-0008-0000-0300-000074010000}"/>
            </a:ext>
          </a:extLst>
        </xdr:cNvPr>
        <xdr:cNvSpPr txBox="1">
          <a:spLocks noChangeArrowheads="1"/>
        </xdr:cNvSpPr>
      </xdr:nvSpPr>
      <xdr:spPr bwMode="auto">
        <a:xfrm>
          <a:off x="3571875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9</xdr:row>
      <xdr:rowOff>0</xdr:rowOff>
    </xdr:from>
    <xdr:ext cx="95250" cy="442269"/>
    <xdr:sp macro="" textlink="">
      <xdr:nvSpPr>
        <xdr:cNvPr id="373" name="Text Box 15">
          <a:extLst>
            <a:ext uri="{FF2B5EF4-FFF2-40B4-BE49-F238E27FC236}">
              <a16:creationId xmlns:a16="http://schemas.microsoft.com/office/drawing/2014/main" id="{00000000-0008-0000-0300-000075010000}"/>
            </a:ext>
          </a:extLst>
        </xdr:cNvPr>
        <xdr:cNvSpPr txBox="1">
          <a:spLocks noChangeArrowheads="1"/>
        </xdr:cNvSpPr>
      </xdr:nvSpPr>
      <xdr:spPr bwMode="auto">
        <a:xfrm>
          <a:off x="8763000" y="3790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9</xdr:row>
      <xdr:rowOff>0</xdr:rowOff>
    </xdr:from>
    <xdr:ext cx="95250" cy="171450"/>
    <xdr:sp macro="" textlink="">
      <xdr:nvSpPr>
        <xdr:cNvPr id="374" name="Text Box 16">
          <a:extLst>
            <a:ext uri="{FF2B5EF4-FFF2-40B4-BE49-F238E27FC236}">
              <a16:creationId xmlns:a16="http://schemas.microsoft.com/office/drawing/2014/main" id="{00000000-0008-0000-0300-000076010000}"/>
            </a:ext>
          </a:extLst>
        </xdr:cNvPr>
        <xdr:cNvSpPr txBox="1">
          <a:spLocks noChangeArrowheads="1"/>
        </xdr:cNvSpPr>
      </xdr:nvSpPr>
      <xdr:spPr bwMode="auto">
        <a:xfrm>
          <a:off x="87630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9</xdr:row>
      <xdr:rowOff>0</xdr:rowOff>
    </xdr:from>
    <xdr:ext cx="95250" cy="171450"/>
    <xdr:sp macro="" textlink="">
      <xdr:nvSpPr>
        <xdr:cNvPr id="375" name="Text Box 17">
          <a:extLst>
            <a:ext uri="{FF2B5EF4-FFF2-40B4-BE49-F238E27FC236}">
              <a16:creationId xmlns:a16="http://schemas.microsoft.com/office/drawing/2014/main" id="{00000000-0008-0000-0300-000077010000}"/>
            </a:ext>
          </a:extLst>
        </xdr:cNvPr>
        <xdr:cNvSpPr txBox="1">
          <a:spLocks noChangeArrowheads="1"/>
        </xdr:cNvSpPr>
      </xdr:nvSpPr>
      <xdr:spPr bwMode="auto">
        <a:xfrm>
          <a:off x="87630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9</xdr:row>
      <xdr:rowOff>0</xdr:rowOff>
    </xdr:from>
    <xdr:ext cx="95250" cy="171450"/>
    <xdr:sp macro="" textlink="">
      <xdr:nvSpPr>
        <xdr:cNvPr id="376" name="Text Box 18">
          <a:extLst>
            <a:ext uri="{FF2B5EF4-FFF2-40B4-BE49-F238E27FC236}">
              <a16:creationId xmlns:a16="http://schemas.microsoft.com/office/drawing/2014/main" id="{00000000-0008-0000-0300-000078010000}"/>
            </a:ext>
          </a:extLst>
        </xdr:cNvPr>
        <xdr:cNvSpPr txBox="1">
          <a:spLocks noChangeArrowheads="1"/>
        </xdr:cNvSpPr>
      </xdr:nvSpPr>
      <xdr:spPr bwMode="auto">
        <a:xfrm>
          <a:off x="87630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9</xdr:row>
      <xdr:rowOff>0</xdr:rowOff>
    </xdr:from>
    <xdr:ext cx="95250" cy="171450"/>
    <xdr:sp macro="" textlink="">
      <xdr:nvSpPr>
        <xdr:cNvPr id="377" name="Text Box 19">
          <a:extLst>
            <a:ext uri="{FF2B5EF4-FFF2-40B4-BE49-F238E27FC236}">
              <a16:creationId xmlns:a16="http://schemas.microsoft.com/office/drawing/2014/main" id="{00000000-0008-0000-0300-000079010000}"/>
            </a:ext>
          </a:extLst>
        </xdr:cNvPr>
        <xdr:cNvSpPr txBox="1">
          <a:spLocks noChangeArrowheads="1"/>
        </xdr:cNvSpPr>
      </xdr:nvSpPr>
      <xdr:spPr bwMode="auto">
        <a:xfrm>
          <a:off x="8763000" y="379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9</xdr:row>
      <xdr:rowOff>0</xdr:rowOff>
    </xdr:from>
    <xdr:ext cx="95250" cy="442269"/>
    <xdr:sp macro="" textlink="">
      <xdr:nvSpPr>
        <xdr:cNvPr id="378" name="Text Box 15">
          <a:extLst>
            <a:ext uri="{FF2B5EF4-FFF2-40B4-BE49-F238E27FC236}">
              <a16:creationId xmlns:a16="http://schemas.microsoft.com/office/drawing/2014/main" id="{00000000-0008-0000-0300-00007A010000}"/>
            </a:ext>
          </a:extLst>
        </xdr:cNvPr>
        <xdr:cNvSpPr txBox="1">
          <a:spLocks noChangeArrowheads="1"/>
        </xdr:cNvSpPr>
      </xdr:nvSpPr>
      <xdr:spPr bwMode="auto">
        <a:xfrm>
          <a:off x="8763000" y="3790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9</xdr:row>
      <xdr:rowOff>0</xdr:rowOff>
    </xdr:from>
    <xdr:ext cx="95250" cy="442269"/>
    <xdr:sp macro="" textlink="">
      <xdr:nvSpPr>
        <xdr:cNvPr id="379" name="Text Box 15">
          <a:extLst>
            <a:ext uri="{FF2B5EF4-FFF2-40B4-BE49-F238E27FC236}">
              <a16:creationId xmlns:a16="http://schemas.microsoft.com/office/drawing/2014/main" id="{00000000-0008-0000-0300-00007B010000}"/>
            </a:ext>
          </a:extLst>
        </xdr:cNvPr>
        <xdr:cNvSpPr txBox="1">
          <a:spLocks noChangeArrowheads="1"/>
        </xdr:cNvSpPr>
      </xdr:nvSpPr>
      <xdr:spPr bwMode="auto">
        <a:xfrm>
          <a:off x="8763000" y="3790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25</xdr:row>
      <xdr:rowOff>0</xdr:rowOff>
    </xdr:from>
    <xdr:ext cx="95250" cy="171450"/>
    <xdr:sp macro="" textlink="">
      <xdr:nvSpPr>
        <xdr:cNvPr id="380" name="Text Box 16">
          <a:extLst>
            <a:ext uri="{FF2B5EF4-FFF2-40B4-BE49-F238E27FC236}">
              <a16:creationId xmlns:a16="http://schemas.microsoft.com/office/drawing/2014/main" id="{00000000-0008-0000-0300-00007C010000}"/>
            </a:ext>
          </a:extLst>
        </xdr:cNvPr>
        <xdr:cNvSpPr txBox="1">
          <a:spLocks noChangeArrowheads="1"/>
        </xdr:cNvSpPr>
      </xdr:nvSpPr>
      <xdr:spPr bwMode="auto">
        <a:xfrm>
          <a:off x="87630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25</xdr:row>
      <xdr:rowOff>0</xdr:rowOff>
    </xdr:from>
    <xdr:ext cx="95250" cy="171450"/>
    <xdr:sp macro="" textlink="">
      <xdr:nvSpPr>
        <xdr:cNvPr id="381" name="Text Box 17">
          <a:extLst>
            <a:ext uri="{FF2B5EF4-FFF2-40B4-BE49-F238E27FC236}">
              <a16:creationId xmlns:a16="http://schemas.microsoft.com/office/drawing/2014/main" id="{00000000-0008-0000-0300-00007D010000}"/>
            </a:ext>
          </a:extLst>
        </xdr:cNvPr>
        <xdr:cNvSpPr txBox="1">
          <a:spLocks noChangeArrowheads="1"/>
        </xdr:cNvSpPr>
      </xdr:nvSpPr>
      <xdr:spPr bwMode="auto">
        <a:xfrm>
          <a:off x="87630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25</xdr:row>
      <xdr:rowOff>0</xdr:rowOff>
    </xdr:from>
    <xdr:ext cx="95250" cy="171450"/>
    <xdr:sp macro="" textlink="">
      <xdr:nvSpPr>
        <xdr:cNvPr id="382" name="Text Box 18">
          <a:extLst>
            <a:ext uri="{FF2B5EF4-FFF2-40B4-BE49-F238E27FC236}">
              <a16:creationId xmlns:a16="http://schemas.microsoft.com/office/drawing/2014/main" id="{00000000-0008-0000-0300-00007E010000}"/>
            </a:ext>
          </a:extLst>
        </xdr:cNvPr>
        <xdr:cNvSpPr txBox="1">
          <a:spLocks noChangeArrowheads="1"/>
        </xdr:cNvSpPr>
      </xdr:nvSpPr>
      <xdr:spPr bwMode="auto">
        <a:xfrm>
          <a:off x="87630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25</xdr:row>
      <xdr:rowOff>0</xdr:rowOff>
    </xdr:from>
    <xdr:ext cx="95250" cy="171450"/>
    <xdr:sp macro="" textlink="">
      <xdr:nvSpPr>
        <xdr:cNvPr id="383" name="Text Box 19">
          <a:extLst>
            <a:ext uri="{FF2B5EF4-FFF2-40B4-BE49-F238E27FC236}">
              <a16:creationId xmlns:a16="http://schemas.microsoft.com/office/drawing/2014/main" id="{00000000-0008-0000-0300-00007F010000}"/>
            </a:ext>
          </a:extLst>
        </xdr:cNvPr>
        <xdr:cNvSpPr txBox="1">
          <a:spLocks noChangeArrowheads="1"/>
        </xdr:cNvSpPr>
      </xdr:nvSpPr>
      <xdr:spPr bwMode="auto">
        <a:xfrm>
          <a:off x="87630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25</xdr:row>
      <xdr:rowOff>0</xdr:rowOff>
    </xdr:from>
    <xdr:ext cx="95250" cy="442269"/>
    <xdr:sp macro="" textlink="">
      <xdr:nvSpPr>
        <xdr:cNvPr id="384" name="Text Box 15">
          <a:extLst>
            <a:ext uri="{FF2B5EF4-FFF2-40B4-BE49-F238E27FC236}">
              <a16:creationId xmlns:a16="http://schemas.microsoft.com/office/drawing/2014/main" id="{00000000-0008-0000-0300-000080010000}"/>
            </a:ext>
          </a:extLst>
        </xdr:cNvPr>
        <xdr:cNvSpPr txBox="1">
          <a:spLocks noChangeArrowheads="1"/>
        </xdr:cNvSpPr>
      </xdr:nvSpPr>
      <xdr:spPr bwMode="auto">
        <a:xfrm>
          <a:off x="8763000" y="4057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25</xdr:row>
      <xdr:rowOff>0</xdr:rowOff>
    </xdr:from>
    <xdr:ext cx="95250" cy="171450"/>
    <xdr:sp macro="" textlink="">
      <xdr:nvSpPr>
        <xdr:cNvPr id="385" name="Text Box 16">
          <a:extLst>
            <a:ext uri="{FF2B5EF4-FFF2-40B4-BE49-F238E27FC236}">
              <a16:creationId xmlns:a16="http://schemas.microsoft.com/office/drawing/2014/main" id="{00000000-0008-0000-0300-000081010000}"/>
            </a:ext>
          </a:extLst>
        </xdr:cNvPr>
        <xdr:cNvSpPr txBox="1">
          <a:spLocks noChangeArrowheads="1"/>
        </xdr:cNvSpPr>
      </xdr:nvSpPr>
      <xdr:spPr bwMode="auto">
        <a:xfrm>
          <a:off x="326136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25</xdr:row>
      <xdr:rowOff>0</xdr:rowOff>
    </xdr:from>
    <xdr:ext cx="95250" cy="171450"/>
    <xdr:sp macro="" textlink="">
      <xdr:nvSpPr>
        <xdr:cNvPr id="386" name="Text Box 17">
          <a:extLst>
            <a:ext uri="{FF2B5EF4-FFF2-40B4-BE49-F238E27FC236}">
              <a16:creationId xmlns:a16="http://schemas.microsoft.com/office/drawing/2014/main" id="{00000000-0008-0000-0300-000082010000}"/>
            </a:ext>
          </a:extLst>
        </xdr:cNvPr>
        <xdr:cNvSpPr txBox="1">
          <a:spLocks noChangeArrowheads="1"/>
        </xdr:cNvSpPr>
      </xdr:nvSpPr>
      <xdr:spPr bwMode="auto">
        <a:xfrm>
          <a:off x="326136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25</xdr:row>
      <xdr:rowOff>0</xdr:rowOff>
    </xdr:from>
    <xdr:ext cx="95250" cy="171450"/>
    <xdr:sp macro="" textlink="">
      <xdr:nvSpPr>
        <xdr:cNvPr id="387" name="Text Box 18">
          <a:extLst>
            <a:ext uri="{FF2B5EF4-FFF2-40B4-BE49-F238E27FC236}">
              <a16:creationId xmlns:a16="http://schemas.microsoft.com/office/drawing/2014/main" id="{00000000-0008-0000-0300-000083010000}"/>
            </a:ext>
          </a:extLst>
        </xdr:cNvPr>
        <xdr:cNvSpPr txBox="1">
          <a:spLocks noChangeArrowheads="1"/>
        </xdr:cNvSpPr>
      </xdr:nvSpPr>
      <xdr:spPr bwMode="auto">
        <a:xfrm>
          <a:off x="326136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25</xdr:row>
      <xdr:rowOff>0</xdr:rowOff>
    </xdr:from>
    <xdr:ext cx="95250" cy="171450"/>
    <xdr:sp macro="" textlink="">
      <xdr:nvSpPr>
        <xdr:cNvPr id="388" name="Text Box 19">
          <a:extLst>
            <a:ext uri="{FF2B5EF4-FFF2-40B4-BE49-F238E27FC236}">
              <a16:creationId xmlns:a16="http://schemas.microsoft.com/office/drawing/2014/main" id="{00000000-0008-0000-0300-000084010000}"/>
            </a:ext>
          </a:extLst>
        </xdr:cNvPr>
        <xdr:cNvSpPr txBox="1">
          <a:spLocks noChangeArrowheads="1"/>
        </xdr:cNvSpPr>
      </xdr:nvSpPr>
      <xdr:spPr bwMode="auto">
        <a:xfrm>
          <a:off x="326136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25</xdr:row>
      <xdr:rowOff>0</xdr:rowOff>
    </xdr:from>
    <xdr:ext cx="95250" cy="171450"/>
    <xdr:sp macro="" textlink="">
      <xdr:nvSpPr>
        <xdr:cNvPr id="389" name="Text Box 16">
          <a:extLst>
            <a:ext uri="{FF2B5EF4-FFF2-40B4-BE49-F238E27FC236}">
              <a16:creationId xmlns:a16="http://schemas.microsoft.com/office/drawing/2014/main" id="{00000000-0008-0000-0300-000085010000}"/>
            </a:ext>
          </a:extLst>
        </xdr:cNvPr>
        <xdr:cNvSpPr txBox="1">
          <a:spLocks noChangeArrowheads="1"/>
        </xdr:cNvSpPr>
      </xdr:nvSpPr>
      <xdr:spPr bwMode="auto">
        <a:xfrm>
          <a:off x="339852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25</xdr:row>
      <xdr:rowOff>0</xdr:rowOff>
    </xdr:from>
    <xdr:ext cx="95250" cy="171450"/>
    <xdr:sp macro="" textlink="">
      <xdr:nvSpPr>
        <xdr:cNvPr id="390" name="Text Box 17">
          <a:extLst>
            <a:ext uri="{FF2B5EF4-FFF2-40B4-BE49-F238E27FC236}">
              <a16:creationId xmlns:a16="http://schemas.microsoft.com/office/drawing/2014/main" id="{00000000-0008-0000-0300-000086010000}"/>
            </a:ext>
          </a:extLst>
        </xdr:cNvPr>
        <xdr:cNvSpPr txBox="1">
          <a:spLocks noChangeArrowheads="1"/>
        </xdr:cNvSpPr>
      </xdr:nvSpPr>
      <xdr:spPr bwMode="auto">
        <a:xfrm>
          <a:off x="339852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25</xdr:row>
      <xdr:rowOff>0</xdr:rowOff>
    </xdr:from>
    <xdr:ext cx="95250" cy="171450"/>
    <xdr:sp macro="" textlink="">
      <xdr:nvSpPr>
        <xdr:cNvPr id="391" name="Text Box 18">
          <a:extLst>
            <a:ext uri="{FF2B5EF4-FFF2-40B4-BE49-F238E27FC236}">
              <a16:creationId xmlns:a16="http://schemas.microsoft.com/office/drawing/2014/main" id="{00000000-0008-0000-0300-000087010000}"/>
            </a:ext>
          </a:extLst>
        </xdr:cNvPr>
        <xdr:cNvSpPr txBox="1">
          <a:spLocks noChangeArrowheads="1"/>
        </xdr:cNvSpPr>
      </xdr:nvSpPr>
      <xdr:spPr bwMode="auto">
        <a:xfrm>
          <a:off x="339852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25</xdr:row>
      <xdr:rowOff>0</xdr:rowOff>
    </xdr:from>
    <xdr:ext cx="95250" cy="171450"/>
    <xdr:sp macro="" textlink="">
      <xdr:nvSpPr>
        <xdr:cNvPr id="392" name="Text Box 19">
          <a:extLst>
            <a:ext uri="{FF2B5EF4-FFF2-40B4-BE49-F238E27FC236}">
              <a16:creationId xmlns:a16="http://schemas.microsoft.com/office/drawing/2014/main" id="{00000000-0008-0000-0300-000088010000}"/>
            </a:ext>
          </a:extLst>
        </xdr:cNvPr>
        <xdr:cNvSpPr txBox="1">
          <a:spLocks noChangeArrowheads="1"/>
        </xdr:cNvSpPr>
      </xdr:nvSpPr>
      <xdr:spPr bwMode="auto">
        <a:xfrm>
          <a:off x="339852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25</xdr:row>
      <xdr:rowOff>0</xdr:rowOff>
    </xdr:from>
    <xdr:ext cx="95250" cy="442269"/>
    <xdr:sp macro="" textlink="">
      <xdr:nvSpPr>
        <xdr:cNvPr id="393" name="Text Box 15">
          <a:extLst>
            <a:ext uri="{FF2B5EF4-FFF2-40B4-BE49-F238E27FC236}">
              <a16:creationId xmlns:a16="http://schemas.microsoft.com/office/drawing/2014/main" id="{00000000-0008-0000-0300-000089010000}"/>
            </a:ext>
          </a:extLst>
        </xdr:cNvPr>
        <xdr:cNvSpPr txBox="1">
          <a:spLocks noChangeArrowheads="1"/>
        </xdr:cNvSpPr>
      </xdr:nvSpPr>
      <xdr:spPr bwMode="auto">
        <a:xfrm>
          <a:off x="33985200" y="4057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25</xdr:row>
      <xdr:rowOff>0</xdr:rowOff>
    </xdr:from>
    <xdr:ext cx="95250" cy="171450"/>
    <xdr:sp macro="" textlink="">
      <xdr:nvSpPr>
        <xdr:cNvPr id="394" name="Text Box 16">
          <a:extLst>
            <a:ext uri="{FF2B5EF4-FFF2-40B4-BE49-F238E27FC236}">
              <a16:creationId xmlns:a16="http://schemas.microsoft.com/office/drawing/2014/main" id="{00000000-0008-0000-0300-00008A010000}"/>
            </a:ext>
          </a:extLst>
        </xdr:cNvPr>
        <xdr:cNvSpPr txBox="1">
          <a:spLocks noChangeArrowheads="1"/>
        </xdr:cNvSpPr>
      </xdr:nvSpPr>
      <xdr:spPr bwMode="auto">
        <a:xfrm>
          <a:off x="339852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25</xdr:row>
      <xdr:rowOff>0</xdr:rowOff>
    </xdr:from>
    <xdr:ext cx="95250" cy="171450"/>
    <xdr:sp macro="" textlink="">
      <xdr:nvSpPr>
        <xdr:cNvPr id="395" name="Text Box 17">
          <a:extLst>
            <a:ext uri="{FF2B5EF4-FFF2-40B4-BE49-F238E27FC236}">
              <a16:creationId xmlns:a16="http://schemas.microsoft.com/office/drawing/2014/main" id="{00000000-0008-0000-0300-00008B010000}"/>
            </a:ext>
          </a:extLst>
        </xdr:cNvPr>
        <xdr:cNvSpPr txBox="1">
          <a:spLocks noChangeArrowheads="1"/>
        </xdr:cNvSpPr>
      </xdr:nvSpPr>
      <xdr:spPr bwMode="auto">
        <a:xfrm>
          <a:off x="339852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25</xdr:row>
      <xdr:rowOff>0</xdr:rowOff>
    </xdr:from>
    <xdr:ext cx="95250" cy="171450"/>
    <xdr:sp macro="" textlink="">
      <xdr:nvSpPr>
        <xdr:cNvPr id="396" name="Text Box 18">
          <a:extLst>
            <a:ext uri="{FF2B5EF4-FFF2-40B4-BE49-F238E27FC236}">
              <a16:creationId xmlns:a16="http://schemas.microsoft.com/office/drawing/2014/main" id="{00000000-0008-0000-0300-00008C010000}"/>
            </a:ext>
          </a:extLst>
        </xdr:cNvPr>
        <xdr:cNvSpPr txBox="1">
          <a:spLocks noChangeArrowheads="1"/>
        </xdr:cNvSpPr>
      </xdr:nvSpPr>
      <xdr:spPr bwMode="auto">
        <a:xfrm>
          <a:off x="339852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25</xdr:row>
      <xdr:rowOff>0</xdr:rowOff>
    </xdr:from>
    <xdr:ext cx="95250" cy="171450"/>
    <xdr:sp macro="" textlink="">
      <xdr:nvSpPr>
        <xdr:cNvPr id="397" name="Text Box 19">
          <a:extLst>
            <a:ext uri="{FF2B5EF4-FFF2-40B4-BE49-F238E27FC236}">
              <a16:creationId xmlns:a16="http://schemas.microsoft.com/office/drawing/2014/main" id="{00000000-0008-0000-0300-00008D010000}"/>
            </a:ext>
          </a:extLst>
        </xdr:cNvPr>
        <xdr:cNvSpPr txBox="1">
          <a:spLocks noChangeArrowheads="1"/>
        </xdr:cNvSpPr>
      </xdr:nvSpPr>
      <xdr:spPr bwMode="auto">
        <a:xfrm>
          <a:off x="339852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25</xdr:row>
      <xdr:rowOff>0</xdr:rowOff>
    </xdr:from>
    <xdr:ext cx="95250" cy="442269"/>
    <xdr:sp macro="" textlink="">
      <xdr:nvSpPr>
        <xdr:cNvPr id="398" name="Text Box 15">
          <a:extLst>
            <a:ext uri="{FF2B5EF4-FFF2-40B4-BE49-F238E27FC236}">
              <a16:creationId xmlns:a16="http://schemas.microsoft.com/office/drawing/2014/main" id="{00000000-0008-0000-0300-00008E010000}"/>
            </a:ext>
          </a:extLst>
        </xdr:cNvPr>
        <xdr:cNvSpPr txBox="1">
          <a:spLocks noChangeArrowheads="1"/>
        </xdr:cNvSpPr>
      </xdr:nvSpPr>
      <xdr:spPr bwMode="auto">
        <a:xfrm>
          <a:off x="33985200" y="4057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399" name="Text Box 16">
          <a:extLst>
            <a:ext uri="{FF2B5EF4-FFF2-40B4-BE49-F238E27FC236}">
              <a16:creationId xmlns:a16="http://schemas.microsoft.com/office/drawing/2014/main" id="{00000000-0008-0000-0300-00008F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00" name="Text Box 17">
          <a:extLst>
            <a:ext uri="{FF2B5EF4-FFF2-40B4-BE49-F238E27FC236}">
              <a16:creationId xmlns:a16="http://schemas.microsoft.com/office/drawing/2014/main" id="{00000000-0008-0000-0300-000090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01" name="Text Box 18">
          <a:extLst>
            <a:ext uri="{FF2B5EF4-FFF2-40B4-BE49-F238E27FC236}">
              <a16:creationId xmlns:a16="http://schemas.microsoft.com/office/drawing/2014/main" id="{00000000-0008-0000-0300-000091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02" name="Text Box 19">
          <a:extLst>
            <a:ext uri="{FF2B5EF4-FFF2-40B4-BE49-F238E27FC236}">
              <a16:creationId xmlns:a16="http://schemas.microsoft.com/office/drawing/2014/main" id="{00000000-0008-0000-0300-000092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03" name="Text Box 16">
          <a:extLst>
            <a:ext uri="{FF2B5EF4-FFF2-40B4-BE49-F238E27FC236}">
              <a16:creationId xmlns:a16="http://schemas.microsoft.com/office/drawing/2014/main" id="{00000000-0008-0000-0300-000093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04" name="Text Box 17">
          <a:extLst>
            <a:ext uri="{FF2B5EF4-FFF2-40B4-BE49-F238E27FC236}">
              <a16:creationId xmlns:a16="http://schemas.microsoft.com/office/drawing/2014/main" id="{00000000-0008-0000-0300-000094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05" name="Text Box 18">
          <a:extLst>
            <a:ext uri="{FF2B5EF4-FFF2-40B4-BE49-F238E27FC236}">
              <a16:creationId xmlns:a16="http://schemas.microsoft.com/office/drawing/2014/main" id="{00000000-0008-0000-0300-000095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06" name="Text Box 19">
          <a:extLst>
            <a:ext uri="{FF2B5EF4-FFF2-40B4-BE49-F238E27FC236}">
              <a16:creationId xmlns:a16="http://schemas.microsoft.com/office/drawing/2014/main" id="{00000000-0008-0000-0300-000096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07" name="Text Box 16">
          <a:extLst>
            <a:ext uri="{FF2B5EF4-FFF2-40B4-BE49-F238E27FC236}">
              <a16:creationId xmlns:a16="http://schemas.microsoft.com/office/drawing/2014/main" id="{00000000-0008-0000-0300-000097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08" name="Text Box 17">
          <a:extLst>
            <a:ext uri="{FF2B5EF4-FFF2-40B4-BE49-F238E27FC236}">
              <a16:creationId xmlns:a16="http://schemas.microsoft.com/office/drawing/2014/main" id="{00000000-0008-0000-0300-000098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09" name="Text Box 18">
          <a:extLst>
            <a:ext uri="{FF2B5EF4-FFF2-40B4-BE49-F238E27FC236}">
              <a16:creationId xmlns:a16="http://schemas.microsoft.com/office/drawing/2014/main" id="{00000000-0008-0000-0300-000099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10" name="Text Box 19">
          <a:extLst>
            <a:ext uri="{FF2B5EF4-FFF2-40B4-BE49-F238E27FC236}">
              <a16:creationId xmlns:a16="http://schemas.microsoft.com/office/drawing/2014/main" id="{00000000-0008-0000-0300-00009A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11" name="Text Box 16">
          <a:extLst>
            <a:ext uri="{FF2B5EF4-FFF2-40B4-BE49-F238E27FC236}">
              <a16:creationId xmlns:a16="http://schemas.microsoft.com/office/drawing/2014/main" id="{00000000-0008-0000-0300-00009B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12" name="Text Box 17">
          <a:extLst>
            <a:ext uri="{FF2B5EF4-FFF2-40B4-BE49-F238E27FC236}">
              <a16:creationId xmlns:a16="http://schemas.microsoft.com/office/drawing/2014/main" id="{00000000-0008-0000-0300-00009C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13" name="Text Box 18">
          <a:extLst>
            <a:ext uri="{FF2B5EF4-FFF2-40B4-BE49-F238E27FC236}">
              <a16:creationId xmlns:a16="http://schemas.microsoft.com/office/drawing/2014/main" id="{00000000-0008-0000-0300-00009D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14" name="Text Box 19">
          <a:extLst>
            <a:ext uri="{FF2B5EF4-FFF2-40B4-BE49-F238E27FC236}">
              <a16:creationId xmlns:a16="http://schemas.microsoft.com/office/drawing/2014/main" id="{00000000-0008-0000-0300-00009E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25</xdr:row>
      <xdr:rowOff>0</xdr:rowOff>
    </xdr:from>
    <xdr:ext cx="95250" cy="171450"/>
    <xdr:sp macro="" textlink="">
      <xdr:nvSpPr>
        <xdr:cNvPr id="415" name="Text Box 16">
          <a:extLst>
            <a:ext uri="{FF2B5EF4-FFF2-40B4-BE49-F238E27FC236}">
              <a16:creationId xmlns:a16="http://schemas.microsoft.com/office/drawing/2014/main" id="{00000000-0008-0000-0300-00009F010000}"/>
            </a:ext>
          </a:extLst>
        </xdr:cNvPr>
        <xdr:cNvSpPr txBox="1">
          <a:spLocks noChangeArrowheads="1"/>
        </xdr:cNvSpPr>
      </xdr:nvSpPr>
      <xdr:spPr bwMode="auto">
        <a:xfrm>
          <a:off x="87630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25</xdr:row>
      <xdr:rowOff>0</xdr:rowOff>
    </xdr:from>
    <xdr:ext cx="95250" cy="171450"/>
    <xdr:sp macro="" textlink="">
      <xdr:nvSpPr>
        <xdr:cNvPr id="416" name="Text Box 17">
          <a:extLst>
            <a:ext uri="{FF2B5EF4-FFF2-40B4-BE49-F238E27FC236}">
              <a16:creationId xmlns:a16="http://schemas.microsoft.com/office/drawing/2014/main" id="{00000000-0008-0000-0300-0000A0010000}"/>
            </a:ext>
          </a:extLst>
        </xdr:cNvPr>
        <xdr:cNvSpPr txBox="1">
          <a:spLocks noChangeArrowheads="1"/>
        </xdr:cNvSpPr>
      </xdr:nvSpPr>
      <xdr:spPr bwMode="auto">
        <a:xfrm>
          <a:off x="87630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25</xdr:row>
      <xdr:rowOff>0</xdr:rowOff>
    </xdr:from>
    <xdr:ext cx="95250" cy="171450"/>
    <xdr:sp macro="" textlink="">
      <xdr:nvSpPr>
        <xdr:cNvPr id="417" name="Text Box 18">
          <a:extLst>
            <a:ext uri="{FF2B5EF4-FFF2-40B4-BE49-F238E27FC236}">
              <a16:creationId xmlns:a16="http://schemas.microsoft.com/office/drawing/2014/main" id="{00000000-0008-0000-0300-0000A1010000}"/>
            </a:ext>
          </a:extLst>
        </xdr:cNvPr>
        <xdr:cNvSpPr txBox="1">
          <a:spLocks noChangeArrowheads="1"/>
        </xdr:cNvSpPr>
      </xdr:nvSpPr>
      <xdr:spPr bwMode="auto">
        <a:xfrm>
          <a:off x="87630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25</xdr:row>
      <xdr:rowOff>0</xdr:rowOff>
    </xdr:from>
    <xdr:ext cx="95250" cy="171450"/>
    <xdr:sp macro="" textlink="">
      <xdr:nvSpPr>
        <xdr:cNvPr id="418" name="Text Box 19">
          <a:extLst>
            <a:ext uri="{FF2B5EF4-FFF2-40B4-BE49-F238E27FC236}">
              <a16:creationId xmlns:a16="http://schemas.microsoft.com/office/drawing/2014/main" id="{00000000-0008-0000-0300-0000A2010000}"/>
            </a:ext>
          </a:extLst>
        </xdr:cNvPr>
        <xdr:cNvSpPr txBox="1">
          <a:spLocks noChangeArrowheads="1"/>
        </xdr:cNvSpPr>
      </xdr:nvSpPr>
      <xdr:spPr bwMode="auto">
        <a:xfrm>
          <a:off x="87630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28</xdr:row>
      <xdr:rowOff>504825</xdr:rowOff>
    </xdr:from>
    <xdr:ext cx="95250" cy="442269"/>
    <xdr:sp macro="" textlink="">
      <xdr:nvSpPr>
        <xdr:cNvPr id="419" name="Text Box 15">
          <a:extLst>
            <a:ext uri="{FF2B5EF4-FFF2-40B4-BE49-F238E27FC236}">
              <a16:creationId xmlns:a16="http://schemas.microsoft.com/office/drawing/2014/main" id="{00000000-0008-0000-0300-0000A3010000}"/>
            </a:ext>
          </a:extLst>
        </xdr:cNvPr>
        <xdr:cNvSpPr txBox="1">
          <a:spLocks noChangeArrowheads="1"/>
        </xdr:cNvSpPr>
      </xdr:nvSpPr>
      <xdr:spPr bwMode="auto">
        <a:xfrm>
          <a:off x="8763000" y="609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25</xdr:row>
      <xdr:rowOff>0</xdr:rowOff>
    </xdr:from>
    <xdr:ext cx="95250" cy="171450"/>
    <xdr:sp macro="" textlink="">
      <xdr:nvSpPr>
        <xdr:cNvPr id="420" name="Text Box 16">
          <a:extLst>
            <a:ext uri="{FF2B5EF4-FFF2-40B4-BE49-F238E27FC236}">
              <a16:creationId xmlns:a16="http://schemas.microsoft.com/office/drawing/2014/main" id="{00000000-0008-0000-0300-0000A4010000}"/>
            </a:ext>
          </a:extLst>
        </xdr:cNvPr>
        <xdr:cNvSpPr txBox="1">
          <a:spLocks noChangeArrowheads="1"/>
        </xdr:cNvSpPr>
      </xdr:nvSpPr>
      <xdr:spPr bwMode="auto">
        <a:xfrm>
          <a:off x="326136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25</xdr:row>
      <xdr:rowOff>0</xdr:rowOff>
    </xdr:from>
    <xdr:ext cx="95250" cy="171450"/>
    <xdr:sp macro="" textlink="">
      <xdr:nvSpPr>
        <xdr:cNvPr id="421" name="Text Box 17">
          <a:extLst>
            <a:ext uri="{FF2B5EF4-FFF2-40B4-BE49-F238E27FC236}">
              <a16:creationId xmlns:a16="http://schemas.microsoft.com/office/drawing/2014/main" id="{00000000-0008-0000-0300-0000A5010000}"/>
            </a:ext>
          </a:extLst>
        </xdr:cNvPr>
        <xdr:cNvSpPr txBox="1">
          <a:spLocks noChangeArrowheads="1"/>
        </xdr:cNvSpPr>
      </xdr:nvSpPr>
      <xdr:spPr bwMode="auto">
        <a:xfrm>
          <a:off x="326136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25</xdr:row>
      <xdr:rowOff>0</xdr:rowOff>
    </xdr:from>
    <xdr:ext cx="95250" cy="171450"/>
    <xdr:sp macro="" textlink="">
      <xdr:nvSpPr>
        <xdr:cNvPr id="422" name="Text Box 18">
          <a:extLst>
            <a:ext uri="{FF2B5EF4-FFF2-40B4-BE49-F238E27FC236}">
              <a16:creationId xmlns:a16="http://schemas.microsoft.com/office/drawing/2014/main" id="{00000000-0008-0000-0300-0000A6010000}"/>
            </a:ext>
          </a:extLst>
        </xdr:cNvPr>
        <xdr:cNvSpPr txBox="1">
          <a:spLocks noChangeArrowheads="1"/>
        </xdr:cNvSpPr>
      </xdr:nvSpPr>
      <xdr:spPr bwMode="auto">
        <a:xfrm>
          <a:off x="326136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25</xdr:row>
      <xdr:rowOff>0</xdr:rowOff>
    </xdr:from>
    <xdr:ext cx="95250" cy="171450"/>
    <xdr:sp macro="" textlink="">
      <xdr:nvSpPr>
        <xdr:cNvPr id="423" name="Text Box 19">
          <a:extLst>
            <a:ext uri="{FF2B5EF4-FFF2-40B4-BE49-F238E27FC236}">
              <a16:creationId xmlns:a16="http://schemas.microsoft.com/office/drawing/2014/main" id="{00000000-0008-0000-0300-0000A7010000}"/>
            </a:ext>
          </a:extLst>
        </xdr:cNvPr>
        <xdr:cNvSpPr txBox="1">
          <a:spLocks noChangeArrowheads="1"/>
        </xdr:cNvSpPr>
      </xdr:nvSpPr>
      <xdr:spPr bwMode="auto">
        <a:xfrm>
          <a:off x="326136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25</xdr:row>
      <xdr:rowOff>0</xdr:rowOff>
    </xdr:from>
    <xdr:ext cx="95250" cy="171450"/>
    <xdr:sp macro="" textlink="">
      <xdr:nvSpPr>
        <xdr:cNvPr id="424" name="Text Box 16">
          <a:extLst>
            <a:ext uri="{FF2B5EF4-FFF2-40B4-BE49-F238E27FC236}">
              <a16:creationId xmlns:a16="http://schemas.microsoft.com/office/drawing/2014/main" id="{00000000-0008-0000-0300-0000A8010000}"/>
            </a:ext>
          </a:extLst>
        </xdr:cNvPr>
        <xdr:cNvSpPr txBox="1">
          <a:spLocks noChangeArrowheads="1"/>
        </xdr:cNvSpPr>
      </xdr:nvSpPr>
      <xdr:spPr bwMode="auto">
        <a:xfrm>
          <a:off x="339852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25</xdr:row>
      <xdr:rowOff>0</xdr:rowOff>
    </xdr:from>
    <xdr:ext cx="95250" cy="171450"/>
    <xdr:sp macro="" textlink="">
      <xdr:nvSpPr>
        <xdr:cNvPr id="425" name="Text Box 17">
          <a:extLst>
            <a:ext uri="{FF2B5EF4-FFF2-40B4-BE49-F238E27FC236}">
              <a16:creationId xmlns:a16="http://schemas.microsoft.com/office/drawing/2014/main" id="{00000000-0008-0000-0300-0000A9010000}"/>
            </a:ext>
          </a:extLst>
        </xdr:cNvPr>
        <xdr:cNvSpPr txBox="1">
          <a:spLocks noChangeArrowheads="1"/>
        </xdr:cNvSpPr>
      </xdr:nvSpPr>
      <xdr:spPr bwMode="auto">
        <a:xfrm>
          <a:off x="339852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25</xdr:row>
      <xdr:rowOff>0</xdr:rowOff>
    </xdr:from>
    <xdr:ext cx="95250" cy="171450"/>
    <xdr:sp macro="" textlink="">
      <xdr:nvSpPr>
        <xdr:cNvPr id="426" name="Text Box 18">
          <a:extLst>
            <a:ext uri="{FF2B5EF4-FFF2-40B4-BE49-F238E27FC236}">
              <a16:creationId xmlns:a16="http://schemas.microsoft.com/office/drawing/2014/main" id="{00000000-0008-0000-0300-0000AA010000}"/>
            </a:ext>
          </a:extLst>
        </xdr:cNvPr>
        <xdr:cNvSpPr txBox="1">
          <a:spLocks noChangeArrowheads="1"/>
        </xdr:cNvSpPr>
      </xdr:nvSpPr>
      <xdr:spPr bwMode="auto">
        <a:xfrm>
          <a:off x="339852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25</xdr:row>
      <xdr:rowOff>0</xdr:rowOff>
    </xdr:from>
    <xdr:ext cx="95250" cy="171450"/>
    <xdr:sp macro="" textlink="">
      <xdr:nvSpPr>
        <xdr:cNvPr id="427" name="Text Box 19">
          <a:extLst>
            <a:ext uri="{FF2B5EF4-FFF2-40B4-BE49-F238E27FC236}">
              <a16:creationId xmlns:a16="http://schemas.microsoft.com/office/drawing/2014/main" id="{00000000-0008-0000-0300-0000AB010000}"/>
            </a:ext>
          </a:extLst>
        </xdr:cNvPr>
        <xdr:cNvSpPr txBox="1">
          <a:spLocks noChangeArrowheads="1"/>
        </xdr:cNvSpPr>
      </xdr:nvSpPr>
      <xdr:spPr bwMode="auto">
        <a:xfrm>
          <a:off x="339852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28</xdr:row>
      <xdr:rowOff>504825</xdr:rowOff>
    </xdr:from>
    <xdr:ext cx="95250" cy="442269"/>
    <xdr:sp macro="" textlink="">
      <xdr:nvSpPr>
        <xdr:cNvPr id="428" name="Text Box 15">
          <a:extLst>
            <a:ext uri="{FF2B5EF4-FFF2-40B4-BE49-F238E27FC236}">
              <a16:creationId xmlns:a16="http://schemas.microsoft.com/office/drawing/2014/main" id="{00000000-0008-0000-0300-0000AC010000}"/>
            </a:ext>
          </a:extLst>
        </xdr:cNvPr>
        <xdr:cNvSpPr txBox="1">
          <a:spLocks noChangeArrowheads="1"/>
        </xdr:cNvSpPr>
      </xdr:nvSpPr>
      <xdr:spPr bwMode="auto">
        <a:xfrm>
          <a:off x="33985200" y="609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25</xdr:row>
      <xdr:rowOff>0</xdr:rowOff>
    </xdr:from>
    <xdr:ext cx="95250" cy="171450"/>
    <xdr:sp macro="" textlink="">
      <xdr:nvSpPr>
        <xdr:cNvPr id="429" name="Text Box 16">
          <a:extLst>
            <a:ext uri="{FF2B5EF4-FFF2-40B4-BE49-F238E27FC236}">
              <a16:creationId xmlns:a16="http://schemas.microsoft.com/office/drawing/2014/main" id="{00000000-0008-0000-0300-0000AD010000}"/>
            </a:ext>
          </a:extLst>
        </xdr:cNvPr>
        <xdr:cNvSpPr txBox="1">
          <a:spLocks noChangeArrowheads="1"/>
        </xdr:cNvSpPr>
      </xdr:nvSpPr>
      <xdr:spPr bwMode="auto">
        <a:xfrm>
          <a:off x="339852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25</xdr:row>
      <xdr:rowOff>0</xdr:rowOff>
    </xdr:from>
    <xdr:ext cx="95250" cy="171450"/>
    <xdr:sp macro="" textlink="">
      <xdr:nvSpPr>
        <xdr:cNvPr id="430" name="Text Box 17">
          <a:extLst>
            <a:ext uri="{FF2B5EF4-FFF2-40B4-BE49-F238E27FC236}">
              <a16:creationId xmlns:a16="http://schemas.microsoft.com/office/drawing/2014/main" id="{00000000-0008-0000-0300-0000AE010000}"/>
            </a:ext>
          </a:extLst>
        </xdr:cNvPr>
        <xdr:cNvSpPr txBox="1">
          <a:spLocks noChangeArrowheads="1"/>
        </xdr:cNvSpPr>
      </xdr:nvSpPr>
      <xdr:spPr bwMode="auto">
        <a:xfrm>
          <a:off x="339852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25</xdr:row>
      <xdr:rowOff>0</xdr:rowOff>
    </xdr:from>
    <xdr:ext cx="95250" cy="171450"/>
    <xdr:sp macro="" textlink="">
      <xdr:nvSpPr>
        <xdr:cNvPr id="431" name="Text Box 18">
          <a:extLst>
            <a:ext uri="{FF2B5EF4-FFF2-40B4-BE49-F238E27FC236}">
              <a16:creationId xmlns:a16="http://schemas.microsoft.com/office/drawing/2014/main" id="{00000000-0008-0000-0300-0000AF010000}"/>
            </a:ext>
          </a:extLst>
        </xdr:cNvPr>
        <xdr:cNvSpPr txBox="1">
          <a:spLocks noChangeArrowheads="1"/>
        </xdr:cNvSpPr>
      </xdr:nvSpPr>
      <xdr:spPr bwMode="auto">
        <a:xfrm>
          <a:off x="339852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25</xdr:row>
      <xdr:rowOff>0</xdr:rowOff>
    </xdr:from>
    <xdr:ext cx="95250" cy="171450"/>
    <xdr:sp macro="" textlink="">
      <xdr:nvSpPr>
        <xdr:cNvPr id="432" name="Text Box 19">
          <a:extLst>
            <a:ext uri="{FF2B5EF4-FFF2-40B4-BE49-F238E27FC236}">
              <a16:creationId xmlns:a16="http://schemas.microsoft.com/office/drawing/2014/main" id="{00000000-0008-0000-0300-0000B0010000}"/>
            </a:ext>
          </a:extLst>
        </xdr:cNvPr>
        <xdr:cNvSpPr txBox="1">
          <a:spLocks noChangeArrowheads="1"/>
        </xdr:cNvSpPr>
      </xdr:nvSpPr>
      <xdr:spPr bwMode="auto">
        <a:xfrm>
          <a:off x="339852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28</xdr:row>
      <xdr:rowOff>504825</xdr:rowOff>
    </xdr:from>
    <xdr:ext cx="95250" cy="442269"/>
    <xdr:sp macro="" textlink="">
      <xdr:nvSpPr>
        <xdr:cNvPr id="433" name="Text Box 15">
          <a:extLst>
            <a:ext uri="{FF2B5EF4-FFF2-40B4-BE49-F238E27FC236}">
              <a16:creationId xmlns:a16="http://schemas.microsoft.com/office/drawing/2014/main" id="{00000000-0008-0000-0300-0000B1010000}"/>
            </a:ext>
          </a:extLst>
        </xdr:cNvPr>
        <xdr:cNvSpPr txBox="1">
          <a:spLocks noChangeArrowheads="1"/>
        </xdr:cNvSpPr>
      </xdr:nvSpPr>
      <xdr:spPr bwMode="auto">
        <a:xfrm>
          <a:off x="33985200" y="609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34" name="Text Box 16">
          <a:extLst>
            <a:ext uri="{FF2B5EF4-FFF2-40B4-BE49-F238E27FC236}">
              <a16:creationId xmlns:a16="http://schemas.microsoft.com/office/drawing/2014/main" id="{00000000-0008-0000-0300-0000B2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35" name="Text Box 17">
          <a:extLst>
            <a:ext uri="{FF2B5EF4-FFF2-40B4-BE49-F238E27FC236}">
              <a16:creationId xmlns:a16="http://schemas.microsoft.com/office/drawing/2014/main" id="{00000000-0008-0000-0300-0000B3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36" name="Text Box 18">
          <a:extLst>
            <a:ext uri="{FF2B5EF4-FFF2-40B4-BE49-F238E27FC236}">
              <a16:creationId xmlns:a16="http://schemas.microsoft.com/office/drawing/2014/main" id="{00000000-0008-0000-0300-0000B4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37" name="Text Box 19">
          <a:extLst>
            <a:ext uri="{FF2B5EF4-FFF2-40B4-BE49-F238E27FC236}">
              <a16:creationId xmlns:a16="http://schemas.microsoft.com/office/drawing/2014/main" id="{00000000-0008-0000-0300-0000B5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38" name="Text Box 16">
          <a:extLst>
            <a:ext uri="{FF2B5EF4-FFF2-40B4-BE49-F238E27FC236}">
              <a16:creationId xmlns:a16="http://schemas.microsoft.com/office/drawing/2014/main" id="{00000000-0008-0000-0300-0000B6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39" name="Text Box 17">
          <a:extLst>
            <a:ext uri="{FF2B5EF4-FFF2-40B4-BE49-F238E27FC236}">
              <a16:creationId xmlns:a16="http://schemas.microsoft.com/office/drawing/2014/main" id="{00000000-0008-0000-0300-0000B7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40" name="Text Box 18">
          <a:extLst>
            <a:ext uri="{FF2B5EF4-FFF2-40B4-BE49-F238E27FC236}">
              <a16:creationId xmlns:a16="http://schemas.microsoft.com/office/drawing/2014/main" id="{00000000-0008-0000-0300-0000B8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41" name="Text Box 19">
          <a:extLst>
            <a:ext uri="{FF2B5EF4-FFF2-40B4-BE49-F238E27FC236}">
              <a16:creationId xmlns:a16="http://schemas.microsoft.com/office/drawing/2014/main" id="{00000000-0008-0000-0300-0000B9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42" name="Text Box 16">
          <a:extLst>
            <a:ext uri="{FF2B5EF4-FFF2-40B4-BE49-F238E27FC236}">
              <a16:creationId xmlns:a16="http://schemas.microsoft.com/office/drawing/2014/main" id="{00000000-0008-0000-0300-0000BA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43" name="Text Box 17">
          <a:extLst>
            <a:ext uri="{FF2B5EF4-FFF2-40B4-BE49-F238E27FC236}">
              <a16:creationId xmlns:a16="http://schemas.microsoft.com/office/drawing/2014/main" id="{00000000-0008-0000-0300-0000BB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44" name="Text Box 18">
          <a:extLst>
            <a:ext uri="{FF2B5EF4-FFF2-40B4-BE49-F238E27FC236}">
              <a16:creationId xmlns:a16="http://schemas.microsoft.com/office/drawing/2014/main" id="{00000000-0008-0000-0300-0000BC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45" name="Text Box 19">
          <a:extLst>
            <a:ext uri="{FF2B5EF4-FFF2-40B4-BE49-F238E27FC236}">
              <a16:creationId xmlns:a16="http://schemas.microsoft.com/office/drawing/2014/main" id="{00000000-0008-0000-0300-0000BD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46" name="Text Box 16">
          <a:extLst>
            <a:ext uri="{FF2B5EF4-FFF2-40B4-BE49-F238E27FC236}">
              <a16:creationId xmlns:a16="http://schemas.microsoft.com/office/drawing/2014/main" id="{00000000-0008-0000-0300-0000BE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47" name="Text Box 17">
          <a:extLst>
            <a:ext uri="{FF2B5EF4-FFF2-40B4-BE49-F238E27FC236}">
              <a16:creationId xmlns:a16="http://schemas.microsoft.com/office/drawing/2014/main" id="{00000000-0008-0000-0300-0000BF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48" name="Text Box 18">
          <a:extLst>
            <a:ext uri="{FF2B5EF4-FFF2-40B4-BE49-F238E27FC236}">
              <a16:creationId xmlns:a16="http://schemas.microsoft.com/office/drawing/2014/main" id="{00000000-0008-0000-0300-0000C0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49" name="Text Box 19">
          <a:extLst>
            <a:ext uri="{FF2B5EF4-FFF2-40B4-BE49-F238E27FC236}">
              <a16:creationId xmlns:a16="http://schemas.microsoft.com/office/drawing/2014/main" id="{00000000-0008-0000-0300-0000C1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25</xdr:row>
      <xdr:rowOff>0</xdr:rowOff>
    </xdr:from>
    <xdr:ext cx="95250" cy="442269"/>
    <xdr:sp macro="" textlink="">
      <xdr:nvSpPr>
        <xdr:cNvPr id="450" name="Text Box 15">
          <a:extLst>
            <a:ext uri="{FF2B5EF4-FFF2-40B4-BE49-F238E27FC236}">
              <a16:creationId xmlns:a16="http://schemas.microsoft.com/office/drawing/2014/main" id="{00000000-0008-0000-0300-0000C2010000}"/>
            </a:ext>
          </a:extLst>
        </xdr:cNvPr>
        <xdr:cNvSpPr txBox="1">
          <a:spLocks noChangeArrowheads="1"/>
        </xdr:cNvSpPr>
      </xdr:nvSpPr>
      <xdr:spPr bwMode="auto">
        <a:xfrm>
          <a:off x="8763000" y="4057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25</xdr:row>
      <xdr:rowOff>0</xdr:rowOff>
    </xdr:from>
    <xdr:ext cx="95250" cy="442269"/>
    <xdr:sp macro="" textlink="">
      <xdr:nvSpPr>
        <xdr:cNvPr id="451" name="Text Box 15">
          <a:extLst>
            <a:ext uri="{FF2B5EF4-FFF2-40B4-BE49-F238E27FC236}">
              <a16:creationId xmlns:a16="http://schemas.microsoft.com/office/drawing/2014/main" id="{00000000-0008-0000-0300-0000C3010000}"/>
            </a:ext>
          </a:extLst>
        </xdr:cNvPr>
        <xdr:cNvSpPr txBox="1">
          <a:spLocks noChangeArrowheads="1"/>
        </xdr:cNvSpPr>
      </xdr:nvSpPr>
      <xdr:spPr bwMode="auto">
        <a:xfrm>
          <a:off x="33985200" y="4057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25</xdr:row>
      <xdr:rowOff>0</xdr:rowOff>
    </xdr:from>
    <xdr:ext cx="95250" cy="442269"/>
    <xdr:sp macro="" textlink="">
      <xdr:nvSpPr>
        <xdr:cNvPr id="452" name="Text Box 15">
          <a:extLst>
            <a:ext uri="{FF2B5EF4-FFF2-40B4-BE49-F238E27FC236}">
              <a16:creationId xmlns:a16="http://schemas.microsoft.com/office/drawing/2014/main" id="{00000000-0008-0000-0300-0000C4010000}"/>
            </a:ext>
          </a:extLst>
        </xdr:cNvPr>
        <xdr:cNvSpPr txBox="1">
          <a:spLocks noChangeArrowheads="1"/>
        </xdr:cNvSpPr>
      </xdr:nvSpPr>
      <xdr:spPr bwMode="auto">
        <a:xfrm>
          <a:off x="33985200" y="4057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25</xdr:row>
      <xdr:rowOff>0</xdr:rowOff>
    </xdr:from>
    <xdr:ext cx="95250" cy="171450"/>
    <xdr:sp macro="" textlink="">
      <xdr:nvSpPr>
        <xdr:cNvPr id="453" name="Text Box 16">
          <a:extLst>
            <a:ext uri="{FF2B5EF4-FFF2-40B4-BE49-F238E27FC236}">
              <a16:creationId xmlns:a16="http://schemas.microsoft.com/office/drawing/2014/main" id="{00000000-0008-0000-0300-0000C5010000}"/>
            </a:ext>
          </a:extLst>
        </xdr:cNvPr>
        <xdr:cNvSpPr txBox="1">
          <a:spLocks noChangeArrowheads="1"/>
        </xdr:cNvSpPr>
      </xdr:nvSpPr>
      <xdr:spPr bwMode="auto">
        <a:xfrm>
          <a:off x="87630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25</xdr:row>
      <xdr:rowOff>0</xdr:rowOff>
    </xdr:from>
    <xdr:ext cx="95250" cy="171450"/>
    <xdr:sp macro="" textlink="">
      <xdr:nvSpPr>
        <xdr:cNvPr id="454" name="Text Box 17">
          <a:extLst>
            <a:ext uri="{FF2B5EF4-FFF2-40B4-BE49-F238E27FC236}">
              <a16:creationId xmlns:a16="http://schemas.microsoft.com/office/drawing/2014/main" id="{00000000-0008-0000-0300-0000C6010000}"/>
            </a:ext>
          </a:extLst>
        </xdr:cNvPr>
        <xdr:cNvSpPr txBox="1">
          <a:spLocks noChangeArrowheads="1"/>
        </xdr:cNvSpPr>
      </xdr:nvSpPr>
      <xdr:spPr bwMode="auto">
        <a:xfrm>
          <a:off x="87630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25</xdr:row>
      <xdr:rowOff>0</xdr:rowOff>
    </xdr:from>
    <xdr:ext cx="95250" cy="171450"/>
    <xdr:sp macro="" textlink="">
      <xdr:nvSpPr>
        <xdr:cNvPr id="455" name="Text Box 18">
          <a:extLst>
            <a:ext uri="{FF2B5EF4-FFF2-40B4-BE49-F238E27FC236}">
              <a16:creationId xmlns:a16="http://schemas.microsoft.com/office/drawing/2014/main" id="{00000000-0008-0000-0300-0000C7010000}"/>
            </a:ext>
          </a:extLst>
        </xdr:cNvPr>
        <xdr:cNvSpPr txBox="1">
          <a:spLocks noChangeArrowheads="1"/>
        </xdr:cNvSpPr>
      </xdr:nvSpPr>
      <xdr:spPr bwMode="auto">
        <a:xfrm>
          <a:off x="87630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25</xdr:row>
      <xdr:rowOff>0</xdr:rowOff>
    </xdr:from>
    <xdr:ext cx="95250" cy="171450"/>
    <xdr:sp macro="" textlink="">
      <xdr:nvSpPr>
        <xdr:cNvPr id="456" name="Text Box 19">
          <a:extLst>
            <a:ext uri="{FF2B5EF4-FFF2-40B4-BE49-F238E27FC236}">
              <a16:creationId xmlns:a16="http://schemas.microsoft.com/office/drawing/2014/main" id="{00000000-0008-0000-0300-0000C8010000}"/>
            </a:ext>
          </a:extLst>
        </xdr:cNvPr>
        <xdr:cNvSpPr txBox="1">
          <a:spLocks noChangeArrowheads="1"/>
        </xdr:cNvSpPr>
      </xdr:nvSpPr>
      <xdr:spPr bwMode="auto">
        <a:xfrm>
          <a:off x="87630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25</xdr:row>
      <xdr:rowOff>0</xdr:rowOff>
    </xdr:from>
    <xdr:ext cx="95250" cy="442269"/>
    <xdr:sp macro="" textlink="">
      <xdr:nvSpPr>
        <xdr:cNvPr id="457" name="Text Box 15">
          <a:extLst>
            <a:ext uri="{FF2B5EF4-FFF2-40B4-BE49-F238E27FC236}">
              <a16:creationId xmlns:a16="http://schemas.microsoft.com/office/drawing/2014/main" id="{00000000-0008-0000-0300-0000C9010000}"/>
            </a:ext>
          </a:extLst>
        </xdr:cNvPr>
        <xdr:cNvSpPr txBox="1">
          <a:spLocks noChangeArrowheads="1"/>
        </xdr:cNvSpPr>
      </xdr:nvSpPr>
      <xdr:spPr bwMode="auto">
        <a:xfrm>
          <a:off x="8763000" y="4057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25</xdr:row>
      <xdr:rowOff>0</xdr:rowOff>
    </xdr:from>
    <xdr:ext cx="95250" cy="171450"/>
    <xdr:sp macro="" textlink="">
      <xdr:nvSpPr>
        <xdr:cNvPr id="458" name="Text Box 16">
          <a:extLst>
            <a:ext uri="{FF2B5EF4-FFF2-40B4-BE49-F238E27FC236}">
              <a16:creationId xmlns:a16="http://schemas.microsoft.com/office/drawing/2014/main" id="{00000000-0008-0000-0300-0000CA010000}"/>
            </a:ext>
          </a:extLst>
        </xdr:cNvPr>
        <xdr:cNvSpPr txBox="1">
          <a:spLocks noChangeArrowheads="1"/>
        </xdr:cNvSpPr>
      </xdr:nvSpPr>
      <xdr:spPr bwMode="auto">
        <a:xfrm>
          <a:off x="326136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25</xdr:row>
      <xdr:rowOff>0</xdr:rowOff>
    </xdr:from>
    <xdr:ext cx="95250" cy="171450"/>
    <xdr:sp macro="" textlink="">
      <xdr:nvSpPr>
        <xdr:cNvPr id="459" name="Text Box 17">
          <a:extLst>
            <a:ext uri="{FF2B5EF4-FFF2-40B4-BE49-F238E27FC236}">
              <a16:creationId xmlns:a16="http://schemas.microsoft.com/office/drawing/2014/main" id="{00000000-0008-0000-0300-0000CB010000}"/>
            </a:ext>
          </a:extLst>
        </xdr:cNvPr>
        <xdr:cNvSpPr txBox="1">
          <a:spLocks noChangeArrowheads="1"/>
        </xdr:cNvSpPr>
      </xdr:nvSpPr>
      <xdr:spPr bwMode="auto">
        <a:xfrm>
          <a:off x="326136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25</xdr:row>
      <xdr:rowOff>0</xdr:rowOff>
    </xdr:from>
    <xdr:ext cx="95250" cy="171450"/>
    <xdr:sp macro="" textlink="">
      <xdr:nvSpPr>
        <xdr:cNvPr id="460" name="Text Box 18">
          <a:extLst>
            <a:ext uri="{FF2B5EF4-FFF2-40B4-BE49-F238E27FC236}">
              <a16:creationId xmlns:a16="http://schemas.microsoft.com/office/drawing/2014/main" id="{00000000-0008-0000-0300-0000CC010000}"/>
            </a:ext>
          </a:extLst>
        </xdr:cNvPr>
        <xdr:cNvSpPr txBox="1">
          <a:spLocks noChangeArrowheads="1"/>
        </xdr:cNvSpPr>
      </xdr:nvSpPr>
      <xdr:spPr bwMode="auto">
        <a:xfrm>
          <a:off x="326136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25</xdr:row>
      <xdr:rowOff>0</xdr:rowOff>
    </xdr:from>
    <xdr:ext cx="95250" cy="171450"/>
    <xdr:sp macro="" textlink="">
      <xdr:nvSpPr>
        <xdr:cNvPr id="461" name="Text Box 19">
          <a:extLst>
            <a:ext uri="{FF2B5EF4-FFF2-40B4-BE49-F238E27FC236}">
              <a16:creationId xmlns:a16="http://schemas.microsoft.com/office/drawing/2014/main" id="{00000000-0008-0000-0300-0000CD010000}"/>
            </a:ext>
          </a:extLst>
        </xdr:cNvPr>
        <xdr:cNvSpPr txBox="1">
          <a:spLocks noChangeArrowheads="1"/>
        </xdr:cNvSpPr>
      </xdr:nvSpPr>
      <xdr:spPr bwMode="auto">
        <a:xfrm>
          <a:off x="326136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25</xdr:row>
      <xdr:rowOff>0</xdr:rowOff>
    </xdr:from>
    <xdr:ext cx="95250" cy="171450"/>
    <xdr:sp macro="" textlink="">
      <xdr:nvSpPr>
        <xdr:cNvPr id="462" name="Text Box 16">
          <a:extLst>
            <a:ext uri="{FF2B5EF4-FFF2-40B4-BE49-F238E27FC236}">
              <a16:creationId xmlns:a16="http://schemas.microsoft.com/office/drawing/2014/main" id="{00000000-0008-0000-0300-0000CE010000}"/>
            </a:ext>
          </a:extLst>
        </xdr:cNvPr>
        <xdr:cNvSpPr txBox="1">
          <a:spLocks noChangeArrowheads="1"/>
        </xdr:cNvSpPr>
      </xdr:nvSpPr>
      <xdr:spPr bwMode="auto">
        <a:xfrm>
          <a:off x="339852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25</xdr:row>
      <xdr:rowOff>0</xdr:rowOff>
    </xdr:from>
    <xdr:ext cx="95250" cy="171450"/>
    <xdr:sp macro="" textlink="">
      <xdr:nvSpPr>
        <xdr:cNvPr id="463" name="Text Box 17">
          <a:extLst>
            <a:ext uri="{FF2B5EF4-FFF2-40B4-BE49-F238E27FC236}">
              <a16:creationId xmlns:a16="http://schemas.microsoft.com/office/drawing/2014/main" id="{00000000-0008-0000-0300-0000CF010000}"/>
            </a:ext>
          </a:extLst>
        </xdr:cNvPr>
        <xdr:cNvSpPr txBox="1">
          <a:spLocks noChangeArrowheads="1"/>
        </xdr:cNvSpPr>
      </xdr:nvSpPr>
      <xdr:spPr bwMode="auto">
        <a:xfrm>
          <a:off x="339852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25</xdr:row>
      <xdr:rowOff>0</xdr:rowOff>
    </xdr:from>
    <xdr:ext cx="95250" cy="171450"/>
    <xdr:sp macro="" textlink="">
      <xdr:nvSpPr>
        <xdr:cNvPr id="464" name="Text Box 18">
          <a:extLst>
            <a:ext uri="{FF2B5EF4-FFF2-40B4-BE49-F238E27FC236}">
              <a16:creationId xmlns:a16="http://schemas.microsoft.com/office/drawing/2014/main" id="{00000000-0008-0000-0300-0000D0010000}"/>
            </a:ext>
          </a:extLst>
        </xdr:cNvPr>
        <xdr:cNvSpPr txBox="1">
          <a:spLocks noChangeArrowheads="1"/>
        </xdr:cNvSpPr>
      </xdr:nvSpPr>
      <xdr:spPr bwMode="auto">
        <a:xfrm>
          <a:off x="339852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25</xdr:row>
      <xdr:rowOff>0</xdr:rowOff>
    </xdr:from>
    <xdr:ext cx="95250" cy="171450"/>
    <xdr:sp macro="" textlink="">
      <xdr:nvSpPr>
        <xdr:cNvPr id="465" name="Text Box 19">
          <a:extLst>
            <a:ext uri="{FF2B5EF4-FFF2-40B4-BE49-F238E27FC236}">
              <a16:creationId xmlns:a16="http://schemas.microsoft.com/office/drawing/2014/main" id="{00000000-0008-0000-0300-0000D1010000}"/>
            </a:ext>
          </a:extLst>
        </xdr:cNvPr>
        <xdr:cNvSpPr txBox="1">
          <a:spLocks noChangeArrowheads="1"/>
        </xdr:cNvSpPr>
      </xdr:nvSpPr>
      <xdr:spPr bwMode="auto">
        <a:xfrm>
          <a:off x="339852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25</xdr:row>
      <xdr:rowOff>0</xdr:rowOff>
    </xdr:from>
    <xdr:ext cx="95250" cy="442269"/>
    <xdr:sp macro="" textlink="">
      <xdr:nvSpPr>
        <xdr:cNvPr id="466" name="Text Box 15">
          <a:extLst>
            <a:ext uri="{FF2B5EF4-FFF2-40B4-BE49-F238E27FC236}">
              <a16:creationId xmlns:a16="http://schemas.microsoft.com/office/drawing/2014/main" id="{00000000-0008-0000-0300-0000D2010000}"/>
            </a:ext>
          </a:extLst>
        </xdr:cNvPr>
        <xdr:cNvSpPr txBox="1">
          <a:spLocks noChangeArrowheads="1"/>
        </xdr:cNvSpPr>
      </xdr:nvSpPr>
      <xdr:spPr bwMode="auto">
        <a:xfrm>
          <a:off x="33985200" y="4057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25</xdr:row>
      <xdr:rowOff>0</xdr:rowOff>
    </xdr:from>
    <xdr:ext cx="95250" cy="171450"/>
    <xdr:sp macro="" textlink="">
      <xdr:nvSpPr>
        <xdr:cNvPr id="467" name="Text Box 16">
          <a:extLst>
            <a:ext uri="{FF2B5EF4-FFF2-40B4-BE49-F238E27FC236}">
              <a16:creationId xmlns:a16="http://schemas.microsoft.com/office/drawing/2014/main" id="{00000000-0008-0000-0300-0000D3010000}"/>
            </a:ext>
          </a:extLst>
        </xdr:cNvPr>
        <xdr:cNvSpPr txBox="1">
          <a:spLocks noChangeArrowheads="1"/>
        </xdr:cNvSpPr>
      </xdr:nvSpPr>
      <xdr:spPr bwMode="auto">
        <a:xfrm>
          <a:off x="339852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25</xdr:row>
      <xdr:rowOff>0</xdr:rowOff>
    </xdr:from>
    <xdr:ext cx="95250" cy="171450"/>
    <xdr:sp macro="" textlink="">
      <xdr:nvSpPr>
        <xdr:cNvPr id="468" name="Text Box 17">
          <a:extLst>
            <a:ext uri="{FF2B5EF4-FFF2-40B4-BE49-F238E27FC236}">
              <a16:creationId xmlns:a16="http://schemas.microsoft.com/office/drawing/2014/main" id="{00000000-0008-0000-0300-0000D4010000}"/>
            </a:ext>
          </a:extLst>
        </xdr:cNvPr>
        <xdr:cNvSpPr txBox="1">
          <a:spLocks noChangeArrowheads="1"/>
        </xdr:cNvSpPr>
      </xdr:nvSpPr>
      <xdr:spPr bwMode="auto">
        <a:xfrm>
          <a:off x="339852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25</xdr:row>
      <xdr:rowOff>0</xdr:rowOff>
    </xdr:from>
    <xdr:ext cx="95250" cy="171450"/>
    <xdr:sp macro="" textlink="">
      <xdr:nvSpPr>
        <xdr:cNvPr id="469" name="Text Box 18">
          <a:extLst>
            <a:ext uri="{FF2B5EF4-FFF2-40B4-BE49-F238E27FC236}">
              <a16:creationId xmlns:a16="http://schemas.microsoft.com/office/drawing/2014/main" id="{00000000-0008-0000-0300-0000D5010000}"/>
            </a:ext>
          </a:extLst>
        </xdr:cNvPr>
        <xdr:cNvSpPr txBox="1">
          <a:spLocks noChangeArrowheads="1"/>
        </xdr:cNvSpPr>
      </xdr:nvSpPr>
      <xdr:spPr bwMode="auto">
        <a:xfrm>
          <a:off x="339852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25</xdr:row>
      <xdr:rowOff>0</xdr:rowOff>
    </xdr:from>
    <xdr:ext cx="95250" cy="171450"/>
    <xdr:sp macro="" textlink="">
      <xdr:nvSpPr>
        <xdr:cNvPr id="470" name="Text Box 19">
          <a:extLst>
            <a:ext uri="{FF2B5EF4-FFF2-40B4-BE49-F238E27FC236}">
              <a16:creationId xmlns:a16="http://schemas.microsoft.com/office/drawing/2014/main" id="{00000000-0008-0000-0300-0000D6010000}"/>
            </a:ext>
          </a:extLst>
        </xdr:cNvPr>
        <xdr:cNvSpPr txBox="1">
          <a:spLocks noChangeArrowheads="1"/>
        </xdr:cNvSpPr>
      </xdr:nvSpPr>
      <xdr:spPr bwMode="auto">
        <a:xfrm>
          <a:off x="339852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25</xdr:row>
      <xdr:rowOff>0</xdr:rowOff>
    </xdr:from>
    <xdr:ext cx="95250" cy="442269"/>
    <xdr:sp macro="" textlink="">
      <xdr:nvSpPr>
        <xdr:cNvPr id="471" name="Text Box 15">
          <a:extLst>
            <a:ext uri="{FF2B5EF4-FFF2-40B4-BE49-F238E27FC236}">
              <a16:creationId xmlns:a16="http://schemas.microsoft.com/office/drawing/2014/main" id="{00000000-0008-0000-0300-0000D7010000}"/>
            </a:ext>
          </a:extLst>
        </xdr:cNvPr>
        <xdr:cNvSpPr txBox="1">
          <a:spLocks noChangeArrowheads="1"/>
        </xdr:cNvSpPr>
      </xdr:nvSpPr>
      <xdr:spPr bwMode="auto">
        <a:xfrm>
          <a:off x="33985200" y="4057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72" name="Text Box 16">
          <a:extLst>
            <a:ext uri="{FF2B5EF4-FFF2-40B4-BE49-F238E27FC236}">
              <a16:creationId xmlns:a16="http://schemas.microsoft.com/office/drawing/2014/main" id="{00000000-0008-0000-0300-0000D8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73" name="Text Box 17">
          <a:extLst>
            <a:ext uri="{FF2B5EF4-FFF2-40B4-BE49-F238E27FC236}">
              <a16:creationId xmlns:a16="http://schemas.microsoft.com/office/drawing/2014/main" id="{00000000-0008-0000-0300-0000D9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74" name="Text Box 18">
          <a:extLst>
            <a:ext uri="{FF2B5EF4-FFF2-40B4-BE49-F238E27FC236}">
              <a16:creationId xmlns:a16="http://schemas.microsoft.com/office/drawing/2014/main" id="{00000000-0008-0000-0300-0000DA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75" name="Text Box 19">
          <a:extLst>
            <a:ext uri="{FF2B5EF4-FFF2-40B4-BE49-F238E27FC236}">
              <a16:creationId xmlns:a16="http://schemas.microsoft.com/office/drawing/2014/main" id="{00000000-0008-0000-0300-0000DB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76" name="Text Box 16">
          <a:extLst>
            <a:ext uri="{FF2B5EF4-FFF2-40B4-BE49-F238E27FC236}">
              <a16:creationId xmlns:a16="http://schemas.microsoft.com/office/drawing/2014/main" id="{00000000-0008-0000-0300-0000DC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77" name="Text Box 17">
          <a:extLst>
            <a:ext uri="{FF2B5EF4-FFF2-40B4-BE49-F238E27FC236}">
              <a16:creationId xmlns:a16="http://schemas.microsoft.com/office/drawing/2014/main" id="{00000000-0008-0000-0300-0000DD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78" name="Text Box 18">
          <a:extLst>
            <a:ext uri="{FF2B5EF4-FFF2-40B4-BE49-F238E27FC236}">
              <a16:creationId xmlns:a16="http://schemas.microsoft.com/office/drawing/2014/main" id="{00000000-0008-0000-0300-0000DE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79" name="Text Box 19">
          <a:extLst>
            <a:ext uri="{FF2B5EF4-FFF2-40B4-BE49-F238E27FC236}">
              <a16:creationId xmlns:a16="http://schemas.microsoft.com/office/drawing/2014/main" id="{00000000-0008-0000-0300-0000DF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80" name="Text Box 16">
          <a:extLst>
            <a:ext uri="{FF2B5EF4-FFF2-40B4-BE49-F238E27FC236}">
              <a16:creationId xmlns:a16="http://schemas.microsoft.com/office/drawing/2014/main" id="{00000000-0008-0000-0300-0000E0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81" name="Text Box 17">
          <a:extLst>
            <a:ext uri="{FF2B5EF4-FFF2-40B4-BE49-F238E27FC236}">
              <a16:creationId xmlns:a16="http://schemas.microsoft.com/office/drawing/2014/main" id="{00000000-0008-0000-0300-0000E1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82" name="Text Box 18">
          <a:extLst>
            <a:ext uri="{FF2B5EF4-FFF2-40B4-BE49-F238E27FC236}">
              <a16:creationId xmlns:a16="http://schemas.microsoft.com/office/drawing/2014/main" id="{00000000-0008-0000-0300-0000E2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83" name="Text Box 19">
          <a:extLst>
            <a:ext uri="{FF2B5EF4-FFF2-40B4-BE49-F238E27FC236}">
              <a16:creationId xmlns:a16="http://schemas.microsoft.com/office/drawing/2014/main" id="{00000000-0008-0000-0300-0000E3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84" name="Text Box 16">
          <a:extLst>
            <a:ext uri="{FF2B5EF4-FFF2-40B4-BE49-F238E27FC236}">
              <a16:creationId xmlns:a16="http://schemas.microsoft.com/office/drawing/2014/main" id="{00000000-0008-0000-0300-0000E4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85" name="Text Box 17">
          <a:extLst>
            <a:ext uri="{FF2B5EF4-FFF2-40B4-BE49-F238E27FC236}">
              <a16:creationId xmlns:a16="http://schemas.microsoft.com/office/drawing/2014/main" id="{00000000-0008-0000-0300-0000E5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86" name="Text Box 18">
          <a:extLst>
            <a:ext uri="{FF2B5EF4-FFF2-40B4-BE49-F238E27FC236}">
              <a16:creationId xmlns:a16="http://schemas.microsoft.com/office/drawing/2014/main" id="{00000000-0008-0000-0300-0000E6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25</xdr:row>
      <xdr:rowOff>0</xdr:rowOff>
    </xdr:from>
    <xdr:ext cx="95250" cy="171450"/>
    <xdr:sp macro="" textlink="">
      <xdr:nvSpPr>
        <xdr:cNvPr id="487" name="Text Box 19">
          <a:extLst>
            <a:ext uri="{FF2B5EF4-FFF2-40B4-BE49-F238E27FC236}">
              <a16:creationId xmlns:a16="http://schemas.microsoft.com/office/drawing/2014/main" id="{00000000-0008-0000-0300-0000E7010000}"/>
            </a:ext>
          </a:extLst>
        </xdr:cNvPr>
        <xdr:cNvSpPr txBox="1">
          <a:spLocks noChangeArrowheads="1"/>
        </xdr:cNvSpPr>
      </xdr:nvSpPr>
      <xdr:spPr bwMode="auto">
        <a:xfrm>
          <a:off x="3571875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25</xdr:row>
      <xdr:rowOff>0</xdr:rowOff>
    </xdr:from>
    <xdr:ext cx="95250" cy="442269"/>
    <xdr:sp macro="" textlink="">
      <xdr:nvSpPr>
        <xdr:cNvPr id="488" name="Text Box 15">
          <a:extLst>
            <a:ext uri="{FF2B5EF4-FFF2-40B4-BE49-F238E27FC236}">
              <a16:creationId xmlns:a16="http://schemas.microsoft.com/office/drawing/2014/main" id="{00000000-0008-0000-0300-0000E8010000}"/>
            </a:ext>
          </a:extLst>
        </xdr:cNvPr>
        <xdr:cNvSpPr txBox="1">
          <a:spLocks noChangeArrowheads="1"/>
        </xdr:cNvSpPr>
      </xdr:nvSpPr>
      <xdr:spPr bwMode="auto">
        <a:xfrm>
          <a:off x="8763000" y="4057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25</xdr:row>
      <xdr:rowOff>0</xdr:rowOff>
    </xdr:from>
    <xdr:ext cx="95250" cy="171450"/>
    <xdr:sp macro="" textlink="">
      <xdr:nvSpPr>
        <xdr:cNvPr id="489" name="Text Box 16">
          <a:extLst>
            <a:ext uri="{FF2B5EF4-FFF2-40B4-BE49-F238E27FC236}">
              <a16:creationId xmlns:a16="http://schemas.microsoft.com/office/drawing/2014/main" id="{00000000-0008-0000-0300-0000E9010000}"/>
            </a:ext>
          </a:extLst>
        </xdr:cNvPr>
        <xdr:cNvSpPr txBox="1">
          <a:spLocks noChangeArrowheads="1"/>
        </xdr:cNvSpPr>
      </xdr:nvSpPr>
      <xdr:spPr bwMode="auto">
        <a:xfrm>
          <a:off x="87630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25</xdr:row>
      <xdr:rowOff>0</xdr:rowOff>
    </xdr:from>
    <xdr:ext cx="95250" cy="171450"/>
    <xdr:sp macro="" textlink="">
      <xdr:nvSpPr>
        <xdr:cNvPr id="490" name="Text Box 17">
          <a:extLst>
            <a:ext uri="{FF2B5EF4-FFF2-40B4-BE49-F238E27FC236}">
              <a16:creationId xmlns:a16="http://schemas.microsoft.com/office/drawing/2014/main" id="{00000000-0008-0000-0300-0000EA010000}"/>
            </a:ext>
          </a:extLst>
        </xdr:cNvPr>
        <xdr:cNvSpPr txBox="1">
          <a:spLocks noChangeArrowheads="1"/>
        </xdr:cNvSpPr>
      </xdr:nvSpPr>
      <xdr:spPr bwMode="auto">
        <a:xfrm>
          <a:off x="87630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25</xdr:row>
      <xdr:rowOff>0</xdr:rowOff>
    </xdr:from>
    <xdr:ext cx="95250" cy="171450"/>
    <xdr:sp macro="" textlink="">
      <xdr:nvSpPr>
        <xdr:cNvPr id="491" name="Text Box 18">
          <a:extLst>
            <a:ext uri="{FF2B5EF4-FFF2-40B4-BE49-F238E27FC236}">
              <a16:creationId xmlns:a16="http://schemas.microsoft.com/office/drawing/2014/main" id="{00000000-0008-0000-0300-0000EB010000}"/>
            </a:ext>
          </a:extLst>
        </xdr:cNvPr>
        <xdr:cNvSpPr txBox="1">
          <a:spLocks noChangeArrowheads="1"/>
        </xdr:cNvSpPr>
      </xdr:nvSpPr>
      <xdr:spPr bwMode="auto">
        <a:xfrm>
          <a:off x="87630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25</xdr:row>
      <xdr:rowOff>0</xdr:rowOff>
    </xdr:from>
    <xdr:ext cx="95250" cy="171450"/>
    <xdr:sp macro="" textlink="">
      <xdr:nvSpPr>
        <xdr:cNvPr id="492" name="Text Box 19">
          <a:extLst>
            <a:ext uri="{FF2B5EF4-FFF2-40B4-BE49-F238E27FC236}">
              <a16:creationId xmlns:a16="http://schemas.microsoft.com/office/drawing/2014/main" id="{00000000-0008-0000-0300-0000EC010000}"/>
            </a:ext>
          </a:extLst>
        </xdr:cNvPr>
        <xdr:cNvSpPr txBox="1">
          <a:spLocks noChangeArrowheads="1"/>
        </xdr:cNvSpPr>
      </xdr:nvSpPr>
      <xdr:spPr bwMode="auto">
        <a:xfrm>
          <a:off x="8763000" y="4057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25</xdr:row>
      <xdr:rowOff>0</xdr:rowOff>
    </xdr:from>
    <xdr:ext cx="95250" cy="442269"/>
    <xdr:sp macro="" textlink="">
      <xdr:nvSpPr>
        <xdr:cNvPr id="493" name="Text Box 15">
          <a:extLst>
            <a:ext uri="{FF2B5EF4-FFF2-40B4-BE49-F238E27FC236}">
              <a16:creationId xmlns:a16="http://schemas.microsoft.com/office/drawing/2014/main" id="{00000000-0008-0000-0300-0000ED010000}"/>
            </a:ext>
          </a:extLst>
        </xdr:cNvPr>
        <xdr:cNvSpPr txBox="1">
          <a:spLocks noChangeArrowheads="1"/>
        </xdr:cNvSpPr>
      </xdr:nvSpPr>
      <xdr:spPr bwMode="auto">
        <a:xfrm>
          <a:off x="8763000" y="4057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25</xdr:row>
      <xdr:rowOff>0</xdr:rowOff>
    </xdr:from>
    <xdr:ext cx="95250" cy="442269"/>
    <xdr:sp macro="" textlink="">
      <xdr:nvSpPr>
        <xdr:cNvPr id="494" name="Text Box 15">
          <a:extLst>
            <a:ext uri="{FF2B5EF4-FFF2-40B4-BE49-F238E27FC236}">
              <a16:creationId xmlns:a16="http://schemas.microsoft.com/office/drawing/2014/main" id="{00000000-0008-0000-0300-0000EE010000}"/>
            </a:ext>
          </a:extLst>
        </xdr:cNvPr>
        <xdr:cNvSpPr txBox="1">
          <a:spLocks noChangeArrowheads="1"/>
        </xdr:cNvSpPr>
      </xdr:nvSpPr>
      <xdr:spPr bwMode="auto">
        <a:xfrm>
          <a:off x="8763000" y="4057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30</xdr:row>
      <xdr:rowOff>0</xdr:rowOff>
    </xdr:from>
    <xdr:ext cx="95250" cy="171450"/>
    <xdr:sp macro="" textlink="">
      <xdr:nvSpPr>
        <xdr:cNvPr id="495" name="Text Box 16">
          <a:extLst>
            <a:ext uri="{FF2B5EF4-FFF2-40B4-BE49-F238E27FC236}">
              <a16:creationId xmlns:a16="http://schemas.microsoft.com/office/drawing/2014/main" id="{00000000-0008-0000-0300-0000EF010000}"/>
            </a:ext>
          </a:extLst>
        </xdr:cNvPr>
        <xdr:cNvSpPr txBox="1">
          <a:spLocks noChangeArrowheads="1"/>
        </xdr:cNvSpPr>
      </xdr:nvSpPr>
      <xdr:spPr bwMode="auto">
        <a:xfrm>
          <a:off x="87630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30</xdr:row>
      <xdr:rowOff>0</xdr:rowOff>
    </xdr:from>
    <xdr:ext cx="95250" cy="171450"/>
    <xdr:sp macro="" textlink="">
      <xdr:nvSpPr>
        <xdr:cNvPr id="496" name="Text Box 17">
          <a:extLst>
            <a:ext uri="{FF2B5EF4-FFF2-40B4-BE49-F238E27FC236}">
              <a16:creationId xmlns:a16="http://schemas.microsoft.com/office/drawing/2014/main" id="{00000000-0008-0000-0300-0000F0010000}"/>
            </a:ext>
          </a:extLst>
        </xdr:cNvPr>
        <xdr:cNvSpPr txBox="1">
          <a:spLocks noChangeArrowheads="1"/>
        </xdr:cNvSpPr>
      </xdr:nvSpPr>
      <xdr:spPr bwMode="auto">
        <a:xfrm>
          <a:off x="87630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30</xdr:row>
      <xdr:rowOff>0</xdr:rowOff>
    </xdr:from>
    <xdr:ext cx="95250" cy="171450"/>
    <xdr:sp macro="" textlink="">
      <xdr:nvSpPr>
        <xdr:cNvPr id="497" name="Text Box 18">
          <a:extLst>
            <a:ext uri="{FF2B5EF4-FFF2-40B4-BE49-F238E27FC236}">
              <a16:creationId xmlns:a16="http://schemas.microsoft.com/office/drawing/2014/main" id="{00000000-0008-0000-0300-0000F1010000}"/>
            </a:ext>
          </a:extLst>
        </xdr:cNvPr>
        <xdr:cNvSpPr txBox="1">
          <a:spLocks noChangeArrowheads="1"/>
        </xdr:cNvSpPr>
      </xdr:nvSpPr>
      <xdr:spPr bwMode="auto">
        <a:xfrm>
          <a:off x="87630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30</xdr:row>
      <xdr:rowOff>0</xdr:rowOff>
    </xdr:from>
    <xdr:ext cx="95250" cy="171450"/>
    <xdr:sp macro="" textlink="">
      <xdr:nvSpPr>
        <xdr:cNvPr id="498" name="Text Box 19">
          <a:extLst>
            <a:ext uri="{FF2B5EF4-FFF2-40B4-BE49-F238E27FC236}">
              <a16:creationId xmlns:a16="http://schemas.microsoft.com/office/drawing/2014/main" id="{00000000-0008-0000-0300-0000F2010000}"/>
            </a:ext>
          </a:extLst>
        </xdr:cNvPr>
        <xdr:cNvSpPr txBox="1">
          <a:spLocks noChangeArrowheads="1"/>
        </xdr:cNvSpPr>
      </xdr:nvSpPr>
      <xdr:spPr bwMode="auto">
        <a:xfrm>
          <a:off x="87630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30</xdr:row>
      <xdr:rowOff>0</xdr:rowOff>
    </xdr:from>
    <xdr:ext cx="95250" cy="442269"/>
    <xdr:sp macro="" textlink="">
      <xdr:nvSpPr>
        <xdr:cNvPr id="499" name="Text Box 15">
          <a:extLst>
            <a:ext uri="{FF2B5EF4-FFF2-40B4-BE49-F238E27FC236}">
              <a16:creationId xmlns:a16="http://schemas.microsoft.com/office/drawing/2014/main" id="{00000000-0008-0000-0300-0000F3010000}"/>
            </a:ext>
          </a:extLst>
        </xdr:cNvPr>
        <xdr:cNvSpPr txBox="1">
          <a:spLocks noChangeArrowheads="1"/>
        </xdr:cNvSpPr>
      </xdr:nvSpPr>
      <xdr:spPr bwMode="auto">
        <a:xfrm>
          <a:off x="8763000" y="4019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30</xdr:row>
      <xdr:rowOff>0</xdr:rowOff>
    </xdr:from>
    <xdr:ext cx="95250" cy="171450"/>
    <xdr:sp macro="" textlink="">
      <xdr:nvSpPr>
        <xdr:cNvPr id="500" name="Text Box 16">
          <a:extLst>
            <a:ext uri="{FF2B5EF4-FFF2-40B4-BE49-F238E27FC236}">
              <a16:creationId xmlns:a16="http://schemas.microsoft.com/office/drawing/2014/main" id="{00000000-0008-0000-0300-0000F4010000}"/>
            </a:ext>
          </a:extLst>
        </xdr:cNvPr>
        <xdr:cNvSpPr txBox="1">
          <a:spLocks noChangeArrowheads="1"/>
        </xdr:cNvSpPr>
      </xdr:nvSpPr>
      <xdr:spPr bwMode="auto">
        <a:xfrm>
          <a:off x="326136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30</xdr:row>
      <xdr:rowOff>0</xdr:rowOff>
    </xdr:from>
    <xdr:ext cx="95250" cy="171450"/>
    <xdr:sp macro="" textlink="">
      <xdr:nvSpPr>
        <xdr:cNvPr id="501" name="Text Box 17">
          <a:extLst>
            <a:ext uri="{FF2B5EF4-FFF2-40B4-BE49-F238E27FC236}">
              <a16:creationId xmlns:a16="http://schemas.microsoft.com/office/drawing/2014/main" id="{00000000-0008-0000-0300-0000F5010000}"/>
            </a:ext>
          </a:extLst>
        </xdr:cNvPr>
        <xdr:cNvSpPr txBox="1">
          <a:spLocks noChangeArrowheads="1"/>
        </xdr:cNvSpPr>
      </xdr:nvSpPr>
      <xdr:spPr bwMode="auto">
        <a:xfrm>
          <a:off x="326136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30</xdr:row>
      <xdr:rowOff>0</xdr:rowOff>
    </xdr:from>
    <xdr:ext cx="95250" cy="171450"/>
    <xdr:sp macro="" textlink="">
      <xdr:nvSpPr>
        <xdr:cNvPr id="502" name="Text Box 18">
          <a:extLst>
            <a:ext uri="{FF2B5EF4-FFF2-40B4-BE49-F238E27FC236}">
              <a16:creationId xmlns:a16="http://schemas.microsoft.com/office/drawing/2014/main" id="{00000000-0008-0000-0300-0000F6010000}"/>
            </a:ext>
          </a:extLst>
        </xdr:cNvPr>
        <xdr:cNvSpPr txBox="1">
          <a:spLocks noChangeArrowheads="1"/>
        </xdr:cNvSpPr>
      </xdr:nvSpPr>
      <xdr:spPr bwMode="auto">
        <a:xfrm>
          <a:off x="326136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30</xdr:row>
      <xdr:rowOff>0</xdr:rowOff>
    </xdr:from>
    <xdr:ext cx="95250" cy="171450"/>
    <xdr:sp macro="" textlink="">
      <xdr:nvSpPr>
        <xdr:cNvPr id="503" name="Text Box 19">
          <a:extLst>
            <a:ext uri="{FF2B5EF4-FFF2-40B4-BE49-F238E27FC236}">
              <a16:creationId xmlns:a16="http://schemas.microsoft.com/office/drawing/2014/main" id="{00000000-0008-0000-0300-0000F7010000}"/>
            </a:ext>
          </a:extLst>
        </xdr:cNvPr>
        <xdr:cNvSpPr txBox="1">
          <a:spLocks noChangeArrowheads="1"/>
        </xdr:cNvSpPr>
      </xdr:nvSpPr>
      <xdr:spPr bwMode="auto">
        <a:xfrm>
          <a:off x="326136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30</xdr:row>
      <xdr:rowOff>0</xdr:rowOff>
    </xdr:from>
    <xdr:ext cx="95250" cy="171450"/>
    <xdr:sp macro="" textlink="">
      <xdr:nvSpPr>
        <xdr:cNvPr id="504" name="Text Box 16">
          <a:extLst>
            <a:ext uri="{FF2B5EF4-FFF2-40B4-BE49-F238E27FC236}">
              <a16:creationId xmlns:a16="http://schemas.microsoft.com/office/drawing/2014/main" id="{00000000-0008-0000-0300-0000F8010000}"/>
            </a:ext>
          </a:extLst>
        </xdr:cNvPr>
        <xdr:cNvSpPr txBox="1">
          <a:spLocks noChangeArrowheads="1"/>
        </xdr:cNvSpPr>
      </xdr:nvSpPr>
      <xdr:spPr bwMode="auto">
        <a:xfrm>
          <a:off x="339852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30</xdr:row>
      <xdr:rowOff>0</xdr:rowOff>
    </xdr:from>
    <xdr:ext cx="95250" cy="171450"/>
    <xdr:sp macro="" textlink="">
      <xdr:nvSpPr>
        <xdr:cNvPr id="505" name="Text Box 17">
          <a:extLst>
            <a:ext uri="{FF2B5EF4-FFF2-40B4-BE49-F238E27FC236}">
              <a16:creationId xmlns:a16="http://schemas.microsoft.com/office/drawing/2014/main" id="{00000000-0008-0000-0300-0000F9010000}"/>
            </a:ext>
          </a:extLst>
        </xdr:cNvPr>
        <xdr:cNvSpPr txBox="1">
          <a:spLocks noChangeArrowheads="1"/>
        </xdr:cNvSpPr>
      </xdr:nvSpPr>
      <xdr:spPr bwMode="auto">
        <a:xfrm>
          <a:off x="339852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30</xdr:row>
      <xdr:rowOff>0</xdr:rowOff>
    </xdr:from>
    <xdr:ext cx="95250" cy="171450"/>
    <xdr:sp macro="" textlink="">
      <xdr:nvSpPr>
        <xdr:cNvPr id="506" name="Text Box 18">
          <a:extLst>
            <a:ext uri="{FF2B5EF4-FFF2-40B4-BE49-F238E27FC236}">
              <a16:creationId xmlns:a16="http://schemas.microsoft.com/office/drawing/2014/main" id="{00000000-0008-0000-0300-0000FA010000}"/>
            </a:ext>
          </a:extLst>
        </xdr:cNvPr>
        <xdr:cNvSpPr txBox="1">
          <a:spLocks noChangeArrowheads="1"/>
        </xdr:cNvSpPr>
      </xdr:nvSpPr>
      <xdr:spPr bwMode="auto">
        <a:xfrm>
          <a:off x="339852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30</xdr:row>
      <xdr:rowOff>0</xdr:rowOff>
    </xdr:from>
    <xdr:ext cx="95250" cy="171450"/>
    <xdr:sp macro="" textlink="">
      <xdr:nvSpPr>
        <xdr:cNvPr id="507" name="Text Box 19">
          <a:extLst>
            <a:ext uri="{FF2B5EF4-FFF2-40B4-BE49-F238E27FC236}">
              <a16:creationId xmlns:a16="http://schemas.microsoft.com/office/drawing/2014/main" id="{00000000-0008-0000-0300-0000FB010000}"/>
            </a:ext>
          </a:extLst>
        </xdr:cNvPr>
        <xdr:cNvSpPr txBox="1">
          <a:spLocks noChangeArrowheads="1"/>
        </xdr:cNvSpPr>
      </xdr:nvSpPr>
      <xdr:spPr bwMode="auto">
        <a:xfrm>
          <a:off x="339852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30</xdr:row>
      <xdr:rowOff>0</xdr:rowOff>
    </xdr:from>
    <xdr:ext cx="95250" cy="442269"/>
    <xdr:sp macro="" textlink="">
      <xdr:nvSpPr>
        <xdr:cNvPr id="508" name="Text Box 15">
          <a:extLst>
            <a:ext uri="{FF2B5EF4-FFF2-40B4-BE49-F238E27FC236}">
              <a16:creationId xmlns:a16="http://schemas.microsoft.com/office/drawing/2014/main" id="{00000000-0008-0000-0300-0000FC010000}"/>
            </a:ext>
          </a:extLst>
        </xdr:cNvPr>
        <xdr:cNvSpPr txBox="1">
          <a:spLocks noChangeArrowheads="1"/>
        </xdr:cNvSpPr>
      </xdr:nvSpPr>
      <xdr:spPr bwMode="auto">
        <a:xfrm>
          <a:off x="33985200" y="4019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30</xdr:row>
      <xdr:rowOff>0</xdr:rowOff>
    </xdr:from>
    <xdr:ext cx="95250" cy="171450"/>
    <xdr:sp macro="" textlink="">
      <xdr:nvSpPr>
        <xdr:cNvPr id="509" name="Text Box 16">
          <a:extLst>
            <a:ext uri="{FF2B5EF4-FFF2-40B4-BE49-F238E27FC236}">
              <a16:creationId xmlns:a16="http://schemas.microsoft.com/office/drawing/2014/main" id="{00000000-0008-0000-0300-0000FD010000}"/>
            </a:ext>
          </a:extLst>
        </xdr:cNvPr>
        <xdr:cNvSpPr txBox="1">
          <a:spLocks noChangeArrowheads="1"/>
        </xdr:cNvSpPr>
      </xdr:nvSpPr>
      <xdr:spPr bwMode="auto">
        <a:xfrm>
          <a:off x="339852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30</xdr:row>
      <xdr:rowOff>0</xdr:rowOff>
    </xdr:from>
    <xdr:ext cx="95250" cy="171450"/>
    <xdr:sp macro="" textlink="">
      <xdr:nvSpPr>
        <xdr:cNvPr id="510" name="Text Box 17">
          <a:extLst>
            <a:ext uri="{FF2B5EF4-FFF2-40B4-BE49-F238E27FC236}">
              <a16:creationId xmlns:a16="http://schemas.microsoft.com/office/drawing/2014/main" id="{00000000-0008-0000-0300-0000FE010000}"/>
            </a:ext>
          </a:extLst>
        </xdr:cNvPr>
        <xdr:cNvSpPr txBox="1">
          <a:spLocks noChangeArrowheads="1"/>
        </xdr:cNvSpPr>
      </xdr:nvSpPr>
      <xdr:spPr bwMode="auto">
        <a:xfrm>
          <a:off x="339852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30</xdr:row>
      <xdr:rowOff>0</xdr:rowOff>
    </xdr:from>
    <xdr:ext cx="95250" cy="171450"/>
    <xdr:sp macro="" textlink="">
      <xdr:nvSpPr>
        <xdr:cNvPr id="511" name="Text Box 18">
          <a:extLst>
            <a:ext uri="{FF2B5EF4-FFF2-40B4-BE49-F238E27FC236}">
              <a16:creationId xmlns:a16="http://schemas.microsoft.com/office/drawing/2014/main" id="{00000000-0008-0000-0300-0000FF010000}"/>
            </a:ext>
          </a:extLst>
        </xdr:cNvPr>
        <xdr:cNvSpPr txBox="1">
          <a:spLocks noChangeArrowheads="1"/>
        </xdr:cNvSpPr>
      </xdr:nvSpPr>
      <xdr:spPr bwMode="auto">
        <a:xfrm>
          <a:off x="339852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30</xdr:row>
      <xdr:rowOff>0</xdr:rowOff>
    </xdr:from>
    <xdr:ext cx="95250" cy="171450"/>
    <xdr:sp macro="" textlink="">
      <xdr:nvSpPr>
        <xdr:cNvPr id="512" name="Text Box 19">
          <a:extLst>
            <a:ext uri="{FF2B5EF4-FFF2-40B4-BE49-F238E27FC236}">
              <a16:creationId xmlns:a16="http://schemas.microsoft.com/office/drawing/2014/main" id="{00000000-0008-0000-0300-000000020000}"/>
            </a:ext>
          </a:extLst>
        </xdr:cNvPr>
        <xdr:cNvSpPr txBox="1">
          <a:spLocks noChangeArrowheads="1"/>
        </xdr:cNvSpPr>
      </xdr:nvSpPr>
      <xdr:spPr bwMode="auto">
        <a:xfrm>
          <a:off x="339852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30</xdr:row>
      <xdr:rowOff>0</xdr:rowOff>
    </xdr:from>
    <xdr:ext cx="95250" cy="442269"/>
    <xdr:sp macro="" textlink="">
      <xdr:nvSpPr>
        <xdr:cNvPr id="513" name="Text Box 15">
          <a:extLst>
            <a:ext uri="{FF2B5EF4-FFF2-40B4-BE49-F238E27FC236}">
              <a16:creationId xmlns:a16="http://schemas.microsoft.com/office/drawing/2014/main" id="{00000000-0008-0000-0300-000001020000}"/>
            </a:ext>
          </a:extLst>
        </xdr:cNvPr>
        <xdr:cNvSpPr txBox="1">
          <a:spLocks noChangeArrowheads="1"/>
        </xdr:cNvSpPr>
      </xdr:nvSpPr>
      <xdr:spPr bwMode="auto">
        <a:xfrm>
          <a:off x="33985200" y="4019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14" name="Text Box 16">
          <a:extLst>
            <a:ext uri="{FF2B5EF4-FFF2-40B4-BE49-F238E27FC236}">
              <a16:creationId xmlns:a16="http://schemas.microsoft.com/office/drawing/2014/main" id="{00000000-0008-0000-0300-000002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15" name="Text Box 17">
          <a:extLst>
            <a:ext uri="{FF2B5EF4-FFF2-40B4-BE49-F238E27FC236}">
              <a16:creationId xmlns:a16="http://schemas.microsoft.com/office/drawing/2014/main" id="{00000000-0008-0000-0300-000003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16" name="Text Box 18">
          <a:extLst>
            <a:ext uri="{FF2B5EF4-FFF2-40B4-BE49-F238E27FC236}">
              <a16:creationId xmlns:a16="http://schemas.microsoft.com/office/drawing/2014/main" id="{00000000-0008-0000-0300-000004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17" name="Text Box 19">
          <a:extLst>
            <a:ext uri="{FF2B5EF4-FFF2-40B4-BE49-F238E27FC236}">
              <a16:creationId xmlns:a16="http://schemas.microsoft.com/office/drawing/2014/main" id="{00000000-0008-0000-0300-000005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18" name="Text Box 16">
          <a:extLst>
            <a:ext uri="{FF2B5EF4-FFF2-40B4-BE49-F238E27FC236}">
              <a16:creationId xmlns:a16="http://schemas.microsoft.com/office/drawing/2014/main" id="{00000000-0008-0000-0300-000006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19" name="Text Box 17">
          <a:extLst>
            <a:ext uri="{FF2B5EF4-FFF2-40B4-BE49-F238E27FC236}">
              <a16:creationId xmlns:a16="http://schemas.microsoft.com/office/drawing/2014/main" id="{00000000-0008-0000-0300-000007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20" name="Text Box 18">
          <a:extLst>
            <a:ext uri="{FF2B5EF4-FFF2-40B4-BE49-F238E27FC236}">
              <a16:creationId xmlns:a16="http://schemas.microsoft.com/office/drawing/2014/main" id="{00000000-0008-0000-0300-000008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21" name="Text Box 19">
          <a:extLst>
            <a:ext uri="{FF2B5EF4-FFF2-40B4-BE49-F238E27FC236}">
              <a16:creationId xmlns:a16="http://schemas.microsoft.com/office/drawing/2014/main" id="{00000000-0008-0000-0300-000009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22" name="Text Box 16">
          <a:extLst>
            <a:ext uri="{FF2B5EF4-FFF2-40B4-BE49-F238E27FC236}">
              <a16:creationId xmlns:a16="http://schemas.microsoft.com/office/drawing/2014/main" id="{00000000-0008-0000-0300-00000A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23" name="Text Box 17">
          <a:extLst>
            <a:ext uri="{FF2B5EF4-FFF2-40B4-BE49-F238E27FC236}">
              <a16:creationId xmlns:a16="http://schemas.microsoft.com/office/drawing/2014/main" id="{00000000-0008-0000-0300-00000B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24" name="Text Box 18">
          <a:extLst>
            <a:ext uri="{FF2B5EF4-FFF2-40B4-BE49-F238E27FC236}">
              <a16:creationId xmlns:a16="http://schemas.microsoft.com/office/drawing/2014/main" id="{00000000-0008-0000-0300-00000C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25" name="Text Box 19">
          <a:extLst>
            <a:ext uri="{FF2B5EF4-FFF2-40B4-BE49-F238E27FC236}">
              <a16:creationId xmlns:a16="http://schemas.microsoft.com/office/drawing/2014/main" id="{00000000-0008-0000-0300-00000D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26" name="Text Box 16">
          <a:extLst>
            <a:ext uri="{FF2B5EF4-FFF2-40B4-BE49-F238E27FC236}">
              <a16:creationId xmlns:a16="http://schemas.microsoft.com/office/drawing/2014/main" id="{00000000-0008-0000-0300-00000E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27" name="Text Box 17">
          <a:extLst>
            <a:ext uri="{FF2B5EF4-FFF2-40B4-BE49-F238E27FC236}">
              <a16:creationId xmlns:a16="http://schemas.microsoft.com/office/drawing/2014/main" id="{00000000-0008-0000-0300-00000F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28" name="Text Box 18">
          <a:extLst>
            <a:ext uri="{FF2B5EF4-FFF2-40B4-BE49-F238E27FC236}">
              <a16:creationId xmlns:a16="http://schemas.microsoft.com/office/drawing/2014/main" id="{00000000-0008-0000-0300-000010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29" name="Text Box 19">
          <a:extLst>
            <a:ext uri="{FF2B5EF4-FFF2-40B4-BE49-F238E27FC236}">
              <a16:creationId xmlns:a16="http://schemas.microsoft.com/office/drawing/2014/main" id="{00000000-0008-0000-0300-000011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30</xdr:row>
      <xdr:rowOff>0</xdr:rowOff>
    </xdr:from>
    <xdr:ext cx="95250" cy="171450"/>
    <xdr:sp macro="" textlink="">
      <xdr:nvSpPr>
        <xdr:cNvPr id="530" name="Text Box 16">
          <a:extLst>
            <a:ext uri="{FF2B5EF4-FFF2-40B4-BE49-F238E27FC236}">
              <a16:creationId xmlns:a16="http://schemas.microsoft.com/office/drawing/2014/main" id="{00000000-0008-0000-0300-000012020000}"/>
            </a:ext>
          </a:extLst>
        </xdr:cNvPr>
        <xdr:cNvSpPr txBox="1">
          <a:spLocks noChangeArrowheads="1"/>
        </xdr:cNvSpPr>
      </xdr:nvSpPr>
      <xdr:spPr bwMode="auto">
        <a:xfrm>
          <a:off x="87630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30</xdr:row>
      <xdr:rowOff>0</xdr:rowOff>
    </xdr:from>
    <xdr:ext cx="95250" cy="171450"/>
    <xdr:sp macro="" textlink="">
      <xdr:nvSpPr>
        <xdr:cNvPr id="531" name="Text Box 17">
          <a:extLst>
            <a:ext uri="{FF2B5EF4-FFF2-40B4-BE49-F238E27FC236}">
              <a16:creationId xmlns:a16="http://schemas.microsoft.com/office/drawing/2014/main" id="{00000000-0008-0000-0300-000013020000}"/>
            </a:ext>
          </a:extLst>
        </xdr:cNvPr>
        <xdr:cNvSpPr txBox="1">
          <a:spLocks noChangeArrowheads="1"/>
        </xdr:cNvSpPr>
      </xdr:nvSpPr>
      <xdr:spPr bwMode="auto">
        <a:xfrm>
          <a:off x="87630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30</xdr:row>
      <xdr:rowOff>0</xdr:rowOff>
    </xdr:from>
    <xdr:ext cx="95250" cy="171450"/>
    <xdr:sp macro="" textlink="">
      <xdr:nvSpPr>
        <xdr:cNvPr id="532" name="Text Box 18">
          <a:extLst>
            <a:ext uri="{FF2B5EF4-FFF2-40B4-BE49-F238E27FC236}">
              <a16:creationId xmlns:a16="http://schemas.microsoft.com/office/drawing/2014/main" id="{00000000-0008-0000-0300-000014020000}"/>
            </a:ext>
          </a:extLst>
        </xdr:cNvPr>
        <xdr:cNvSpPr txBox="1">
          <a:spLocks noChangeArrowheads="1"/>
        </xdr:cNvSpPr>
      </xdr:nvSpPr>
      <xdr:spPr bwMode="auto">
        <a:xfrm>
          <a:off x="87630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30</xdr:row>
      <xdr:rowOff>0</xdr:rowOff>
    </xdr:from>
    <xdr:ext cx="95250" cy="171450"/>
    <xdr:sp macro="" textlink="">
      <xdr:nvSpPr>
        <xdr:cNvPr id="533" name="Text Box 19">
          <a:extLst>
            <a:ext uri="{FF2B5EF4-FFF2-40B4-BE49-F238E27FC236}">
              <a16:creationId xmlns:a16="http://schemas.microsoft.com/office/drawing/2014/main" id="{00000000-0008-0000-0300-000015020000}"/>
            </a:ext>
          </a:extLst>
        </xdr:cNvPr>
        <xdr:cNvSpPr txBox="1">
          <a:spLocks noChangeArrowheads="1"/>
        </xdr:cNvSpPr>
      </xdr:nvSpPr>
      <xdr:spPr bwMode="auto">
        <a:xfrm>
          <a:off x="87630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33</xdr:row>
      <xdr:rowOff>504825</xdr:rowOff>
    </xdr:from>
    <xdr:ext cx="95250" cy="442269"/>
    <xdr:sp macro="" textlink="">
      <xdr:nvSpPr>
        <xdr:cNvPr id="534" name="Text Box 15">
          <a:extLst>
            <a:ext uri="{FF2B5EF4-FFF2-40B4-BE49-F238E27FC236}">
              <a16:creationId xmlns:a16="http://schemas.microsoft.com/office/drawing/2014/main" id="{00000000-0008-0000-0300-000016020000}"/>
            </a:ext>
          </a:extLst>
        </xdr:cNvPr>
        <xdr:cNvSpPr txBox="1">
          <a:spLocks noChangeArrowheads="1"/>
        </xdr:cNvSpPr>
      </xdr:nvSpPr>
      <xdr:spPr bwMode="auto">
        <a:xfrm>
          <a:off x="8763000" y="5734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30</xdr:row>
      <xdr:rowOff>0</xdr:rowOff>
    </xdr:from>
    <xdr:ext cx="95250" cy="171450"/>
    <xdr:sp macro="" textlink="">
      <xdr:nvSpPr>
        <xdr:cNvPr id="535" name="Text Box 16">
          <a:extLst>
            <a:ext uri="{FF2B5EF4-FFF2-40B4-BE49-F238E27FC236}">
              <a16:creationId xmlns:a16="http://schemas.microsoft.com/office/drawing/2014/main" id="{00000000-0008-0000-0300-000017020000}"/>
            </a:ext>
          </a:extLst>
        </xdr:cNvPr>
        <xdr:cNvSpPr txBox="1">
          <a:spLocks noChangeArrowheads="1"/>
        </xdr:cNvSpPr>
      </xdr:nvSpPr>
      <xdr:spPr bwMode="auto">
        <a:xfrm>
          <a:off x="326136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30</xdr:row>
      <xdr:rowOff>0</xdr:rowOff>
    </xdr:from>
    <xdr:ext cx="95250" cy="171450"/>
    <xdr:sp macro="" textlink="">
      <xdr:nvSpPr>
        <xdr:cNvPr id="536" name="Text Box 17">
          <a:extLst>
            <a:ext uri="{FF2B5EF4-FFF2-40B4-BE49-F238E27FC236}">
              <a16:creationId xmlns:a16="http://schemas.microsoft.com/office/drawing/2014/main" id="{00000000-0008-0000-0300-000018020000}"/>
            </a:ext>
          </a:extLst>
        </xdr:cNvPr>
        <xdr:cNvSpPr txBox="1">
          <a:spLocks noChangeArrowheads="1"/>
        </xdr:cNvSpPr>
      </xdr:nvSpPr>
      <xdr:spPr bwMode="auto">
        <a:xfrm>
          <a:off x="326136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30</xdr:row>
      <xdr:rowOff>0</xdr:rowOff>
    </xdr:from>
    <xdr:ext cx="95250" cy="171450"/>
    <xdr:sp macro="" textlink="">
      <xdr:nvSpPr>
        <xdr:cNvPr id="537" name="Text Box 18">
          <a:extLst>
            <a:ext uri="{FF2B5EF4-FFF2-40B4-BE49-F238E27FC236}">
              <a16:creationId xmlns:a16="http://schemas.microsoft.com/office/drawing/2014/main" id="{00000000-0008-0000-0300-000019020000}"/>
            </a:ext>
          </a:extLst>
        </xdr:cNvPr>
        <xdr:cNvSpPr txBox="1">
          <a:spLocks noChangeArrowheads="1"/>
        </xdr:cNvSpPr>
      </xdr:nvSpPr>
      <xdr:spPr bwMode="auto">
        <a:xfrm>
          <a:off x="326136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30</xdr:row>
      <xdr:rowOff>0</xdr:rowOff>
    </xdr:from>
    <xdr:ext cx="95250" cy="171450"/>
    <xdr:sp macro="" textlink="">
      <xdr:nvSpPr>
        <xdr:cNvPr id="538" name="Text Box 19">
          <a:extLst>
            <a:ext uri="{FF2B5EF4-FFF2-40B4-BE49-F238E27FC236}">
              <a16:creationId xmlns:a16="http://schemas.microsoft.com/office/drawing/2014/main" id="{00000000-0008-0000-0300-00001A020000}"/>
            </a:ext>
          </a:extLst>
        </xdr:cNvPr>
        <xdr:cNvSpPr txBox="1">
          <a:spLocks noChangeArrowheads="1"/>
        </xdr:cNvSpPr>
      </xdr:nvSpPr>
      <xdr:spPr bwMode="auto">
        <a:xfrm>
          <a:off x="326136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30</xdr:row>
      <xdr:rowOff>0</xdr:rowOff>
    </xdr:from>
    <xdr:ext cx="95250" cy="171450"/>
    <xdr:sp macro="" textlink="">
      <xdr:nvSpPr>
        <xdr:cNvPr id="539" name="Text Box 16">
          <a:extLst>
            <a:ext uri="{FF2B5EF4-FFF2-40B4-BE49-F238E27FC236}">
              <a16:creationId xmlns:a16="http://schemas.microsoft.com/office/drawing/2014/main" id="{00000000-0008-0000-0300-00001B020000}"/>
            </a:ext>
          </a:extLst>
        </xdr:cNvPr>
        <xdr:cNvSpPr txBox="1">
          <a:spLocks noChangeArrowheads="1"/>
        </xdr:cNvSpPr>
      </xdr:nvSpPr>
      <xdr:spPr bwMode="auto">
        <a:xfrm>
          <a:off x="339852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30</xdr:row>
      <xdr:rowOff>0</xdr:rowOff>
    </xdr:from>
    <xdr:ext cx="95250" cy="171450"/>
    <xdr:sp macro="" textlink="">
      <xdr:nvSpPr>
        <xdr:cNvPr id="540" name="Text Box 17">
          <a:extLst>
            <a:ext uri="{FF2B5EF4-FFF2-40B4-BE49-F238E27FC236}">
              <a16:creationId xmlns:a16="http://schemas.microsoft.com/office/drawing/2014/main" id="{00000000-0008-0000-0300-00001C020000}"/>
            </a:ext>
          </a:extLst>
        </xdr:cNvPr>
        <xdr:cNvSpPr txBox="1">
          <a:spLocks noChangeArrowheads="1"/>
        </xdr:cNvSpPr>
      </xdr:nvSpPr>
      <xdr:spPr bwMode="auto">
        <a:xfrm>
          <a:off x="339852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30</xdr:row>
      <xdr:rowOff>0</xdr:rowOff>
    </xdr:from>
    <xdr:ext cx="95250" cy="171450"/>
    <xdr:sp macro="" textlink="">
      <xdr:nvSpPr>
        <xdr:cNvPr id="541" name="Text Box 18">
          <a:extLst>
            <a:ext uri="{FF2B5EF4-FFF2-40B4-BE49-F238E27FC236}">
              <a16:creationId xmlns:a16="http://schemas.microsoft.com/office/drawing/2014/main" id="{00000000-0008-0000-0300-00001D020000}"/>
            </a:ext>
          </a:extLst>
        </xdr:cNvPr>
        <xdr:cNvSpPr txBox="1">
          <a:spLocks noChangeArrowheads="1"/>
        </xdr:cNvSpPr>
      </xdr:nvSpPr>
      <xdr:spPr bwMode="auto">
        <a:xfrm>
          <a:off x="339852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30</xdr:row>
      <xdr:rowOff>0</xdr:rowOff>
    </xdr:from>
    <xdr:ext cx="95250" cy="171450"/>
    <xdr:sp macro="" textlink="">
      <xdr:nvSpPr>
        <xdr:cNvPr id="542" name="Text Box 19">
          <a:extLst>
            <a:ext uri="{FF2B5EF4-FFF2-40B4-BE49-F238E27FC236}">
              <a16:creationId xmlns:a16="http://schemas.microsoft.com/office/drawing/2014/main" id="{00000000-0008-0000-0300-00001E020000}"/>
            </a:ext>
          </a:extLst>
        </xdr:cNvPr>
        <xdr:cNvSpPr txBox="1">
          <a:spLocks noChangeArrowheads="1"/>
        </xdr:cNvSpPr>
      </xdr:nvSpPr>
      <xdr:spPr bwMode="auto">
        <a:xfrm>
          <a:off x="339852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33</xdr:row>
      <xdr:rowOff>504825</xdr:rowOff>
    </xdr:from>
    <xdr:ext cx="95250" cy="442269"/>
    <xdr:sp macro="" textlink="">
      <xdr:nvSpPr>
        <xdr:cNvPr id="543" name="Text Box 15">
          <a:extLst>
            <a:ext uri="{FF2B5EF4-FFF2-40B4-BE49-F238E27FC236}">
              <a16:creationId xmlns:a16="http://schemas.microsoft.com/office/drawing/2014/main" id="{00000000-0008-0000-0300-00001F020000}"/>
            </a:ext>
          </a:extLst>
        </xdr:cNvPr>
        <xdr:cNvSpPr txBox="1">
          <a:spLocks noChangeArrowheads="1"/>
        </xdr:cNvSpPr>
      </xdr:nvSpPr>
      <xdr:spPr bwMode="auto">
        <a:xfrm>
          <a:off x="33985200" y="5734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30</xdr:row>
      <xdr:rowOff>0</xdr:rowOff>
    </xdr:from>
    <xdr:ext cx="95250" cy="171450"/>
    <xdr:sp macro="" textlink="">
      <xdr:nvSpPr>
        <xdr:cNvPr id="544" name="Text Box 16">
          <a:extLst>
            <a:ext uri="{FF2B5EF4-FFF2-40B4-BE49-F238E27FC236}">
              <a16:creationId xmlns:a16="http://schemas.microsoft.com/office/drawing/2014/main" id="{00000000-0008-0000-0300-000020020000}"/>
            </a:ext>
          </a:extLst>
        </xdr:cNvPr>
        <xdr:cNvSpPr txBox="1">
          <a:spLocks noChangeArrowheads="1"/>
        </xdr:cNvSpPr>
      </xdr:nvSpPr>
      <xdr:spPr bwMode="auto">
        <a:xfrm>
          <a:off x="339852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30</xdr:row>
      <xdr:rowOff>0</xdr:rowOff>
    </xdr:from>
    <xdr:ext cx="95250" cy="171450"/>
    <xdr:sp macro="" textlink="">
      <xdr:nvSpPr>
        <xdr:cNvPr id="545" name="Text Box 17">
          <a:extLst>
            <a:ext uri="{FF2B5EF4-FFF2-40B4-BE49-F238E27FC236}">
              <a16:creationId xmlns:a16="http://schemas.microsoft.com/office/drawing/2014/main" id="{00000000-0008-0000-0300-000021020000}"/>
            </a:ext>
          </a:extLst>
        </xdr:cNvPr>
        <xdr:cNvSpPr txBox="1">
          <a:spLocks noChangeArrowheads="1"/>
        </xdr:cNvSpPr>
      </xdr:nvSpPr>
      <xdr:spPr bwMode="auto">
        <a:xfrm>
          <a:off x="339852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30</xdr:row>
      <xdr:rowOff>0</xdr:rowOff>
    </xdr:from>
    <xdr:ext cx="95250" cy="171450"/>
    <xdr:sp macro="" textlink="">
      <xdr:nvSpPr>
        <xdr:cNvPr id="546" name="Text Box 18">
          <a:extLst>
            <a:ext uri="{FF2B5EF4-FFF2-40B4-BE49-F238E27FC236}">
              <a16:creationId xmlns:a16="http://schemas.microsoft.com/office/drawing/2014/main" id="{00000000-0008-0000-0300-000022020000}"/>
            </a:ext>
          </a:extLst>
        </xdr:cNvPr>
        <xdr:cNvSpPr txBox="1">
          <a:spLocks noChangeArrowheads="1"/>
        </xdr:cNvSpPr>
      </xdr:nvSpPr>
      <xdr:spPr bwMode="auto">
        <a:xfrm>
          <a:off x="339852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30</xdr:row>
      <xdr:rowOff>0</xdr:rowOff>
    </xdr:from>
    <xdr:ext cx="95250" cy="171450"/>
    <xdr:sp macro="" textlink="">
      <xdr:nvSpPr>
        <xdr:cNvPr id="547" name="Text Box 19">
          <a:extLst>
            <a:ext uri="{FF2B5EF4-FFF2-40B4-BE49-F238E27FC236}">
              <a16:creationId xmlns:a16="http://schemas.microsoft.com/office/drawing/2014/main" id="{00000000-0008-0000-0300-000023020000}"/>
            </a:ext>
          </a:extLst>
        </xdr:cNvPr>
        <xdr:cNvSpPr txBox="1">
          <a:spLocks noChangeArrowheads="1"/>
        </xdr:cNvSpPr>
      </xdr:nvSpPr>
      <xdr:spPr bwMode="auto">
        <a:xfrm>
          <a:off x="339852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33</xdr:row>
      <xdr:rowOff>504825</xdr:rowOff>
    </xdr:from>
    <xdr:ext cx="95250" cy="442269"/>
    <xdr:sp macro="" textlink="">
      <xdr:nvSpPr>
        <xdr:cNvPr id="548" name="Text Box 15">
          <a:extLst>
            <a:ext uri="{FF2B5EF4-FFF2-40B4-BE49-F238E27FC236}">
              <a16:creationId xmlns:a16="http://schemas.microsoft.com/office/drawing/2014/main" id="{00000000-0008-0000-0300-000024020000}"/>
            </a:ext>
          </a:extLst>
        </xdr:cNvPr>
        <xdr:cNvSpPr txBox="1">
          <a:spLocks noChangeArrowheads="1"/>
        </xdr:cNvSpPr>
      </xdr:nvSpPr>
      <xdr:spPr bwMode="auto">
        <a:xfrm>
          <a:off x="33985200" y="5734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49" name="Text Box 16">
          <a:extLst>
            <a:ext uri="{FF2B5EF4-FFF2-40B4-BE49-F238E27FC236}">
              <a16:creationId xmlns:a16="http://schemas.microsoft.com/office/drawing/2014/main" id="{00000000-0008-0000-0300-000025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50" name="Text Box 17">
          <a:extLst>
            <a:ext uri="{FF2B5EF4-FFF2-40B4-BE49-F238E27FC236}">
              <a16:creationId xmlns:a16="http://schemas.microsoft.com/office/drawing/2014/main" id="{00000000-0008-0000-0300-000026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51" name="Text Box 18">
          <a:extLst>
            <a:ext uri="{FF2B5EF4-FFF2-40B4-BE49-F238E27FC236}">
              <a16:creationId xmlns:a16="http://schemas.microsoft.com/office/drawing/2014/main" id="{00000000-0008-0000-0300-000027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52" name="Text Box 19">
          <a:extLst>
            <a:ext uri="{FF2B5EF4-FFF2-40B4-BE49-F238E27FC236}">
              <a16:creationId xmlns:a16="http://schemas.microsoft.com/office/drawing/2014/main" id="{00000000-0008-0000-0300-000028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53" name="Text Box 16">
          <a:extLst>
            <a:ext uri="{FF2B5EF4-FFF2-40B4-BE49-F238E27FC236}">
              <a16:creationId xmlns:a16="http://schemas.microsoft.com/office/drawing/2014/main" id="{00000000-0008-0000-0300-000029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54" name="Text Box 17">
          <a:extLst>
            <a:ext uri="{FF2B5EF4-FFF2-40B4-BE49-F238E27FC236}">
              <a16:creationId xmlns:a16="http://schemas.microsoft.com/office/drawing/2014/main" id="{00000000-0008-0000-0300-00002A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55" name="Text Box 18">
          <a:extLst>
            <a:ext uri="{FF2B5EF4-FFF2-40B4-BE49-F238E27FC236}">
              <a16:creationId xmlns:a16="http://schemas.microsoft.com/office/drawing/2014/main" id="{00000000-0008-0000-0300-00002B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56" name="Text Box 19">
          <a:extLst>
            <a:ext uri="{FF2B5EF4-FFF2-40B4-BE49-F238E27FC236}">
              <a16:creationId xmlns:a16="http://schemas.microsoft.com/office/drawing/2014/main" id="{00000000-0008-0000-0300-00002C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57" name="Text Box 16">
          <a:extLst>
            <a:ext uri="{FF2B5EF4-FFF2-40B4-BE49-F238E27FC236}">
              <a16:creationId xmlns:a16="http://schemas.microsoft.com/office/drawing/2014/main" id="{00000000-0008-0000-0300-00002D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58" name="Text Box 17">
          <a:extLst>
            <a:ext uri="{FF2B5EF4-FFF2-40B4-BE49-F238E27FC236}">
              <a16:creationId xmlns:a16="http://schemas.microsoft.com/office/drawing/2014/main" id="{00000000-0008-0000-0300-00002E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59" name="Text Box 18">
          <a:extLst>
            <a:ext uri="{FF2B5EF4-FFF2-40B4-BE49-F238E27FC236}">
              <a16:creationId xmlns:a16="http://schemas.microsoft.com/office/drawing/2014/main" id="{00000000-0008-0000-0300-00002F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60" name="Text Box 19">
          <a:extLst>
            <a:ext uri="{FF2B5EF4-FFF2-40B4-BE49-F238E27FC236}">
              <a16:creationId xmlns:a16="http://schemas.microsoft.com/office/drawing/2014/main" id="{00000000-0008-0000-0300-000030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61" name="Text Box 16">
          <a:extLst>
            <a:ext uri="{FF2B5EF4-FFF2-40B4-BE49-F238E27FC236}">
              <a16:creationId xmlns:a16="http://schemas.microsoft.com/office/drawing/2014/main" id="{00000000-0008-0000-0300-000031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62" name="Text Box 17">
          <a:extLst>
            <a:ext uri="{FF2B5EF4-FFF2-40B4-BE49-F238E27FC236}">
              <a16:creationId xmlns:a16="http://schemas.microsoft.com/office/drawing/2014/main" id="{00000000-0008-0000-0300-000032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63" name="Text Box 18">
          <a:extLst>
            <a:ext uri="{FF2B5EF4-FFF2-40B4-BE49-F238E27FC236}">
              <a16:creationId xmlns:a16="http://schemas.microsoft.com/office/drawing/2014/main" id="{00000000-0008-0000-0300-000033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64" name="Text Box 19">
          <a:extLst>
            <a:ext uri="{FF2B5EF4-FFF2-40B4-BE49-F238E27FC236}">
              <a16:creationId xmlns:a16="http://schemas.microsoft.com/office/drawing/2014/main" id="{00000000-0008-0000-0300-000034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30</xdr:row>
      <xdr:rowOff>0</xdr:rowOff>
    </xdr:from>
    <xdr:ext cx="95250" cy="442269"/>
    <xdr:sp macro="" textlink="">
      <xdr:nvSpPr>
        <xdr:cNvPr id="565" name="Text Box 15">
          <a:extLst>
            <a:ext uri="{FF2B5EF4-FFF2-40B4-BE49-F238E27FC236}">
              <a16:creationId xmlns:a16="http://schemas.microsoft.com/office/drawing/2014/main" id="{00000000-0008-0000-0300-000035020000}"/>
            </a:ext>
          </a:extLst>
        </xdr:cNvPr>
        <xdr:cNvSpPr txBox="1">
          <a:spLocks noChangeArrowheads="1"/>
        </xdr:cNvSpPr>
      </xdr:nvSpPr>
      <xdr:spPr bwMode="auto">
        <a:xfrm>
          <a:off x="8763000" y="4019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30</xdr:row>
      <xdr:rowOff>0</xdr:rowOff>
    </xdr:from>
    <xdr:ext cx="95250" cy="442269"/>
    <xdr:sp macro="" textlink="">
      <xdr:nvSpPr>
        <xdr:cNvPr id="566" name="Text Box 15">
          <a:extLst>
            <a:ext uri="{FF2B5EF4-FFF2-40B4-BE49-F238E27FC236}">
              <a16:creationId xmlns:a16="http://schemas.microsoft.com/office/drawing/2014/main" id="{00000000-0008-0000-0300-000036020000}"/>
            </a:ext>
          </a:extLst>
        </xdr:cNvPr>
        <xdr:cNvSpPr txBox="1">
          <a:spLocks noChangeArrowheads="1"/>
        </xdr:cNvSpPr>
      </xdr:nvSpPr>
      <xdr:spPr bwMode="auto">
        <a:xfrm>
          <a:off x="33985200" y="4019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30</xdr:row>
      <xdr:rowOff>0</xdr:rowOff>
    </xdr:from>
    <xdr:ext cx="95250" cy="442269"/>
    <xdr:sp macro="" textlink="">
      <xdr:nvSpPr>
        <xdr:cNvPr id="567" name="Text Box 15">
          <a:extLst>
            <a:ext uri="{FF2B5EF4-FFF2-40B4-BE49-F238E27FC236}">
              <a16:creationId xmlns:a16="http://schemas.microsoft.com/office/drawing/2014/main" id="{00000000-0008-0000-0300-000037020000}"/>
            </a:ext>
          </a:extLst>
        </xdr:cNvPr>
        <xdr:cNvSpPr txBox="1">
          <a:spLocks noChangeArrowheads="1"/>
        </xdr:cNvSpPr>
      </xdr:nvSpPr>
      <xdr:spPr bwMode="auto">
        <a:xfrm>
          <a:off x="33985200" y="4019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30</xdr:row>
      <xdr:rowOff>0</xdr:rowOff>
    </xdr:from>
    <xdr:ext cx="95250" cy="171450"/>
    <xdr:sp macro="" textlink="">
      <xdr:nvSpPr>
        <xdr:cNvPr id="568" name="Text Box 16">
          <a:extLst>
            <a:ext uri="{FF2B5EF4-FFF2-40B4-BE49-F238E27FC236}">
              <a16:creationId xmlns:a16="http://schemas.microsoft.com/office/drawing/2014/main" id="{00000000-0008-0000-0300-000038020000}"/>
            </a:ext>
          </a:extLst>
        </xdr:cNvPr>
        <xdr:cNvSpPr txBox="1">
          <a:spLocks noChangeArrowheads="1"/>
        </xdr:cNvSpPr>
      </xdr:nvSpPr>
      <xdr:spPr bwMode="auto">
        <a:xfrm>
          <a:off x="87630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30</xdr:row>
      <xdr:rowOff>0</xdr:rowOff>
    </xdr:from>
    <xdr:ext cx="95250" cy="171450"/>
    <xdr:sp macro="" textlink="">
      <xdr:nvSpPr>
        <xdr:cNvPr id="569" name="Text Box 17">
          <a:extLst>
            <a:ext uri="{FF2B5EF4-FFF2-40B4-BE49-F238E27FC236}">
              <a16:creationId xmlns:a16="http://schemas.microsoft.com/office/drawing/2014/main" id="{00000000-0008-0000-0300-000039020000}"/>
            </a:ext>
          </a:extLst>
        </xdr:cNvPr>
        <xdr:cNvSpPr txBox="1">
          <a:spLocks noChangeArrowheads="1"/>
        </xdr:cNvSpPr>
      </xdr:nvSpPr>
      <xdr:spPr bwMode="auto">
        <a:xfrm>
          <a:off x="87630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30</xdr:row>
      <xdr:rowOff>0</xdr:rowOff>
    </xdr:from>
    <xdr:ext cx="95250" cy="171450"/>
    <xdr:sp macro="" textlink="">
      <xdr:nvSpPr>
        <xdr:cNvPr id="570" name="Text Box 18">
          <a:extLst>
            <a:ext uri="{FF2B5EF4-FFF2-40B4-BE49-F238E27FC236}">
              <a16:creationId xmlns:a16="http://schemas.microsoft.com/office/drawing/2014/main" id="{00000000-0008-0000-0300-00003A020000}"/>
            </a:ext>
          </a:extLst>
        </xdr:cNvPr>
        <xdr:cNvSpPr txBox="1">
          <a:spLocks noChangeArrowheads="1"/>
        </xdr:cNvSpPr>
      </xdr:nvSpPr>
      <xdr:spPr bwMode="auto">
        <a:xfrm>
          <a:off x="87630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30</xdr:row>
      <xdr:rowOff>0</xdr:rowOff>
    </xdr:from>
    <xdr:ext cx="95250" cy="171450"/>
    <xdr:sp macro="" textlink="">
      <xdr:nvSpPr>
        <xdr:cNvPr id="571" name="Text Box 19">
          <a:extLst>
            <a:ext uri="{FF2B5EF4-FFF2-40B4-BE49-F238E27FC236}">
              <a16:creationId xmlns:a16="http://schemas.microsoft.com/office/drawing/2014/main" id="{00000000-0008-0000-0300-00003B020000}"/>
            </a:ext>
          </a:extLst>
        </xdr:cNvPr>
        <xdr:cNvSpPr txBox="1">
          <a:spLocks noChangeArrowheads="1"/>
        </xdr:cNvSpPr>
      </xdr:nvSpPr>
      <xdr:spPr bwMode="auto">
        <a:xfrm>
          <a:off x="87630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30</xdr:row>
      <xdr:rowOff>0</xdr:rowOff>
    </xdr:from>
    <xdr:ext cx="95250" cy="442269"/>
    <xdr:sp macro="" textlink="">
      <xdr:nvSpPr>
        <xdr:cNvPr id="572" name="Text Box 15">
          <a:extLst>
            <a:ext uri="{FF2B5EF4-FFF2-40B4-BE49-F238E27FC236}">
              <a16:creationId xmlns:a16="http://schemas.microsoft.com/office/drawing/2014/main" id="{00000000-0008-0000-0300-00003C020000}"/>
            </a:ext>
          </a:extLst>
        </xdr:cNvPr>
        <xdr:cNvSpPr txBox="1">
          <a:spLocks noChangeArrowheads="1"/>
        </xdr:cNvSpPr>
      </xdr:nvSpPr>
      <xdr:spPr bwMode="auto">
        <a:xfrm>
          <a:off x="8763000" y="4019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30</xdr:row>
      <xdr:rowOff>0</xdr:rowOff>
    </xdr:from>
    <xdr:ext cx="95250" cy="171450"/>
    <xdr:sp macro="" textlink="">
      <xdr:nvSpPr>
        <xdr:cNvPr id="573" name="Text Box 16">
          <a:extLst>
            <a:ext uri="{FF2B5EF4-FFF2-40B4-BE49-F238E27FC236}">
              <a16:creationId xmlns:a16="http://schemas.microsoft.com/office/drawing/2014/main" id="{00000000-0008-0000-0300-00003D020000}"/>
            </a:ext>
          </a:extLst>
        </xdr:cNvPr>
        <xdr:cNvSpPr txBox="1">
          <a:spLocks noChangeArrowheads="1"/>
        </xdr:cNvSpPr>
      </xdr:nvSpPr>
      <xdr:spPr bwMode="auto">
        <a:xfrm>
          <a:off x="326136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30</xdr:row>
      <xdr:rowOff>0</xdr:rowOff>
    </xdr:from>
    <xdr:ext cx="95250" cy="171450"/>
    <xdr:sp macro="" textlink="">
      <xdr:nvSpPr>
        <xdr:cNvPr id="574" name="Text Box 17">
          <a:extLst>
            <a:ext uri="{FF2B5EF4-FFF2-40B4-BE49-F238E27FC236}">
              <a16:creationId xmlns:a16="http://schemas.microsoft.com/office/drawing/2014/main" id="{00000000-0008-0000-0300-00003E020000}"/>
            </a:ext>
          </a:extLst>
        </xdr:cNvPr>
        <xdr:cNvSpPr txBox="1">
          <a:spLocks noChangeArrowheads="1"/>
        </xdr:cNvSpPr>
      </xdr:nvSpPr>
      <xdr:spPr bwMode="auto">
        <a:xfrm>
          <a:off x="326136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30</xdr:row>
      <xdr:rowOff>0</xdr:rowOff>
    </xdr:from>
    <xdr:ext cx="95250" cy="171450"/>
    <xdr:sp macro="" textlink="">
      <xdr:nvSpPr>
        <xdr:cNvPr id="575" name="Text Box 18">
          <a:extLst>
            <a:ext uri="{FF2B5EF4-FFF2-40B4-BE49-F238E27FC236}">
              <a16:creationId xmlns:a16="http://schemas.microsoft.com/office/drawing/2014/main" id="{00000000-0008-0000-0300-00003F020000}"/>
            </a:ext>
          </a:extLst>
        </xdr:cNvPr>
        <xdr:cNvSpPr txBox="1">
          <a:spLocks noChangeArrowheads="1"/>
        </xdr:cNvSpPr>
      </xdr:nvSpPr>
      <xdr:spPr bwMode="auto">
        <a:xfrm>
          <a:off x="326136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30</xdr:row>
      <xdr:rowOff>0</xdr:rowOff>
    </xdr:from>
    <xdr:ext cx="95250" cy="171450"/>
    <xdr:sp macro="" textlink="">
      <xdr:nvSpPr>
        <xdr:cNvPr id="576" name="Text Box 19">
          <a:extLst>
            <a:ext uri="{FF2B5EF4-FFF2-40B4-BE49-F238E27FC236}">
              <a16:creationId xmlns:a16="http://schemas.microsoft.com/office/drawing/2014/main" id="{00000000-0008-0000-0300-000040020000}"/>
            </a:ext>
          </a:extLst>
        </xdr:cNvPr>
        <xdr:cNvSpPr txBox="1">
          <a:spLocks noChangeArrowheads="1"/>
        </xdr:cNvSpPr>
      </xdr:nvSpPr>
      <xdr:spPr bwMode="auto">
        <a:xfrm>
          <a:off x="326136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30</xdr:row>
      <xdr:rowOff>0</xdr:rowOff>
    </xdr:from>
    <xdr:ext cx="95250" cy="171450"/>
    <xdr:sp macro="" textlink="">
      <xdr:nvSpPr>
        <xdr:cNvPr id="577" name="Text Box 16">
          <a:extLst>
            <a:ext uri="{FF2B5EF4-FFF2-40B4-BE49-F238E27FC236}">
              <a16:creationId xmlns:a16="http://schemas.microsoft.com/office/drawing/2014/main" id="{00000000-0008-0000-0300-000041020000}"/>
            </a:ext>
          </a:extLst>
        </xdr:cNvPr>
        <xdr:cNvSpPr txBox="1">
          <a:spLocks noChangeArrowheads="1"/>
        </xdr:cNvSpPr>
      </xdr:nvSpPr>
      <xdr:spPr bwMode="auto">
        <a:xfrm>
          <a:off x="339852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30</xdr:row>
      <xdr:rowOff>0</xdr:rowOff>
    </xdr:from>
    <xdr:ext cx="95250" cy="171450"/>
    <xdr:sp macro="" textlink="">
      <xdr:nvSpPr>
        <xdr:cNvPr id="578" name="Text Box 17">
          <a:extLst>
            <a:ext uri="{FF2B5EF4-FFF2-40B4-BE49-F238E27FC236}">
              <a16:creationId xmlns:a16="http://schemas.microsoft.com/office/drawing/2014/main" id="{00000000-0008-0000-0300-000042020000}"/>
            </a:ext>
          </a:extLst>
        </xdr:cNvPr>
        <xdr:cNvSpPr txBox="1">
          <a:spLocks noChangeArrowheads="1"/>
        </xdr:cNvSpPr>
      </xdr:nvSpPr>
      <xdr:spPr bwMode="auto">
        <a:xfrm>
          <a:off x="339852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30</xdr:row>
      <xdr:rowOff>0</xdr:rowOff>
    </xdr:from>
    <xdr:ext cx="95250" cy="171450"/>
    <xdr:sp macro="" textlink="">
      <xdr:nvSpPr>
        <xdr:cNvPr id="579" name="Text Box 18">
          <a:extLst>
            <a:ext uri="{FF2B5EF4-FFF2-40B4-BE49-F238E27FC236}">
              <a16:creationId xmlns:a16="http://schemas.microsoft.com/office/drawing/2014/main" id="{00000000-0008-0000-0300-000043020000}"/>
            </a:ext>
          </a:extLst>
        </xdr:cNvPr>
        <xdr:cNvSpPr txBox="1">
          <a:spLocks noChangeArrowheads="1"/>
        </xdr:cNvSpPr>
      </xdr:nvSpPr>
      <xdr:spPr bwMode="auto">
        <a:xfrm>
          <a:off x="339852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30</xdr:row>
      <xdr:rowOff>0</xdr:rowOff>
    </xdr:from>
    <xdr:ext cx="95250" cy="171450"/>
    <xdr:sp macro="" textlink="">
      <xdr:nvSpPr>
        <xdr:cNvPr id="580" name="Text Box 19">
          <a:extLst>
            <a:ext uri="{FF2B5EF4-FFF2-40B4-BE49-F238E27FC236}">
              <a16:creationId xmlns:a16="http://schemas.microsoft.com/office/drawing/2014/main" id="{00000000-0008-0000-0300-000044020000}"/>
            </a:ext>
          </a:extLst>
        </xdr:cNvPr>
        <xdr:cNvSpPr txBox="1">
          <a:spLocks noChangeArrowheads="1"/>
        </xdr:cNvSpPr>
      </xdr:nvSpPr>
      <xdr:spPr bwMode="auto">
        <a:xfrm>
          <a:off x="339852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30</xdr:row>
      <xdr:rowOff>0</xdr:rowOff>
    </xdr:from>
    <xdr:ext cx="95250" cy="442269"/>
    <xdr:sp macro="" textlink="">
      <xdr:nvSpPr>
        <xdr:cNvPr id="581" name="Text Box 15">
          <a:extLst>
            <a:ext uri="{FF2B5EF4-FFF2-40B4-BE49-F238E27FC236}">
              <a16:creationId xmlns:a16="http://schemas.microsoft.com/office/drawing/2014/main" id="{00000000-0008-0000-0300-000045020000}"/>
            </a:ext>
          </a:extLst>
        </xdr:cNvPr>
        <xdr:cNvSpPr txBox="1">
          <a:spLocks noChangeArrowheads="1"/>
        </xdr:cNvSpPr>
      </xdr:nvSpPr>
      <xdr:spPr bwMode="auto">
        <a:xfrm>
          <a:off x="33985200" y="4019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30</xdr:row>
      <xdr:rowOff>0</xdr:rowOff>
    </xdr:from>
    <xdr:ext cx="95250" cy="171450"/>
    <xdr:sp macro="" textlink="">
      <xdr:nvSpPr>
        <xdr:cNvPr id="582" name="Text Box 16">
          <a:extLst>
            <a:ext uri="{FF2B5EF4-FFF2-40B4-BE49-F238E27FC236}">
              <a16:creationId xmlns:a16="http://schemas.microsoft.com/office/drawing/2014/main" id="{00000000-0008-0000-0300-000046020000}"/>
            </a:ext>
          </a:extLst>
        </xdr:cNvPr>
        <xdr:cNvSpPr txBox="1">
          <a:spLocks noChangeArrowheads="1"/>
        </xdr:cNvSpPr>
      </xdr:nvSpPr>
      <xdr:spPr bwMode="auto">
        <a:xfrm>
          <a:off x="339852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30</xdr:row>
      <xdr:rowOff>0</xdr:rowOff>
    </xdr:from>
    <xdr:ext cx="95250" cy="171450"/>
    <xdr:sp macro="" textlink="">
      <xdr:nvSpPr>
        <xdr:cNvPr id="583" name="Text Box 17">
          <a:extLst>
            <a:ext uri="{FF2B5EF4-FFF2-40B4-BE49-F238E27FC236}">
              <a16:creationId xmlns:a16="http://schemas.microsoft.com/office/drawing/2014/main" id="{00000000-0008-0000-0300-000047020000}"/>
            </a:ext>
          </a:extLst>
        </xdr:cNvPr>
        <xdr:cNvSpPr txBox="1">
          <a:spLocks noChangeArrowheads="1"/>
        </xdr:cNvSpPr>
      </xdr:nvSpPr>
      <xdr:spPr bwMode="auto">
        <a:xfrm>
          <a:off x="339852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30</xdr:row>
      <xdr:rowOff>0</xdr:rowOff>
    </xdr:from>
    <xdr:ext cx="95250" cy="171450"/>
    <xdr:sp macro="" textlink="">
      <xdr:nvSpPr>
        <xdr:cNvPr id="584" name="Text Box 18">
          <a:extLst>
            <a:ext uri="{FF2B5EF4-FFF2-40B4-BE49-F238E27FC236}">
              <a16:creationId xmlns:a16="http://schemas.microsoft.com/office/drawing/2014/main" id="{00000000-0008-0000-0300-000048020000}"/>
            </a:ext>
          </a:extLst>
        </xdr:cNvPr>
        <xdr:cNvSpPr txBox="1">
          <a:spLocks noChangeArrowheads="1"/>
        </xdr:cNvSpPr>
      </xdr:nvSpPr>
      <xdr:spPr bwMode="auto">
        <a:xfrm>
          <a:off x="339852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30</xdr:row>
      <xdr:rowOff>0</xdr:rowOff>
    </xdr:from>
    <xdr:ext cx="95250" cy="171450"/>
    <xdr:sp macro="" textlink="">
      <xdr:nvSpPr>
        <xdr:cNvPr id="585" name="Text Box 19">
          <a:extLst>
            <a:ext uri="{FF2B5EF4-FFF2-40B4-BE49-F238E27FC236}">
              <a16:creationId xmlns:a16="http://schemas.microsoft.com/office/drawing/2014/main" id="{00000000-0008-0000-0300-000049020000}"/>
            </a:ext>
          </a:extLst>
        </xdr:cNvPr>
        <xdr:cNvSpPr txBox="1">
          <a:spLocks noChangeArrowheads="1"/>
        </xdr:cNvSpPr>
      </xdr:nvSpPr>
      <xdr:spPr bwMode="auto">
        <a:xfrm>
          <a:off x="339852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30</xdr:row>
      <xdr:rowOff>0</xdr:rowOff>
    </xdr:from>
    <xdr:ext cx="95250" cy="442269"/>
    <xdr:sp macro="" textlink="">
      <xdr:nvSpPr>
        <xdr:cNvPr id="586" name="Text Box 15">
          <a:extLst>
            <a:ext uri="{FF2B5EF4-FFF2-40B4-BE49-F238E27FC236}">
              <a16:creationId xmlns:a16="http://schemas.microsoft.com/office/drawing/2014/main" id="{00000000-0008-0000-0300-00004A020000}"/>
            </a:ext>
          </a:extLst>
        </xdr:cNvPr>
        <xdr:cNvSpPr txBox="1">
          <a:spLocks noChangeArrowheads="1"/>
        </xdr:cNvSpPr>
      </xdr:nvSpPr>
      <xdr:spPr bwMode="auto">
        <a:xfrm>
          <a:off x="33985200" y="4019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87" name="Text Box 16">
          <a:extLst>
            <a:ext uri="{FF2B5EF4-FFF2-40B4-BE49-F238E27FC236}">
              <a16:creationId xmlns:a16="http://schemas.microsoft.com/office/drawing/2014/main" id="{00000000-0008-0000-0300-00004B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88" name="Text Box 17">
          <a:extLst>
            <a:ext uri="{FF2B5EF4-FFF2-40B4-BE49-F238E27FC236}">
              <a16:creationId xmlns:a16="http://schemas.microsoft.com/office/drawing/2014/main" id="{00000000-0008-0000-0300-00004C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89" name="Text Box 18">
          <a:extLst>
            <a:ext uri="{FF2B5EF4-FFF2-40B4-BE49-F238E27FC236}">
              <a16:creationId xmlns:a16="http://schemas.microsoft.com/office/drawing/2014/main" id="{00000000-0008-0000-0300-00004D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90" name="Text Box 19">
          <a:extLst>
            <a:ext uri="{FF2B5EF4-FFF2-40B4-BE49-F238E27FC236}">
              <a16:creationId xmlns:a16="http://schemas.microsoft.com/office/drawing/2014/main" id="{00000000-0008-0000-0300-00004E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91" name="Text Box 16">
          <a:extLst>
            <a:ext uri="{FF2B5EF4-FFF2-40B4-BE49-F238E27FC236}">
              <a16:creationId xmlns:a16="http://schemas.microsoft.com/office/drawing/2014/main" id="{00000000-0008-0000-0300-00004F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92" name="Text Box 17">
          <a:extLst>
            <a:ext uri="{FF2B5EF4-FFF2-40B4-BE49-F238E27FC236}">
              <a16:creationId xmlns:a16="http://schemas.microsoft.com/office/drawing/2014/main" id="{00000000-0008-0000-0300-000050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93" name="Text Box 18">
          <a:extLst>
            <a:ext uri="{FF2B5EF4-FFF2-40B4-BE49-F238E27FC236}">
              <a16:creationId xmlns:a16="http://schemas.microsoft.com/office/drawing/2014/main" id="{00000000-0008-0000-0300-000051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94" name="Text Box 19">
          <a:extLst>
            <a:ext uri="{FF2B5EF4-FFF2-40B4-BE49-F238E27FC236}">
              <a16:creationId xmlns:a16="http://schemas.microsoft.com/office/drawing/2014/main" id="{00000000-0008-0000-0300-000052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95" name="Text Box 16">
          <a:extLst>
            <a:ext uri="{FF2B5EF4-FFF2-40B4-BE49-F238E27FC236}">
              <a16:creationId xmlns:a16="http://schemas.microsoft.com/office/drawing/2014/main" id="{00000000-0008-0000-0300-000053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96" name="Text Box 17">
          <a:extLst>
            <a:ext uri="{FF2B5EF4-FFF2-40B4-BE49-F238E27FC236}">
              <a16:creationId xmlns:a16="http://schemas.microsoft.com/office/drawing/2014/main" id="{00000000-0008-0000-0300-000054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97" name="Text Box 18">
          <a:extLst>
            <a:ext uri="{FF2B5EF4-FFF2-40B4-BE49-F238E27FC236}">
              <a16:creationId xmlns:a16="http://schemas.microsoft.com/office/drawing/2014/main" id="{00000000-0008-0000-0300-000055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98" name="Text Box 19">
          <a:extLst>
            <a:ext uri="{FF2B5EF4-FFF2-40B4-BE49-F238E27FC236}">
              <a16:creationId xmlns:a16="http://schemas.microsoft.com/office/drawing/2014/main" id="{00000000-0008-0000-0300-000056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599" name="Text Box 16">
          <a:extLst>
            <a:ext uri="{FF2B5EF4-FFF2-40B4-BE49-F238E27FC236}">
              <a16:creationId xmlns:a16="http://schemas.microsoft.com/office/drawing/2014/main" id="{00000000-0008-0000-0300-000057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600" name="Text Box 17">
          <a:extLst>
            <a:ext uri="{FF2B5EF4-FFF2-40B4-BE49-F238E27FC236}">
              <a16:creationId xmlns:a16="http://schemas.microsoft.com/office/drawing/2014/main" id="{00000000-0008-0000-0300-000058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601" name="Text Box 18">
          <a:extLst>
            <a:ext uri="{FF2B5EF4-FFF2-40B4-BE49-F238E27FC236}">
              <a16:creationId xmlns:a16="http://schemas.microsoft.com/office/drawing/2014/main" id="{00000000-0008-0000-0300-000059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30</xdr:row>
      <xdr:rowOff>0</xdr:rowOff>
    </xdr:from>
    <xdr:ext cx="95250" cy="171450"/>
    <xdr:sp macro="" textlink="">
      <xdr:nvSpPr>
        <xdr:cNvPr id="602" name="Text Box 19">
          <a:extLst>
            <a:ext uri="{FF2B5EF4-FFF2-40B4-BE49-F238E27FC236}">
              <a16:creationId xmlns:a16="http://schemas.microsoft.com/office/drawing/2014/main" id="{00000000-0008-0000-0300-00005A020000}"/>
            </a:ext>
          </a:extLst>
        </xdr:cNvPr>
        <xdr:cNvSpPr txBox="1">
          <a:spLocks noChangeArrowheads="1"/>
        </xdr:cNvSpPr>
      </xdr:nvSpPr>
      <xdr:spPr bwMode="auto">
        <a:xfrm>
          <a:off x="3571875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30</xdr:row>
      <xdr:rowOff>0</xdr:rowOff>
    </xdr:from>
    <xdr:ext cx="95250" cy="442269"/>
    <xdr:sp macro="" textlink="">
      <xdr:nvSpPr>
        <xdr:cNvPr id="603" name="Text Box 15">
          <a:extLst>
            <a:ext uri="{FF2B5EF4-FFF2-40B4-BE49-F238E27FC236}">
              <a16:creationId xmlns:a16="http://schemas.microsoft.com/office/drawing/2014/main" id="{00000000-0008-0000-0300-00005B020000}"/>
            </a:ext>
          </a:extLst>
        </xdr:cNvPr>
        <xdr:cNvSpPr txBox="1">
          <a:spLocks noChangeArrowheads="1"/>
        </xdr:cNvSpPr>
      </xdr:nvSpPr>
      <xdr:spPr bwMode="auto">
        <a:xfrm>
          <a:off x="8763000" y="4019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30</xdr:row>
      <xdr:rowOff>0</xdr:rowOff>
    </xdr:from>
    <xdr:ext cx="95250" cy="171450"/>
    <xdr:sp macro="" textlink="">
      <xdr:nvSpPr>
        <xdr:cNvPr id="604" name="Text Box 16">
          <a:extLst>
            <a:ext uri="{FF2B5EF4-FFF2-40B4-BE49-F238E27FC236}">
              <a16:creationId xmlns:a16="http://schemas.microsoft.com/office/drawing/2014/main" id="{00000000-0008-0000-0300-00005C020000}"/>
            </a:ext>
          </a:extLst>
        </xdr:cNvPr>
        <xdr:cNvSpPr txBox="1">
          <a:spLocks noChangeArrowheads="1"/>
        </xdr:cNvSpPr>
      </xdr:nvSpPr>
      <xdr:spPr bwMode="auto">
        <a:xfrm>
          <a:off x="87630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30</xdr:row>
      <xdr:rowOff>0</xdr:rowOff>
    </xdr:from>
    <xdr:ext cx="95250" cy="171450"/>
    <xdr:sp macro="" textlink="">
      <xdr:nvSpPr>
        <xdr:cNvPr id="605" name="Text Box 17">
          <a:extLst>
            <a:ext uri="{FF2B5EF4-FFF2-40B4-BE49-F238E27FC236}">
              <a16:creationId xmlns:a16="http://schemas.microsoft.com/office/drawing/2014/main" id="{00000000-0008-0000-0300-00005D020000}"/>
            </a:ext>
          </a:extLst>
        </xdr:cNvPr>
        <xdr:cNvSpPr txBox="1">
          <a:spLocks noChangeArrowheads="1"/>
        </xdr:cNvSpPr>
      </xdr:nvSpPr>
      <xdr:spPr bwMode="auto">
        <a:xfrm>
          <a:off x="87630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30</xdr:row>
      <xdr:rowOff>0</xdr:rowOff>
    </xdr:from>
    <xdr:ext cx="95250" cy="171450"/>
    <xdr:sp macro="" textlink="">
      <xdr:nvSpPr>
        <xdr:cNvPr id="606" name="Text Box 18">
          <a:extLst>
            <a:ext uri="{FF2B5EF4-FFF2-40B4-BE49-F238E27FC236}">
              <a16:creationId xmlns:a16="http://schemas.microsoft.com/office/drawing/2014/main" id="{00000000-0008-0000-0300-00005E020000}"/>
            </a:ext>
          </a:extLst>
        </xdr:cNvPr>
        <xdr:cNvSpPr txBox="1">
          <a:spLocks noChangeArrowheads="1"/>
        </xdr:cNvSpPr>
      </xdr:nvSpPr>
      <xdr:spPr bwMode="auto">
        <a:xfrm>
          <a:off x="87630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30</xdr:row>
      <xdr:rowOff>0</xdr:rowOff>
    </xdr:from>
    <xdr:ext cx="95250" cy="171450"/>
    <xdr:sp macro="" textlink="">
      <xdr:nvSpPr>
        <xdr:cNvPr id="607" name="Text Box 19">
          <a:extLst>
            <a:ext uri="{FF2B5EF4-FFF2-40B4-BE49-F238E27FC236}">
              <a16:creationId xmlns:a16="http://schemas.microsoft.com/office/drawing/2014/main" id="{00000000-0008-0000-0300-00005F020000}"/>
            </a:ext>
          </a:extLst>
        </xdr:cNvPr>
        <xdr:cNvSpPr txBox="1">
          <a:spLocks noChangeArrowheads="1"/>
        </xdr:cNvSpPr>
      </xdr:nvSpPr>
      <xdr:spPr bwMode="auto">
        <a:xfrm>
          <a:off x="8763000" y="4019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30</xdr:row>
      <xdr:rowOff>0</xdr:rowOff>
    </xdr:from>
    <xdr:ext cx="95250" cy="442269"/>
    <xdr:sp macro="" textlink="">
      <xdr:nvSpPr>
        <xdr:cNvPr id="608" name="Text Box 15">
          <a:extLst>
            <a:ext uri="{FF2B5EF4-FFF2-40B4-BE49-F238E27FC236}">
              <a16:creationId xmlns:a16="http://schemas.microsoft.com/office/drawing/2014/main" id="{00000000-0008-0000-0300-000060020000}"/>
            </a:ext>
          </a:extLst>
        </xdr:cNvPr>
        <xdr:cNvSpPr txBox="1">
          <a:spLocks noChangeArrowheads="1"/>
        </xdr:cNvSpPr>
      </xdr:nvSpPr>
      <xdr:spPr bwMode="auto">
        <a:xfrm>
          <a:off x="8763000" y="4019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30</xdr:row>
      <xdr:rowOff>0</xdr:rowOff>
    </xdr:from>
    <xdr:ext cx="95250" cy="442269"/>
    <xdr:sp macro="" textlink="">
      <xdr:nvSpPr>
        <xdr:cNvPr id="609" name="Text Box 15">
          <a:extLst>
            <a:ext uri="{FF2B5EF4-FFF2-40B4-BE49-F238E27FC236}">
              <a16:creationId xmlns:a16="http://schemas.microsoft.com/office/drawing/2014/main" id="{00000000-0008-0000-0300-000061020000}"/>
            </a:ext>
          </a:extLst>
        </xdr:cNvPr>
        <xdr:cNvSpPr txBox="1">
          <a:spLocks noChangeArrowheads="1"/>
        </xdr:cNvSpPr>
      </xdr:nvSpPr>
      <xdr:spPr bwMode="auto">
        <a:xfrm>
          <a:off x="8763000" y="4019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686405</xdr:colOff>
      <xdr:row>0</xdr:row>
      <xdr:rowOff>110748</xdr:rowOff>
    </xdr:from>
    <xdr:to>
      <xdr:col>2</xdr:col>
      <xdr:colOff>559594</xdr:colOff>
      <xdr:row>3</xdr:row>
      <xdr:rowOff>188989</xdr:rowOff>
    </xdr:to>
    <xdr:pic>
      <xdr:nvPicPr>
        <xdr:cNvPr id="610" name="Imagen 3">
          <a:extLst>
            <a:ext uri="{FF2B5EF4-FFF2-40B4-BE49-F238E27FC236}">
              <a16:creationId xmlns:a16="http://schemas.microsoft.com/office/drawing/2014/main" id="{00000000-0008-0000-0300-000062020000}"/>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686405" y="110748"/>
          <a:ext cx="1075720" cy="72117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12</xdr:col>
      <xdr:colOff>0</xdr:colOff>
      <xdr:row>10</xdr:row>
      <xdr:rowOff>0</xdr:rowOff>
    </xdr:from>
    <xdr:ext cx="95250" cy="171450"/>
    <xdr:sp macro="" textlink="">
      <xdr:nvSpPr>
        <xdr:cNvPr id="2" name="Text Box 16">
          <a:extLst>
            <a:ext uri="{FF2B5EF4-FFF2-40B4-BE49-F238E27FC236}">
              <a16:creationId xmlns:a16="http://schemas.microsoft.com/office/drawing/2014/main" id="{00000000-0008-0000-0400-000002000000}"/>
            </a:ext>
          </a:extLst>
        </xdr:cNvPr>
        <xdr:cNvSpPr txBox="1">
          <a:spLocks noChangeArrowheads="1"/>
        </xdr:cNvSpPr>
      </xdr:nvSpPr>
      <xdr:spPr bwMode="auto">
        <a:xfrm>
          <a:off x="808672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3" name="Text Box 17">
          <a:extLst>
            <a:ext uri="{FF2B5EF4-FFF2-40B4-BE49-F238E27FC236}">
              <a16:creationId xmlns:a16="http://schemas.microsoft.com/office/drawing/2014/main" id="{00000000-0008-0000-0400-000003000000}"/>
            </a:ext>
          </a:extLst>
        </xdr:cNvPr>
        <xdr:cNvSpPr txBox="1">
          <a:spLocks noChangeArrowheads="1"/>
        </xdr:cNvSpPr>
      </xdr:nvSpPr>
      <xdr:spPr bwMode="auto">
        <a:xfrm>
          <a:off x="808672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4" name="Text Box 18">
          <a:extLst>
            <a:ext uri="{FF2B5EF4-FFF2-40B4-BE49-F238E27FC236}">
              <a16:creationId xmlns:a16="http://schemas.microsoft.com/office/drawing/2014/main" id="{00000000-0008-0000-0400-000004000000}"/>
            </a:ext>
          </a:extLst>
        </xdr:cNvPr>
        <xdr:cNvSpPr txBox="1">
          <a:spLocks noChangeArrowheads="1"/>
        </xdr:cNvSpPr>
      </xdr:nvSpPr>
      <xdr:spPr bwMode="auto">
        <a:xfrm>
          <a:off x="808672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5" name="Text Box 19">
          <a:extLst>
            <a:ext uri="{FF2B5EF4-FFF2-40B4-BE49-F238E27FC236}">
              <a16:creationId xmlns:a16="http://schemas.microsoft.com/office/drawing/2014/main" id="{00000000-0008-0000-0400-000005000000}"/>
            </a:ext>
          </a:extLst>
        </xdr:cNvPr>
        <xdr:cNvSpPr txBox="1">
          <a:spLocks noChangeArrowheads="1"/>
        </xdr:cNvSpPr>
      </xdr:nvSpPr>
      <xdr:spPr bwMode="auto">
        <a:xfrm>
          <a:off x="808672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13</xdr:row>
      <xdr:rowOff>504825</xdr:rowOff>
    </xdr:from>
    <xdr:ext cx="95250" cy="442269"/>
    <xdr:sp macro="" textlink="">
      <xdr:nvSpPr>
        <xdr:cNvPr id="6" name="Text Box 15">
          <a:extLst>
            <a:ext uri="{FF2B5EF4-FFF2-40B4-BE49-F238E27FC236}">
              <a16:creationId xmlns:a16="http://schemas.microsoft.com/office/drawing/2014/main" id="{00000000-0008-0000-0400-000006000000}"/>
            </a:ext>
          </a:extLst>
        </xdr:cNvPr>
        <xdr:cNvSpPr txBox="1">
          <a:spLocks noChangeArrowheads="1"/>
        </xdr:cNvSpPr>
      </xdr:nvSpPr>
      <xdr:spPr bwMode="auto">
        <a:xfrm>
          <a:off x="8086725" y="6791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7" name="Text Box 16">
          <a:extLst>
            <a:ext uri="{FF2B5EF4-FFF2-40B4-BE49-F238E27FC236}">
              <a16:creationId xmlns:a16="http://schemas.microsoft.com/office/drawing/2014/main" id="{00000000-0008-0000-0400-000007000000}"/>
            </a:ext>
          </a:extLst>
        </xdr:cNvPr>
        <xdr:cNvSpPr txBox="1">
          <a:spLocks noChangeArrowheads="1"/>
        </xdr:cNvSpPr>
      </xdr:nvSpPr>
      <xdr:spPr bwMode="auto">
        <a:xfrm>
          <a:off x="3197542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8" name="Text Box 17">
          <a:extLst>
            <a:ext uri="{FF2B5EF4-FFF2-40B4-BE49-F238E27FC236}">
              <a16:creationId xmlns:a16="http://schemas.microsoft.com/office/drawing/2014/main" id="{00000000-0008-0000-0400-000008000000}"/>
            </a:ext>
          </a:extLst>
        </xdr:cNvPr>
        <xdr:cNvSpPr txBox="1">
          <a:spLocks noChangeArrowheads="1"/>
        </xdr:cNvSpPr>
      </xdr:nvSpPr>
      <xdr:spPr bwMode="auto">
        <a:xfrm>
          <a:off x="3197542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9" name="Text Box 18">
          <a:extLst>
            <a:ext uri="{FF2B5EF4-FFF2-40B4-BE49-F238E27FC236}">
              <a16:creationId xmlns:a16="http://schemas.microsoft.com/office/drawing/2014/main" id="{00000000-0008-0000-0400-000009000000}"/>
            </a:ext>
          </a:extLst>
        </xdr:cNvPr>
        <xdr:cNvSpPr txBox="1">
          <a:spLocks noChangeArrowheads="1"/>
        </xdr:cNvSpPr>
      </xdr:nvSpPr>
      <xdr:spPr bwMode="auto">
        <a:xfrm>
          <a:off x="3197542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10" name="Text Box 19">
          <a:extLst>
            <a:ext uri="{FF2B5EF4-FFF2-40B4-BE49-F238E27FC236}">
              <a16:creationId xmlns:a16="http://schemas.microsoft.com/office/drawing/2014/main" id="{00000000-0008-0000-0400-00000A000000}"/>
            </a:ext>
          </a:extLst>
        </xdr:cNvPr>
        <xdr:cNvSpPr txBox="1">
          <a:spLocks noChangeArrowheads="1"/>
        </xdr:cNvSpPr>
      </xdr:nvSpPr>
      <xdr:spPr bwMode="auto">
        <a:xfrm>
          <a:off x="3197542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1" name="Text Box 16">
          <a:extLst>
            <a:ext uri="{FF2B5EF4-FFF2-40B4-BE49-F238E27FC236}">
              <a16:creationId xmlns:a16="http://schemas.microsoft.com/office/drawing/2014/main" id="{00000000-0008-0000-0400-00000B000000}"/>
            </a:ext>
          </a:extLst>
        </xdr:cNvPr>
        <xdr:cNvSpPr txBox="1">
          <a:spLocks noChangeArrowheads="1"/>
        </xdr:cNvSpPr>
      </xdr:nvSpPr>
      <xdr:spPr bwMode="auto">
        <a:xfrm>
          <a:off x="3334702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2" name="Text Box 17">
          <a:extLst>
            <a:ext uri="{FF2B5EF4-FFF2-40B4-BE49-F238E27FC236}">
              <a16:creationId xmlns:a16="http://schemas.microsoft.com/office/drawing/2014/main" id="{00000000-0008-0000-0400-00000C000000}"/>
            </a:ext>
          </a:extLst>
        </xdr:cNvPr>
        <xdr:cNvSpPr txBox="1">
          <a:spLocks noChangeArrowheads="1"/>
        </xdr:cNvSpPr>
      </xdr:nvSpPr>
      <xdr:spPr bwMode="auto">
        <a:xfrm>
          <a:off x="3334702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3" name="Text Box 18">
          <a:extLst>
            <a:ext uri="{FF2B5EF4-FFF2-40B4-BE49-F238E27FC236}">
              <a16:creationId xmlns:a16="http://schemas.microsoft.com/office/drawing/2014/main" id="{00000000-0008-0000-0400-00000D000000}"/>
            </a:ext>
          </a:extLst>
        </xdr:cNvPr>
        <xdr:cNvSpPr txBox="1">
          <a:spLocks noChangeArrowheads="1"/>
        </xdr:cNvSpPr>
      </xdr:nvSpPr>
      <xdr:spPr bwMode="auto">
        <a:xfrm>
          <a:off x="3334702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4" name="Text Box 19">
          <a:extLst>
            <a:ext uri="{FF2B5EF4-FFF2-40B4-BE49-F238E27FC236}">
              <a16:creationId xmlns:a16="http://schemas.microsoft.com/office/drawing/2014/main" id="{00000000-0008-0000-0400-00000E000000}"/>
            </a:ext>
          </a:extLst>
        </xdr:cNvPr>
        <xdr:cNvSpPr txBox="1">
          <a:spLocks noChangeArrowheads="1"/>
        </xdr:cNvSpPr>
      </xdr:nvSpPr>
      <xdr:spPr bwMode="auto">
        <a:xfrm>
          <a:off x="3334702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15" name="Text Box 15">
          <a:extLst>
            <a:ext uri="{FF2B5EF4-FFF2-40B4-BE49-F238E27FC236}">
              <a16:creationId xmlns:a16="http://schemas.microsoft.com/office/drawing/2014/main" id="{00000000-0008-0000-0400-00000F000000}"/>
            </a:ext>
          </a:extLst>
        </xdr:cNvPr>
        <xdr:cNvSpPr txBox="1">
          <a:spLocks noChangeArrowheads="1"/>
        </xdr:cNvSpPr>
      </xdr:nvSpPr>
      <xdr:spPr bwMode="auto">
        <a:xfrm>
          <a:off x="33347025" y="6791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6" name="Text Box 16">
          <a:extLst>
            <a:ext uri="{FF2B5EF4-FFF2-40B4-BE49-F238E27FC236}">
              <a16:creationId xmlns:a16="http://schemas.microsoft.com/office/drawing/2014/main" id="{00000000-0008-0000-0400-000010000000}"/>
            </a:ext>
          </a:extLst>
        </xdr:cNvPr>
        <xdr:cNvSpPr txBox="1">
          <a:spLocks noChangeArrowheads="1"/>
        </xdr:cNvSpPr>
      </xdr:nvSpPr>
      <xdr:spPr bwMode="auto">
        <a:xfrm>
          <a:off x="3334702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7" name="Text Box 17">
          <a:extLst>
            <a:ext uri="{FF2B5EF4-FFF2-40B4-BE49-F238E27FC236}">
              <a16:creationId xmlns:a16="http://schemas.microsoft.com/office/drawing/2014/main" id="{00000000-0008-0000-0400-000011000000}"/>
            </a:ext>
          </a:extLst>
        </xdr:cNvPr>
        <xdr:cNvSpPr txBox="1">
          <a:spLocks noChangeArrowheads="1"/>
        </xdr:cNvSpPr>
      </xdr:nvSpPr>
      <xdr:spPr bwMode="auto">
        <a:xfrm>
          <a:off x="3334702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8" name="Text Box 18">
          <a:extLst>
            <a:ext uri="{FF2B5EF4-FFF2-40B4-BE49-F238E27FC236}">
              <a16:creationId xmlns:a16="http://schemas.microsoft.com/office/drawing/2014/main" id="{00000000-0008-0000-0400-000012000000}"/>
            </a:ext>
          </a:extLst>
        </xdr:cNvPr>
        <xdr:cNvSpPr txBox="1">
          <a:spLocks noChangeArrowheads="1"/>
        </xdr:cNvSpPr>
      </xdr:nvSpPr>
      <xdr:spPr bwMode="auto">
        <a:xfrm>
          <a:off x="3334702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9" name="Text Box 19">
          <a:extLst>
            <a:ext uri="{FF2B5EF4-FFF2-40B4-BE49-F238E27FC236}">
              <a16:creationId xmlns:a16="http://schemas.microsoft.com/office/drawing/2014/main" id="{00000000-0008-0000-0400-000013000000}"/>
            </a:ext>
          </a:extLst>
        </xdr:cNvPr>
        <xdr:cNvSpPr txBox="1">
          <a:spLocks noChangeArrowheads="1"/>
        </xdr:cNvSpPr>
      </xdr:nvSpPr>
      <xdr:spPr bwMode="auto">
        <a:xfrm>
          <a:off x="3334702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20" name="Text Box 15">
          <a:extLst>
            <a:ext uri="{FF2B5EF4-FFF2-40B4-BE49-F238E27FC236}">
              <a16:creationId xmlns:a16="http://schemas.microsoft.com/office/drawing/2014/main" id="{00000000-0008-0000-0400-000014000000}"/>
            </a:ext>
          </a:extLst>
        </xdr:cNvPr>
        <xdr:cNvSpPr txBox="1">
          <a:spLocks noChangeArrowheads="1"/>
        </xdr:cNvSpPr>
      </xdr:nvSpPr>
      <xdr:spPr bwMode="auto">
        <a:xfrm>
          <a:off x="33347025" y="6791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1" name="Text Box 16">
          <a:extLst>
            <a:ext uri="{FF2B5EF4-FFF2-40B4-BE49-F238E27FC236}">
              <a16:creationId xmlns:a16="http://schemas.microsoft.com/office/drawing/2014/main" id="{00000000-0008-0000-0400-000015000000}"/>
            </a:ext>
          </a:extLst>
        </xdr:cNvPr>
        <xdr:cNvSpPr txBox="1">
          <a:spLocks noChangeArrowheads="1"/>
        </xdr:cNvSpPr>
      </xdr:nvSpPr>
      <xdr:spPr bwMode="auto">
        <a:xfrm>
          <a:off x="3508057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2" name="Text Box 17">
          <a:extLst>
            <a:ext uri="{FF2B5EF4-FFF2-40B4-BE49-F238E27FC236}">
              <a16:creationId xmlns:a16="http://schemas.microsoft.com/office/drawing/2014/main" id="{00000000-0008-0000-0400-000016000000}"/>
            </a:ext>
          </a:extLst>
        </xdr:cNvPr>
        <xdr:cNvSpPr txBox="1">
          <a:spLocks noChangeArrowheads="1"/>
        </xdr:cNvSpPr>
      </xdr:nvSpPr>
      <xdr:spPr bwMode="auto">
        <a:xfrm>
          <a:off x="3508057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3" name="Text Box 18">
          <a:extLst>
            <a:ext uri="{FF2B5EF4-FFF2-40B4-BE49-F238E27FC236}">
              <a16:creationId xmlns:a16="http://schemas.microsoft.com/office/drawing/2014/main" id="{00000000-0008-0000-0400-000017000000}"/>
            </a:ext>
          </a:extLst>
        </xdr:cNvPr>
        <xdr:cNvSpPr txBox="1">
          <a:spLocks noChangeArrowheads="1"/>
        </xdr:cNvSpPr>
      </xdr:nvSpPr>
      <xdr:spPr bwMode="auto">
        <a:xfrm>
          <a:off x="3508057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4" name="Text Box 19">
          <a:extLst>
            <a:ext uri="{FF2B5EF4-FFF2-40B4-BE49-F238E27FC236}">
              <a16:creationId xmlns:a16="http://schemas.microsoft.com/office/drawing/2014/main" id="{00000000-0008-0000-0400-000018000000}"/>
            </a:ext>
          </a:extLst>
        </xdr:cNvPr>
        <xdr:cNvSpPr txBox="1">
          <a:spLocks noChangeArrowheads="1"/>
        </xdr:cNvSpPr>
      </xdr:nvSpPr>
      <xdr:spPr bwMode="auto">
        <a:xfrm>
          <a:off x="3508057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5" name="Text Box 16">
          <a:extLst>
            <a:ext uri="{FF2B5EF4-FFF2-40B4-BE49-F238E27FC236}">
              <a16:creationId xmlns:a16="http://schemas.microsoft.com/office/drawing/2014/main" id="{00000000-0008-0000-0400-000019000000}"/>
            </a:ext>
          </a:extLst>
        </xdr:cNvPr>
        <xdr:cNvSpPr txBox="1">
          <a:spLocks noChangeArrowheads="1"/>
        </xdr:cNvSpPr>
      </xdr:nvSpPr>
      <xdr:spPr bwMode="auto">
        <a:xfrm>
          <a:off x="3508057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6" name="Text Box 17">
          <a:extLst>
            <a:ext uri="{FF2B5EF4-FFF2-40B4-BE49-F238E27FC236}">
              <a16:creationId xmlns:a16="http://schemas.microsoft.com/office/drawing/2014/main" id="{00000000-0008-0000-0400-00001A000000}"/>
            </a:ext>
          </a:extLst>
        </xdr:cNvPr>
        <xdr:cNvSpPr txBox="1">
          <a:spLocks noChangeArrowheads="1"/>
        </xdr:cNvSpPr>
      </xdr:nvSpPr>
      <xdr:spPr bwMode="auto">
        <a:xfrm>
          <a:off x="3508057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7" name="Text Box 18">
          <a:extLst>
            <a:ext uri="{FF2B5EF4-FFF2-40B4-BE49-F238E27FC236}">
              <a16:creationId xmlns:a16="http://schemas.microsoft.com/office/drawing/2014/main" id="{00000000-0008-0000-0400-00001B000000}"/>
            </a:ext>
          </a:extLst>
        </xdr:cNvPr>
        <xdr:cNvSpPr txBox="1">
          <a:spLocks noChangeArrowheads="1"/>
        </xdr:cNvSpPr>
      </xdr:nvSpPr>
      <xdr:spPr bwMode="auto">
        <a:xfrm>
          <a:off x="3508057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8" name="Text Box 19">
          <a:extLst>
            <a:ext uri="{FF2B5EF4-FFF2-40B4-BE49-F238E27FC236}">
              <a16:creationId xmlns:a16="http://schemas.microsoft.com/office/drawing/2014/main" id="{00000000-0008-0000-0400-00001C000000}"/>
            </a:ext>
          </a:extLst>
        </xdr:cNvPr>
        <xdr:cNvSpPr txBox="1">
          <a:spLocks noChangeArrowheads="1"/>
        </xdr:cNvSpPr>
      </xdr:nvSpPr>
      <xdr:spPr bwMode="auto">
        <a:xfrm>
          <a:off x="3508057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9" name="Text Box 16">
          <a:extLst>
            <a:ext uri="{FF2B5EF4-FFF2-40B4-BE49-F238E27FC236}">
              <a16:creationId xmlns:a16="http://schemas.microsoft.com/office/drawing/2014/main" id="{00000000-0008-0000-0400-00001D000000}"/>
            </a:ext>
          </a:extLst>
        </xdr:cNvPr>
        <xdr:cNvSpPr txBox="1">
          <a:spLocks noChangeArrowheads="1"/>
        </xdr:cNvSpPr>
      </xdr:nvSpPr>
      <xdr:spPr bwMode="auto">
        <a:xfrm>
          <a:off x="3508057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0" name="Text Box 17">
          <a:extLst>
            <a:ext uri="{FF2B5EF4-FFF2-40B4-BE49-F238E27FC236}">
              <a16:creationId xmlns:a16="http://schemas.microsoft.com/office/drawing/2014/main" id="{00000000-0008-0000-0400-00001E000000}"/>
            </a:ext>
          </a:extLst>
        </xdr:cNvPr>
        <xdr:cNvSpPr txBox="1">
          <a:spLocks noChangeArrowheads="1"/>
        </xdr:cNvSpPr>
      </xdr:nvSpPr>
      <xdr:spPr bwMode="auto">
        <a:xfrm>
          <a:off x="3508057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1" name="Text Box 18">
          <a:extLst>
            <a:ext uri="{FF2B5EF4-FFF2-40B4-BE49-F238E27FC236}">
              <a16:creationId xmlns:a16="http://schemas.microsoft.com/office/drawing/2014/main" id="{00000000-0008-0000-0400-00001F000000}"/>
            </a:ext>
          </a:extLst>
        </xdr:cNvPr>
        <xdr:cNvSpPr txBox="1">
          <a:spLocks noChangeArrowheads="1"/>
        </xdr:cNvSpPr>
      </xdr:nvSpPr>
      <xdr:spPr bwMode="auto">
        <a:xfrm>
          <a:off x="3508057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2" name="Text Box 19">
          <a:extLst>
            <a:ext uri="{FF2B5EF4-FFF2-40B4-BE49-F238E27FC236}">
              <a16:creationId xmlns:a16="http://schemas.microsoft.com/office/drawing/2014/main" id="{00000000-0008-0000-0400-000020000000}"/>
            </a:ext>
          </a:extLst>
        </xdr:cNvPr>
        <xdr:cNvSpPr txBox="1">
          <a:spLocks noChangeArrowheads="1"/>
        </xdr:cNvSpPr>
      </xdr:nvSpPr>
      <xdr:spPr bwMode="auto">
        <a:xfrm>
          <a:off x="3508057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3" name="Text Box 16">
          <a:extLst>
            <a:ext uri="{FF2B5EF4-FFF2-40B4-BE49-F238E27FC236}">
              <a16:creationId xmlns:a16="http://schemas.microsoft.com/office/drawing/2014/main" id="{00000000-0008-0000-0400-000021000000}"/>
            </a:ext>
          </a:extLst>
        </xdr:cNvPr>
        <xdr:cNvSpPr txBox="1">
          <a:spLocks noChangeArrowheads="1"/>
        </xdr:cNvSpPr>
      </xdr:nvSpPr>
      <xdr:spPr bwMode="auto">
        <a:xfrm>
          <a:off x="3508057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4" name="Text Box 17">
          <a:extLst>
            <a:ext uri="{FF2B5EF4-FFF2-40B4-BE49-F238E27FC236}">
              <a16:creationId xmlns:a16="http://schemas.microsoft.com/office/drawing/2014/main" id="{00000000-0008-0000-0400-000022000000}"/>
            </a:ext>
          </a:extLst>
        </xdr:cNvPr>
        <xdr:cNvSpPr txBox="1">
          <a:spLocks noChangeArrowheads="1"/>
        </xdr:cNvSpPr>
      </xdr:nvSpPr>
      <xdr:spPr bwMode="auto">
        <a:xfrm>
          <a:off x="3508057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5" name="Text Box 18">
          <a:extLst>
            <a:ext uri="{FF2B5EF4-FFF2-40B4-BE49-F238E27FC236}">
              <a16:creationId xmlns:a16="http://schemas.microsoft.com/office/drawing/2014/main" id="{00000000-0008-0000-0400-000023000000}"/>
            </a:ext>
          </a:extLst>
        </xdr:cNvPr>
        <xdr:cNvSpPr txBox="1">
          <a:spLocks noChangeArrowheads="1"/>
        </xdr:cNvSpPr>
      </xdr:nvSpPr>
      <xdr:spPr bwMode="auto">
        <a:xfrm>
          <a:off x="3508057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6" name="Text Box 19">
          <a:extLst>
            <a:ext uri="{FF2B5EF4-FFF2-40B4-BE49-F238E27FC236}">
              <a16:creationId xmlns:a16="http://schemas.microsoft.com/office/drawing/2014/main" id="{00000000-0008-0000-0400-000024000000}"/>
            </a:ext>
          </a:extLst>
        </xdr:cNvPr>
        <xdr:cNvSpPr txBox="1">
          <a:spLocks noChangeArrowheads="1"/>
        </xdr:cNvSpPr>
      </xdr:nvSpPr>
      <xdr:spPr bwMode="auto">
        <a:xfrm>
          <a:off x="35080575" y="3762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7" name="Text Box 16">
          <a:extLst>
            <a:ext uri="{FF2B5EF4-FFF2-40B4-BE49-F238E27FC236}">
              <a16:creationId xmlns:a16="http://schemas.microsoft.com/office/drawing/2014/main" id="{00000000-0008-0000-0400-000025000000}"/>
            </a:ext>
          </a:extLst>
        </xdr:cNvPr>
        <xdr:cNvSpPr txBox="1">
          <a:spLocks noChangeArrowheads="1"/>
        </xdr:cNvSpPr>
      </xdr:nvSpPr>
      <xdr:spPr bwMode="auto">
        <a:xfrm>
          <a:off x="808672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8" name="Text Box 17">
          <a:extLst>
            <a:ext uri="{FF2B5EF4-FFF2-40B4-BE49-F238E27FC236}">
              <a16:creationId xmlns:a16="http://schemas.microsoft.com/office/drawing/2014/main" id="{00000000-0008-0000-0400-000026000000}"/>
            </a:ext>
          </a:extLst>
        </xdr:cNvPr>
        <xdr:cNvSpPr txBox="1">
          <a:spLocks noChangeArrowheads="1"/>
        </xdr:cNvSpPr>
      </xdr:nvSpPr>
      <xdr:spPr bwMode="auto">
        <a:xfrm>
          <a:off x="808672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9" name="Text Box 18">
          <a:extLst>
            <a:ext uri="{FF2B5EF4-FFF2-40B4-BE49-F238E27FC236}">
              <a16:creationId xmlns:a16="http://schemas.microsoft.com/office/drawing/2014/main" id="{00000000-0008-0000-0400-000027000000}"/>
            </a:ext>
          </a:extLst>
        </xdr:cNvPr>
        <xdr:cNvSpPr txBox="1">
          <a:spLocks noChangeArrowheads="1"/>
        </xdr:cNvSpPr>
      </xdr:nvSpPr>
      <xdr:spPr bwMode="auto">
        <a:xfrm>
          <a:off x="808672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40" name="Text Box 19">
          <a:extLst>
            <a:ext uri="{FF2B5EF4-FFF2-40B4-BE49-F238E27FC236}">
              <a16:creationId xmlns:a16="http://schemas.microsoft.com/office/drawing/2014/main" id="{00000000-0008-0000-0400-000028000000}"/>
            </a:ext>
          </a:extLst>
        </xdr:cNvPr>
        <xdr:cNvSpPr txBox="1">
          <a:spLocks noChangeArrowheads="1"/>
        </xdr:cNvSpPr>
      </xdr:nvSpPr>
      <xdr:spPr bwMode="auto">
        <a:xfrm>
          <a:off x="808672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18</xdr:row>
      <xdr:rowOff>504825</xdr:rowOff>
    </xdr:from>
    <xdr:ext cx="95250" cy="442269"/>
    <xdr:sp macro="" textlink="">
      <xdr:nvSpPr>
        <xdr:cNvPr id="41" name="Text Box 15">
          <a:extLst>
            <a:ext uri="{FF2B5EF4-FFF2-40B4-BE49-F238E27FC236}">
              <a16:creationId xmlns:a16="http://schemas.microsoft.com/office/drawing/2014/main" id="{00000000-0008-0000-0400-000029000000}"/>
            </a:ext>
          </a:extLst>
        </xdr:cNvPr>
        <xdr:cNvSpPr txBox="1">
          <a:spLocks noChangeArrowheads="1"/>
        </xdr:cNvSpPr>
      </xdr:nvSpPr>
      <xdr:spPr bwMode="auto">
        <a:xfrm>
          <a:off x="8086725" y="10515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2" name="Text Box 16">
          <a:extLst>
            <a:ext uri="{FF2B5EF4-FFF2-40B4-BE49-F238E27FC236}">
              <a16:creationId xmlns:a16="http://schemas.microsoft.com/office/drawing/2014/main" id="{00000000-0008-0000-0400-00002A000000}"/>
            </a:ext>
          </a:extLst>
        </xdr:cNvPr>
        <xdr:cNvSpPr txBox="1">
          <a:spLocks noChangeArrowheads="1"/>
        </xdr:cNvSpPr>
      </xdr:nvSpPr>
      <xdr:spPr bwMode="auto">
        <a:xfrm>
          <a:off x="3197542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3" name="Text Box 17">
          <a:extLst>
            <a:ext uri="{FF2B5EF4-FFF2-40B4-BE49-F238E27FC236}">
              <a16:creationId xmlns:a16="http://schemas.microsoft.com/office/drawing/2014/main" id="{00000000-0008-0000-0400-00002B000000}"/>
            </a:ext>
          </a:extLst>
        </xdr:cNvPr>
        <xdr:cNvSpPr txBox="1">
          <a:spLocks noChangeArrowheads="1"/>
        </xdr:cNvSpPr>
      </xdr:nvSpPr>
      <xdr:spPr bwMode="auto">
        <a:xfrm>
          <a:off x="3197542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4" name="Text Box 18">
          <a:extLst>
            <a:ext uri="{FF2B5EF4-FFF2-40B4-BE49-F238E27FC236}">
              <a16:creationId xmlns:a16="http://schemas.microsoft.com/office/drawing/2014/main" id="{00000000-0008-0000-0400-00002C000000}"/>
            </a:ext>
          </a:extLst>
        </xdr:cNvPr>
        <xdr:cNvSpPr txBox="1">
          <a:spLocks noChangeArrowheads="1"/>
        </xdr:cNvSpPr>
      </xdr:nvSpPr>
      <xdr:spPr bwMode="auto">
        <a:xfrm>
          <a:off x="3197542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5" name="Text Box 19">
          <a:extLst>
            <a:ext uri="{FF2B5EF4-FFF2-40B4-BE49-F238E27FC236}">
              <a16:creationId xmlns:a16="http://schemas.microsoft.com/office/drawing/2014/main" id="{00000000-0008-0000-0400-00002D000000}"/>
            </a:ext>
          </a:extLst>
        </xdr:cNvPr>
        <xdr:cNvSpPr txBox="1">
          <a:spLocks noChangeArrowheads="1"/>
        </xdr:cNvSpPr>
      </xdr:nvSpPr>
      <xdr:spPr bwMode="auto">
        <a:xfrm>
          <a:off x="3197542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6" name="Text Box 16">
          <a:extLst>
            <a:ext uri="{FF2B5EF4-FFF2-40B4-BE49-F238E27FC236}">
              <a16:creationId xmlns:a16="http://schemas.microsoft.com/office/drawing/2014/main" id="{00000000-0008-0000-0400-00002E000000}"/>
            </a:ext>
          </a:extLst>
        </xdr:cNvPr>
        <xdr:cNvSpPr txBox="1">
          <a:spLocks noChangeArrowheads="1"/>
        </xdr:cNvSpPr>
      </xdr:nvSpPr>
      <xdr:spPr bwMode="auto">
        <a:xfrm>
          <a:off x="3334702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7" name="Text Box 17">
          <a:extLst>
            <a:ext uri="{FF2B5EF4-FFF2-40B4-BE49-F238E27FC236}">
              <a16:creationId xmlns:a16="http://schemas.microsoft.com/office/drawing/2014/main" id="{00000000-0008-0000-0400-00002F000000}"/>
            </a:ext>
          </a:extLst>
        </xdr:cNvPr>
        <xdr:cNvSpPr txBox="1">
          <a:spLocks noChangeArrowheads="1"/>
        </xdr:cNvSpPr>
      </xdr:nvSpPr>
      <xdr:spPr bwMode="auto">
        <a:xfrm>
          <a:off x="3334702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8" name="Text Box 18">
          <a:extLst>
            <a:ext uri="{FF2B5EF4-FFF2-40B4-BE49-F238E27FC236}">
              <a16:creationId xmlns:a16="http://schemas.microsoft.com/office/drawing/2014/main" id="{00000000-0008-0000-0400-000030000000}"/>
            </a:ext>
          </a:extLst>
        </xdr:cNvPr>
        <xdr:cNvSpPr txBox="1">
          <a:spLocks noChangeArrowheads="1"/>
        </xdr:cNvSpPr>
      </xdr:nvSpPr>
      <xdr:spPr bwMode="auto">
        <a:xfrm>
          <a:off x="3334702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9" name="Text Box 19">
          <a:extLst>
            <a:ext uri="{FF2B5EF4-FFF2-40B4-BE49-F238E27FC236}">
              <a16:creationId xmlns:a16="http://schemas.microsoft.com/office/drawing/2014/main" id="{00000000-0008-0000-0400-000031000000}"/>
            </a:ext>
          </a:extLst>
        </xdr:cNvPr>
        <xdr:cNvSpPr txBox="1">
          <a:spLocks noChangeArrowheads="1"/>
        </xdr:cNvSpPr>
      </xdr:nvSpPr>
      <xdr:spPr bwMode="auto">
        <a:xfrm>
          <a:off x="3334702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504825</xdr:rowOff>
    </xdr:from>
    <xdr:ext cx="95250" cy="442269"/>
    <xdr:sp macro="" textlink="">
      <xdr:nvSpPr>
        <xdr:cNvPr id="50" name="Text Box 15">
          <a:extLst>
            <a:ext uri="{FF2B5EF4-FFF2-40B4-BE49-F238E27FC236}">
              <a16:creationId xmlns:a16="http://schemas.microsoft.com/office/drawing/2014/main" id="{00000000-0008-0000-0400-000032000000}"/>
            </a:ext>
          </a:extLst>
        </xdr:cNvPr>
        <xdr:cNvSpPr txBox="1">
          <a:spLocks noChangeArrowheads="1"/>
        </xdr:cNvSpPr>
      </xdr:nvSpPr>
      <xdr:spPr bwMode="auto">
        <a:xfrm>
          <a:off x="33347025" y="10515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1" name="Text Box 16">
          <a:extLst>
            <a:ext uri="{FF2B5EF4-FFF2-40B4-BE49-F238E27FC236}">
              <a16:creationId xmlns:a16="http://schemas.microsoft.com/office/drawing/2014/main" id="{00000000-0008-0000-0400-000033000000}"/>
            </a:ext>
          </a:extLst>
        </xdr:cNvPr>
        <xdr:cNvSpPr txBox="1">
          <a:spLocks noChangeArrowheads="1"/>
        </xdr:cNvSpPr>
      </xdr:nvSpPr>
      <xdr:spPr bwMode="auto">
        <a:xfrm>
          <a:off x="3334702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2" name="Text Box 17">
          <a:extLst>
            <a:ext uri="{FF2B5EF4-FFF2-40B4-BE49-F238E27FC236}">
              <a16:creationId xmlns:a16="http://schemas.microsoft.com/office/drawing/2014/main" id="{00000000-0008-0000-0400-000034000000}"/>
            </a:ext>
          </a:extLst>
        </xdr:cNvPr>
        <xdr:cNvSpPr txBox="1">
          <a:spLocks noChangeArrowheads="1"/>
        </xdr:cNvSpPr>
      </xdr:nvSpPr>
      <xdr:spPr bwMode="auto">
        <a:xfrm>
          <a:off x="3334702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3" name="Text Box 18">
          <a:extLst>
            <a:ext uri="{FF2B5EF4-FFF2-40B4-BE49-F238E27FC236}">
              <a16:creationId xmlns:a16="http://schemas.microsoft.com/office/drawing/2014/main" id="{00000000-0008-0000-0400-000035000000}"/>
            </a:ext>
          </a:extLst>
        </xdr:cNvPr>
        <xdr:cNvSpPr txBox="1">
          <a:spLocks noChangeArrowheads="1"/>
        </xdr:cNvSpPr>
      </xdr:nvSpPr>
      <xdr:spPr bwMode="auto">
        <a:xfrm>
          <a:off x="3334702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4" name="Text Box 19">
          <a:extLst>
            <a:ext uri="{FF2B5EF4-FFF2-40B4-BE49-F238E27FC236}">
              <a16:creationId xmlns:a16="http://schemas.microsoft.com/office/drawing/2014/main" id="{00000000-0008-0000-0400-000036000000}"/>
            </a:ext>
          </a:extLst>
        </xdr:cNvPr>
        <xdr:cNvSpPr txBox="1">
          <a:spLocks noChangeArrowheads="1"/>
        </xdr:cNvSpPr>
      </xdr:nvSpPr>
      <xdr:spPr bwMode="auto">
        <a:xfrm>
          <a:off x="3334702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504825</xdr:rowOff>
    </xdr:from>
    <xdr:ext cx="95250" cy="442269"/>
    <xdr:sp macro="" textlink="">
      <xdr:nvSpPr>
        <xdr:cNvPr id="55" name="Text Box 15">
          <a:extLst>
            <a:ext uri="{FF2B5EF4-FFF2-40B4-BE49-F238E27FC236}">
              <a16:creationId xmlns:a16="http://schemas.microsoft.com/office/drawing/2014/main" id="{00000000-0008-0000-0400-000037000000}"/>
            </a:ext>
          </a:extLst>
        </xdr:cNvPr>
        <xdr:cNvSpPr txBox="1">
          <a:spLocks noChangeArrowheads="1"/>
        </xdr:cNvSpPr>
      </xdr:nvSpPr>
      <xdr:spPr bwMode="auto">
        <a:xfrm>
          <a:off x="33347025" y="10515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6" name="Text Box 16">
          <a:extLst>
            <a:ext uri="{FF2B5EF4-FFF2-40B4-BE49-F238E27FC236}">
              <a16:creationId xmlns:a16="http://schemas.microsoft.com/office/drawing/2014/main" id="{00000000-0008-0000-0400-000038000000}"/>
            </a:ext>
          </a:extLst>
        </xdr:cNvPr>
        <xdr:cNvSpPr txBox="1">
          <a:spLocks noChangeArrowheads="1"/>
        </xdr:cNvSpPr>
      </xdr:nvSpPr>
      <xdr:spPr bwMode="auto">
        <a:xfrm>
          <a:off x="3508057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7" name="Text Box 17">
          <a:extLst>
            <a:ext uri="{FF2B5EF4-FFF2-40B4-BE49-F238E27FC236}">
              <a16:creationId xmlns:a16="http://schemas.microsoft.com/office/drawing/2014/main" id="{00000000-0008-0000-0400-000039000000}"/>
            </a:ext>
          </a:extLst>
        </xdr:cNvPr>
        <xdr:cNvSpPr txBox="1">
          <a:spLocks noChangeArrowheads="1"/>
        </xdr:cNvSpPr>
      </xdr:nvSpPr>
      <xdr:spPr bwMode="auto">
        <a:xfrm>
          <a:off x="3508057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8" name="Text Box 18">
          <a:extLst>
            <a:ext uri="{FF2B5EF4-FFF2-40B4-BE49-F238E27FC236}">
              <a16:creationId xmlns:a16="http://schemas.microsoft.com/office/drawing/2014/main" id="{00000000-0008-0000-0400-00003A000000}"/>
            </a:ext>
          </a:extLst>
        </xdr:cNvPr>
        <xdr:cNvSpPr txBox="1">
          <a:spLocks noChangeArrowheads="1"/>
        </xdr:cNvSpPr>
      </xdr:nvSpPr>
      <xdr:spPr bwMode="auto">
        <a:xfrm>
          <a:off x="3508057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9" name="Text Box 19">
          <a:extLst>
            <a:ext uri="{FF2B5EF4-FFF2-40B4-BE49-F238E27FC236}">
              <a16:creationId xmlns:a16="http://schemas.microsoft.com/office/drawing/2014/main" id="{00000000-0008-0000-0400-00003B000000}"/>
            </a:ext>
          </a:extLst>
        </xdr:cNvPr>
        <xdr:cNvSpPr txBox="1">
          <a:spLocks noChangeArrowheads="1"/>
        </xdr:cNvSpPr>
      </xdr:nvSpPr>
      <xdr:spPr bwMode="auto">
        <a:xfrm>
          <a:off x="3508057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0" name="Text Box 16">
          <a:extLst>
            <a:ext uri="{FF2B5EF4-FFF2-40B4-BE49-F238E27FC236}">
              <a16:creationId xmlns:a16="http://schemas.microsoft.com/office/drawing/2014/main" id="{00000000-0008-0000-0400-00003C000000}"/>
            </a:ext>
          </a:extLst>
        </xdr:cNvPr>
        <xdr:cNvSpPr txBox="1">
          <a:spLocks noChangeArrowheads="1"/>
        </xdr:cNvSpPr>
      </xdr:nvSpPr>
      <xdr:spPr bwMode="auto">
        <a:xfrm>
          <a:off x="3508057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1" name="Text Box 17">
          <a:extLst>
            <a:ext uri="{FF2B5EF4-FFF2-40B4-BE49-F238E27FC236}">
              <a16:creationId xmlns:a16="http://schemas.microsoft.com/office/drawing/2014/main" id="{00000000-0008-0000-0400-00003D000000}"/>
            </a:ext>
          </a:extLst>
        </xdr:cNvPr>
        <xdr:cNvSpPr txBox="1">
          <a:spLocks noChangeArrowheads="1"/>
        </xdr:cNvSpPr>
      </xdr:nvSpPr>
      <xdr:spPr bwMode="auto">
        <a:xfrm>
          <a:off x="3508057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2" name="Text Box 18">
          <a:extLst>
            <a:ext uri="{FF2B5EF4-FFF2-40B4-BE49-F238E27FC236}">
              <a16:creationId xmlns:a16="http://schemas.microsoft.com/office/drawing/2014/main" id="{00000000-0008-0000-0400-00003E000000}"/>
            </a:ext>
          </a:extLst>
        </xdr:cNvPr>
        <xdr:cNvSpPr txBox="1">
          <a:spLocks noChangeArrowheads="1"/>
        </xdr:cNvSpPr>
      </xdr:nvSpPr>
      <xdr:spPr bwMode="auto">
        <a:xfrm>
          <a:off x="3508057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3" name="Text Box 19">
          <a:extLst>
            <a:ext uri="{FF2B5EF4-FFF2-40B4-BE49-F238E27FC236}">
              <a16:creationId xmlns:a16="http://schemas.microsoft.com/office/drawing/2014/main" id="{00000000-0008-0000-0400-00003F000000}"/>
            </a:ext>
          </a:extLst>
        </xdr:cNvPr>
        <xdr:cNvSpPr txBox="1">
          <a:spLocks noChangeArrowheads="1"/>
        </xdr:cNvSpPr>
      </xdr:nvSpPr>
      <xdr:spPr bwMode="auto">
        <a:xfrm>
          <a:off x="3508057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4" name="Text Box 16">
          <a:extLst>
            <a:ext uri="{FF2B5EF4-FFF2-40B4-BE49-F238E27FC236}">
              <a16:creationId xmlns:a16="http://schemas.microsoft.com/office/drawing/2014/main" id="{00000000-0008-0000-0400-000040000000}"/>
            </a:ext>
          </a:extLst>
        </xdr:cNvPr>
        <xdr:cNvSpPr txBox="1">
          <a:spLocks noChangeArrowheads="1"/>
        </xdr:cNvSpPr>
      </xdr:nvSpPr>
      <xdr:spPr bwMode="auto">
        <a:xfrm>
          <a:off x="3508057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5" name="Text Box 17">
          <a:extLst>
            <a:ext uri="{FF2B5EF4-FFF2-40B4-BE49-F238E27FC236}">
              <a16:creationId xmlns:a16="http://schemas.microsoft.com/office/drawing/2014/main" id="{00000000-0008-0000-0400-000041000000}"/>
            </a:ext>
          </a:extLst>
        </xdr:cNvPr>
        <xdr:cNvSpPr txBox="1">
          <a:spLocks noChangeArrowheads="1"/>
        </xdr:cNvSpPr>
      </xdr:nvSpPr>
      <xdr:spPr bwMode="auto">
        <a:xfrm>
          <a:off x="3508057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6" name="Text Box 18">
          <a:extLst>
            <a:ext uri="{FF2B5EF4-FFF2-40B4-BE49-F238E27FC236}">
              <a16:creationId xmlns:a16="http://schemas.microsoft.com/office/drawing/2014/main" id="{00000000-0008-0000-0400-000042000000}"/>
            </a:ext>
          </a:extLst>
        </xdr:cNvPr>
        <xdr:cNvSpPr txBox="1">
          <a:spLocks noChangeArrowheads="1"/>
        </xdr:cNvSpPr>
      </xdr:nvSpPr>
      <xdr:spPr bwMode="auto">
        <a:xfrm>
          <a:off x="3508057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7" name="Text Box 19">
          <a:extLst>
            <a:ext uri="{FF2B5EF4-FFF2-40B4-BE49-F238E27FC236}">
              <a16:creationId xmlns:a16="http://schemas.microsoft.com/office/drawing/2014/main" id="{00000000-0008-0000-0400-000043000000}"/>
            </a:ext>
          </a:extLst>
        </xdr:cNvPr>
        <xdr:cNvSpPr txBox="1">
          <a:spLocks noChangeArrowheads="1"/>
        </xdr:cNvSpPr>
      </xdr:nvSpPr>
      <xdr:spPr bwMode="auto">
        <a:xfrm>
          <a:off x="3508057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8" name="Text Box 16">
          <a:extLst>
            <a:ext uri="{FF2B5EF4-FFF2-40B4-BE49-F238E27FC236}">
              <a16:creationId xmlns:a16="http://schemas.microsoft.com/office/drawing/2014/main" id="{00000000-0008-0000-0400-000044000000}"/>
            </a:ext>
          </a:extLst>
        </xdr:cNvPr>
        <xdr:cNvSpPr txBox="1">
          <a:spLocks noChangeArrowheads="1"/>
        </xdr:cNvSpPr>
      </xdr:nvSpPr>
      <xdr:spPr bwMode="auto">
        <a:xfrm>
          <a:off x="3508057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9" name="Text Box 17">
          <a:extLst>
            <a:ext uri="{FF2B5EF4-FFF2-40B4-BE49-F238E27FC236}">
              <a16:creationId xmlns:a16="http://schemas.microsoft.com/office/drawing/2014/main" id="{00000000-0008-0000-0400-000045000000}"/>
            </a:ext>
          </a:extLst>
        </xdr:cNvPr>
        <xdr:cNvSpPr txBox="1">
          <a:spLocks noChangeArrowheads="1"/>
        </xdr:cNvSpPr>
      </xdr:nvSpPr>
      <xdr:spPr bwMode="auto">
        <a:xfrm>
          <a:off x="3508057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70" name="Text Box 18">
          <a:extLst>
            <a:ext uri="{FF2B5EF4-FFF2-40B4-BE49-F238E27FC236}">
              <a16:creationId xmlns:a16="http://schemas.microsoft.com/office/drawing/2014/main" id="{00000000-0008-0000-0400-000046000000}"/>
            </a:ext>
          </a:extLst>
        </xdr:cNvPr>
        <xdr:cNvSpPr txBox="1">
          <a:spLocks noChangeArrowheads="1"/>
        </xdr:cNvSpPr>
      </xdr:nvSpPr>
      <xdr:spPr bwMode="auto">
        <a:xfrm>
          <a:off x="3508057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71" name="Text Box 19">
          <a:extLst>
            <a:ext uri="{FF2B5EF4-FFF2-40B4-BE49-F238E27FC236}">
              <a16:creationId xmlns:a16="http://schemas.microsoft.com/office/drawing/2014/main" id="{00000000-0008-0000-0400-000047000000}"/>
            </a:ext>
          </a:extLst>
        </xdr:cNvPr>
        <xdr:cNvSpPr txBox="1">
          <a:spLocks noChangeArrowheads="1"/>
        </xdr:cNvSpPr>
      </xdr:nvSpPr>
      <xdr:spPr bwMode="auto">
        <a:xfrm>
          <a:off x="35080575"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2" name="Text Box 16">
          <a:extLst>
            <a:ext uri="{FF2B5EF4-FFF2-40B4-BE49-F238E27FC236}">
              <a16:creationId xmlns:a16="http://schemas.microsoft.com/office/drawing/2014/main" id="{00000000-0008-0000-0400-000048000000}"/>
            </a:ext>
          </a:extLst>
        </xdr:cNvPr>
        <xdr:cNvSpPr txBox="1">
          <a:spLocks noChangeArrowheads="1"/>
        </xdr:cNvSpPr>
      </xdr:nvSpPr>
      <xdr:spPr bwMode="auto">
        <a:xfrm>
          <a:off x="808672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3" name="Text Box 17">
          <a:extLst>
            <a:ext uri="{FF2B5EF4-FFF2-40B4-BE49-F238E27FC236}">
              <a16:creationId xmlns:a16="http://schemas.microsoft.com/office/drawing/2014/main" id="{00000000-0008-0000-0400-000049000000}"/>
            </a:ext>
          </a:extLst>
        </xdr:cNvPr>
        <xdr:cNvSpPr txBox="1">
          <a:spLocks noChangeArrowheads="1"/>
        </xdr:cNvSpPr>
      </xdr:nvSpPr>
      <xdr:spPr bwMode="auto">
        <a:xfrm>
          <a:off x="808672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4" name="Text Box 18">
          <a:extLst>
            <a:ext uri="{FF2B5EF4-FFF2-40B4-BE49-F238E27FC236}">
              <a16:creationId xmlns:a16="http://schemas.microsoft.com/office/drawing/2014/main" id="{00000000-0008-0000-0400-00004A000000}"/>
            </a:ext>
          </a:extLst>
        </xdr:cNvPr>
        <xdr:cNvSpPr txBox="1">
          <a:spLocks noChangeArrowheads="1"/>
        </xdr:cNvSpPr>
      </xdr:nvSpPr>
      <xdr:spPr bwMode="auto">
        <a:xfrm>
          <a:off x="808672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5" name="Text Box 19">
          <a:extLst>
            <a:ext uri="{FF2B5EF4-FFF2-40B4-BE49-F238E27FC236}">
              <a16:creationId xmlns:a16="http://schemas.microsoft.com/office/drawing/2014/main" id="{00000000-0008-0000-0400-00004B000000}"/>
            </a:ext>
          </a:extLst>
        </xdr:cNvPr>
        <xdr:cNvSpPr txBox="1">
          <a:spLocks noChangeArrowheads="1"/>
        </xdr:cNvSpPr>
      </xdr:nvSpPr>
      <xdr:spPr bwMode="auto">
        <a:xfrm>
          <a:off x="808672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23</xdr:row>
      <xdr:rowOff>504825</xdr:rowOff>
    </xdr:from>
    <xdr:ext cx="95250" cy="442269"/>
    <xdr:sp macro="" textlink="">
      <xdr:nvSpPr>
        <xdr:cNvPr id="76" name="Text Box 15">
          <a:extLst>
            <a:ext uri="{FF2B5EF4-FFF2-40B4-BE49-F238E27FC236}">
              <a16:creationId xmlns:a16="http://schemas.microsoft.com/office/drawing/2014/main" id="{00000000-0008-0000-0400-00004C000000}"/>
            </a:ext>
          </a:extLst>
        </xdr:cNvPr>
        <xdr:cNvSpPr txBox="1">
          <a:spLocks noChangeArrowheads="1"/>
        </xdr:cNvSpPr>
      </xdr:nvSpPr>
      <xdr:spPr bwMode="auto">
        <a:xfrm>
          <a:off x="8086725" y="12734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7" name="Text Box 16">
          <a:extLst>
            <a:ext uri="{FF2B5EF4-FFF2-40B4-BE49-F238E27FC236}">
              <a16:creationId xmlns:a16="http://schemas.microsoft.com/office/drawing/2014/main" id="{00000000-0008-0000-0400-00004D000000}"/>
            </a:ext>
          </a:extLst>
        </xdr:cNvPr>
        <xdr:cNvSpPr txBox="1">
          <a:spLocks noChangeArrowheads="1"/>
        </xdr:cNvSpPr>
      </xdr:nvSpPr>
      <xdr:spPr bwMode="auto">
        <a:xfrm>
          <a:off x="3197542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8" name="Text Box 17">
          <a:extLst>
            <a:ext uri="{FF2B5EF4-FFF2-40B4-BE49-F238E27FC236}">
              <a16:creationId xmlns:a16="http://schemas.microsoft.com/office/drawing/2014/main" id="{00000000-0008-0000-0400-00004E000000}"/>
            </a:ext>
          </a:extLst>
        </xdr:cNvPr>
        <xdr:cNvSpPr txBox="1">
          <a:spLocks noChangeArrowheads="1"/>
        </xdr:cNvSpPr>
      </xdr:nvSpPr>
      <xdr:spPr bwMode="auto">
        <a:xfrm>
          <a:off x="3197542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9" name="Text Box 18">
          <a:extLst>
            <a:ext uri="{FF2B5EF4-FFF2-40B4-BE49-F238E27FC236}">
              <a16:creationId xmlns:a16="http://schemas.microsoft.com/office/drawing/2014/main" id="{00000000-0008-0000-0400-00004F000000}"/>
            </a:ext>
          </a:extLst>
        </xdr:cNvPr>
        <xdr:cNvSpPr txBox="1">
          <a:spLocks noChangeArrowheads="1"/>
        </xdr:cNvSpPr>
      </xdr:nvSpPr>
      <xdr:spPr bwMode="auto">
        <a:xfrm>
          <a:off x="3197542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80" name="Text Box 19">
          <a:extLst>
            <a:ext uri="{FF2B5EF4-FFF2-40B4-BE49-F238E27FC236}">
              <a16:creationId xmlns:a16="http://schemas.microsoft.com/office/drawing/2014/main" id="{00000000-0008-0000-0400-000050000000}"/>
            </a:ext>
          </a:extLst>
        </xdr:cNvPr>
        <xdr:cNvSpPr txBox="1">
          <a:spLocks noChangeArrowheads="1"/>
        </xdr:cNvSpPr>
      </xdr:nvSpPr>
      <xdr:spPr bwMode="auto">
        <a:xfrm>
          <a:off x="3197542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1" name="Text Box 16">
          <a:extLst>
            <a:ext uri="{FF2B5EF4-FFF2-40B4-BE49-F238E27FC236}">
              <a16:creationId xmlns:a16="http://schemas.microsoft.com/office/drawing/2014/main" id="{00000000-0008-0000-0400-000051000000}"/>
            </a:ext>
          </a:extLst>
        </xdr:cNvPr>
        <xdr:cNvSpPr txBox="1">
          <a:spLocks noChangeArrowheads="1"/>
        </xdr:cNvSpPr>
      </xdr:nvSpPr>
      <xdr:spPr bwMode="auto">
        <a:xfrm>
          <a:off x="3334702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2" name="Text Box 17">
          <a:extLst>
            <a:ext uri="{FF2B5EF4-FFF2-40B4-BE49-F238E27FC236}">
              <a16:creationId xmlns:a16="http://schemas.microsoft.com/office/drawing/2014/main" id="{00000000-0008-0000-0400-000052000000}"/>
            </a:ext>
          </a:extLst>
        </xdr:cNvPr>
        <xdr:cNvSpPr txBox="1">
          <a:spLocks noChangeArrowheads="1"/>
        </xdr:cNvSpPr>
      </xdr:nvSpPr>
      <xdr:spPr bwMode="auto">
        <a:xfrm>
          <a:off x="3334702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3" name="Text Box 18">
          <a:extLst>
            <a:ext uri="{FF2B5EF4-FFF2-40B4-BE49-F238E27FC236}">
              <a16:creationId xmlns:a16="http://schemas.microsoft.com/office/drawing/2014/main" id="{00000000-0008-0000-0400-000053000000}"/>
            </a:ext>
          </a:extLst>
        </xdr:cNvPr>
        <xdr:cNvSpPr txBox="1">
          <a:spLocks noChangeArrowheads="1"/>
        </xdr:cNvSpPr>
      </xdr:nvSpPr>
      <xdr:spPr bwMode="auto">
        <a:xfrm>
          <a:off x="3334702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4" name="Text Box 19">
          <a:extLst>
            <a:ext uri="{FF2B5EF4-FFF2-40B4-BE49-F238E27FC236}">
              <a16:creationId xmlns:a16="http://schemas.microsoft.com/office/drawing/2014/main" id="{00000000-0008-0000-0400-000054000000}"/>
            </a:ext>
          </a:extLst>
        </xdr:cNvPr>
        <xdr:cNvSpPr txBox="1">
          <a:spLocks noChangeArrowheads="1"/>
        </xdr:cNvSpPr>
      </xdr:nvSpPr>
      <xdr:spPr bwMode="auto">
        <a:xfrm>
          <a:off x="3334702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23</xdr:row>
      <xdr:rowOff>504825</xdr:rowOff>
    </xdr:from>
    <xdr:ext cx="95250" cy="442269"/>
    <xdr:sp macro="" textlink="">
      <xdr:nvSpPr>
        <xdr:cNvPr id="85" name="Text Box 15">
          <a:extLst>
            <a:ext uri="{FF2B5EF4-FFF2-40B4-BE49-F238E27FC236}">
              <a16:creationId xmlns:a16="http://schemas.microsoft.com/office/drawing/2014/main" id="{00000000-0008-0000-0400-000055000000}"/>
            </a:ext>
          </a:extLst>
        </xdr:cNvPr>
        <xdr:cNvSpPr txBox="1">
          <a:spLocks noChangeArrowheads="1"/>
        </xdr:cNvSpPr>
      </xdr:nvSpPr>
      <xdr:spPr bwMode="auto">
        <a:xfrm>
          <a:off x="33347025" y="12734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6" name="Text Box 16">
          <a:extLst>
            <a:ext uri="{FF2B5EF4-FFF2-40B4-BE49-F238E27FC236}">
              <a16:creationId xmlns:a16="http://schemas.microsoft.com/office/drawing/2014/main" id="{00000000-0008-0000-0400-000056000000}"/>
            </a:ext>
          </a:extLst>
        </xdr:cNvPr>
        <xdr:cNvSpPr txBox="1">
          <a:spLocks noChangeArrowheads="1"/>
        </xdr:cNvSpPr>
      </xdr:nvSpPr>
      <xdr:spPr bwMode="auto">
        <a:xfrm>
          <a:off x="3334702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7" name="Text Box 17">
          <a:extLst>
            <a:ext uri="{FF2B5EF4-FFF2-40B4-BE49-F238E27FC236}">
              <a16:creationId xmlns:a16="http://schemas.microsoft.com/office/drawing/2014/main" id="{00000000-0008-0000-0400-000057000000}"/>
            </a:ext>
          </a:extLst>
        </xdr:cNvPr>
        <xdr:cNvSpPr txBox="1">
          <a:spLocks noChangeArrowheads="1"/>
        </xdr:cNvSpPr>
      </xdr:nvSpPr>
      <xdr:spPr bwMode="auto">
        <a:xfrm>
          <a:off x="3334702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8" name="Text Box 18">
          <a:extLst>
            <a:ext uri="{FF2B5EF4-FFF2-40B4-BE49-F238E27FC236}">
              <a16:creationId xmlns:a16="http://schemas.microsoft.com/office/drawing/2014/main" id="{00000000-0008-0000-0400-000058000000}"/>
            </a:ext>
          </a:extLst>
        </xdr:cNvPr>
        <xdr:cNvSpPr txBox="1">
          <a:spLocks noChangeArrowheads="1"/>
        </xdr:cNvSpPr>
      </xdr:nvSpPr>
      <xdr:spPr bwMode="auto">
        <a:xfrm>
          <a:off x="3334702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9" name="Text Box 19">
          <a:extLst>
            <a:ext uri="{FF2B5EF4-FFF2-40B4-BE49-F238E27FC236}">
              <a16:creationId xmlns:a16="http://schemas.microsoft.com/office/drawing/2014/main" id="{00000000-0008-0000-0400-000059000000}"/>
            </a:ext>
          </a:extLst>
        </xdr:cNvPr>
        <xdr:cNvSpPr txBox="1">
          <a:spLocks noChangeArrowheads="1"/>
        </xdr:cNvSpPr>
      </xdr:nvSpPr>
      <xdr:spPr bwMode="auto">
        <a:xfrm>
          <a:off x="3334702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23</xdr:row>
      <xdr:rowOff>504825</xdr:rowOff>
    </xdr:from>
    <xdr:ext cx="95250" cy="442269"/>
    <xdr:sp macro="" textlink="">
      <xdr:nvSpPr>
        <xdr:cNvPr id="90" name="Text Box 15">
          <a:extLst>
            <a:ext uri="{FF2B5EF4-FFF2-40B4-BE49-F238E27FC236}">
              <a16:creationId xmlns:a16="http://schemas.microsoft.com/office/drawing/2014/main" id="{00000000-0008-0000-0400-00005A000000}"/>
            </a:ext>
          </a:extLst>
        </xdr:cNvPr>
        <xdr:cNvSpPr txBox="1">
          <a:spLocks noChangeArrowheads="1"/>
        </xdr:cNvSpPr>
      </xdr:nvSpPr>
      <xdr:spPr bwMode="auto">
        <a:xfrm>
          <a:off x="33347025" y="12734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1" name="Text Box 16">
          <a:extLst>
            <a:ext uri="{FF2B5EF4-FFF2-40B4-BE49-F238E27FC236}">
              <a16:creationId xmlns:a16="http://schemas.microsoft.com/office/drawing/2014/main" id="{00000000-0008-0000-0400-00005B000000}"/>
            </a:ext>
          </a:extLst>
        </xdr:cNvPr>
        <xdr:cNvSpPr txBox="1">
          <a:spLocks noChangeArrowheads="1"/>
        </xdr:cNvSpPr>
      </xdr:nvSpPr>
      <xdr:spPr bwMode="auto">
        <a:xfrm>
          <a:off x="3508057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2" name="Text Box 17">
          <a:extLst>
            <a:ext uri="{FF2B5EF4-FFF2-40B4-BE49-F238E27FC236}">
              <a16:creationId xmlns:a16="http://schemas.microsoft.com/office/drawing/2014/main" id="{00000000-0008-0000-0400-00005C000000}"/>
            </a:ext>
          </a:extLst>
        </xdr:cNvPr>
        <xdr:cNvSpPr txBox="1">
          <a:spLocks noChangeArrowheads="1"/>
        </xdr:cNvSpPr>
      </xdr:nvSpPr>
      <xdr:spPr bwMode="auto">
        <a:xfrm>
          <a:off x="3508057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3" name="Text Box 18">
          <a:extLst>
            <a:ext uri="{FF2B5EF4-FFF2-40B4-BE49-F238E27FC236}">
              <a16:creationId xmlns:a16="http://schemas.microsoft.com/office/drawing/2014/main" id="{00000000-0008-0000-0400-00005D000000}"/>
            </a:ext>
          </a:extLst>
        </xdr:cNvPr>
        <xdr:cNvSpPr txBox="1">
          <a:spLocks noChangeArrowheads="1"/>
        </xdr:cNvSpPr>
      </xdr:nvSpPr>
      <xdr:spPr bwMode="auto">
        <a:xfrm>
          <a:off x="3508057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4" name="Text Box 19">
          <a:extLst>
            <a:ext uri="{FF2B5EF4-FFF2-40B4-BE49-F238E27FC236}">
              <a16:creationId xmlns:a16="http://schemas.microsoft.com/office/drawing/2014/main" id="{00000000-0008-0000-0400-00005E000000}"/>
            </a:ext>
          </a:extLst>
        </xdr:cNvPr>
        <xdr:cNvSpPr txBox="1">
          <a:spLocks noChangeArrowheads="1"/>
        </xdr:cNvSpPr>
      </xdr:nvSpPr>
      <xdr:spPr bwMode="auto">
        <a:xfrm>
          <a:off x="3508057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5" name="Text Box 16">
          <a:extLst>
            <a:ext uri="{FF2B5EF4-FFF2-40B4-BE49-F238E27FC236}">
              <a16:creationId xmlns:a16="http://schemas.microsoft.com/office/drawing/2014/main" id="{00000000-0008-0000-0400-00005F000000}"/>
            </a:ext>
          </a:extLst>
        </xdr:cNvPr>
        <xdr:cNvSpPr txBox="1">
          <a:spLocks noChangeArrowheads="1"/>
        </xdr:cNvSpPr>
      </xdr:nvSpPr>
      <xdr:spPr bwMode="auto">
        <a:xfrm>
          <a:off x="3508057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6" name="Text Box 17">
          <a:extLst>
            <a:ext uri="{FF2B5EF4-FFF2-40B4-BE49-F238E27FC236}">
              <a16:creationId xmlns:a16="http://schemas.microsoft.com/office/drawing/2014/main" id="{00000000-0008-0000-0400-000060000000}"/>
            </a:ext>
          </a:extLst>
        </xdr:cNvPr>
        <xdr:cNvSpPr txBox="1">
          <a:spLocks noChangeArrowheads="1"/>
        </xdr:cNvSpPr>
      </xdr:nvSpPr>
      <xdr:spPr bwMode="auto">
        <a:xfrm>
          <a:off x="3508057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7" name="Text Box 18">
          <a:extLst>
            <a:ext uri="{FF2B5EF4-FFF2-40B4-BE49-F238E27FC236}">
              <a16:creationId xmlns:a16="http://schemas.microsoft.com/office/drawing/2014/main" id="{00000000-0008-0000-0400-000061000000}"/>
            </a:ext>
          </a:extLst>
        </xdr:cNvPr>
        <xdr:cNvSpPr txBox="1">
          <a:spLocks noChangeArrowheads="1"/>
        </xdr:cNvSpPr>
      </xdr:nvSpPr>
      <xdr:spPr bwMode="auto">
        <a:xfrm>
          <a:off x="3508057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8" name="Text Box 19">
          <a:extLst>
            <a:ext uri="{FF2B5EF4-FFF2-40B4-BE49-F238E27FC236}">
              <a16:creationId xmlns:a16="http://schemas.microsoft.com/office/drawing/2014/main" id="{00000000-0008-0000-0400-000062000000}"/>
            </a:ext>
          </a:extLst>
        </xdr:cNvPr>
        <xdr:cNvSpPr txBox="1">
          <a:spLocks noChangeArrowheads="1"/>
        </xdr:cNvSpPr>
      </xdr:nvSpPr>
      <xdr:spPr bwMode="auto">
        <a:xfrm>
          <a:off x="3508057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9" name="Text Box 16">
          <a:extLst>
            <a:ext uri="{FF2B5EF4-FFF2-40B4-BE49-F238E27FC236}">
              <a16:creationId xmlns:a16="http://schemas.microsoft.com/office/drawing/2014/main" id="{00000000-0008-0000-0400-000063000000}"/>
            </a:ext>
          </a:extLst>
        </xdr:cNvPr>
        <xdr:cNvSpPr txBox="1">
          <a:spLocks noChangeArrowheads="1"/>
        </xdr:cNvSpPr>
      </xdr:nvSpPr>
      <xdr:spPr bwMode="auto">
        <a:xfrm>
          <a:off x="3508057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0" name="Text Box 17">
          <a:extLst>
            <a:ext uri="{FF2B5EF4-FFF2-40B4-BE49-F238E27FC236}">
              <a16:creationId xmlns:a16="http://schemas.microsoft.com/office/drawing/2014/main" id="{00000000-0008-0000-0400-000064000000}"/>
            </a:ext>
          </a:extLst>
        </xdr:cNvPr>
        <xdr:cNvSpPr txBox="1">
          <a:spLocks noChangeArrowheads="1"/>
        </xdr:cNvSpPr>
      </xdr:nvSpPr>
      <xdr:spPr bwMode="auto">
        <a:xfrm>
          <a:off x="3508057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1" name="Text Box 18">
          <a:extLst>
            <a:ext uri="{FF2B5EF4-FFF2-40B4-BE49-F238E27FC236}">
              <a16:creationId xmlns:a16="http://schemas.microsoft.com/office/drawing/2014/main" id="{00000000-0008-0000-0400-000065000000}"/>
            </a:ext>
          </a:extLst>
        </xdr:cNvPr>
        <xdr:cNvSpPr txBox="1">
          <a:spLocks noChangeArrowheads="1"/>
        </xdr:cNvSpPr>
      </xdr:nvSpPr>
      <xdr:spPr bwMode="auto">
        <a:xfrm>
          <a:off x="3508057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2" name="Text Box 19">
          <a:extLst>
            <a:ext uri="{FF2B5EF4-FFF2-40B4-BE49-F238E27FC236}">
              <a16:creationId xmlns:a16="http://schemas.microsoft.com/office/drawing/2014/main" id="{00000000-0008-0000-0400-000066000000}"/>
            </a:ext>
          </a:extLst>
        </xdr:cNvPr>
        <xdr:cNvSpPr txBox="1">
          <a:spLocks noChangeArrowheads="1"/>
        </xdr:cNvSpPr>
      </xdr:nvSpPr>
      <xdr:spPr bwMode="auto">
        <a:xfrm>
          <a:off x="3508057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3" name="Text Box 16">
          <a:extLst>
            <a:ext uri="{FF2B5EF4-FFF2-40B4-BE49-F238E27FC236}">
              <a16:creationId xmlns:a16="http://schemas.microsoft.com/office/drawing/2014/main" id="{00000000-0008-0000-0400-000067000000}"/>
            </a:ext>
          </a:extLst>
        </xdr:cNvPr>
        <xdr:cNvSpPr txBox="1">
          <a:spLocks noChangeArrowheads="1"/>
        </xdr:cNvSpPr>
      </xdr:nvSpPr>
      <xdr:spPr bwMode="auto">
        <a:xfrm>
          <a:off x="3508057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4" name="Text Box 17">
          <a:extLst>
            <a:ext uri="{FF2B5EF4-FFF2-40B4-BE49-F238E27FC236}">
              <a16:creationId xmlns:a16="http://schemas.microsoft.com/office/drawing/2014/main" id="{00000000-0008-0000-0400-000068000000}"/>
            </a:ext>
          </a:extLst>
        </xdr:cNvPr>
        <xdr:cNvSpPr txBox="1">
          <a:spLocks noChangeArrowheads="1"/>
        </xdr:cNvSpPr>
      </xdr:nvSpPr>
      <xdr:spPr bwMode="auto">
        <a:xfrm>
          <a:off x="3508057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5" name="Text Box 18">
          <a:extLst>
            <a:ext uri="{FF2B5EF4-FFF2-40B4-BE49-F238E27FC236}">
              <a16:creationId xmlns:a16="http://schemas.microsoft.com/office/drawing/2014/main" id="{00000000-0008-0000-0400-000069000000}"/>
            </a:ext>
          </a:extLst>
        </xdr:cNvPr>
        <xdr:cNvSpPr txBox="1">
          <a:spLocks noChangeArrowheads="1"/>
        </xdr:cNvSpPr>
      </xdr:nvSpPr>
      <xdr:spPr bwMode="auto">
        <a:xfrm>
          <a:off x="3508057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6" name="Text Box 19">
          <a:extLst>
            <a:ext uri="{FF2B5EF4-FFF2-40B4-BE49-F238E27FC236}">
              <a16:creationId xmlns:a16="http://schemas.microsoft.com/office/drawing/2014/main" id="{00000000-0008-0000-0400-00006A000000}"/>
            </a:ext>
          </a:extLst>
        </xdr:cNvPr>
        <xdr:cNvSpPr txBox="1">
          <a:spLocks noChangeArrowheads="1"/>
        </xdr:cNvSpPr>
      </xdr:nvSpPr>
      <xdr:spPr bwMode="auto">
        <a:xfrm>
          <a:off x="35080575" y="10706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07" name="Text Box 16">
          <a:extLst>
            <a:ext uri="{FF2B5EF4-FFF2-40B4-BE49-F238E27FC236}">
              <a16:creationId xmlns:a16="http://schemas.microsoft.com/office/drawing/2014/main" id="{00000000-0008-0000-0400-00006B000000}"/>
            </a:ext>
          </a:extLst>
        </xdr:cNvPr>
        <xdr:cNvSpPr txBox="1">
          <a:spLocks noChangeArrowheads="1"/>
        </xdr:cNvSpPr>
      </xdr:nvSpPr>
      <xdr:spPr bwMode="auto">
        <a:xfrm>
          <a:off x="808672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08" name="Text Box 17">
          <a:extLst>
            <a:ext uri="{FF2B5EF4-FFF2-40B4-BE49-F238E27FC236}">
              <a16:creationId xmlns:a16="http://schemas.microsoft.com/office/drawing/2014/main" id="{00000000-0008-0000-0400-00006C000000}"/>
            </a:ext>
          </a:extLst>
        </xdr:cNvPr>
        <xdr:cNvSpPr txBox="1">
          <a:spLocks noChangeArrowheads="1"/>
        </xdr:cNvSpPr>
      </xdr:nvSpPr>
      <xdr:spPr bwMode="auto">
        <a:xfrm>
          <a:off x="808672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09" name="Text Box 18">
          <a:extLst>
            <a:ext uri="{FF2B5EF4-FFF2-40B4-BE49-F238E27FC236}">
              <a16:creationId xmlns:a16="http://schemas.microsoft.com/office/drawing/2014/main" id="{00000000-0008-0000-0400-00006D000000}"/>
            </a:ext>
          </a:extLst>
        </xdr:cNvPr>
        <xdr:cNvSpPr txBox="1">
          <a:spLocks noChangeArrowheads="1"/>
        </xdr:cNvSpPr>
      </xdr:nvSpPr>
      <xdr:spPr bwMode="auto">
        <a:xfrm>
          <a:off x="808672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10" name="Text Box 19">
          <a:extLst>
            <a:ext uri="{FF2B5EF4-FFF2-40B4-BE49-F238E27FC236}">
              <a16:creationId xmlns:a16="http://schemas.microsoft.com/office/drawing/2014/main" id="{00000000-0008-0000-0400-00006E000000}"/>
            </a:ext>
          </a:extLst>
        </xdr:cNvPr>
        <xdr:cNvSpPr txBox="1">
          <a:spLocks noChangeArrowheads="1"/>
        </xdr:cNvSpPr>
      </xdr:nvSpPr>
      <xdr:spPr bwMode="auto">
        <a:xfrm>
          <a:off x="808672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28</xdr:row>
      <xdr:rowOff>504825</xdr:rowOff>
    </xdr:from>
    <xdr:ext cx="95250" cy="442269"/>
    <xdr:sp macro="" textlink="">
      <xdr:nvSpPr>
        <xdr:cNvPr id="111" name="Text Box 15">
          <a:extLst>
            <a:ext uri="{FF2B5EF4-FFF2-40B4-BE49-F238E27FC236}">
              <a16:creationId xmlns:a16="http://schemas.microsoft.com/office/drawing/2014/main" id="{00000000-0008-0000-0400-00006F000000}"/>
            </a:ext>
          </a:extLst>
        </xdr:cNvPr>
        <xdr:cNvSpPr txBox="1">
          <a:spLocks noChangeArrowheads="1"/>
        </xdr:cNvSpPr>
      </xdr:nvSpPr>
      <xdr:spPr bwMode="auto">
        <a:xfrm>
          <a:off x="8086725" y="16154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2" name="Text Box 16">
          <a:extLst>
            <a:ext uri="{FF2B5EF4-FFF2-40B4-BE49-F238E27FC236}">
              <a16:creationId xmlns:a16="http://schemas.microsoft.com/office/drawing/2014/main" id="{00000000-0008-0000-0400-000070000000}"/>
            </a:ext>
          </a:extLst>
        </xdr:cNvPr>
        <xdr:cNvSpPr txBox="1">
          <a:spLocks noChangeArrowheads="1"/>
        </xdr:cNvSpPr>
      </xdr:nvSpPr>
      <xdr:spPr bwMode="auto">
        <a:xfrm>
          <a:off x="3197542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3" name="Text Box 17">
          <a:extLst>
            <a:ext uri="{FF2B5EF4-FFF2-40B4-BE49-F238E27FC236}">
              <a16:creationId xmlns:a16="http://schemas.microsoft.com/office/drawing/2014/main" id="{00000000-0008-0000-0400-000071000000}"/>
            </a:ext>
          </a:extLst>
        </xdr:cNvPr>
        <xdr:cNvSpPr txBox="1">
          <a:spLocks noChangeArrowheads="1"/>
        </xdr:cNvSpPr>
      </xdr:nvSpPr>
      <xdr:spPr bwMode="auto">
        <a:xfrm>
          <a:off x="3197542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4" name="Text Box 18">
          <a:extLst>
            <a:ext uri="{FF2B5EF4-FFF2-40B4-BE49-F238E27FC236}">
              <a16:creationId xmlns:a16="http://schemas.microsoft.com/office/drawing/2014/main" id="{00000000-0008-0000-0400-000072000000}"/>
            </a:ext>
          </a:extLst>
        </xdr:cNvPr>
        <xdr:cNvSpPr txBox="1">
          <a:spLocks noChangeArrowheads="1"/>
        </xdr:cNvSpPr>
      </xdr:nvSpPr>
      <xdr:spPr bwMode="auto">
        <a:xfrm>
          <a:off x="3197542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5" name="Text Box 19">
          <a:extLst>
            <a:ext uri="{FF2B5EF4-FFF2-40B4-BE49-F238E27FC236}">
              <a16:creationId xmlns:a16="http://schemas.microsoft.com/office/drawing/2014/main" id="{00000000-0008-0000-0400-000073000000}"/>
            </a:ext>
          </a:extLst>
        </xdr:cNvPr>
        <xdr:cNvSpPr txBox="1">
          <a:spLocks noChangeArrowheads="1"/>
        </xdr:cNvSpPr>
      </xdr:nvSpPr>
      <xdr:spPr bwMode="auto">
        <a:xfrm>
          <a:off x="3197542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6" name="Text Box 16">
          <a:extLst>
            <a:ext uri="{FF2B5EF4-FFF2-40B4-BE49-F238E27FC236}">
              <a16:creationId xmlns:a16="http://schemas.microsoft.com/office/drawing/2014/main" id="{00000000-0008-0000-0400-000074000000}"/>
            </a:ext>
          </a:extLst>
        </xdr:cNvPr>
        <xdr:cNvSpPr txBox="1">
          <a:spLocks noChangeArrowheads="1"/>
        </xdr:cNvSpPr>
      </xdr:nvSpPr>
      <xdr:spPr bwMode="auto">
        <a:xfrm>
          <a:off x="3334702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7" name="Text Box 17">
          <a:extLst>
            <a:ext uri="{FF2B5EF4-FFF2-40B4-BE49-F238E27FC236}">
              <a16:creationId xmlns:a16="http://schemas.microsoft.com/office/drawing/2014/main" id="{00000000-0008-0000-0400-000075000000}"/>
            </a:ext>
          </a:extLst>
        </xdr:cNvPr>
        <xdr:cNvSpPr txBox="1">
          <a:spLocks noChangeArrowheads="1"/>
        </xdr:cNvSpPr>
      </xdr:nvSpPr>
      <xdr:spPr bwMode="auto">
        <a:xfrm>
          <a:off x="3334702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8" name="Text Box 18">
          <a:extLst>
            <a:ext uri="{FF2B5EF4-FFF2-40B4-BE49-F238E27FC236}">
              <a16:creationId xmlns:a16="http://schemas.microsoft.com/office/drawing/2014/main" id="{00000000-0008-0000-0400-000076000000}"/>
            </a:ext>
          </a:extLst>
        </xdr:cNvPr>
        <xdr:cNvSpPr txBox="1">
          <a:spLocks noChangeArrowheads="1"/>
        </xdr:cNvSpPr>
      </xdr:nvSpPr>
      <xdr:spPr bwMode="auto">
        <a:xfrm>
          <a:off x="3334702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9" name="Text Box 19">
          <a:extLst>
            <a:ext uri="{FF2B5EF4-FFF2-40B4-BE49-F238E27FC236}">
              <a16:creationId xmlns:a16="http://schemas.microsoft.com/office/drawing/2014/main" id="{00000000-0008-0000-0400-000077000000}"/>
            </a:ext>
          </a:extLst>
        </xdr:cNvPr>
        <xdr:cNvSpPr txBox="1">
          <a:spLocks noChangeArrowheads="1"/>
        </xdr:cNvSpPr>
      </xdr:nvSpPr>
      <xdr:spPr bwMode="auto">
        <a:xfrm>
          <a:off x="3334702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120" name="Text Box 15">
          <a:extLst>
            <a:ext uri="{FF2B5EF4-FFF2-40B4-BE49-F238E27FC236}">
              <a16:creationId xmlns:a16="http://schemas.microsoft.com/office/drawing/2014/main" id="{00000000-0008-0000-0400-000078000000}"/>
            </a:ext>
          </a:extLst>
        </xdr:cNvPr>
        <xdr:cNvSpPr txBox="1">
          <a:spLocks noChangeArrowheads="1"/>
        </xdr:cNvSpPr>
      </xdr:nvSpPr>
      <xdr:spPr bwMode="auto">
        <a:xfrm>
          <a:off x="33347025" y="16154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21" name="Text Box 16">
          <a:extLst>
            <a:ext uri="{FF2B5EF4-FFF2-40B4-BE49-F238E27FC236}">
              <a16:creationId xmlns:a16="http://schemas.microsoft.com/office/drawing/2014/main" id="{00000000-0008-0000-0400-000079000000}"/>
            </a:ext>
          </a:extLst>
        </xdr:cNvPr>
        <xdr:cNvSpPr txBox="1">
          <a:spLocks noChangeArrowheads="1"/>
        </xdr:cNvSpPr>
      </xdr:nvSpPr>
      <xdr:spPr bwMode="auto">
        <a:xfrm>
          <a:off x="3334702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22" name="Text Box 17">
          <a:extLst>
            <a:ext uri="{FF2B5EF4-FFF2-40B4-BE49-F238E27FC236}">
              <a16:creationId xmlns:a16="http://schemas.microsoft.com/office/drawing/2014/main" id="{00000000-0008-0000-0400-00007A000000}"/>
            </a:ext>
          </a:extLst>
        </xdr:cNvPr>
        <xdr:cNvSpPr txBox="1">
          <a:spLocks noChangeArrowheads="1"/>
        </xdr:cNvSpPr>
      </xdr:nvSpPr>
      <xdr:spPr bwMode="auto">
        <a:xfrm>
          <a:off x="3334702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23" name="Text Box 18">
          <a:extLst>
            <a:ext uri="{FF2B5EF4-FFF2-40B4-BE49-F238E27FC236}">
              <a16:creationId xmlns:a16="http://schemas.microsoft.com/office/drawing/2014/main" id="{00000000-0008-0000-0400-00007B000000}"/>
            </a:ext>
          </a:extLst>
        </xdr:cNvPr>
        <xdr:cNvSpPr txBox="1">
          <a:spLocks noChangeArrowheads="1"/>
        </xdr:cNvSpPr>
      </xdr:nvSpPr>
      <xdr:spPr bwMode="auto">
        <a:xfrm>
          <a:off x="3334702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24" name="Text Box 19">
          <a:extLst>
            <a:ext uri="{FF2B5EF4-FFF2-40B4-BE49-F238E27FC236}">
              <a16:creationId xmlns:a16="http://schemas.microsoft.com/office/drawing/2014/main" id="{00000000-0008-0000-0400-00007C000000}"/>
            </a:ext>
          </a:extLst>
        </xdr:cNvPr>
        <xdr:cNvSpPr txBox="1">
          <a:spLocks noChangeArrowheads="1"/>
        </xdr:cNvSpPr>
      </xdr:nvSpPr>
      <xdr:spPr bwMode="auto">
        <a:xfrm>
          <a:off x="3334702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125" name="Text Box 15">
          <a:extLst>
            <a:ext uri="{FF2B5EF4-FFF2-40B4-BE49-F238E27FC236}">
              <a16:creationId xmlns:a16="http://schemas.microsoft.com/office/drawing/2014/main" id="{00000000-0008-0000-0400-00007D000000}"/>
            </a:ext>
          </a:extLst>
        </xdr:cNvPr>
        <xdr:cNvSpPr txBox="1">
          <a:spLocks noChangeArrowheads="1"/>
        </xdr:cNvSpPr>
      </xdr:nvSpPr>
      <xdr:spPr bwMode="auto">
        <a:xfrm>
          <a:off x="33347025" y="16154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6" name="Text Box 16">
          <a:extLst>
            <a:ext uri="{FF2B5EF4-FFF2-40B4-BE49-F238E27FC236}">
              <a16:creationId xmlns:a16="http://schemas.microsoft.com/office/drawing/2014/main" id="{00000000-0008-0000-0400-00007E000000}"/>
            </a:ext>
          </a:extLst>
        </xdr:cNvPr>
        <xdr:cNvSpPr txBox="1">
          <a:spLocks noChangeArrowheads="1"/>
        </xdr:cNvSpPr>
      </xdr:nvSpPr>
      <xdr:spPr bwMode="auto">
        <a:xfrm>
          <a:off x="3508057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7" name="Text Box 17">
          <a:extLst>
            <a:ext uri="{FF2B5EF4-FFF2-40B4-BE49-F238E27FC236}">
              <a16:creationId xmlns:a16="http://schemas.microsoft.com/office/drawing/2014/main" id="{00000000-0008-0000-0400-00007F000000}"/>
            </a:ext>
          </a:extLst>
        </xdr:cNvPr>
        <xdr:cNvSpPr txBox="1">
          <a:spLocks noChangeArrowheads="1"/>
        </xdr:cNvSpPr>
      </xdr:nvSpPr>
      <xdr:spPr bwMode="auto">
        <a:xfrm>
          <a:off x="3508057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8" name="Text Box 18">
          <a:extLst>
            <a:ext uri="{FF2B5EF4-FFF2-40B4-BE49-F238E27FC236}">
              <a16:creationId xmlns:a16="http://schemas.microsoft.com/office/drawing/2014/main" id="{00000000-0008-0000-0400-000080000000}"/>
            </a:ext>
          </a:extLst>
        </xdr:cNvPr>
        <xdr:cNvSpPr txBox="1">
          <a:spLocks noChangeArrowheads="1"/>
        </xdr:cNvSpPr>
      </xdr:nvSpPr>
      <xdr:spPr bwMode="auto">
        <a:xfrm>
          <a:off x="3508057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9" name="Text Box 19">
          <a:extLst>
            <a:ext uri="{FF2B5EF4-FFF2-40B4-BE49-F238E27FC236}">
              <a16:creationId xmlns:a16="http://schemas.microsoft.com/office/drawing/2014/main" id="{00000000-0008-0000-0400-000081000000}"/>
            </a:ext>
          </a:extLst>
        </xdr:cNvPr>
        <xdr:cNvSpPr txBox="1">
          <a:spLocks noChangeArrowheads="1"/>
        </xdr:cNvSpPr>
      </xdr:nvSpPr>
      <xdr:spPr bwMode="auto">
        <a:xfrm>
          <a:off x="3508057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0" name="Text Box 16">
          <a:extLst>
            <a:ext uri="{FF2B5EF4-FFF2-40B4-BE49-F238E27FC236}">
              <a16:creationId xmlns:a16="http://schemas.microsoft.com/office/drawing/2014/main" id="{00000000-0008-0000-0400-000082000000}"/>
            </a:ext>
          </a:extLst>
        </xdr:cNvPr>
        <xdr:cNvSpPr txBox="1">
          <a:spLocks noChangeArrowheads="1"/>
        </xdr:cNvSpPr>
      </xdr:nvSpPr>
      <xdr:spPr bwMode="auto">
        <a:xfrm>
          <a:off x="3508057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1" name="Text Box 17">
          <a:extLst>
            <a:ext uri="{FF2B5EF4-FFF2-40B4-BE49-F238E27FC236}">
              <a16:creationId xmlns:a16="http://schemas.microsoft.com/office/drawing/2014/main" id="{00000000-0008-0000-0400-000083000000}"/>
            </a:ext>
          </a:extLst>
        </xdr:cNvPr>
        <xdr:cNvSpPr txBox="1">
          <a:spLocks noChangeArrowheads="1"/>
        </xdr:cNvSpPr>
      </xdr:nvSpPr>
      <xdr:spPr bwMode="auto">
        <a:xfrm>
          <a:off x="3508057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2" name="Text Box 18">
          <a:extLst>
            <a:ext uri="{FF2B5EF4-FFF2-40B4-BE49-F238E27FC236}">
              <a16:creationId xmlns:a16="http://schemas.microsoft.com/office/drawing/2014/main" id="{00000000-0008-0000-0400-000084000000}"/>
            </a:ext>
          </a:extLst>
        </xdr:cNvPr>
        <xdr:cNvSpPr txBox="1">
          <a:spLocks noChangeArrowheads="1"/>
        </xdr:cNvSpPr>
      </xdr:nvSpPr>
      <xdr:spPr bwMode="auto">
        <a:xfrm>
          <a:off x="3508057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3" name="Text Box 19">
          <a:extLst>
            <a:ext uri="{FF2B5EF4-FFF2-40B4-BE49-F238E27FC236}">
              <a16:creationId xmlns:a16="http://schemas.microsoft.com/office/drawing/2014/main" id="{00000000-0008-0000-0400-000085000000}"/>
            </a:ext>
          </a:extLst>
        </xdr:cNvPr>
        <xdr:cNvSpPr txBox="1">
          <a:spLocks noChangeArrowheads="1"/>
        </xdr:cNvSpPr>
      </xdr:nvSpPr>
      <xdr:spPr bwMode="auto">
        <a:xfrm>
          <a:off x="3508057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4" name="Text Box 16">
          <a:extLst>
            <a:ext uri="{FF2B5EF4-FFF2-40B4-BE49-F238E27FC236}">
              <a16:creationId xmlns:a16="http://schemas.microsoft.com/office/drawing/2014/main" id="{00000000-0008-0000-0400-000086000000}"/>
            </a:ext>
          </a:extLst>
        </xdr:cNvPr>
        <xdr:cNvSpPr txBox="1">
          <a:spLocks noChangeArrowheads="1"/>
        </xdr:cNvSpPr>
      </xdr:nvSpPr>
      <xdr:spPr bwMode="auto">
        <a:xfrm>
          <a:off x="3508057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5" name="Text Box 17">
          <a:extLst>
            <a:ext uri="{FF2B5EF4-FFF2-40B4-BE49-F238E27FC236}">
              <a16:creationId xmlns:a16="http://schemas.microsoft.com/office/drawing/2014/main" id="{00000000-0008-0000-0400-000087000000}"/>
            </a:ext>
          </a:extLst>
        </xdr:cNvPr>
        <xdr:cNvSpPr txBox="1">
          <a:spLocks noChangeArrowheads="1"/>
        </xdr:cNvSpPr>
      </xdr:nvSpPr>
      <xdr:spPr bwMode="auto">
        <a:xfrm>
          <a:off x="3508057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6" name="Text Box 18">
          <a:extLst>
            <a:ext uri="{FF2B5EF4-FFF2-40B4-BE49-F238E27FC236}">
              <a16:creationId xmlns:a16="http://schemas.microsoft.com/office/drawing/2014/main" id="{00000000-0008-0000-0400-000088000000}"/>
            </a:ext>
          </a:extLst>
        </xdr:cNvPr>
        <xdr:cNvSpPr txBox="1">
          <a:spLocks noChangeArrowheads="1"/>
        </xdr:cNvSpPr>
      </xdr:nvSpPr>
      <xdr:spPr bwMode="auto">
        <a:xfrm>
          <a:off x="3508057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7" name="Text Box 19">
          <a:extLst>
            <a:ext uri="{FF2B5EF4-FFF2-40B4-BE49-F238E27FC236}">
              <a16:creationId xmlns:a16="http://schemas.microsoft.com/office/drawing/2014/main" id="{00000000-0008-0000-0400-000089000000}"/>
            </a:ext>
          </a:extLst>
        </xdr:cNvPr>
        <xdr:cNvSpPr txBox="1">
          <a:spLocks noChangeArrowheads="1"/>
        </xdr:cNvSpPr>
      </xdr:nvSpPr>
      <xdr:spPr bwMode="auto">
        <a:xfrm>
          <a:off x="3508057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8" name="Text Box 16">
          <a:extLst>
            <a:ext uri="{FF2B5EF4-FFF2-40B4-BE49-F238E27FC236}">
              <a16:creationId xmlns:a16="http://schemas.microsoft.com/office/drawing/2014/main" id="{00000000-0008-0000-0400-00008A000000}"/>
            </a:ext>
          </a:extLst>
        </xdr:cNvPr>
        <xdr:cNvSpPr txBox="1">
          <a:spLocks noChangeArrowheads="1"/>
        </xdr:cNvSpPr>
      </xdr:nvSpPr>
      <xdr:spPr bwMode="auto">
        <a:xfrm>
          <a:off x="3508057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9" name="Text Box 17">
          <a:extLst>
            <a:ext uri="{FF2B5EF4-FFF2-40B4-BE49-F238E27FC236}">
              <a16:creationId xmlns:a16="http://schemas.microsoft.com/office/drawing/2014/main" id="{00000000-0008-0000-0400-00008B000000}"/>
            </a:ext>
          </a:extLst>
        </xdr:cNvPr>
        <xdr:cNvSpPr txBox="1">
          <a:spLocks noChangeArrowheads="1"/>
        </xdr:cNvSpPr>
      </xdr:nvSpPr>
      <xdr:spPr bwMode="auto">
        <a:xfrm>
          <a:off x="3508057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40" name="Text Box 18">
          <a:extLst>
            <a:ext uri="{FF2B5EF4-FFF2-40B4-BE49-F238E27FC236}">
              <a16:creationId xmlns:a16="http://schemas.microsoft.com/office/drawing/2014/main" id="{00000000-0008-0000-0400-00008C000000}"/>
            </a:ext>
          </a:extLst>
        </xdr:cNvPr>
        <xdr:cNvSpPr txBox="1">
          <a:spLocks noChangeArrowheads="1"/>
        </xdr:cNvSpPr>
      </xdr:nvSpPr>
      <xdr:spPr bwMode="auto">
        <a:xfrm>
          <a:off x="3508057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41" name="Text Box 19">
          <a:extLst>
            <a:ext uri="{FF2B5EF4-FFF2-40B4-BE49-F238E27FC236}">
              <a16:creationId xmlns:a16="http://schemas.microsoft.com/office/drawing/2014/main" id="{00000000-0008-0000-0400-00008D000000}"/>
            </a:ext>
          </a:extLst>
        </xdr:cNvPr>
        <xdr:cNvSpPr txBox="1">
          <a:spLocks noChangeArrowheads="1"/>
        </xdr:cNvSpPr>
      </xdr:nvSpPr>
      <xdr:spPr bwMode="auto">
        <a:xfrm>
          <a:off x="35080575" y="12925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xdr:col>
      <xdr:colOff>71438</xdr:colOff>
      <xdr:row>0</xdr:row>
      <xdr:rowOff>83344</xdr:rowOff>
    </xdr:from>
    <xdr:to>
      <xdr:col>1</xdr:col>
      <xdr:colOff>881063</xdr:colOff>
      <xdr:row>3</xdr:row>
      <xdr:rowOff>164306</xdr:rowOff>
    </xdr:to>
    <xdr:pic>
      <xdr:nvPicPr>
        <xdr:cNvPr id="142" name="Imagen 3">
          <a:extLst>
            <a:ext uri="{FF2B5EF4-FFF2-40B4-BE49-F238E27FC236}">
              <a16:creationId xmlns:a16="http://schemas.microsoft.com/office/drawing/2014/main" id="{00000000-0008-0000-0400-00008E000000}"/>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509588" y="83344"/>
          <a:ext cx="809625" cy="747712"/>
        </a:xfrm>
        <a:prstGeom prst="rect">
          <a:avLst/>
        </a:prstGeom>
      </xdr:spPr>
    </xdr:pic>
    <xdr:clientData/>
  </xdr:twoCellAnchor>
  <xdr:oneCellAnchor>
    <xdr:from>
      <xdr:col>12</xdr:col>
      <xdr:colOff>0</xdr:colOff>
      <xdr:row>28</xdr:row>
      <xdr:rowOff>504825</xdr:rowOff>
    </xdr:from>
    <xdr:ext cx="95250" cy="442269"/>
    <xdr:sp macro="" textlink="">
      <xdr:nvSpPr>
        <xdr:cNvPr id="143" name="Text Box 15">
          <a:extLst>
            <a:ext uri="{FF2B5EF4-FFF2-40B4-BE49-F238E27FC236}">
              <a16:creationId xmlns:a16="http://schemas.microsoft.com/office/drawing/2014/main" id="{00000000-0008-0000-0400-00008F000000}"/>
            </a:ext>
          </a:extLst>
        </xdr:cNvPr>
        <xdr:cNvSpPr txBox="1">
          <a:spLocks noChangeArrowheads="1"/>
        </xdr:cNvSpPr>
      </xdr:nvSpPr>
      <xdr:spPr bwMode="auto">
        <a:xfrm>
          <a:off x="8086725" y="16154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144" name="Text Box 15">
          <a:extLst>
            <a:ext uri="{FF2B5EF4-FFF2-40B4-BE49-F238E27FC236}">
              <a16:creationId xmlns:a16="http://schemas.microsoft.com/office/drawing/2014/main" id="{00000000-0008-0000-0400-000090000000}"/>
            </a:ext>
          </a:extLst>
        </xdr:cNvPr>
        <xdr:cNvSpPr txBox="1">
          <a:spLocks noChangeArrowheads="1"/>
        </xdr:cNvSpPr>
      </xdr:nvSpPr>
      <xdr:spPr bwMode="auto">
        <a:xfrm>
          <a:off x="33347025" y="16154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145" name="Text Box 15">
          <a:extLst>
            <a:ext uri="{FF2B5EF4-FFF2-40B4-BE49-F238E27FC236}">
              <a16:creationId xmlns:a16="http://schemas.microsoft.com/office/drawing/2014/main" id="{00000000-0008-0000-0400-000091000000}"/>
            </a:ext>
          </a:extLst>
        </xdr:cNvPr>
        <xdr:cNvSpPr txBox="1">
          <a:spLocks noChangeArrowheads="1"/>
        </xdr:cNvSpPr>
      </xdr:nvSpPr>
      <xdr:spPr bwMode="auto">
        <a:xfrm>
          <a:off x="33347025" y="16154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146" name="Text Box 16">
          <a:extLst>
            <a:ext uri="{FF2B5EF4-FFF2-40B4-BE49-F238E27FC236}">
              <a16:creationId xmlns:a16="http://schemas.microsoft.com/office/drawing/2014/main" id="{00000000-0008-0000-0400-000092000000}"/>
            </a:ext>
          </a:extLst>
        </xdr:cNvPr>
        <xdr:cNvSpPr txBox="1">
          <a:spLocks noChangeArrowheads="1"/>
        </xdr:cNvSpPr>
      </xdr:nvSpPr>
      <xdr:spPr bwMode="auto">
        <a:xfrm>
          <a:off x="808672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147" name="Text Box 17">
          <a:extLst>
            <a:ext uri="{FF2B5EF4-FFF2-40B4-BE49-F238E27FC236}">
              <a16:creationId xmlns:a16="http://schemas.microsoft.com/office/drawing/2014/main" id="{00000000-0008-0000-0400-000093000000}"/>
            </a:ext>
          </a:extLst>
        </xdr:cNvPr>
        <xdr:cNvSpPr txBox="1">
          <a:spLocks noChangeArrowheads="1"/>
        </xdr:cNvSpPr>
      </xdr:nvSpPr>
      <xdr:spPr bwMode="auto">
        <a:xfrm>
          <a:off x="808672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148" name="Text Box 18">
          <a:extLst>
            <a:ext uri="{FF2B5EF4-FFF2-40B4-BE49-F238E27FC236}">
              <a16:creationId xmlns:a16="http://schemas.microsoft.com/office/drawing/2014/main" id="{00000000-0008-0000-0400-000094000000}"/>
            </a:ext>
          </a:extLst>
        </xdr:cNvPr>
        <xdr:cNvSpPr txBox="1">
          <a:spLocks noChangeArrowheads="1"/>
        </xdr:cNvSpPr>
      </xdr:nvSpPr>
      <xdr:spPr bwMode="auto">
        <a:xfrm>
          <a:off x="808672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149" name="Text Box 19">
          <a:extLst>
            <a:ext uri="{FF2B5EF4-FFF2-40B4-BE49-F238E27FC236}">
              <a16:creationId xmlns:a16="http://schemas.microsoft.com/office/drawing/2014/main" id="{00000000-0008-0000-0400-000095000000}"/>
            </a:ext>
          </a:extLst>
        </xdr:cNvPr>
        <xdr:cNvSpPr txBox="1">
          <a:spLocks noChangeArrowheads="1"/>
        </xdr:cNvSpPr>
      </xdr:nvSpPr>
      <xdr:spPr bwMode="auto">
        <a:xfrm>
          <a:off x="808672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150" name="Text Box 16">
          <a:extLst>
            <a:ext uri="{FF2B5EF4-FFF2-40B4-BE49-F238E27FC236}">
              <a16:creationId xmlns:a16="http://schemas.microsoft.com/office/drawing/2014/main" id="{00000000-0008-0000-0400-000096000000}"/>
            </a:ext>
          </a:extLst>
        </xdr:cNvPr>
        <xdr:cNvSpPr txBox="1">
          <a:spLocks noChangeArrowheads="1"/>
        </xdr:cNvSpPr>
      </xdr:nvSpPr>
      <xdr:spPr bwMode="auto">
        <a:xfrm>
          <a:off x="3197542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151" name="Text Box 17">
          <a:extLst>
            <a:ext uri="{FF2B5EF4-FFF2-40B4-BE49-F238E27FC236}">
              <a16:creationId xmlns:a16="http://schemas.microsoft.com/office/drawing/2014/main" id="{00000000-0008-0000-0400-000097000000}"/>
            </a:ext>
          </a:extLst>
        </xdr:cNvPr>
        <xdr:cNvSpPr txBox="1">
          <a:spLocks noChangeArrowheads="1"/>
        </xdr:cNvSpPr>
      </xdr:nvSpPr>
      <xdr:spPr bwMode="auto">
        <a:xfrm>
          <a:off x="3197542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152" name="Text Box 18">
          <a:extLst>
            <a:ext uri="{FF2B5EF4-FFF2-40B4-BE49-F238E27FC236}">
              <a16:creationId xmlns:a16="http://schemas.microsoft.com/office/drawing/2014/main" id="{00000000-0008-0000-0400-000098000000}"/>
            </a:ext>
          </a:extLst>
        </xdr:cNvPr>
        <xdr:cNvSpPr txBox="1">
          <a:spLocks noChangeArrowheads="1"/>
        </xdr:cNvSpPr>
      </xdr:nvSpPr>
      <xdr:spPr bwMode="auto">
        <a:xfrm>
          <a:off x="3197542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153" name="Text Box 19">
          <a:extLst>
            <a:ext uri="{FF2B5EF4-FFF2-40B4-BE49-F238E27FC236}">
              <a16:creationId xmlns:a16="http://schemas.microsoft.com/office/drawing/2014/main" id="{00000000-0008-0000-0400-000099000000}"/>
            </a:ext>
          </a:extLst>
        </xdr:cNvPr>
        <xdr:cNvSpPr txBox="1">
          <a:spLocks noChangeArrowheads="1"/>
        </xdr:cNvSpPr>
      </xdr:nvSpPr>
      <xdr:spPr bwMode="auto">
        <a:xfrm>
          <a:off x="3197542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4" name="Text Box 16">
          <a:extLst>
            <a:ext uri="{FF2B5EF4-FFF2-40B4-BE49-F238E27FC236}">
              <a16:creationId xmlns:a16="http://schemas.microsoft.com/office/drawing/2014/main" id="{00000000-0008-0000-0400-00009A000000}"/>
            </a:ext>
          </a:extLst>
        </xdr:cNvPr>
        <xdr:cNvSpPr txBox="1">
          <a:spLocks noChangeArrowheads="1"/>
        </xdr:cNvSpPr>
      </xdr:nvSpPr>
      <xdr:spPr bwMode="auto">
        <a:xfrm>
          <a:off x="3334702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5" name="Text Box 17">
          <a:extLst>
            <a:ext uri="{FF2B5EF4-FFF2-40B4-BE49-F238E27FC236}">
              <a16:creationId xmlns:a16="http://schemas.microsoft.com/office/drawing/2014/main" id="{00000000-0008-0000-0400-00009B000000}"/>
            </a:ext>
          </a:extLst>
        </xdr:cNvPr>
        <xdr:cNvSpPr txBox="1">
          <a:spLocks noChangeArrowheads="1"/>
        </xdr:cNvSpPr>
      </xdr:nvSpPr>
      <xdr:spPr bwMode="auto">
        <a:xfrm>
          <a:off x="3334702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6" name="Text Box 18">
          <a:extLst>
            <a:ext uri="{FF2B5EF4-FFF2-40B4-BE49-F238E27FC236}">
              <a16:creationId xmlns:a16="http://schemas.microsoft.com/office/drawing/2014/main" id="{00000000-0008-0000-0400-00009C000000}"/>
            </a:ext>
          </a:extLst>
        </xdr:cNvPr>
        <xdr:cNvSpPr txBox="1">
          <a:spLocks noChangeArrowheads="1"/>
        </xdr:cNvSpPr>
      </xdr:nvSpPr>
      <xdr:spPr bwMode="auto">
        <a:xfrm>
          <a:off x="3334702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7" name="Text Box 19">
          <a:extLst>
            <a:ext uri="{FF2B5EF4-FFF2-40B4-BE49-F238E27FC236}">
              <a16:creationId xmlns:a16="http://schemas.microsoft.com/office/drawing/2014/main" id="{00000000-0008-0000-0400-00009D000000}"/>
            </a:ext>
          </a:extLst>
        </xdr:cNvPr>
        <xdr:cNvSpPr txBox="1">
          <a:spLocks noChangeArrowheads="1"/>
        </xdr:cNvSpPr>
      </xdr:nvSpPr>
      <xdr:spPr bwMode="auto">
        <a:xfrm>
          <a:off x="3334702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8" name="Text Box 16">
          <a:extLst>
            <a:ext uri="{FF2B5EF4-FFF2-40B4-BE49-F238E27FC236}">
              <a16:creationId xmlns:a16="http://schemas.microsoft.com/office/drawing/2014/main" id="{00000000-0008-0000-0400-00009E000000}"/>
            </a:ext>
          </a:extLst>
        </xdr:cNvPr>
        <xdr:cNvSpPr txBox="1">
          <a:spLocks noChangeArrowheads="1"/>
        </xdr:cNvSpPr>
      </xdr:nvSpPr>
      <xdr:spPr bwMode="auto">
        <a:xfrm>
          <a:off x="3334702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9" name="Text Box 17">
          <a:extLst>
            <a:ext uri="{FF2B5EF4-FFF2-40B4-BE49-F238E27FC236}">
              <a16:creationId xmlns:a16="http://schemas.microsoft.com/office/drawing/2014/main" id="{00000000-0008-0000-0400-00009F000000}"/>
            </a:ext>
          </a:extLst>
        </xdr:cNvPr>
        <xdr:cNvSpPr txBox="1">
          <a:spLocks noChangeArrowheads="1"/>
        </xdr:cNvSpPr>
      </xdr:nvSpPr>
      <xdr:spPr bwMode="auto">
        <a:xfrm>
          <a:off x="3334702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60" name="Text Box 18">
          <a:extLst>
            <a:ext uri="{FF2B5EF4-FFF2-40B4-BE49-F238E27FC236}">
              <a16:creationId xmlns:a16="http://schemas.microsoft.com/office/drawing/2014/main" id="{00000000-0008-0000-0400-0000A0000000}"/>
            </a:ext>
          </a:extLst>
        </xdr:cNvPr>
        <xdr:cNvSpPr txBox="1">
          <a:spLocks noChangeArrowheads="1"/>
        </xdr:cNvSpPr>
      </xdr:nvSpPr>
      <xdr:spPr bwMode="auto">
        <a:xfrm>
          <a:off x="3334702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61" name="Text Box 19">
          <a:extLst>
            <a:ext uri="{FF2B5EF4-FFF2-40B4-BE49-F238E27FC236}">
              <a16:creationId xmlns:a16="http://schemas.microsoft.com/office/drawing/2014/main" id="{00000000-0008-0000-0400-0000A1000000}"/>
            </a:ext>
          </a:extLst>
        </xdr:cNvPr>
        <xdr:cNvSpPr txBox="1">
          <a:spLocks noChangeArrowheads="1"/>
        </xdr:cNvSpPr>
      </xdr:nvSpPr>
      <xdr:spPr bwMode="auto">
        <a:xfrm>
          <a:off x="3334702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2" name="Text Box 16">
          <a:extLst>
            <a:ext uri="{FF2B5EF4-FFF2-40B4-BE49-F238E27FC236}">
              <a16:creationId xmlns:a16="http://schemas.microsoft.com/office/drawing/2014/main" id="{00000000-0008-0000-0400-0000A2000000}"/>
            </a:ext>
          </a:extLst>
        </xdr:cNvPr>
        <xdr:cNvSpPr txBox="1">
          <a:spLocks noChangeArrowheads="1"/>
        </xdr:cNvSpPr>
      </xdr:nvSpPr>
      <xdr:spPr bwMode="auto">
        <a:xfrm>
          <a:off x="3508057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3" name="Text Box 17">
          <a:extLst>
            <a:ext uri="{FF2B5EF4-FFF2-40B4-BE49-F238E27FC236}">
              <a16:creationId xmlns:a16="http://schemas.microsoft.com/office/drawing/2014/main" id="{00000000-0008-0000-0400-0000A3000000}"/>
            </a:ext>
          </a:extLst>
        </xdr:cNvPr>
        <xdr:cNvSpPr txBox="1">
          <a:spLocks noChangeArrowheads="1"/>
        </xdr:cNvSpPr>
      </xdr:nvSpPr>
      <xdr:spPr bwMode="auto">
        <a:xfrm>
          <a:off x="3508057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4" name="Text Box 18">
          <a:extLst>
            <a:ext uri="{FF2B5EF4-FFF2-40B4-BE49-F238E27FC236}">
              <a16:creationId xmlns:a16="http://schemas.microsoft.com/office/drawing/2014/main" id="{00000000-0008-0000-0400-0000A4000000}"/>
            </a:ext>
          </a:extLst>
        </xdr:cNvPr>
        <xdr:cNvSpPr txBox="1">
          <a:spLocks noChangeArrowheads="1"/>
        </xdr:cNvSpPr>
      </xdr:nvSpPr>
      <xdr:spPr bwMode="auto">
        <a:xfrm>
          <a:off x="3508057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5" name="Text Box 19">
          <a:extLst>
            <a:ext uri="{FF2B5EF4-FFF2-40B4-BE49-F238E27FC236}">
              <a16:creationId xmlns:a16="http://schemas.microsoft.com/office/drawing/2014/main" id="{00000000-0008-0000-0400-0000A5000000}"/>
            </a:ext>
          </a:extLst>
        </xdr:cNvPr>
        <xdr:cNvSpPr txBox="1">
          <a:spLocks noChangeArrowheads="1"/>
        </xdr:cNvSpPr>
      </xdr:nvSpPr>
      <xdr:spPr bwMode="auto">
        <a:xfrm>
          <a:off x="3508057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6" name="Text Box 16">
          <a:extLst>
            <a:ext uri="{FF2B5EF4-FFF2-40B4-BE49-F238E27FC236}">
              <a16:creationId xmlns:a16="http://schemas.microsoft.com/office/drawing/2014/main" id="{00000000-0008-0000-0400-0000A6000000}"/>
            </a:ext>
          </a:extLst>
        </xdr:cNvPr>
        <xdr:cNvSpPr txBox="1">
          <a:spLocks noChangeArrowheads="1"/>
        </xdr:cNvSpPr>
      </xdr:nvSpPr>
      <xdr:spPr bwMode="auto">
        <a:xfrm>
          <a:off x="3508057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7" name="Text Box 17">
          <a:extLst>
            <a:ext uri="{FF2B5EF4-FFF2-40B4-BE49-F238E27FC236}">
              <a16:creationId xmlns:a16="http://schemas.microsoft.com/office/drawing/2014/main" id="{00000000-0008-0000-0400-0000A7000000}"/>
            </a:ext>
          </a:extLst>
        </xdr:cNvPr>
        <xdr:cNvSpPr txBox="1">
          <a:spLocks noChangeArrowheads="1"/>
        </xdr:cNvSpPr>
      </xdr:nvSpPr>
      <xdr:spPr bwMode="auto">
        <a:xfrm>
          <a:off x="3508057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8" name="Text Box 18">
          <a:extLst>
            <a:ext uri="{FF2B5EF4-FFF2-40B4-BE49-F238E27FC236}">
              <a16:creationId xmlns:a16="http://schemas.microsoft.com/office/drawing/2014/main" id="{00000000-0008-0000-0400-0000A8000000}"/>
            </a:ext>
          </a:extLst>
        </xdr:cNvPr>
        <xdr:cNvSpPr txBox="1">
          <a:spLocks noChangeArrowheads="1"/>
        </xdr:cNvSpPr>
      </xdr:nvSpPr>
      <xdr:spPr bwMode="auto">
        <a:xfrm>
          <a:off x="3508057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9" name="Text Box 19">
          <a:extLst>
            <a:ext uri="{FF2B5EF4-FFF2-40B4-BE49-F238E27FC236}">
              <a16:creationId xmlns:a16="http://schemas.microsoft.com/office/drawing/2014/main" id="{00000000-0008-0000-0400-0000A9000000}"/>
            </a:ext>
          </a:extLst>
        </xdr:cNvPr>
        <xdr:cNvSpPr txBox="1">
          <a:spLocks noChangeArrowheads="1"/>
        </xdr:cNvSpPr>
      </xdr:nvSpPr>
      <xdr:spPr bwMode="auto">
        <a:xfrm>
          <a:off x="3508057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0" name="Text Box 16">
          <a:extLst>
            <a:ext uri="{FF2B5EF4-FFF2-40B4-BE49-F238E27FC236}">
              <a16:creationId xmlns:a16="http://schemas.microsoft.com/office/drawing/2014/main" id="{00000000-0008-0000-0400-0000AA000000}"/>
            </a:ext>
          </a:extLst>
        </xdr:cNvPr>
        <xdr:cNvSpPr txBox="1">
          <a:spLocks noChangeArrowheads="1"/>
        </xdr:cNvSpPr>
      </xdr:nvSpPr>
      <xdr:spPr bwMode="auto">
        <a:xfrm>
          <a:off x="3508057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1" name="Text Box 17">
          <a:extLst>
            <a:ext uri="{FF2B5EF4-FFF2-40B4-BE49-F238E27FC236}">
              <a16:creationId xmlns:a16="http://schemas.microsoft.com/office/drawing/2014/main" id="{00000000-0008-0000-0400-0000AB000000}"/>
            </a:ext>
          </a:extLst>
        </xdr:cNvPr>
        <xdr:cNvSpPr txBox="1">
          <a:spLocks noChangeArrowheads="1"/>
        </xdr:cNvSpPr>
      </xdr:nvSpPr>
      <xdr:spPr bwMode="auto">
        <a:xfrm>
          <a:off x="3508057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2" name="Text Box 18">
          <a:extLst>
            <a:ext uri="{FF2B5EF4-FFF2-40B4-BE49-F238E27FC236}">
              <a16:creationId xmlns:a16="http://schemas.microsoft.com/office/drawing/2014/main" id="{00000000-0008-0000-0400-0000AC000000}"/>
            </a:ext>
          </a:extLst>
        </xdr:cNvPr>
        <xdr:cNvSpPr txBox="1">
          <a:spLocks noChangeArrowheads="1"/>
        </xdr:cNvSpPr>
      </xdr:nvSpPr>
      <xdr:spPr bwMode="auto">
        <a:xfrm>
          <a:off x="3508057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3" name="Text Box 19">
          <a:extLst>
            <a:ext uri="{FF2B5EF4-FFF2-40B4-BE49-F238E27FC236}">
              <a16:creationId xmlns:a16="http://schemas.microsoft.com/office/drawing/2014/main" id="{00000000-0008-0000-0400-0000AD000000}"/>
            </a:ext>
          </a:extLst>
        </xdr:cNvPr>
        <xdr:cNvSpPr txBox="1">
          <a:spLocks noChangeArrowheads="1"/>
        </xdr:cNvSpPr>
      </xdr:nvSpPr>
      <xdr:spPr bwMode="auto">
        <a:xfrm>
          <a:off x="3508057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4" name="Text Box 16">
          <a:extLst>
            <a:ext uri="{FF2B5EF4-FFF2-40B4-BE49-F238E27FC236}">
              <a16:creationId xmlns:a16="http://schemas.microsoft.com/office/drawing/2014/main" id="{00000000-0008-0000-0400-0000AE000000}"/>
            </a:ext>
          </a:extLst>
        </xdr:cNvPr>
        <xdr:cNvSpPr txBox="1">
          <a:spLocks noChangeArrowheads="1"/>
        </xdr:cNvSpPr>
      </xdr:nvSpPr>
      <xdr:spPr bwMode="auto">
        <a:xfrm>
          <a:off x="3508057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5" name="Text Box 17">
          <a:extLst>
            <a:ext uri="{FF2B5EF4-FFF2-40B4-BE49-F238E27FC236}">
              <a16:creationId xmlns:a16="http://schemas.microsoft.com/office/drawing/2014/main" id="{00000000-0008-0000-0400-0000AF000000}"/>
            </a:ext>
          </a:extLst>
        </xdr:cNvPr>
        <xdr:cNvSpPr txBox="1">
          <a:spLocks noChangeArrowheads="1"/>
        </xdr:cNvSpPr>
      </xdr:nvSpPr>
      <xdr:spPr bwMode="auto">
        <a:xfrm>
          <a:off x="3508057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6" name="Text Box 18">
          <a:extLst>
            <a:ext uri="{FF2B5EF4-FFF2-40B4-BE49-F238E27FC236}">
              <a16:creationId xmlns:a16="http://schemas.microsoft.com/office/drawing/2014/main" id="{00000000-0008-0000-0400-0000B0000000}"/>
            </a:ext>
          </a:extLst>
        </xdr:cNvPr>
        <xdr:cNvSpPr txBox="1">
          <a:spLocks noChangeArrowheads="1"/>
        </xdr:cNvSpPr>
      </xdr:nvSpPr>
      <xdr:spPr bwMode="auto">
        <a:xfrm>
          <a:off x="3508057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7" name="Text Box 19">
          <a:extLst>
            <a:ext uri="{FF2B5EF4-FFF2-40B4-BE49-F238E27FC236}">
              <a16:creationId xmlns:a16="http://schemas.microsoft.com/office/drawing/2014/main" id="{00000000-0008-0000-0400-0000B1000000}"/>
            </a:ext>
          </a:extLst>
        </xdr:cNvPr>
        <xdr:cNvSpPr txBox="1">
          <a:spLocks noChangeArrowheads="1"/>
        </xdr:cNvSpPr>
      </xdr:nvSpPr>
      <xdr:spPr bwMode="auto">
        <a:xfrm>
          <a:off x="35080575" y="1634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33</xdr:row>
      <xdr:rowOff>504825</xdr:rowOff>
    </xdr:from>
    <xdr:ext cx="95250" cy="442269"/>
    <xdr:sp macro="" textlink="">
      <xdr:nvSpPr>
        <xdr:cNvPr id="178" name="Text Box 15">
          <a:extLst>
            <a:ext uri="{FF2B5EF4-FFF2-40B4-BE49-F238E27FC236}">
              <a16:creationId xmlns:a16="http://schemas.microsoft.com/office/drawing/2014/main" id="{00000000-0008-0000-0400-0000B2000000}"/>
            </a:ext>
          </a:extLst>
        </xdr:cNvPr>
        <xdr:cNvSpPr txBox="1">
          <a:spLocks noChangeArrowheads="1"/>
        </xdr:cNvSpPr>
      </xdr:nvSpPr>
      <xdr:spPr bwMode="auto">
        <a:xfrm>
          <a:off x="8086725" y="18345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179" name="Text Box 15">
          <a:extLst>
            <a:ext uri="{FF2B5EF4-FFF2-40B4-BE49-F238E27FC236}">
              <a16:creationId xmlns:a16="http://schemas.microsoft.com/office/drawing/2014/main" id="{00000000-0008-0000-0400-0000B3000000}"/>
            </a:ext>
          </a:extLst>
        </xdr:cNvPr>
        <xdr:cNvSpPr txBox="1">
          <a:spLocks noChangeArrowheads="1"/>
        </xdr:cNvSpPr>
      </xdr:nvSpPr>
      <xdr:spPr bwMode="auto">
        <a:xfrm>
          <a:off x="33347025" y="18345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180" name="Text Box 15">
          <a:extLst>
            <a:ext uri="{FF2B5EF4-FFF2-40B4-BE49-F238E27FC236}">
              <a16:creationId xmlns:a16="http://schemas.microsoft.com/office/drawing/2014/main" id="{00000000-0008-0000-0400-0000B4000000}"/>
            </a:ext>
          </a:extLst>
        </xdr:cNvPr>
        <xdr:cNvSpPr txBox="1">
          <a:spLocks noChangeArrowheads="1"/>
        </xdr:cNvSpPr>
      </xdr:nvSpPr>
      <xdr:spPr bwMode="auto">
        <a:xfrm>
          <a:off x="33347025" y="18345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33</xdr:row>
      <xdr:rowOff>504825</xdr:rowOff>
    </xdr:from>
    <xdr:ext cx="95250" cy="442269"/>
    <xdr:sp macro="" textlink="">
      <xdr:nvSpPr>
        <xdr:cNvPr id="181" name="Text Box 15">
          <a:extLst>
            <a:ext uri="{FF2B5EF4-FFF2-40B4-BE49-F238E27FC236}">
              <a16:creationId xmlns:a16="http://schemas.microsoft.com/office/drawing/2014/main" id="{00000000-0008-0000-0400-0000B5000000}"/>
            </a:ext>
          </a:extLst>
        </xdr:cNvPr>
        <xdr:cNvSpPr txBox="1">
          <a:spLocks noChangeArrowheads="1"/>
        </xdr:cNvSpPr>
      </xdr:nvSpPr>
      <xdr:spPr bwMode="auto">
        <a:xfrm>
          <a:off x="8086725" y="18345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182" name="Text Box 15">
          <a:extLst>
            <a:ext uri="{FF2B5EF4-FFF2-40B4-BE49-F238E27FC236}">
              <a16:creationId xmlns:a16="http://schemas.microsoft.com/office/drawing/2014/main" id="{00000000-0008-0000-0400-0000B6000000}"/>
            </a:ext>
          </a:extLst>
        </xdr:cNvPr>
        <xdr:cNvSpPr txBox="1">
          <a:spLocks noChangeArrowheads="1"/>
        </xdr:cNvSpPr>
      </xdr:nvSpPr>
      <xdr:spPr bwMode="auto">
        <a:xfrm>
          <a:off x="33347025" y="18345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183" name="Text Box 15">
          <a:extLst>
            <a:ext uri="{FF2B5EF4-FFF2-40B4-BE49-F238E27FC236}">
              <a16:creationId xmlns:a16="http://schemas.microsoft.com/office/drawing/2014/main" id="{00000000-0008-0000-0400-0000B7000000}"/>
            </a:ext>
          </a:extLst>
        </xdr:cNvPr>
        <xdr:cNvSpPr txBox="1">
          <a:spLocks noChangeArrowheads="1"/>
        </xdr:cNvSpPr>
      </xdr:nvSpPr>
      <xdr:spPr bwMode="auto">
        <a:xfrm>
          <a:off x="33347025" y="18345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184" name="Text Box 16">
          <a:extLst>
            <a:ext uri="{FF2B5EF4-FFF2-40B4-BE49-F238E27FC236}">
              <a16:creationId xmlns:a16="http://schemas.microsoft.com/office/drawing/2014/main" id="{00000000-0008-0000-0400-0000B8000000}"/>
            </a:ext>
          </a:extLst>
        </xdr:cNvPr>
        <xdr:cNvSpPr txBox="1">
          <a:spLocks noChangeArrowheads="1"/>
        </xdr:cNvSpPr>
      </xdr:nvSpPr>
      <xdr:spPr bwMode="auto">
        <a:xfrm>
          <a:off x="808672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185" name="Text Box 17">
          <a:extLst>
            <a:ext uri="{FF2B5EF4-FFF2-40B4-BE49-F238E27FC236}">
              <a16:creationId xmlns:a16="http://schemas.microsoft.com/office/drawing/2014/main" id="{00000000-0008-0000-0400-0000B9000000}"/>
            </a:ext>
          </a:extLst>
        </xdr:cNvPr>
        <xdr:cNvSpPr txBox="1">
          <a:spLocks noChangeArrowheads="1"/>
        </xdr:cNvSpPr>
      </xdr:nvSpPr>
      <xdr:spPr bwMode="auto">
        <a:xfrm>
          <a:off x="808672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186" name="Text Box 18">
          <a:extLst>
            <a:ext uri="{FF2B5EF4-FFF2-40B4-BE49-F238E27FC236}">
              <a16:creationId xmlns:a16="http://schemas.microsoft.com/office/drawing/2014/main" id="{00000000-0008-0000-0400-0000BA000000}"/>
            </a:ext>
          </a:extLst>
        </xdr:cNvPr>
        <xdr:cNvSpPr txBox="1">
          <a:spLocks noChangeArrowheads="1"/>
        </xdr:cNvSpPr>
      </xdr:nvSpPr>
      <xdr:spPr bwMode="auto">
        <a:xfrm>
          <a:off x="808672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187" name="Text Box 19">
          <a:extLst>
            <a:ext uri="{FF2B5EF4-FFF2-40B4-BE49-F238E27FC236}">
              <a16:creationId xmlns:a16="http://schemas.microsoft.com/office/drawing/2014/main" id="{00000000-0008-0000-0400-0000BB000000}"/>
            </a:ext>
          </a:extLst>
        </xdr:cNvPr>
        <xdr:cNvSpPr txBox="1">
          <a:spLocks noChangeArrowheads="1"/>
        </xdr:cNvSpPr>
      </xdr:nvSpPr>
      <xdr:spPr bwMode="auto">
        <a:xfrm>
          <a:off x="808672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35</xdr:row>
      <xdr:rowOff>0</xdr:rowOff>
    </xdr:from>
    <xdr:ext cx="95250" cy="171450"/>
    <xdr:sp macro="" textlink="">
      <xdr:nvSpPr>
        <xdr:cNvPr id="188" name="Text Box 16">
          <a:extLst>
            <a:ext uri="{FF2B5EF4-FFF2-40B4-BE49-F238E27FC236}">
              <a16:creationId xmlns:a16="http://schemas.microsoft.com/office/drawing/2014/main" id="{00000000-0008-0000-0400-0000BC000000}"/>
            </a:ext>
          </a:extLst>
        </xdr:cNvPr>
        <xdr:cNvSpPr txBox="1">
          <a:spLocks noChangeArrowheads="1"/>
        </xdr:cNvSpPr>
      </xdr:nvSpPr>
      <xdr:spPr bwMode="auto">
        <a:xfrm>
          <a:off x="3197542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35</xdr:row>
      <xdr:rowOff>0</xdr:rowOff>
    </xdr:from>
    <xdr:ext cx="95250" cy="171450"/>
    <xdr:sp macro="" textlink="">
      <xdr:nvSpPr>
        <xdr:cNvPr id="189" name="Text Box 17">
          <a:extLst>
            <a:ext uri="{FF2B5EF4-FFF2-40B4-BE49-F238E27FC236}">
              <a16:creationId xmlns:a16="http://schemas.microsoft.com/office/drawing/2014/main" id="{00000000-0008-0000-0400-0000BD000000}"/>
            </a:ext>
          </a:extLst>
        </xdr:cNvPr>
        <xdr:cNvSpPr txBox="1">
          <a:spLocks noChangeArrowheads="1"/>
        </xdr:cNvSpPr>
      </xdr:nvSpPr>
      <xdr:spPr bwMode="auto">
        <a:xfrm>
          <a:off x="3197542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35</xdr:row>
      <xdr:rowOff>0</xdr:rowOff>
    </xdr:from>
    <xdr:ext cx="95250" cy="171450"/>
    <xdr:sp macro="" textlink="">
      <xdr:nvSpPr>
        <xdr:cNvPr id="190" name="Text Box 18">
          <a:extLst>
            <a:ext uri="{FF2B5EF4-FFF2-40B4-BE49-F238E27FC236}">
              <a16:creationId xmlns:a16="http://schemas.microsoft.com/office/drawing/2014/main" id="{00000000-0008-0000-0400-0000BE000000}"/>
            </a:ext>
          </a:extLst>
        </xdr:cNvPr>
        <xdr:cNvSpPr txBox="1">
          <a:spLocks noChangeArrowheads="1"/>
        </xdr:cNvSpPr>
      </xdr:nvSpPr>
      <xdr:spPr bwMode="auto">
        <a:xfrm>
          <a:off x="3197542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35</xdr:row>
      <xdr:rowOff>0</xdr:rowOff>
    </xdr:from>
    <xdr:ext cx="95250" cy="171450"/>
    <xdr:sp macro="" textlink="">
      <xdr:nvSpPr>
        <xdr:cNvPr id="191" name="Text Box 19">
          <a:extLst>
            <a:ext uri="{FF2B5EF4-FFF2-40B4-BE49-F238E27FC236}">
              <a16:creationId xmlns:a16="http://schemas.microsoft.com/office/drawing/2014/main" id="{00000000-0008-0000-0400-0000BF000000}"/>
            </a:ext>
          </a:extLst>
        </xdr:cNvPr>
        <xdr:cNvSpPr txBox="1">
          <a:spLocks noChangeArrowheads="1"/>
        </xdr:cNvSpPr>
      </xdr:nvSpPr>
      <xdr:spPr bwMode="auto">
        <a:xfrm>
          <a:off x="3197542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2" name="Text Box 16">
          <a:extLst>
            <a:ext uri="{FF2B5EF4-FFF2-40B4-BE49-F238E27FC236}">
              <a16:creationId xmlns:a16="http://schemas.microsoft.com/office/drawing/2014/main" id="{00000000-0008-0000-0400-0000C0000000}"/>
            </a:ext>
          </a:extLst>
        </xdr:cNvPr>
        <xdr:cNvSpPr txBox="1">
          <a:spLocks noChangeArrowheads="1"/>
        </xdr:cNvSpPr>
      </xdr:nvSpPr>
      <xdr:spPr bwMode="auto">
        <a:xfrm>
          <a:off x="3334702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3" name="Text Box 17">
          <a:extLst>
            <a:ext uri="{FF2B5EF4-FFF2-40B4-BE49-F238E27FC236}">
              <a16:creationId xmlns:a16="http://schemas.microsoft.com/office/drawing/2014/main" id="{00000000-0008-0000-0400-0000C1000000}"/>
            </a:ext>
          </a:extLst>
        </xdr:cNvPr>
        <xdr:cNvSpPr txBox="1">
          <a:spLocks noChangeArrowheads="1"/>
        </xdr:cNvSpPr>
      </xdr:nvSpPr>
      <xdr:spPr bwMode="auto">
        <a:xfrm>
          <a:off x="3334702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4" name="Text Box 18">
          <a:extLst>
            <a:ext uri="{FF2B5EF4-FFF2-40B4-BE49-F238E27FC236}">
              <a16:creationId xmlns:a16="http://schemas.microsoft.com/office/drawing/2014/main" id="{00000000-0008-0000-0400-0000C2000000}"/>
            </a:ext>
          </a:extLst>
        </xdr:cNvPr>
        <xdr:cNvSpPr txBox="1">
          <a:spLocks noChangeArrowheads="1"/>
        </xdr:cNvSpPr>
      </xdr:nvSpPr>
      <xdr:spPr bwMode="auto">
        <a:xfrm>
          <a:off x="3334702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5" name="Text Box 19">
          <a:extLst>
            <a:ext uri="{FF2B5EF4-FFF2-40B4-BE49-F238E27FC236}">
              <a16:creationId xmlns:a16="http://schemas.microsoft.com/office/drawing/2014/main" id="{00000000-0008-0000-0400-0000C3000000}"/>
            </a:ext>
          </a:extLst>
        </xdr:cNvPr>
        <xdr:cNvSpPr txBox="1">
          <a:spLocks noChangeArrowheads="1"/>
        </xdr:cNvSpPr>
      </xdr:nvSpPr>
      <xdr:spPr bwMode="auto">
        <a:xfrm>
          <a:off x="3334702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6" name="Text Box 16">
          <a:extLst>
            <a:ext uri="{FF2B5EF4-FFF2-40B4-BE49-F238E27FC236}">
              <a16:creationId xmlns:a16="http://schemas.microsoft.com/office/drawing/2014/main" id="{00000000-0008-0000-0400-0000C4000000}"/>
            </a:ext>
          </a:extLst>
        </xdr:cNvPr>
        <xdr:cNvSpPr txBox="1">
          <a:spLocks noChangeArrowheads="1"/>
        </xdr:cNvSpPr>
      </xdr:nvSpPr>
      <xdr:spPr bwMode="auto">
        <a:xfrm>
          <a:off x="3334702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7" name="Text Box 17">
          <a:extLst>
            <a:ext uri="{FF2B5EF4-FFF2-40B4-BE49-F238E27FC236}">
              <a16:creationId xmlns:a16="http://schemas.microsoft.com/office/drawing/2014/main" id="{00000000-0008-0000-0400-0000C5000000}"/>
            </a:ext>
          </a:extLst>
        </xdr:cNvPr>
        <xdr:cNvSpPr txBox="1">
          <a:spLocks noChangeArrowheads="1"/>
        </xdr:cNvSpPr>
      </xdr:nvSpPr>
      <xdr:spPr bwMode="auto">
        <a:xfrm>
          <a:off x="3334702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8" name="Text Box 18">
          <a:extLst>
            <a:ext uri="{FF2B5EF4-FFF2-40B4-BE49-F238E27FC236}">
              <a16:creationId xmlns:a16="http://schemas.microsoft.com/office/drawing/2014/main" id="{00000000-0008-0000-0400-0000C6000000}"/>
            </a:ext>
          </a:extLst>
        </xdr:cNvPr>
        <xdr:cNvSpPr txBox="1">
          <a:spLocks noChangeArrowheads="1"/>
        </xdr:cNvSpPr>
      </xdr:nvSpPr>
      <xdr:spPr bwMode="auto">
        <a:xfrm>
          <a:off x="3334702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9" name="Text Box 19">
          <a:extLst>
            <a:ext uri="{FF2B5EF4-FFF2-40B4-BE49-F238E27FC236}">
              <a16:creationId xmlns:a16="http://schemas.microsoft.com/office/drawing/2014/main" id="{00000000-0008-0000-0400-0000C7000000}"/>
            </a:ext>
          </a:extLst>
        </xdr:cNvPr>
        <xdr:cNvSpPr txBox="1">
          <a:spLocks noChangeArrowheads="1"/>
        </xdr:cNvSpPr>
      </xdr:nvSpPr>
      <xdr:spPr bwMode="auto">
        <a:xfrm>
          <a:off x="3334702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0" name="Text Box 16">
          <a:extLst>
            <a:ext uri="{FF2B5EF4-FFF2-40B4-BE49-F238E27FC236}">
              <a16:creationId xmlns:a16="http://schemas.microsoft.com/office/drawing/2014/main" id="{00000000-0008-0000-0400-0000C8000000}"/>
            </a:ext>
          </a:extLst>
        </xdr:cNvPr>
        <xdr:cNvSpPr txBox="1">
          <a:spLocks noChangeArrowheads="1"/>
        </xdr:cNvSpPr>
      </xdr:nvSpPr>
      <xdr:spPr bwMode="auto">
        <a:xfrm>
          <a:off x="3508057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1" name="Text Box 17">
          <a:extLst>
            <a:ext uri="{FF2B5EF4-FFF2-40B4-BE49-F238E27FC236}">
              <a16:creationId xmlns:a16="http://schemas.microsoft.com/office/drawing/2014/main" id="{00000000-0008-0000-0400-0000C9000000}"/>
            </a:ext>
          </a:extLst>
        </xdr:cNvPr>
        <xdr:cNvSpPr txBox="1">
          <a:spLocks noChangeArrowheads="1"/>
        </xdr:cNvSpPr>
      </xdr:nvSpPr>
      <xdr:spPr bwMode="auto">
        <a:xfrm>
          <a:off x="3508057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2" name="Text Box 18">
          <a:extLst>
            <a:ext uri="{FF2B5EF4-FFF2-40B4-BE49-F238E27FC236}">
              <a16:creationId xmlns:a16="http://schemas.microsoft.com/office/drawing/2014/main" id="{00000000-0008-0000-0400-0000CA000000}"/>
            </a:ext>
          </a:extLst>
        </xdr:cNvPr>
        <xdr:cNvSpPr txBox="1">
          <a:spLocks noChangeArrowheads="1"/>
        </xdr:cNvSpPr>
      </xdr:nvSpPr>
      <xdr:spPr bwMode="auto">
        <a:xfrm>
          <a:off x="3508057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3" name="Text Box 19">
          <a:extLst>
            <a:ext uri="{FF2B5EF4-FFF2-40B4-BE49-F238E27FC236}">
              <a16:creationId xmlns:a16="http://schemas.microsoft.com/office/drawing/2014/main" id="{00000000-0008-0000-0400-0000CB000000}"/>
            </a:ext>
          </a:extLst>
        </xdr:cNvPr>
        <xdr:cNvSpPr txBox="1">
          <a:spLocks noChangeArrowheads="1"/>
        </xdr:cNvSpPr>
      </xdr:nvSpPr>
      <xdr:spPr bwMode="auto">
        <a:xfrm>
          <a:off x="3508057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4" name="Text Box 16">
          <a:extLst>
            <a:ext uri="{FF2B5EF4-FFF2-40B4-BE49-F238E27FC236}">
              <a16:creationId xmlns:a16="http://schemas.microsoft.com/office/drawing/2014/main" id="{00000000-0008-0000-0400-0000CC000000}"/>
            </a:ext>
          </a:extLst>
        </xdr:cNvPr>
        <xdr:cNvSpPr txBox="1">
          <a:spLocks noChangeArrowheads="1"/>
        </xdr:cNvSpPr>
      </xdr:nvSpPr>
      <xdr:spPr bwMode="auto">
        <a:xfrm>
          <a:off x="3508057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5" name="Text Box 17">
          <a:extLst>
            <a:ext uri="{FF2B5EF4-FFF2-40B4-BE49-F238E27FC236}">
              <a16:creationId xmlns:a16="http://schemas.microsoft.com/office/drawing/2014/main" id="{00000000-0008-0000-0400-0000CD000000}"/>
            </a:ext>
          </a:extLst>
        </xdr:cNvPr>
        <xdr:cNvSpPr txBox="1">
          <a:spLocks noChangeArrowheads="1"/>
        </xdr:cNvSpPr>
      </xdr:nvSpPr>
      <xdr:spPr bwMode="auto">
        <a:xfrm>
          <a:off x="3508057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6" name="Text Box 18">
          <a:extLst>
            <a:ext uri="{FF2B5EF4-FFF2-40B4-BE49-F238E27FC236}">
              <a16:creationId xmlns:a16="http://schemas.microsoft.com/office/drawing/2014/main" id="{00000000-0008-0000-0400-0000CE000000}"/>
            </a:ext>
          </a:extLst>
        </xdr:cNvPr>
        <xdr:cNvSpPr txBox="1">
          <a:spLocks noChangeArrowheads="1"/>
        </xdr:cNvSpPr>
      </xdr:nvSpPr>
      <xdr:spPr bwMode="auto">
        <a:xfrm>
          <a:off x="3508057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7" name="Text Box 19">
          <a:extLst>
            <a:ext uri="{FF2B5EF4-FFF2-40B4-BE49-F238E27FC236}">
              <a16:creationId xmlns:a16="http://schemas.microsoft.com/office/drawing/2014/main" id="{00000000-0008-0000-0400-0000CF000000}"/>
            </a:ext>
          </a:extLst>
        </xdr:cNvPr>
        <xdr:cNvSpPr txBox="1">
          <a:spLocks noChangeArrowheads="1"/>
        </xdr:cNvSpPr>
      </xdr:nvSpPr>
      <xdr:spPr bwMode="auto">
        <a:xfrm>
          <a:off x="3508057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8" name="Text Box 16">
          <a:extLst>
            <a:ext uri="{FF2B5EF4-FFF2-40B4-BE49-F238E27FC236}">
              <a16:creationId xmlns:a16="http://schemas.microsoft.com/office/drawing/2014/main" id="{00000000-0008-0000-0400-0000D0000000}"/>
            </a:ext>
          </a:extLst>
        </xdr:cNvPr>
        <xdr:cNvSpPr txBox="1">
          <a:spLocks noChangeArrowheads="1"/>
        </xdr:cNvSpPr>
      </xdr:nvSpPr>
      <xdr:spPr bwMode="auto">
        <a:xfrm>
          <a:off x="3508057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9" name="Text Box 17">
          <a:extLst>
            <a:ext uri="{FF2B5EF4-FFF2-40B4-BE49-F238E27FC236}">
              <a16:creationId xmlns:a16="http://schemas.microsoft.com/office/drawing/2014/main" id="{00000000-0008-0000-0400-0000D1000000}"/>
            </a:ext>
          </a:extLst>
        </xdr:cNvPr>
        <xdr:cNvSpPr txBox="1">
          <a:spLocks noChangeArrowheads="1"/>
        </xdr:cNvSpPr>
      </xdr:nvSpPr>
      <xdr:spPr bwMode="auto">
        <a:xfrm>
          <a:off x="3508057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10" name="Text Box 18">
          <a:extLst>
            <a:ext uri="{FF2B5EF4-FFF2-40B4-BE49-F238E27FC236}">
              <a16:creationId xmlns:a16="http://schemas.microsoft.com/office/drawing/2014/main" id="{00000000-0008-0000-0400-0000D2000000}"/>
            </a:ext>
          </a:extLst>
        </xdr:cNvPr>
        <xdr:cNvSpPr txBox="1">
          <a:spLocks noChangeArrowheads="1"/>
        </xdr:cNvSpPr>
      </xdr:nvSpPr>
      <xdr:spPr bwMode="auto">
        <a:xfrm>
          <a:off x="3508057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11" name="Text Box 19">
          <a:extLst>
            <a:ext uri="{FF2B5EF4-FFF2-40B4-BE49-F238E27FC236}">
              <a16:creationId xmlns:a16="http://schemas.microsoft.com/office/drawing/2014/main" id="{00000000-0008-0000-0400-0000D3000000}"/>
            </a:ext>
          </a:extLst>
        </xdr:cNvPr>
        <xdr:cNvSpPr txBox="1">
          <a:spLocks noChangeArrowheads="1"/>
        </xdr:cNvSpPr>
      </xdr:nvSpPr>
      <xdr:spPr bwMode="auto">
        <a:xfrm>
          <a:off x="3508057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12" name="Text Box 16">
          <a:extLst>
            <a:ext uri="{FF2B5EF4-FFF2-40B4-BE49-F238E27FC236}">
              <a16:creationId xmlns:a16="http://schemas.microsoft.com/office/drawing/2014/main" id="{00000000-0008-0000-0400-0000D4000000}"/>
            </a:ext>
          </a:extLst>
        </xdr:cNvPr>
        <xdr:cNvSpPr txBox="1">
          <a:spLocks noChangeArrowheads="1"/>
        </xdr:cNvSpPr>
      </xdr:nvSpPr>
      <xdr:spPr bwMode="auto">
        <a:xfrm>
          <a:off x="3508057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13" name="Text Box 17">
          <a:extLst>
            <a:ext uri="{FF2B5EF4-FFF2-40B4-BE49-F238E27FC236}">
              <a16:creationId xmlns:a16="http://schemas.microsoft.com/office/drawing/2014/main" id="{00000000-0008-0000-0400-0000D5000000}"/>
            </a:ext>
          </a:extLst>
        </xdr:cNvPr>
        <xdr:cNvSpPr txBox="1">
          <a:spLocks noChangeArrowheads="1"/>
        </xdr:cNvSpPr>
      </xdr:nvSpPr>
      <xdr:spPr bwMode="auto">
        <a:xfrm>
          <a:off x="3508057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14" name="Text Box 18">
          <a:extLst>
            <a:ext uri="{FF2B5EF4-FFF2-40B4-BE49-F238E27FC236}">
              <a16:creationId xmlns:a16="http://schemas.microsoft.com/office/drawing/2014/main" id="{00000000-0008-0000-0400-0000D6000000}"/>
            </a:ext>
          </a:extLst>
        </xdr:cNvPr>
        <xdr:cNvSpPr txBox="1">
          <a:spLocks noChangeArrowheads="1"/>
        </xdr:cNvSpPr>
      </xdr:nvSpPr>
      <xdr:spPr bwMode="auto">
        <a:xfrm>
          <a:off x="3508057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15" name="Text Box 19">
          <a:extLst>
            <a:ext uri="{FF2B5EF4-FFF2-40B4-BE49-F238E27FC236}">
              <a16:creationId xmlns:a16="http://schemas.microsoft.com/office/drawing/2014/main" id="{00000000-0008-0000-0400-0000D7000000}"/>
            </a:ext>
          </a:extLst>
        </xdr:cNvPr>
        <xdr:cNvSpPr txBox="1">
          <a:spLocks noChangeArrowheads="1"/>
        </xdr:cNvSpPr>
      </xdr:nvSpPr>
      <xdr:spPr bwMode="auto">
        <a:xfrm>
          <a:off x="35080575" y="1853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38</xdr:row>
      <xdr:rowOff>504825</xdr:rowOff>
    </xdr:from>
    <xdr:ext cx="95250" cy="442269"/>
    <xdr:sp macro="" textlink="">
      <xdr:nvSpPr>
        <xdr:cNvPr id="216" name="Text Box 15">
          <a:extLst>
            <a:ext uri="{FF2B5EF4-FFF2-40B4-BE49-F238E27FC236}">
              <a16:creationId xmlns:a16="http://schemas.microsoft.com/office/drawing/2014/main" id="{00000000-0008-0000-0400-0000D8000000}"/>
            </a:ext>
          </a:extLst>
        </xdr:cNvPr>
        <xdr:cNvSpPr txBox="1">
          <a:spLocks noChangeArrowheads="1"/>
        </xdr:cNvSpPr>
      </xdr:nvSpPr>
      <xdr:spPr bwMode="auto">
        <a:xfrm>
          <a:off x="8086725" y="20431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38</xdr:row>
      <xdr:rowOff>504825</xdr:rowOff>
    </xdr:from>
    <xdr:ext cx="95250" cy="442269"/>
    <xdr:sp macro="" textlink="">
      <xdr:nvSpPr>
        <xdr:cNvPr id="217" name="Text Box 15">
          <a:extLst>
            <a:ext uri="{FF2B5EF4-FFF2-40B4-BE49-F238E27FC236}">
              <a16:creationId xmlns:a16="http://schemas.microsoft.com/office/drawing/2014/main" id="{00000000-0008-0000-0400-0000D9000000}"/>
            </a:ext>
          </a:extLst>
        </xdr:cNvPr>
        <xdr:cNvSpPr txBox="1">
          <a:spLocks noChangeArrowheads="1"/>
        </xdr:cNvSpPr>
      </xdr:nvSpPr>
      <xdr:spPr bwMode="auto">
        <a:xfrm>
          <a:off x="33347025" y="20431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38</xdr:row>
      <xdr:rowOff>504825</xdr:rowOff>
    </xdr:from>
    <xdr:ext cx="95250" cy="442269"/>
    <xdr:sp macro="" textlink="">
      <xdr:nvSpPr>
        <xdr:cNvPr id="218" name="Text Box 15">
          <a:extLst>
            <a:ext uri="{FF2B5EF4-FFF2-40B4-BE49-F238E27FC236}">
              <a16:creationId xmlns:a16="http://schemas.microsoft.com/office/drawing/2014/main" id="{00000000-0008-0000-0400-0000DA000000}"/>
            </a:ext>
          </a:extLst>
        </xdr:cNvPr>
        <xdr:cNvSpPr txBox="1">
          <a:spLocks noChangeArrowheads="1"/>
        </xdr:cNvSpPr>
      </xdr:nvSpPr>
      <xdr:spPr bwMode="auto">
        <a:xfrm>
          <a:off x="33347025" y="20431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38</xdr:row>
      <xdr:rowOff>504825</xdr:rowOff>
    </xdr:from>
    <xdr:ext cx="95250" cy="442269"/>
    <xdr:sp macro="" textlink="">
      <xdr:nvSpPr>
        <xdr:cNvPr id="219" name="Text Box 15">
          <a:extLst>
            <a:ext uri="{FF2B5EF4-FFF2-40B4-BE49-F238E27FC236}">
              <a16:creationId xmlns:a16="http://schemas.microsoft.com/office/drawing/2014/main" id="{00000000-0008-0000-0400-0000DB000000}"/>
            </a:ext>
          </a:extLst>
        </xdr:cNvPr>
        <xdr:cNvSpPr txBox="1">
          <a:spLocks noChangeArrowheads="1"/>
        </xdr:cNvSpPr>
      </xdr:nvSpPr>
      <xdr:spPr bwMode="auto">
        <a:xfrm>
          <a:off x="8086725" y="20431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38</xdr:row>
      <xdr:rowOff>504825</xdr:rowOff>
    </xdr:from>
    <xdr:ext cx="95250" cy="442269"/>
    <xdr:sp macro="" textlink="">
      <xdr:nvSpPr>
        <xdr:cNvPr id="220" name="Text Box 15">
          <a:extLst>
            <a:ext uri="{FF2B5EF4-FFF2-40B4-BE49-F238E27FC236}">
              <a16:creationId xmlns:a16="http://schemas.microsoft.com/office/drawing/2014/main" id="{00000000-0008-0000-0400-0000DC000000}"/>
            </a:ext>
          </a:extLst>
        </xdr:cNvPr>
        <xdr:cNvSpPr txBox="1">
          <a:spLocks noChangeArrowheads="1"/>
        </xdr:cNvSpPr>
      </xdr:nvSpPr>
      <xdr:spPr bwMode="auto">
        <a:xfrm>
          <a:off x="33347025" y="20431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38</xdr:row>
      <xdr:rowOff>504825</xdr:rowOff>
    </xdr:from>
    <xdr:ext cx="95250" cy="442269"/>
    <xdr:sp macro="" textlink="">
      <xdr:nvSpPr>
        <xdr:cNvPr id="221" name="Text Box 15">
          <a:extLst>
            <a:ext uri="{FF2B5EF4-FFF2-40B4-BE49-F238E27FC236}">
              <a16:creationId xmlns:a16="http://schemas.microsoft.com/office/drawing/2014/main" id="{00000000-0008-0000-0400-0000DD000000}"/>
            </a:ext>
          </a:extLst>
        </xdr:cNvPr>
        <xdr:cNvSpPr txBox="1">
          <a:spLocks noChangeArrowheads="1"/>
        </xdr:cNvSpPr>
      </xdr:nvSpPr>
      <xdr:spPr bwMode="auto">
        <a:xfrm>
          <a:off x="33347025" y="204311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222" name="Text Box 16">
          <a:extLst>
            <a:ext uri="{FF2B5EF4-FFF2-40B4-BE49-F238E27FC236}">
              <a16:creationId xmlns:a16="http://schemas.microsoft.com/office/drawing/2014/main" id="{00000000-0008-0000-0400-0000DE000000}"/>
            </a:ext>
          </a:extLst>
        </xdr:cNvPr>
        <xdr:cNvSpPr txBox="1">
          <a:spLocks noChangeArrowheads="1"/>
        </xdr:cNvSpPr>
      </xdr:nvSpPr>
      <xdr:spPr bwMode="auto">
        <a:xfrm>
          <a:off x="808672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223" name="Text Box 17">
          <a:extLst>
            <a:ext uri="{FF2B5EF4-FFF2-40B4-BE49-F238E27FC236}">
              <a16:creationId xmlns:a16="http://schemas.microsoft.com/office/drawing/2014/main" id="{00000000-0008-0000-0400-0000DF000000}"/>
            </a:ext>
          </a:extLst>
        </xdr:cNvPr>
        <xdr:cNvSpPr txBox="1">
          <a:spLocks noChangeArrowheads="1"/>
        </xdr:cNvSpPr>
      </xdr:nvSpPr>
      <xdr:spPr bwMode="auto">
        <a:xfrm>
          <a:off x="808672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224" name="Text Box 18">
          <a:extLst>
            <a:ext uri="{FF2B5EF4-FFF2-40B4-BE49-F238E27FC236}">
              <a16:creationId xmlns:a16="http://schemas.microsoft.com/office/drawing/2014/main" id="{00000000-0008-0000-0400-0000E0000000}"/>
            </a:ext>
          </a:extLst>
        </xdr:cNvPr>
        <xdr:cNvSpPr txBox="1">
          <a:spLocks noChangeArrowheads="1"/>
        </xdr:cNvSpPr>
      </xdr:nvSpPr>
      <xdr:spPr bwMode="auto">
        <a:xfrm>
          <a:off x="808672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225" name="Text Box 19">
          <a:extLst>
            <a:ext uri="{FF2B5EF4-FFF2-40B4-BE49-F238E27FC236}">
              <a16:creationId xmlns:a16="http://schemas.microsoft.com/office/drawing/2014/main" id="{00000000-0008-0000-0400-0000E1000000}"/>
            </a:ext>
          </a:extLst>
        </xdr:cNvPr>
        <xdr:cNvSpPr txBox="1">
          <a:spLocks noChangeArrowheads="1"/>
        </xdr:cNvSpPr>
      </xdr:nvSpPr>
      <xdr:spPr bwMode="auto">
        <a:xfrm>
          <a:off x="808672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40</xdr:row>
      <xdr:rowOff>0</xdr:rowOff>
    </xdr:from>
    <xdr:ext cx="95250" cy="171450"/>
    <xdr:sp macro="" textlink="">
      <xdr:nvSpPr>
        <xdr:cNvPr id="226" name="Text Box 16">
          <a:extLst>
            <a:ext uri="{FF2B5EF4-FFF2-40B4-BE49-F238E27FC236}">
              <a16:creationId xmlns:a16="http://schemas.microsoft.com/office/drawing/2014/main" id="{00000000-0008-0000-0400-0000E2000000}"/>
            </a:ext>
          </a:extLst>
        </xdr:cNvPr>
        <xdr:cNvSpPr txBox="1">
          <a:spLocks noChangeArrowheads="1"/>
        </xdr:cNvSpPr>
      </xdr:nvSpPr>
      <xdr:spPr bwMode="auto">
        <a:xfrm>
          <a:off x="3197542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40</xdr:row>
      <xdr:rowOff>0</xdr:rowOff>
    </xdr:from>
    <xdr:ext cx="95250" cy="171450"/>
    <xdr:sp macro="" textlink="">
      <xdr:nvSpPr>
        <xdr:cNvPr id="227" name="Text Box 17">
          <a:extLst>
            <a:ext uri="{FF2B5EF4-FFF2-40B4-BE49-F238E27FC236}">
              <a16:creationId xmlns:a16="http://schemas.microsoft.com/office/drawing/2014/main" id="{00000000-0008-0000-0400-0000E3000000}"/>
            </a:ext>
          </a:extLst>
        </xdr:cNvPr>
        <xdr:cNvSpPr txBox="1">
          <a:spLocks noChangeArrowheads="1"/>
        </xdr:cNvSpPr>
      </xdr:nvSpPr>
      <xdr:spPr bwMode="auto">
        <a:xfrm>
          <a:off x="3197542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40</xdr:row>
      <xdr:rowOff>0</xdr:rowOff>
    </xdr:from>
    <xdr:ext cx="95250" cy="171450"/>
    <xdr:sp macro="" textlink="">
      <xdr:nvSpPr>
        <xdr:cNvPr id="228" name="Text Box 18">
          <a:extLst>
            <a:ext uri="{FF2B5EF4-FFF2-40B4-BE49-F238E27FC236}">
              <a16:creationId xmlns:a16="http://schemas.microsoft.com/office/drawing/2014/main" id="{00000000-0008-0000-0400-0000E4000000}"/>
            </a:ext>
          </a:extLst>
        </xdr:cNvPr>
        <xdr:cNvSpPr txBox="1">
          <a:spLocks noChangeArrowheads="1"/>
        </xdr:cNvSpPr>
      </xdr:nvSpPr>
      <xdr:spPr bwMode="auto">
        <a:xfrm>
          <a:off x="3197542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40</xdr:row>
      <xdr:rowOff>0</xdr:rowOff>
    </xdr:from>
    <xdr:ext cx="95250" cy="171450"/>
    <xdr:sp macro="" textlink="">
      <xdr:nvSpPr>
        <xdr:cNvPr id="229" name="Text Box 19">
          <a:extLst>
            <a:ext uri="{FF2B5EF4-FFF2-40B4-BE49-F238E27FC236}">
              <a16:creationId xmlns:a16="http://schemas.microsoft.com/office/drawing/2014/main" id="{00000000-0008-0000-0400-0000E5000000}"/>
            </a:ext>
          </a:extLst>
        </xdr:cNvPr>
        <xdr:cNvSpPr txBox="1">
          <a:spLocks noChangeArrowheads="1"/>
        </xdr:cNvSpPr>
      </xdr:nvSpPr>
      <xdr:spPr bwMode="auto">
        <a:xfrm>
          <a:off x="3197542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0" name="Text Box 16">
          <a:extLst>
            <a:ext uri="{FF2B5EF4-FFF2-40B4-BE49-F238E27FC236}">
              <a16:creationId xmlns:a16="http://schemas.microsoft.com/office/drawing/2014/main" id="{00000000-0008-0000-0400-0000E6000000}"/>
            </a:ext>
          </a:extLst>
        </xdr:cNvPr>
        <xdr:cNvSpPr txBox="1">
          <a:spLocks noChangeArrowheads="1"/>
        </xdr:cNvSpPr>
      </xdr:nvSpPr>
      <xdr:spPr bwMode="auto">
        <a:xfrm>
          <a:off x="3334702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1" name="Text Box 17">
          <a:extLst>
            <a:ext uri="{FF2B5EF4-FFF2-40B4-BE49-F238E27FC236}">
              <a16:creationId xmlns:a16="http://schemas.microsoft.com/office/drawing/2014/main" id="{00000000-0008-0000-0400-0000E7000000}"/>
            </a:ext>
          </a:extLst>
        </xdr:cNvPr>
        <xdr:cNvSpPr txBox="1">
          <a:spLocks noChangeArrowheads="1"/>
        </xdr:cNvSpPr>
      </xdr:nvSpPr>
      <xdr:spPr bwMode="auto">
        <a:xfrm>
          <a:off x="3334702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2" name="Text Box 18">
          <a:extLst>
            <a:ext uri="{FF2B5EF4-FFF2-40B4-BE49-F238E27FC236}">
              <a16:creationId xmlns:a16="http://schemas.microsoft.com/office/drawing/2014/main" id="{00000000-0008-0000-0400-0000E8000000}"/>
            </a:ext>
          </a:extLst>
        </xdr:cNvPr>
        <xdr:cNvSpPr txBox="1">
          <a:spLocks noChangeArrowheads="1"/>
        </xdr:cNvSpPr>
      </xdr:nvSpPr>
      <xdr:spPr bwMode="auto">
        <a:xfrm>
          <a:off x="3334702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3" name="Text Box 19">
          <a:extLst>
            <a:ext uri="{FF2B5EF4-FFF2-40B4-BE49-F238E27FC236}">
              <a16:creationId xmlns:a16="http://schemas.microsoft.com/office/drawing/2014/main" id="{00000000-0008-0000-0400-0000E9000000}"/>
            </a:ext>
          </a:extLst>
        </xdr:cNvPr>
        <xdr:cNvSpPr txBox="1">
          <a:spLocks noChangeArrowheads="1"/>
        </xdr:cNvSpPr>
      </xdr:nvSpPr>
      <xdr:spPr bwMode="auto">
        <a:xfrm>
          <a:off x="3334702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4" name="Text Box 16">
          <a:extLst>
            <a:ext uri="{FF2B5EF4-FFF2-40B4-BE49-F238E27FC236}">
              <a16:creationId xmlns:a16="http://schemas.microsoft.com/office/drawing/2014/main" id="{00000000-0008-0000-0400-0000EA000000}"/>
            </a:ext>
          </a:extLst>
        </xdr:cNvPr>
        <xdr:cNvSpPr txBox="1">
          <a:spLocks noChangeArrowheads="1"/>
        </xdr:cNvSpPr>
      </xdr:nvSpPr>
      <xdr:spPr bwMode="auto">
        <a:xfrm>
          <a:off x="3334702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5" name="Text Box 17">
          <a:extLst>
            <a:ext uri="{FF2B5EF4-FFF2-40B4-BE49-F238E27FC236}">
              <a16:creationId xmlns:a16="http://schemas.microsoft.com/office/drawing/2014/main" id="{00000000-0008-0000-0400-0000EB000000}"/>
            </a:ext>
          </a:extLst>
        </xdr:cNvPr>
        <xdr:cNvSpPr txBox="1">
          <a:spLocks noChangeArrowheads="1"/>
        </xdr:cNvSpPr>
      </xdr:nvSpPr>
      <xdr:spPr bwMode="auto">
        <a:xfrm>
          <a:off x="3334702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6" name="Text Box 18">
          <a:extLst>
            <a:ext uri="{FF2B5EF4-FFF2-40B4-BE49-F238E27FC236}">
              <a16:creationId xmlns:a16="http://schemas.microsoft.com/office/drawing/2014/main" id="{00000000-0008-0000-0400-0000EC000000}"/>
            </a:ext>
          </a:extLst>
        </xdr:cNvPr>
        <xdr:cNvSpPr txBox="1">
          <a:spLocks noChangeArrowheads="1"/>
        </xdr:cNvSpPr>
      </xdr:nvSpPr>
      <xdr:spPr bwMode="auto">
        <a:xfrm>
          <a:off x="3334702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7" name="Text Box 19">
          <a:extLst>
            <a:ext uri="{FF2B5EF4-FFF2-40B4-BE49-F238E27FC236}">
              <a16:creationId xmlns:a16="http://schemas.microsoft.com/office/drawing/2014/main" id="{00000000-0008-0000-0400-0000ED000000}"/>
            </a:ext>
          </a:extLst>
        </xdr:cNvPr>
        <xdr:cNvSpPr txBox="1">
          <a:spLocks noChangeArrowheads="1"/>
        </xdr:cNvSpPr>
      </xdr:nvSpPr>
      <xdr:spPr bwMode="auto">
        <a:xfrm>
          <a:off x="3334702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38" name="Text Box 16">
          <a:extLst>
            <a:ext uri="{FF2B5EF4-FFF2-40B4-BE49-F238E27FC236}">
              <a16:creationId xmlns:a16="http://schemas.microsoft.com/office/drawing/2014/main" id="{00000000-0008-0000-0400-0000EE000000}"/>
            </a:ext>
          </a:extLst>
        </xdr:cNvPr>
        <xdr:cNvSpPr txBox="1">
          <a:spLocks noChangeArrowheads="1"/>
        </xdr:cNvSpPr>
      </xdr:nvSpPr>
      <xdr:spPr bwMode="auto">
        <a:xfrm>
          <a:off x="3508057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39" name="Text Box 17">
          <a:extLst>
            <a:ext uri="{FF2B5EF4-FFF2-40B4-BE49-F238E27FC236}">
              <a16:creationId xmlns:a16="http://schemas.microsoft.com/office/drawing/2014/main" id="{00000000-0008-0000-0400-0000EF000000}"/>
            </a:ext>
          </a:extLst>
        </xdr:cNvPr>
        <xdr:cNvSpPr txBox="1">
          <a:spLocks noChangeArrowheads="1"/>
        </xdr:cNvSpPr>
      </xdr:nvSpPr>
      <xdr:spPr bwMode="auto">
        <a:xfrm>
          <a:off x="3508057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0" name="Text Box 18">
          <a:extLst>
            <a:ext uri="{FF2B5EF4-FFF2-40B4-BE49-F238E27FC236}">
              <a16:creationId xmlns:a16="http://schemas.microsoft.com/office/drawing/2014/main" id="{00000000-0008-0000-0400-0000F0000000}"/>
            </a:ext>
          </a:extLst>
        </xdr:cNvPr>
        <xdr:cNvSpPr txBox="1">
          <a:spLocks noChangeArrowheads="1"/>
        </xdr:cNvSpPr>
      </xdr:nvSpPr>
      <xdr:spPr bwMode="auto">
        <a:xfrm>
          <a:off x="3508057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1" name="Text Box 19">
          <a:extLst>
            <a:ext uri="{FF2B5EF4-FFF2-40B4-BE49-F238E27FC236}">
              <a16:creationId xmlns:a16="http://schemas.microsoft.com/office/drawing/2014/main" id="{00000000-0008-0000-0400-0000F1000000}"/>
            </a:ext>
          </a:extLst>
        </xdr:cNvPr>
        <xdr:cNvSpPr txBox="1">
          <a:spLocks noChangeArrowheads="1"/>
        </xdr:cNvSpPr>
      </xdr:nvSpPr>
      <xdr:spPr bwMode="auto">
        <a:xfrm>
          <a:off x="3508057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2" name="Text Box 16">
          <a:extLst>
            <a:ext uri="{FF2B5EF4-FFF2-40B4-BE49-F238E27FC236}">
              <a16:creationId xmlns:a16="http://schemas.microsoft.com/office/drawing/2014/main" id="{00000000-0008-0000-0400-0000F2000000}"/>
            </a:ext>
          </a:extLst>
        </xdr:cNvPr>
        <xdr:cNvSpPr txBox="1">
          <a:spLocks noChangeArrowheads="1"/>
        </xdr:cNvSpPr>
      </xdr:nvSpPr>
      <xdr:spPr bwMode="auto">
        <a:xfrm>
          <a:off x="3508057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3" name="Text Box 17">
          <a:extLst>
            <a:ext uri="{FF2B5EF4-FFF2-40B4-BE49-F238E27FC236}">
              <a16:creationId xmlns:a16="http://schemas.microsoft.com/office/drawing/2014/main" id="{00000000-0008-0000-0400-0000F3000000}"/>
            </a:ext>
          </a:extLst>
        </xdr:cNvPr>
        <xdr:cNvSpPr txBox="1">
          <a:spLocks noChangeArrowheads="1"/>
        </xdr:cNvSpPr>
      </xdr:nvSpPr>
      <xdr:spPr bwMode="auto">
        <a:xfrm>
          <a:off x="3508057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4" name="Text Box 18">
          <a:extLst>
            <a:ext uri="{FF2B5EF4-FFF2-40B4-BE49-F238E27FC236}">
              <a16:creationId xmlns:a16="http://schemas.microsoft.com/office/drawing/2014/main" id="{00000000-0008-0000-0400-0000F4000000}"/>
            </a:ext>
          </a:extLst>
        </xdr:cNvPr>
        <xdr:cNvSpPr txBox="1">
          <a:spLocks noChangeArrowheads="1"/>
        </xdr:cNvSpPr>
      </xdr:nvSpPr>
      <xdr:spPr bwMode="auto">
        <a:xfrm>
          <a:off x="3508057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5" name="Text Box 19">
          <a:extLst>
            <a:ext uri="{FF2B5EF4-FFF2-40B4-BE49-F238E27FC236}">
              <a16:creationId xmlns:a16="http://schemas.microsoft.com/office/drawing/2014/main" id="{00000000-0008-0000-0400-0000F5000000}"/>
            </a:ext>
          </a:extLst>
        </xdr:cNvPr>
        <xdr:cNvSpPr txBox="1">
          <a:spLocks noChangeArrowheads="1"/>
        </xdr:cNvSpPr>
      </xdr:nvSpPr>
      <xdr:spPr bwMode="auto">
        <a:xfrm>
          <a:off x="3508057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6" name="Text Box 16">
          <a:extLst>
            <a:ext uri="{FF2B5EF4-FFF2-40B4-BE49-F238E27FC236}">
              <a16:creationId xmlns:a16="http://schemas.microsoft.com/office/drawing/2014/main" id="{00000000-0008-0000-0400-0000F6000000}"/>
            </a:ext>
          </a:extLst>
        </xdr:cNvPr>
        <xdr:cNvSpPr txBox="1">
          <a:spLocks noChangeArrowheads="1"/>
        </xdr:cNvSpPr>
      </xdr:nvSpPr>
      <xdr:spPr bwMode="auto">
        <a:xfrm>
          <a:off x="3508057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7" name="Text Box 17">
          <a:extLst>
            <a:ext uri="{FF2B5EF4-FFF2-40B4-BE49-F238E27FC236}">
              <a16:creationId xmlns:a16="http://schemas.microsoft.com/office/drawing/2014/main" id="{00000000-0008-0000-0400-0000F7000000}"/>
            </a:ext>
          </a:extLst>
        </xdr:cNvPr>
        <xdr:cNvSpPr txBox="1">
          <a:spLocks noChangeArrowheads="1"/>
        </xdr:cNvSpPr>
      </xdr:nvSpPr>
      <xdr:spPr bwMode="auto">
        <a:xfrm>
          <a:off x="3508057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8" name="Text Box 18">
          <a:extLst>
            <a:ext uri="{FF2B5EF4-FFF2-40B4-BE49-F238E27FC236}">
              <a16:creationId xmlns:a16="http://schemas.microsoft.com/office/drawing/2014/main" id="{00000000-0008-0000-0400-0000F8000000}"/>
            </a:ext>
          </a:extLst>
        </xdr:cNvPr>
        <xdr:cNvSpPr txBox="1">
          <a:spLocks noChangeArrowheads="1"/>
        </xdr:cNvSpPr>
      </xdr:nvSpPr>
      <xdr:spPr bwMode="auto">
        <a:xfrm>
          <a:off x="3508057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9" name="Text Box 19">
          <a:extLst>
            <a:ext uri="{FF2B5EF4-FFF2-40B4-BE49-F238E27FC236}">
              <a16:creationId xmlns:a16="http://schemas.microsoft.com/office/drawing/2014/main" id="{00000000-0008-0000-0400-0000F9000000}"/>
            </a:ext>
          </a:extLst>
        </xdr:cNvPr>
        <xdr:cNvSpPr txBox="1">
          <a:spLocks noChangeArrowheads="1"/>
        </xdr:cNvSpPr>
      </xdr:nvSpPr>
      <xdr:spPr bwMode="auto">
        <a:xfrm>
          <a:off x="3508057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50" name="Text Box 16">
          <a:extLst>
            <a:ext uri="{FF2B5EF4-FFF2-40B4-BE49-F238E27FC236}">
              <a16:creationId xmlns:a16="http://schemas.microsoft.com/office/drawing/2014/main" id="{00000000-0008-0000-0400-0000FA000000}"/>
            </a:ext>
          </a:extLst>
        </xdr:cNvPr>
        <xdr:cNvSpPr txBox="1">
          <a:spLocks noChangeArrowheads="1"/>
        </xdr:cNvSpPr>
      </xdr:nvSpPr>
      <xdr:spPr bwMode="auto">
        <a:xfrm>
          <a:off x="3508057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51" name="Text Box 17">
          <a:extLst>
            <a:ext uri="{FF2B5EF4-FFF2-40B4-BE49-F238E27FC236}">
              <a16:creationId xmlns:a16="http://schemas.microsoft.com/office/drawing/2014/main" id="{00000000-0008-0000-0400-0000FB000000}"/>
            </a:ext>
          </a:extLst>
        </xdr:cNvPr>
        <xdr:cNvSpPr txBox="1">
          <a:spLocks noChangeArrowheads="1"/>
        </xdr:cNvSpPr>
      </xdr:nvSpPr>
      <xdr:spPr bwMode="auto">
        <a:xfrm>
          <a:off x="3508057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52" name="Text Box 18">
          <a:extLst>
            <a:ext uri="{FF2B5EF4-FFF2-40B4-BE49-F238E27FC236}">
              <a16:creationId xmlns:a16="http://schemas.microsoft.com/office/drawing/2014/main" id="{00000000-0008-0000-0400-0000FC000000}"/>
            </a:ext>
          </a:extLst>
        </xdr:cNvPr>
        <xdr:cNvSpPr txBox="1">
          <a:spLocks noChangeArrowheads="1"/>
        </xdr:cNvSpPr>
      </xdr:nvSpPr>
      <xdr:spPr bwMode="auto">
        <a:xfrm>
          <a:off x="3508057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53" name="Text Box 19">
          <a:extLst>
            <a:ext uri="{FF2B5EF4-FFF2-40B4-BE49-F238E27FC236}">
              <a16:creationId xmlns:a16="http://schemas.microsoft.com/office/drawing/2014/main" id="{00000000-0008-0000-0400-0000FD000000}"/>
            </a:ext>
          </a:extLst>
        </xdr:cNvPr>
        <xdr:cNvSpPr txBox="1">
          <a:spLocks noChangeArrowheads="1"/>
        </xdr:cNvSpPr>
      </xdr:nvSpPr>
      <xdr:spPr bwMode="auto">
        <a:xfrm>
          <a:off x="35080575" y="20621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43</xdr:row>
      <xdr:rowOff>504825</xdr:rowOff>
    </xdr:from>
    <xdr:ext cx="95250" cy="442269"/>
    <xdr:sp macro="" textlink="">
      <xdr:nvSpPr>
        <xdr:cNvPr id="254" name="Text Box 15">
          <a:extLst>
            <a:ext uri="{FF2B5EF4-FFF2-40B4-BE49-F238E27FC236}">
              <a16:creationId xmlns:a16="http://schemas.microsoft.com/office/drawing/2014/main" id="{00000000-0008-0000-0400-0000FE000000}"/>
            </a:ext>
          </a:extLst>
        </xdr:cNvPr>
        <xdr:cNvSpPr txBox="1">
          <a:spLocks noChangeArrowheads="1"/>
        </xdr:cNvSpPr>
      </xdr:nvSpPr>
      <xdr:spPr bwMode="auto">
        <a:xfrm>
          <a:off x="8086725" y="22793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43</xdr:row>
      <xdr:rowOff>504825</xdr:rowOff>
    </xdr:from>
    <xdr:ext cx="95250" cy="442269"/>
    <xdr:sp macro="" textlink="">
      <xdr:nvSpPr>
        <xdr:cNvPr id="255" name="Text Box 15">
          <a:extLst>
            <a:ext uri="{FF2B5EF4-FFF2-40B4-BE49-F238E27FC236}">
              <a16:creationId xmlns:a16="http://schemas.microsoft.com/office/drawing/2014/main" id="{00000000-0008-0000-0400-0000FF000000}"/>
            </a:ext>
          </a:extLst>
        </xdr:cNvPr>
        <xdr:cNvSpPr txBox="1">
          <a:spLocks noChangeArrowheads="1"/>
        </xdr:cNvSpPr>
      </xdr:nvSpPr>
      <xdr:spPr bwMode="auto">
        <a:xfrm>
          <a:off x="33347025" y="22793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43</xdr:row>
      <xdr:rowOff>504825</xdr:rowOff>
    </xdr:from>
    <xdr:ext cx="95250" cy="442269"/>
    <xdr:sp macro="" textlink="">
      <xdr:nvSpPr>
        <xdr:cNvPr id="256" name="Text Box 15">
          <a:extLst>
            <a:ext uri="{FF2B5EF4-FFF2-40B4-BE49-F238E27FC236}">
              <a16:creationId xmlns:a16="http://schemas.microsoft.com/office/drawing/2014/main" id="{00000000-0008-0000-0400-000000010000}"/>
            </a:ext>
          </a:extLst>
        </xdr:cNvPr>
        <xdr:cNvSpPr txBox="1">
          <a:spLocks noChangeArrowheads="1"/>
        </xdr:cNvSpPr>
      </xdr:nvSpPr>
      <xdr:spPr bwMode="auto">
        <a:xfrm>
          <a:off x="33347025" y="22793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43</xdr:row>
      <xdr:rowOff>504825</xdr:rowOff>
    </xdr:from>
    <xdr:ext cx="95250" cy="442269"/>
    <xdr:sp macro="" textlink="">
      <xdr:nvSpPr>
        <xdr:cNvPr id="257" name="Text Box 15">
          <a:extLst>
            <a:ext uri="{FF2B5EF4-FFF2-40B4-BE49-F238E27FC236}">
              <a16:creationId xmlns:a16="http://schemas.microsoft.com/office/drawing/2014/main" id="{00000000-0008-0000-0400-000001010000}"/>
            </a:ext>
          </a:extLst>
        </xdr:cNvPr>
        <xdr:cNvSpPr txBox="1">
          <a:spLocks noChangeArrowheads="1"/>
        </xdr:cNvSpPr>
      </xdr:nvSpPr>
      <xdr:spPr bwMode="auto">
        <a:xfrm>
          <a:off x="8086725" y="22793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43</xdr:row>
      <xdr:rowOff>504825</xdr:rowOff>
    </xdr:from>
    <xdr:ext cx="95250" cy="442269"/>
    <xdr:sp macro="" textlink="">
      <xdr:nvSpPr>
        <xdr:cNvPr id="258" name="Text Box 15">
          <a:extLst>
            <a:ext uri="{FF2B5EF4-FFF2-40B4-BE49-F238E27FC236}">
              <a16:creationId xmlns:a16="http://schemas.microsoft.com/office/drawing/2014/main" id="{00000000-0008-0000-0400-000002010000}"/>
            </a:ext>
          </a:extLst>
        </xdr:cNvPr>
        <xdr:cNvSpPr txBox="1">
          <a:spLocks noChangeArrowheads="1"/>
        </xdr:cNvSpPr>
      </xdr:nvSpPr>
      <xdr:spPr bwMode="auto">
        <a:xfrm>
          <a:off x="33347025" y="22793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43</xdr:row>
      <xdr:rowOff>504825</xdr:rowOff>
    </xdr:from>
    <xdr:ext cx="95250" cy="442269"/>
    <xdr:sp macro="" textlink="">
      <xdr:nvSpPr>
        <xdr:cNvPr id="259" name="Text Box 15">
          <a:extLst>
            <a:ext uri="{FF2B5EF4-FFF2-40B4-BE49-F238E27FC236}">
              <a16:creationId xmlns:a16="http://schemas.microsoft.com/office/drawing/2014/main" id="{00000000-0008-0000-0400-000003010000}"/>
            </a:ext>
          </a:extLst>
        </xdr:cNvPr>
        <xdr:cNvSpPr txBox="1">
          <a:spLocks noChangeArrowheads="1"/>
        </xdr:cNvSpPr>
      </xdr:nvSpPr>
      <xdr:spPr bwMode="auto">
        <a:xfrm>
          <a:off x="33347025" y="22793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260" name="Text Box 16">
          <a:extLst>
            <a:ext uri="{FF2B5EF4-FFF2-40B4-BE49-F238E27FC236}">
              <a16:creationId xmlns:a16="http://schemas.microsoft.com/office/drawing/2014/main" id="{00000000-0008-0000-0400-000004010000}"/>
            </a:ext>
          </a:extLst>
        </xdr:cNvPr>
        <xdr:cNvSpPr txBox="1">
          <a:spLocks noChangeArrowheads="1"/>
        </xdr:cNvSpPr>
      </xdr:nvSpPr>
      <xdr:spPr bwMode="auto">
        <a:xfrm>
          <a:off x="808672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261" name="Text Box 17">
          <a:extLst>
            <a:ext uri="{FF2B5EF4-FFF2-40B4-BE49-F238E27FC236}">
              <a16:creationId xmlns:a16="http://schemas.microsoft.com/office/drawing/2014/main" id="{00000000-0008-0000-0400-000005010000}"/>
            </a:ext>
          </a:extLst>
        </xdr:cNvPr>
        <xdr:cNvSpPr txBox="1">
          <a:spLocks noChangeArrowheads="1"/>
        </xdr:cNvSpPr>
      </xdr:nvSpPr>
      <xdr:spPr bwMode="auto">
        <a:xfrm>
          <a:off x="808672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262" name="Text Box 18">
          <a:extLst>
            <a:ext uri="{FF2B5EF4-FFF2-40B4-BE49-F238E27FC236}">
              <a16:creationId xmlns:a16="http://schemas.microsoft.com/office/drawing/2014/main" id="{00000000-0008-0000-0400-000006010000}"/>
            </a:ext>
          </a:extLst>
        </xdr:cNvPr>
        <xdr:cNvSpPr txBox="1">
          <a:spLocks noChangeArrowheads="1"/>
        </xdr:cNvSpPr>
      </xdr:nvSpPr>
      <xdr:spPr bwMode="auto">
        <a:xfrm>
          <a:off x="808672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263" name="Text Box 19">
          <a:extLst>
            <a:ext uri="{FF2B5EF4-FFF2-40B4-BE49-F238E27FC236}">
              <a16:creationId xmlns:a16="http://schemas.microsoft.com/office/drawing/2014/main" id="{00000000-0008-0000-0400-000007010000}"/>
            </a:ext>
          </a:extLst>
        </xdr:cNvPr>
        <xdr:cNvSpPr txBox="1">
          <a:spLocks noChangeArrowheads="1"/>
        </xdr:cNvSpPr>
      </xdr:nvSpPr>
      <xdr:spPr bwMode="auto">
        <a:xfrm>
          <a:off x="808672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264" name="Text Box 16">
          <a:extLst>
            <a:ext uri="{FF2B5EF4-FFF2-40B4-BE49-F238E27FC236}">
              <a16:creationId xmlns:a16="http://schemas.microsoft.com/office/drawing/2014/main" id="{00000000-0008-0000-0400-000008010000}"/>
            </a:ext>
          </a:extLst>
        </xdr:cNvPr>
        <xdr:cNvSpPr txBox="1">
          <a:spLocks noChangeArrowheads="1"/>
        </xdr:cNvSpPr>
      </xdr:nvSpPr>
      <xdr:spPr bwMode="auto">
        <a:xfrm>
          <a:off x="3197542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265" name="Text Box 17">
          <a:extLst>
            <a:ext uri="{FF2B5EF4-FFF2-40B4-BE49-F238E27FC236}">
              <a16:creationId xmlns:a16="http://schemas.microsoft.com/office/drawing/2014/main" id="{00000000-0008-0000-0400-000009010000}"/>
            </a:ext>
          </a:extLst>
        </xdr:cNvPr>
        <xdr:cNvSpPr txBox="1">
          <a:spLocks noChangeArrowheads="1"/>
        </xdr:cNvSpPr>
      </xdr:nvSpPr>
      <xdr:spPr bwMode="auto">
        <a:xfrm>
          <a:off x="3197542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266" name="Text Box 18">
          <a:extLst>
            <a:ext uri="{FF2B5EF4-FFF2-40B4-BE49-F238E27FC236}">
              <a16:creationId xmlns:a16="http://schemas.microsoft.com/office/drawing/2014/main" id="{00000000-0008-0000-0400-00000A010000}"/>
            </a:ext>
          </a:extLst>
        </xdr:cNvPr>
        <xdr:cNvSpPr txBox="1">
          <a:spLocks noChangeArrowheads="1"/>
        </xdr:cNvSpPr>
      </xdr:nvSpPr>
      <xdr:spPr bwMode="auto">
        <a:xfrm>
          <a:off x="3197542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267" name="Text Box 19">
          <a:extLst>
            <a:ext uri="{FF2B5EF4-FFF2-40B4-BE49-F238E27FC236}">
              <a16:creationId xmlns:a16="http://schemas.microsoft.com/office/drawing/2014/main" id="{00000000-0008-0000-0400-00000B010000}"/>
            </a:ext>
          </a:extLst>
        </xdr:cNvPr>
        <xdr:cNvSpPr txBox="1">
          <a:spLocks noChangeArrowheads="1"/>
        </xdr:cNvSpPr>
      </xdr:nvSpPr>
      <xdr:spPr bwMode="auto">
        <a:xfrm>
          <a:off x="3197542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68" name="Text Box 16">
          <a:extLst>
            <a:ext uri="{FF2B5EF4-FFF2-40B4-BE49-F238E27FC236}">
              <a16:creationId xmlns:a16="http://schemas.microsoft.com/office/drawing/2014/main" id="{00000000-0008-0000-0400-00000C010000}"/>
            </a:ext>
          </a:extLst>
        </xdr:cNvPr>
        <xdr:cNvSpPr txBox="1">
          <a:spLocks noChangeArrowheads="1"/>
        </xdr:cNvSpPr>
      </xdr:nvSpPr>
      <xdr:spPr bwMode="auto">
        <a:xfrm>
          <a:off x="3334702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69" name="Text Box 17">
          <a:extLst>
            <a:ext uri="{FF2B5EF4-FFF2-40B4-BE49-F238E27FC236}">
              <a16:creationId xmlns:a16="http://schemas.microsoft.com/office/drawing/2014/main" id="{00000000-0008-0000-0400-00000D010000}"/>
            </a:ext>
          </a:extLst>
        </xdr:cNvPr>
        <xdr:cNvSpPr txBox="1">
          <a:spLocks noChangeArrowheads="1"/>
        </xdr:cNvSpPr>
      </xdr:nvSpPr>
      <xdr:spPr bwMode="auto">
        <a:xfrm>
          <a:off x="3334702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70" name="Text Box 18">
          <a:extLst>
            <a:ext uri="{FF2B5EF4-FFF2-40B4-BE49-F238E27FC236}">
              <a16:creationId xmlns:a16="http://schemas.microsoft.com/office/drawing/2014/main" id="{00000000-0008-0000-0400-00000E010000}"/>
            </a:ext>
          </a:extLst>
        </xdr:cNvPr>
        <xdr:cNvSpPr txBox="1">
          <a:spLocks noChangeArrowheads="1"/>
        </xdr:cNvSpPr>
      </xdr:nvSpPr>
      <xdr:spPr bwMode="auto">
        <a:xfrm>
          <a:off x="3334702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71" name="Text Box 19">
          <a:extLst>
            <a:ext uri="{FF2B5EF4-FFF2-40B4-BE49-F238E27FC236}">
              <a16:creationId xmlns:a16="http://schemas.microsoft.com/office/drawing/2014/main" id="{00000000-0008-0000-0400-00000F010000}"/>
            </a:ext>
          </a:extLst>
        </xdr:cNvPr>
        <xdr:cNvSpPr txBox="1">
          <a:spLocks noChangeArrowheads="1"/>
        </xdr:cNvSpPr>
      </xdr:nvSpPr>
      <xdr:spPr bwMode="auto">
        <a:xfrm>
          <a:off x="3334702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72" name="Text Box 16">
          <a:extLst>
            <a:ext uri="{FF2B5EF4-FFF2-40B4-BE49-F238E27FC236}">
              <a16:creationId xmlns:a16="http://schemas.microsoft.com/office/drawing/2014/main" id="{00000000-0008-0000-0400-000010010000}"/>
            </a:ext>
          </a:extLst>
        </xdr:cNvPr>
        <xdr:cNvSpPr txBox="1">
          <a:spLocks noChangeArrowheads="1"/>
        </xdr:cNvSpPr>
      </xdr:nvSpPr>
      <xdr:spPr bwMode="auto">
        <a:xfrm>
          <a:off x="3334702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73" name="Text Box 17">
          <a:extLst>
            <a:ext uri="{FF2B5EF4-FFF2-40B4-BE49-F238E27FC236}">
              <a16:creationId xmlns:a16="http://schemas.microsoft.com/office/drawing/2014/main" id="{00000000-0008-0000-0400-000011010000}"/>
            </a:ext>
          </a:extLst>
        </xdr:cNvPr>
        <xdr:cNvSpPr txBox="1">
          <a:spLocks noChangeArrowheads="1"/>
        </xdr:cNvSpPr>
      </xdr:nvSpPr>
      <xdr:spPr bwMode="auto">
        <a:xfrm>
          <a:off x="3334702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74" name="Text Box 18">
          <a:extLst>
            <a:ext uri="{FF2B5EF4-FFF2-40B4-BE49-F238E27FC236}">
              <a16:creationId xmlns:a16="http://schemas.microsoft.com/office/drawing/2014/main" id="{00000000-0008-0000-0400-000012010000}"/>
            </a:ext>
          </a:extLst>
        </xdr:cNvPr>
        <xdr:cNvSpPr txBox="1">
          <a:spLocks noChangeArrowheads="1"/>
        </xdr:cNvSpPr>
      </xdr:nvSpPr>
      <xdr:spPr bwMode="auto">
        <a:xfrm>
          <a:off x="3334702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75" name="Text Box 19">
          <a:extLst>
            <a:ext uri="{FF2B5EF4-FFF2-40B4-BE49-F238E27FC236}">
              <a16:creationId xmlns:a16="http://schemas.microsoft.com/office/drawing/2014/main" id="{00000000-0008-0000-0400-000013010000}"/>
            </a:ext>
          </a:extLst>
        </xdr:cNvPr>
        <xdr:cNvSpPr txBox="1">
          <a:spLocks noChangeArrowheads="1"/>
        </xdr:cNvSpPr>
      </xdr:nvSpPr>
      <xdr:spPr bwMode="auto">
        <a:xfrm>
          <a:off x="3334702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76" name="Text Box 16">
          <a:extLst>
            <a:ext uri="{FF2B5EF4-FFF2-40B4-BE49-F238E27FC236}">
              <a16:creationId xmlns:a16="http://schemas.microsoft.com/office/drawing/2014/main" id="{00000000-0008-0000-0400-000014010000}"/>
            </a:ext>
          </a:extLst>
        </xdr:cNvPr>
        <xdr:cNvSpPr txBox="1">
          <a:spLocks noChangeArrowheads="1"/>
        </xdr:cNvSpPr>
      </xdr:nvSpPr>
      <xdr:spPr bwMode="auto">
        <a:xfrm>
          <a:off x="3508057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77" name="Text Box 17">
          <a:extLst>
            <a:ext uri="{FF2B5EF4-FFF2-40B4-BE49-F238E27FC236}">
              <a16:creationId xmlns:a16="http://schemas.microsoft.com/office/drawing/2014/main" id="{00000000-0008-0000-0400-000015010000}"/>
            </a:ext>
          </a:extLst>
        </xdr:cNvPr>
        <xdr:cNvSpPr txBox="1">
          <a:spLocks noChangeArrowheads="1"/>
        </xdr:cNvSpPr>
      </xdr:nvSpPr>
      <xdr:spPr bwMode="auto">
        <a:xfrm>
          <a:off x="3508057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78" name="Text Box 18">
          <a:extLst>
            <a:ext uri="{FF2B5EF4-FFF2-40B4-BE49-F238E27FC236}">
              <a16:creationId xmlns:a16="http://schemas.microsoft.com/office/drawing/2014/main" id="{00000000-0008-0000-0400-000016010000}"/>
            </a:ext>
          </a:extLst>
        </xdr:cNvPr>
        <xdr:cNvSpPr txBox="1">
          <a:spLocks noChangeArrowheads="1"/>
        </xdr:cNvSpPr>
      </xdr:nvSpPr>
      <xdr:spPr bwMode="auto">
        <a:xfrm>
          <a:off x="3508057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79" name="Text Box 19">
          <a:extLst>
            <a:ext uri="{FF2B5EF4-FFF2-40B4-BE49-F238E27FC236}">
              <a16:creationId xmlns:a16="http://schemas.microsoft.com/office/drawing/2014/main" id="{00000000-0008-0000-0400-000017010000}"/>
            </a:ext>
          </a:extLst>
        </xdr:cNvPr>
        <xdr:cNvSpPr txBox="1">
          <a:spLocks noChangeArrowheads="1"/>
        </xdr:cNvSpPr>
      </xdr:nvSpPr>
      <xdr:spPr bwMode="auto">
        <a:xfrm>
          <a:off x="3508057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0" name="Text Box 16">
          <a:extLst>
            <a:ext uri="{FF2B5EF4-FFF2-40B4-BE49-F238E27FC236}">
              <a16:creationId xmlns:a16="http://schemas.microsoft.com/office/drawing/2014/main" id="{00000000-0008-0000-0400-000018010000}"/>
            </a:ext>
          </a:extLst>
        </xdr:cNvPr>
        <xdr:cNvSpPr txBox="1">
          <a:spLocks noChangeArrowheads="1"/>
        </xdr:cNvSpPr>
      </xdr:nvSpPr>
      <xdr:spPr bwMode="auto">
        <a:xfrm>
          <a:off x="3508057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1" name="Text Box 17">
          <a:extLst>
            <a:ext uri="{FF2B5EF4-FFF2-40B4-BE49-F238E27FC236}">
              <a16:creationId xmlns:a16="http://schemas.microsoft.com/office/drawing/2014/main" id="{00000000-0008-0000-0400-000019010000}"/>
            </a:ext>
          </a:extLst>
        </xdr:cNvPr>
        <xdr:cNvSpPr txBox="1">
          <a:spLocks noChangeArrowheads="1"/>
        </xdr:cNvSpPr>
      </xdr:nvSpPr>
      <xdr:spPr bwMode="auto">
        <a:xfrm>
          <a:off x="3508057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2" name="Text Box 18">
          <a:extLst>
            <a:ext uri="{FF2B5EF4-FFF2-40B4-BE49-F238E27FC236}">
              <a16:creationId xmlns:a16="http://schemas.microsoft.com/office/drawing/2014/main" id="{00000000-0008-0000-0400-00001A010000}"/>
            </a:ext>
          </a:extLst>
        </xdr:cNvPr>
        <xdr:cNvSpPr txBox="1">
          <a:spLocks noChangeArrowheads="1"/>
        </xdr:cNvSpPr>
      </xdr:nvSpPr>
      <xdr:spPr bwMode="auto">
        <a:xfrm>
          <a:off x="3508057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3" name="Text Box 19">
          <a:extLst>
            <a:ext uri="{FF2B5EF4-FFF2-40B4-BE49-F238E27FC236}">
              <a16:creationId xmlns:a16="http://schemas.microsoft.com/office/drawing/2014/main" id="{00000000-0008-0000-0400-00001B010000}"/>
            </a:ext>
          </a:extLst>
        </xdr:cNvPr>
        <xdr:cNvSpPr txBox="1">
          <a:spLocks noChangeArrowheads="1"/>
        </xdr:cNvSpPr>
      </xdr:nvSpPr>
      <xdr:spPr bwMode="auto">
        <a:xfrm>
          <a:off x="3508057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4" name="Text Box 16">
          <a:extLst>
            <a:ext uri="{FF2B5EF4-FFF2-40B4-BE49-F238E27FC236}">
              <a16:creationId xmlns:a16="http://schemas.microsoft.com/office/drawing/2014/main" id="{00000000-0008-0000-0400-00001C010000}"/>
            </a:ext>
          </a:extLst>
        </xdr:cNvPr>
        <xdr:cNvSpPr txBox="1">
          <a:spLocks noChangeArrowheads="1"/>
        </xdr:cNvSpPr>
      </xdr:nvSpPr>
      <xdr:spPr bwMode="auto">
        <a:xfrm>
          <a:off x="3508057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5" name="Text Box 17">
          <a:extLst>
            <a:ext uri="{FF2B5EF4-FFF2-40B4-BE49-F238E27FC236}">
              <a16:creationId xmlns:a16="http://schemas.microsoft.com/office/drawing/2014/main" id="{00000000-0008-0000-0400-00001D010000}"/>
            </a:ext>
          </a:extLst>
        </xdr:cNvPr>
        <xdr:cNvSpPr txBox="1">
          <a:spLocks noChangeArrowheads="1"/>
        </xdr:cNvSpPr>
      </xdr:nvSpPr>
      <xdr:spPr bwMode="auto">
        <a:xfrm>
          <a:off x="3508057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6" name="Text Box 18">
          <a:extLst>
            <a:ext uri="{FF2B5EF4-FFF2-40B4-BE49-F238E27FC236}">
              <a16:creationId xmlns:a16="http://schemas.microsoft.com/office/drawing/2014/main" id="{00000000-0008-0000-0400-00001E010000}"/>
            </a:ext>
          </a:extLst>
        </xdr:cNvPr>
        <xdr:cNvSpPr txBox="1">
          <a:spLocks noChangeArrowheads="1"/>
        </xdr:cNvSpPr>
      </xdr:nvSpPr>
      <xdr:spPr bwMode="auto">
        <a:xfrm>
          <a:off x="3508057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7" name="Text Box 19">
          <a:extLst>
            <a:ext uri="{FF2B5EF4-FFF2-40B4-BE49-F238E27FC236}">
              <a16:creationId xmlns:a16="http://schemas.microsoft.com/office/drawing/2014/main" id="{00000000-0008-0000-0400-00001F010000}"/>
            </a:ext>
          </a:extLst>
        </xdr:cNvPr>
        <xdr:cNvSpPr txBox="1">
          <a:spLocks noChangeArrowheads="1"/>
        </xdr:cNvSpPr>
      </xdr:nvSpPr>
      <xdr:spPr bwMode="auto">
        <a:xfrm>
          <a:off x="3508057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8" name="Text Box 16">
          <a:extLst>
            <a:ext uri="{FF2B5EF4-FFF2-40B4-BE49-F238E27FC236}">
              <a16:creationId xmlns:a16="http://schemas.microsoft.com/office/drawing/2014/main" id="{00000000-0008-0000-0400-000020010000}"/>
            </a:ext>
          </a:extLst>
        </xdr:cNvPr>
        <xdr:cNvSpPr txBox="1">
          <a:spLocks noChangeArrowheads="1"/>
        </xdr:cNvSpPr>
      </xdr:nvSpPr>
      <xdr:spPr bwMode="auto">
        <a:xfrm>
          <a:off x="3508057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9" name="Text Box 17">
          <a:extLst>
            <a:ext uri="{FF2B5EF4-FFF2-40B4-BE49-F238E27FC236}">
              <a16:creationId xmlns:a16="http://schemas.microsoft.com/office/drawing/2014/main" id="{00000000-0008-0000-0400-000021010000}"/>
            </a:ext>
          </a:extLst>
        </xdr:cNvPr>
        <xdr:cNvSpPr txBox="1">
          <a:spLocks noChangeArrowheads="1"/>
        </xdr:cNvSpPr>
      </xdr:nvSpPr>
      <xdr:spPr bwMode="auto">
        <a:xfrm>
          <a:off x="3508057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90" name="Text Box 18">
          <a:extLst>
            <a:ext uri="{FF2B5EF4-FFF2-40B4-BE49-F238E27FC236}">
              <a16:creationId xmlns:a16="http://schemas.microsoft.com/office/drawing/2014/main" id="{00000000-0008-0000-0400-000022010000}"/>
            </a:ext>
          </a:extLst>
        </xdr:cNvPr>
        <xdr:cNvSpPr txBox="1">
          <a:spLocks noChangeArrowheads="1"/>
        </xdr:cNvSpPr>
      </xdr:nvSpPr>
      <xdr:spPr bwMode="auto">
        <a:xfrm>
          <a:off x="3508057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91" name="Text Box 19">
          <a:extLst>
            <a:ext uri="{FF2B5EF4-FFF2-40B4-BE49-F238E27FC236}">
              <a16:creationId xmlns:a16="http://schemas.microsoft.com/office/drawing/2014/main" id="{00000000-0008-0000-0400-000023010000}"/>
            </a:ext>
          </a:extLst>
        </xdr:cNvPr>
        <xdr:cNvSpPr txBox="1">
          <a:spLocks noChangeArrowheads="1"/>
        </xdr:cNvSpPr>
      </xdr:nvSpPr>
      <xdr:spPr bwMode="auto">
        <a:xfrm>
          <a:off x="35080575" y="22983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48</xdr:row>
      <xdr:rowOff>504825</xdr:rowOff>
    </xdr:from>
    <xdr:ext cx="95250" cy="442269"/>
    <xdr:sp macro="" textlink="">
      <xdr:nvSpPr>
        <xdr:cNvPr id="292" name="Text Box 15">
          <a:extLst>
            <a:ext uri="{FF2B5EF4-FFF2-40B4-BE49-F238E27FC236}">
              <a16:creationId xmlns:a16="http://schemas.microsoft.com/office/drawing/2014/main" id="{00000000-0008-0000-0400-000024010000}"/>
            </a:ext>
          </a:extLst>
        </xdr:cNvPr>
        <xdr:cNvSpPr txBox="1">
          <a:spLocks noChangeArrowheads="1"/>
        </xdr:cNvSpPr>
      </xdr:nvSpPr>
      <xdr:spPr bwMode="auto">
        <a:xfrm>
          <a:off x="8086725" y="25450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48</xdr:row>
      <xdr:rowOff>504825</xdr:rowOff>
    </xdr:from>
    <xdr:ext cx="95250" cy="442269"/>
    <xdr:sp macro="" textlink="">
      <xdr:nvSpPr>
        <xdr:cNvPr id="293" name="Text Box 15">
          <a:extLst>
            <a:ext uri="{FF2B5EF4-FFF2-40B4-BE49-F238E27FC236}">
              <a16:creationId xmlns:a16="http://schemas.microsoft.com/office/drawing/2014/main" id="{00000000-0008-0000-0400-000025010000}"/>
            </a:ext>
          </a:extLst>
        </xdr:cNvPr>
        <xdr:cNvSpPr txBox="1">
          <a:spLocks noChangeArrowheads="1"/>
        </xdr:cNvSpPr>
      </xdr:nvSpPr>
      <xdr:spPr bwMode="auto">
        <a:xfrm>
          <a:off x="33347025" y="25450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48</xdr:row>
      <xdr:rowOff>504825</xdr:rowOff>
    </xdr:from>
    <xdr:ext cx="95250" cy="442269"/>
    <xdr:sp macro="" textlink="">
      <xdr:nvSpPr>
        <xdr:cNvPr id="294" name="Text Box 15">
          <a:extLst>
            <a:ext uri="{FF2B5EF4-FFF2-40B4-BE49-F238E27FC236}">
              <a16:creationId xmlns:a16="http://schemas.microsoft.com/office/drawing/2014/main" id="{00000000-0008-0000-0400-000026010000}"/>
            </a:ext>
          </a:extLst>
        </xdr:cNvPr>
        <xdr:cNvSpPr txBox="1">
          <a:spLocks noChangeArrowheads="1"/>
        </xdr:cNvSpPr>
      </xdr:nvSpPr>
      <xdr:spPr bwMode="auto">
        <a:xfrm>
          <a:off x="33347025" y="25450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48</xdr:row>
      <xdr:rowOff>504825</xdr:rowOff>
    </xdr:from>
    <xdr:ext cx="95250" cy="442269"/>
    <xdr:sp macro="" textlink="">
      <xdr:nvSpPr>
        <xdr:cNvPr id="295" name="Text Box 15">
          <a:extLst>
            <a:ext uri="{FF2B5EF4-FFF2-40B4-BE49-F238E27FC236}">
              <a16:creationId xmlns:a16="http://schemas.microsoft.com/office/drawing/2014/main" id="{00000000-0008-0000-0400-000027010000}"/>
            </a:ext>
          </a:extLst>
        </xdr:cNvPr>
        <xdr:cNvSpPr txBox="1">
          <a:spLocks noChangeArrowheads="1"/>
        </xdr:cNvSpPr>
      </xdr:nvSpPr>
      <xdr:spPr bwMode="auto">
        <a:xfrm>
          <a:off x="8086725" y="25450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48</xdr:row>
      <xdr:rowOff>504825</xdr:rowOff>
    </xdr:from>
    <xdr:ext cx="95250" cy="442269"/>
    <xdr:sp macro="" textlink="">
      <xdr:nvSpPr>
        <xdr:cNvPr id="296" name="Text Box 15">
          <a:extLst>
            <a:ext uri="{FF2B5EF4-FFF2-40B4-BE49-F238E27FC236}">
              <a16:creationId xmlns:a16="http://schemas.microsoft.com/office/drawing/2014/main" id="{00000000-0008-0000-0400-000028010000}"/>
            </a:ext>
          </a:extLst>
        </xdr:cNvPr>
        <xdr:cNvSpPr txBox="1">
          <a:spLocks noChangeArrowheads="1"/>
        </xdr:cNvSpPr>
      </xdr:nvSpPr>
      <xdr:spPr bwMode="auto">
        <a:xfrm>
          <a:off x="33347025" y="25450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48</xdr:row>
      <xdr:rowOff>504825</xdr:rowOff>
    </xdr:from>
    <xdr:ext cx="95250" cy="442269"/>
    <xdr:sp macro="" textlink="">
      <xdr:nvSpPr>
        <xdr:cNvPr id="297" name="Text Box 15">
          <a:extLst>
            <a:ext uri="{FF2B5EF4-FFF2-40B4-BE49-F238E27FC236}">
              <a16:creationId xmlns:a16="http://schemas.microsoft.com/office/drawing/2014/main" id="{00000000-0008-0000-0400-000029010000}"/>
            </a:ext>
          </a:extLst>
        </xdr:cNvPr>
        <xdr:cNvSpPr txBox="1">
          <a:spLocks noChangeArrowheads="1"/>
        </xdr:cNvSpPr>
      </xdr:nvSpPr>
      <xdr:spPr bwMode="auto">
        <a:xfrm>
          <a:off x="33347025" y="25450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50</xdr:row>
      <xdr:rowOff>0</xdr:rowOff>
    </xdr:from>
    <xdr:ext cx="95250" cy="171450"/>
    <xdr:sp macro="" textlink="">
      <xdr:nvSpPr>
        <xdr:cNvPr id="298" name="Text Box 16">
          <a:extLst>
            <a:ext uri="{FF2B5EF4-FFF2-40B4-BE49-F238E27FC236}">
              <a16:creationId xmlns:a16="http://schemas.microsoft.com/office/drawing/2014/main" id="{00000000-0008-0000-0400-00002A010000}"/>
            </a:ext>
          </a:extLst>
        </xdr:cNvPr>
        <xdr:cNvSpPr txBox="1">
          <a:spLocks noChangeArrowheads="1"/>
        </xdr:cNvSpPr>
      </xdr:nvSpPr>
      <xdr:spPr bwMode="auto">
        <a:xfrm>
          <a:off x="808672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50</xdr:row>
      <xdr:rowOff>0</xdr:rowOff>
    </xdr:from>
    <xdr:ext cx="95250" cy="171450"/>
    <xdr:sp macro="" textlink="">
      <xdr:nvSpPr>
        <xdr:cNvPr id="299" name="Text Box 17">
          <a:extLst>
            <a:ext uri="{FF2B5EF4-FFF2-40B4-BE49-F238E27FC236}">
              <a16:creationId xmlns:a16="http://schemas.microsoft.com/office/drawing/2014/main" id="{00000000-0008-0000-0400-00002B010000}"/>
            </a:ext>
          </a:extLst>
        </xdr:cNvPr>
        <xdr:cNvSpPr txBox="1">
          <a:spLocks noChangeArrowheads="1"/>
        </xdr:cNvSpPr>
      </xdr:nvSpPr>
      <xdr:spPr bwMode="auto">
        <a:xfrm>
          <a:off x="808672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50</xdr:row>
      <xdr:rowOff>0</xdr:rowOff>
    </xdr:from>
    <xdr:ext cx="95250" cy="171450"/>
    <xdr:sp macro="" textlink="">
      <xdr:nvSpPr>
        <xdr:cNvPr id="300" name="Text Box 18">
          <a:extLst>
            <a:ext uri="{FF2B5EF4-FFF2-40B4-BE49-F238E27FC236}">
              <a16:creationId xmlns:a16="http://schemas.microsoft.com/office/drawing/2014/main" id="{00000000-0008-0000-0400-00002C010000}"/>
            </a:ext>
          </a:extLst>
        </xdr:cNvPr>
        <xdr:cNvSpPr txBox="1">
          <a:spLocks noChangeArrowheads="1"/>
        </xdr:cNvSpPr>
      </xdr:nvSpPr>
      <xdr:spPr bwMode="auto">
        <a:xfrm>
          <a:off x="808672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50</xdr:row>
      <xdr:rowOff>0</xdr:rowOff>
    </xdr:from>
    <xdr:ext cx="95250" cy="171450"/>
    <xdr:sp macro="" textlink="">
      <xdr:nvSpPr>
        <xdr:cNvPr id="301" name="Text Box 19">
          <a:extLst>
            <a:ext uri="{FF2B5EF4-FFF2-40B4-BE49-F238E27FC236}">
              <a16:creationId xmlns:a16="http://schemas.microsoft.com/office/drawing/2014/main" id="{00000000-0008-0000-0400-00002D010000}"/>
            </a:ext>
          </a:extLst>
        </xdr:cNvPr>
        <xdr:cNvSpPr txBox="1">
          <a:spLocks noChangeArrowheads="1"/>
        </xdr:cNvSpPr>
      </xdr:nvSpPr>
      <xdr:spPr bwMode="auto">
        <a:xfrm>
          <a:off x="808672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50</xdr:row>
      <xdr:rowOff>0</xdr:rowOff>
    </xdr:from>
    <xdr:ext cx="95250" cy="171450"/>
    <xdr:sp macro="" textlink="">
      <xdr:nvSpPr>
        <xdr:cNvPr id="302" name="Text Box 16">
          <a:extLst>
            <a:ext uri="{FF2B5EF4-FFF2-40B4-BE49-F238E27FC236}">
              <a16:creationId xmlns:a16="http://schemas.microsoft.com/office/drawing/2014/main" id="{00000000-0008-0000-0400-00002E010000}"/>
            </a:ext>
          </a:extLst>
        </xdr:cNvPr>
        <xdr:cNvSpPr txBox="1">
          <a:spLocks noChangeArrowheads="1"/>
        </xdr:cNvSpPr>
      </xdr:nvSpPr>
      <xdr:spPr bwMode="auto">
        <a:xfrm>
          <a:off x="3197542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50</xdr:row>
      <xdr:rowOff>0</xdr:rowOff>
    </xdr:from>
    <xdr:ext cx="95250" cy="171450"/>
    <xdr:sp macro="" textlink="">
      <xdr:nvSpPr>
        <xdr:cNvPr id="303" name="Text Box 17">
          <a:extLst>
            <a:ext uri="{FF2B5EF4-FFF2-40B4-BE49-F238E27FC236}">
              <a16:creationId xmlns:a16="http://schemas.microsoft.com/office/drawing/2014/main" id="{00000000-0008-0000-0400-00002F010000}"/>
            </a:ext>
          </a:extLst>
        </xdr:cNvPr>
        <xdr:cNvSpPr txBox="1">
          <a:spLocks noChangeArrowheads="1"/>
        </xdr:cNvSpPr>
      </xdr:nvSpPr>
      <xdr:spPr bwMode="auto">
        <a:xfrm>
          <a:off x="3197542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50</xdr:row>
      <xdr:rowOff>0</xdr:rowOff>
    </xdr:from>
    <xdr:ext cx="95250" cy="171450"/>
    <xdr:sp macro="" textlink="">
      <xdr:nvSpPr>
        <xdr:cNvPr id="304" name="Text Box 18">
          <a:extLst>
            <a:ext uri="{FF2B5EF4-FFF2-40B4-BE49-F238E27FC236}">
              <a16:creationId xmlns:a16="http://schemas.microsoft.com/office/drawing/2014/main" id="{00000000-0008-0000-0400-000030010000}"/>
            </a:ext>
          </a:extLst>
        </xdr:cNvPr>
        <xdr:cNvSpPr txBox="1">
          <a:spLocks noChangeArrowheads="1"/>
        </xdr:cNvSpPr>
      </xdr:nvSpPr>
      <xdr:spPr bwMode="auto">
        <a:xfrm>
          <a:off x="3197542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50</xdr:row>
      <xdr:rowOff>0</xdr:rowOff>
    </xdr:from>
    <xdr:ext cx="95250" cy="171450"/>
    <xdr:sp macro="" textlink="">
      <xdr:nvSpPr>
        <xdr:cNvPr id="305" name="Text Box 19">
          <a:extLst>
            <a:ext uri="{FF2B5EF4-FFF2-40B4-BE49-F238E27FC236}">
              <a16:creationId xmlns:a16="http://schemas.microsoft.com/office/drawing/2014/main" id="{00000000-0008-0000-0400-000031010000}"/>
            </a:ext>
          </a:extLst>
        </xdr:cNvPr>
        <xdr:cNvSpPr txBox="1">
          <a:spLocks noChangeArrowheads="1"/>
        </xdr:cNvSpPr>
      </xdr:nvSpPr>
      <xdr:spPr bwMode="auto">
        <a:xfrm>
          <a:off x="3197542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06" name="Text Box 16">
          <a:extLst>
            <a:ext uri="{FF2B5EF4-FFF2-40B4-BE49-F238E27FC236}">
              <a16:creationId xmlns:a16="http://schemas.microsoft.com/office/drawing/2014/main" id="{00000000-0008-0000-0400-000032010000}"/>
            </a:ext>
          </a:extLst>
        </xdr:cNvPr>
        <xdr:cNvSpPr txBox="1">
          <a:spLocks noChangeArrowheads="1"/>
        </xdr:cNvSpPr>
      </xdr:nvSpPr>
      <xdr:spPr bwMode="auto">
        <a:xfrm>
          <a:off x="3334702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07" name="Text Box 17">
          <a:extLst>
            <a:ext uri="{FF2B5EF4-FFF2-40B4-BE49-F238E27FC236}">
              <a16:creationId xmlns:a16="http://schemas.microsoft.com/office/drawing/2014/main" id="{00000000-0008-0000-0400-000033010000}"/>
            </a:ext>
          </a:extLst>
        </xdr:cNvPr>
        <xdr:cNvSpPr txBox="1">
          <a:spLocks noChangeArrowheads="1"/>
        </xdr:cNvSpPr>
      </xdr:nvSpPr>
      <xdr:spPr bwMode="auto">
        <a:xfrm>
          <a:off x="3334702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08" name="Text Box 18">
          <a:extLst>
            <a:ext uri="{FF2B5EF4-FFF2-40B4-BE49-F238E27FC236}">
              <a16:creationId xmlns:a16="http://schemas.microsoft.com/office/drawing/2014/main" id="{00000000-0008-0000-0400-000034010000}"/>
            </a:ext>
          </a:extLst>
        </xdr:cNvPr>
        <xdr:cNvSpPr txBox="1">
          <a:spLocks noChangeArrowheads="1"/>
        </xdr:cNvSpPr>
      </xdr:nvSpPr>
      <xdr:spPr bwMode="auto">
        <a:xfrm>
          <a:off x="3334702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09" name="Text Box 19">
          <a:extLst>
            <a:ext uri="{FF2B5EF4-FFF2-40B4-BE49-F238E27FC236}">
              <a16:creationId xmlns:a16="http://schemas.microsoft.com/office/drawing/2014/main" id="{00000000-0008-0000-0400-000035010000}"/>
            </a:ext>
          </a:extLst>
        </xdr:cNvPr>
        <xdr:cNvSpPr txBox="1">
          <a:spLocks noChangeArrowheads="1"/>
        </xdr:cNvSpPr>
      </xdr:nvSpPr>
      <xdr:spPr bwMode="auto">
        <a:xfrm>
          <a:off x="3334702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10" name="Text Box 16">
          <a:extLst>
            <a:ext uri="{FF2B5EF4-FFF2-40B4-BE49-F238E27FC236}">
              <a16:creationId xmlns:a16="http://schemas.microsoft.com/office/drawing/2014/main" id="{00000000-0008-0000-0400-000036010000}"/>
            </a:ext>
          </a:extLst>
        </xdr:cNvPr>
        <xdr:cNvSpPr txBox="1">
          <a:spLocks noChangeArrowheads="1"/>
        </xdr:cNvSpPr>
      </xdr:nvSpPr>
      <xdr:spPr bwMode="auto">
        <a:xfrm>
          <a:off x="3334702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11" name="Text Box 17">
          <a:extLst>
            <a:ext uri="{FF2B5EF4-FFF2-40B4-BE49-F238E27FC236}">
              <a16:creationId xmlns:a16="http://schemas.microsoft.com/office/drawing/2014/main" id="{00000000-0008-0000-0400-000037010000}"/>
            </a:ext>
          </a:extLst>
        </xdr:cNvPr>
        <xdr:cNvSpPr txBox="1">
          <a:spLocks noChangeArrowheads="1"/>
        </xdr:cNvSpPr>
      </xdr:nvSpPr>
      <xdr:spPr bwMode="auto">
        <a:xfrm>
          <a:off x="3334702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12" name="Text Box 18">
          <a:extLst>
            <a:ext uri="{FF2B5EF4-FFF2-40B4-BE49-F238E27FC236}">
              <a16:creationId xmlns:a16="http://schemas.microsoft.com/office/drawing/2014/main" id="{00000000-0008-0000-0400-000038010000}"/>
            </a:ext>
          </a:extLst>
        </xdr:cNvPr>
        <xdr:cNvSpPr txBox="1">
          <a:spLocks noChangeArrowheads="1"/>
        </xdr:cNvSpPr>
      </xdr:nvSpPr>
      <xdr:spPr bwMode="auto">
        <a:xfrm>
          <a:off x="3334702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13" name="Text Box 19">
          <a:extLst>
            <a:ext uri="{FF2B5EF4-FFF2-40B4-BE49-F238E27FC236}">
              <a16:creationId xmlns:a16="http://schemas.microsoft.com/office/drawing/2014/main" id="{00000000-0008-0000-0400-000039010000}"/>
            </a:ext>
          </a:extLst>
        </xdr:cNvPr>
        <xdr:cNvSpPr txBox="1">
          <a:spLocks noChangeArrowheads="1"/>
        </xdr:cNvSpPr>
      </xdr:nvSpPr>
      <xdr:spPr bwMode="auto">
        <a:xfrm>
          <a:off x="3334702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14" name="Text Box 16">
          <a:extLst>
            <a:ext uri="{FF2B5EF4-FFF2-40B4-BE49-F238E27FC236}">
              <a16:creationId xmlns:a16="http://schemas.microsoft.com/office/drawing/2014/main" id="{00000000-0008-0000-0400-00003A010000}"/>
            </a:ext>
          </a:extLst>
        </xdr:cNvPr>
        <xdr:cNvSpPr txBox="1">
          <a:spLocks noChangeArrowheads="1"/>
        </xdr:cNvSpPr>
      </xdr:nvSpPr>
      <xdr:spPr bwMode="auto">
        <a:xfrm>
          <a:off x="3508057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15" name="Text Box 17">
          <a:extLst>
            <a:ext uri="{FF2B5EF4-FFF2-40B4-BE49-F238E27FC236}">
              <a16:creationId xmlns:a16="http://schemas.microsoft.com/office/drawing/2014/main" id="{00000000-0008-0000-0400-00003B010000}"/>
            </a:ext>
          </a:extLst>
        </xdr:cNvPr>
        <xdr:cNvSpPr txBox="1">
          <a:spLocks noChangeArrowheads="1"/>
        </xdr:cNvSpPr>
      </xdr:nvSpPr>
      <xdr:spPr bwMode="auto">
        <a:xfrm>
          <a:off x="3508057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16" name="Text Box 18">
          <a:extLst>
            <a:ext uri="{FF2B5EF4-FFF2-40B4-BE49-F238E27FC236}">
              <a16:creationId xmlns:a16="http://schemas.microsoft.com/office/drawing/2014/main" id="{00000000-0008-0000-0400-00003C010000}"/>
            </a:ext>
          </a:extLst>
        </xdr:cNvPr>
        <xdr:cNvSpPr txBox="1">
          <a:spLocks noChangeArrowheads="1"/>
        </xdr:cNvSpPr>
      </xdr:nvSpPr>
      <xdr:spPr bwMode="auto">
        <a:xfrm>
          <a:off x="3508057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17" name="Text Box 19">
          <a:extLst>
            <a:ext uri="{FF2B5EF4-FFF2-40B4-BE49-F238E27FC236}">
              <a16:creationId xmlns:a16="http://schemas.microsoft.com/office/drawing/2014/main" id="{00000000-0008-0000-0400-00003D010000}"/>
            </a:ext>
          </a:extLst>
        </xdr:cNvPr>
        <xdr:cNvSpPr txBox="1">
          <a:spLocks noChangeArrowheads="1"/>
        </xdr:cNvSpPr>
      </xdr:nvSpPr>
      <xdr:spPr bwMode="auto">
        <a:xfrm>
          <a:off x="3508057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18" name="Text Box 16">
          <a:extLst>
            <a:ext uri="{FF2B5EF4-FFF2-40B4-BE49-F238E27FC236}">
              <a16:creationId xmlns:a16="http://schemas.microsoft.com/office/drawing/2014/main" id="{00000000-0008-0000-0400-00003E010000}"/>
            </a:ext>
          </a:extLst>
        </xdr:cNvPr>
        <xdr:cNvSpPr txBox="1">
          <a:spLocks noChangeArrowheads="1"/>
        </xdr:cNvSpPr>
      </xdr:nvSpPr>
      <xdr:spPr bwMode="auto">
        <a:xfrm>
          <a:off x="3508057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19" name="Text Box 17">
          <a:extLst>
            <a:ext uri="{FF2B5EF4-FFF2-40B4-BE49-F238E27FC236}">
              <a16:creationId xmlns:a16="http://schemas.microsoft.com/office/drawing/2014/main" id="{00000000-0008-0000-0400-00003F010000}"/>
            </a:ext>
          </a:extLst>
        </xdr:cNvPr>
        <xdr:cNvSpPr txBox="1">
          <a:spLocks noChangeArrowheads="1"/>
        </xdr:cNvSpPr>
      </xdr:nvSpPr>
      <xdr:spPr bwMode="auto">
        <a:xfrm>
          <a:off x="3508057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0" name="Text Box 18">
          <a:extLst>
            <a:ext uri="{FF2B5EF4-FFF2-40B4-BE49-F238E27FC236}">
              <a16:creationId xmlns:a16="http://schemas.microsoft.com/office/drawing/2014/main" id="{00000000-0008-0000-0400-000040010000}"/>
            </a:ext>
          </a:extLst>
        </xdr:cNvPr>
        <xdr:cNvSpPr txBox="1">
          <a:spLocks noChangeArrowheads="1"/>
        </xdr:cNvSpPr>
      </xdr:nvSpPr>
      <xdr:spPr bwMode="auto">
        <a:xfrm>
          <a:off x="3508057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1" name="Text Box 19">
          <a:extLst>
            <a:ext uri="{FF2B5EF4-FFF2-40B4-BE49-F238E27FC236}">
              <a16:creationId xmlns:a16="http://schemas.microsoft.com/office/drawing/2014/main" id="{00000000-0008-0000-0400-000041010000}"/>
            </a:ext>
          </a:extLst>
        </xdr:cNvPr>
        <xdr:cNvSpPr txBox="1">
          <a:spLocks noChangeArrowheads="1"/>
        </xdr:cNvSpPr>
      </xdr:nvSpPr>
      <xdr:spPr bwMode="auto">
        <a:xfrm>
          <a:off x="3508057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2" name="Text Box 16">
          <a:extLst>
            <a:ext uri="{FF2B5EF4-FFF2-40B4-BE49-F238E27FC236}">
              <a16:creationId xmlns:a16="http://schemas.microsoft.com/office/drawing/2014/main" id="{00000000-0008-0000-0400-000042010000}"/>
            </a:ext>
          </a:extLst>
        </xdr:cNvPr>
        <xdr:cNvSpPr txBox="1">
          <a:spLocks noChangeArrowheads="1"/>
        </xdr:cNvSpPr>
      </xdr:nvSpPr>
      <xdr:spPr bwMode="auto">
        <a:xfrm>
          <a:off x="3508057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3" name="Text Box 17">
          <a:extLst>
            <a:ext uri="{FF2B5EF4-FFF2-40B4-BE49-F238E27FC236}">
              <a16:creationId xmlns:a16="http://schemas.microsoft.com/office/drawing/2014/main" id="{00000000-0008-0000-0400-000043010000}"/>
            </a:ext>
          </a:extLst>
        </xdr:cNvPr>
        <xdr:cNvSpPr txBox="1">
          <a:spLocks noChangeArrowheads="1"/>
        </xdr:cNvSpPr>
      </xdr:nvSpPr>
      <xdr:spPr bwMode="auto">
        <a:xfrm>
          <a:off x="3508057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4" name="Text Box 18">
          <a:extLst>
            <a:ext uri="{FF2B5EF4-FFF2-40B4-BE49-F238E27FC236}">
              <a16:creationId xmlns:a16="http://schemas.microsoft.com/office/drawing/2014/main" id="{00000000-0008-0000-0400-000044010000}"/>
            </a:ext>
          </a:extLst>
        </xdr:cNvPr>
        <xdr:cNvSpPr txBox="1">
          <a:spLocks noChangeArrowheads="1"/>
        </xdr:cNvSpPr>
      </xdr:nvSpPr>
      <xdr:spPr bwMode="auto">
        <a:xfrm>
          <a:off x="3508057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5" name="Text Box 19">
          <a:extLst>
            <a:ext uri="{FF2B5EF4-FFF2-40B4-BE49-F238E27FC236}">
              <a16:creationId xmlns:a16="http://schemas.microsoft.com/office/drawing/2014/main" id="{00000000-0008-0000-0400-000045010000}"/>
            </a:ext>
          </a:extLst>
        </xdr:cNvPr>
        <xdr:cNvSpPr txBox="1">
          <a:spLocks noChangeArrowheads="1"/>
        </xdr:cNvSpPr>
      </xdr:nvSpPr>
      <xdr:spPr bwMode="auto">
        <a:xfrm>
          <a:off x="3508057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6" name="Text Box 16">
          <a:extLst>
            <a:ext uri="{FF2B5EF4-FFF2-40B4-BE49-F238E27FC236}">
              <a16:creationId xmlns:a16="http://schemas.microsoft.com/office/drawing/2014/main" id="{00000000-0008-0000-0400-000046010000}"/>
            </a:ext>
          </a:extLst>
        </xdr:cNvPr>
        <xdr:cNvSpPr txBox="1">
          <a:spLocks noChangeArrowheads="1"/>
        </xdr:cNvSpPr>
      </xdr:nvSpPr>
      <xdr:spPr bwMode="auto">
        <a:xfrm>
          <a:off x="3508057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7" name="Text Box 17">
          <a:extLst>
            <a:ext uri="{FF2B5EF4-FFF2-40B4-BE49-F238E27FC236}">
              <a16:creationId xmlns:a16="http://schemas.microsoft.com/office/drawing/2014/main" id="{00000000-0008-0000-0400-000047010000}"/>
            </a:ext>
          </a:extLst>
        </xdr:cNvPr>
        <xdr:cNvSpPr txBox="1">
          <a:spLocks noChangeArrowheads="1"/>
        </xdr:cNvSpPr>
      </xdr:nvSpPr>
      <xdr:spPr bwMode="auto">
        <a:xfrm>
          <a:off x="3508057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8" name="Text Box 18">
          <a:extLst>
            <a:ext uri="{FF2B5EF4-FFF2-40B4-BE49-F238E27FC236}">
              <a16:creationId xmlns:a16="http://schemas.microsoft.com/office/drawing/2014/main" id="{00000000-0008-0000-0400-000048010000}"/>
            </a:ext>
          </a:extLst>
        </xdr:cNvPr>
        <xdr:cNvSpPr txBox="1">
          <a:spLocks noChangeArrowheads="1"/>
        </xdr:cNvSpPr>
      </xdr:nvSpPr>
      <xdr:spPr bwMode="auto">
        <a:xfrm>
          <a:off x="3508057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9" name="Text Box 19">
          <a:extLst>
            <a:ext uri="{FF2B5EF4-FFF2-40B4-BE49-F238E27FC236}">
              <a16:creationId xmlns:a16="http://schemas.microsoft.com/office/drawing/2014/main" id="{00000000-0008-0000-0400-000049010000}"/>
            </a:ext>
          </a:extLst>
        </xdr:cNvPr>
        <xdr:cNvSpPr txBox="1">
          <a:spLocks noChangeArrowheads="1"/>
        </xdr:cNvSpPr>
      </xdr:nvSpPr>
      <xdr:spPr bwMode="auto">
        <a:xfrm>
          <a:off x="35080575" y="25641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53</xdr:row>
      <xdr:rowOff>504825</xdr:rowOff>
    </xdr:from>
    <xdr:ext cx="95250" cy="442269"/>
    <xdr:sp macro="" textlink="">
      <xdr:nvSpPr>
        <xdr:cNvPr id="330" name="Text Box 15">
          <a:extLst>
            <a:ext uri="{FF2B5EF4-FFF2-40B4-BE49-F238E27FC236}">
              <a16:creationId xmlns:a16="http://schemas.microsoft.com/office/drawing/2014/main" id="{00000000-0008-0000-0400-00004A010000}"/>
            </a:ext>
          </a:extLst>
        </xdr:cNvPr>
        <xdr:cNvSpPr txBox="1">
          <a:spLocks noChangeArrowheads="1"/>
        </xdr:cNvSpPr>
      </xdr:nvSpPr>
      <xdr:spPr bwMode="auto">
        <a:xfrm>
          <a:off x="8086725" y="286797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53</xdr:row>
      <xdr:rowOff>504825</xdr:rowOff>
    </xdr:from>
    <xdr:ext cx="95250" cy="442269"/>
    <xdr:sp macro="" textlink="">
      <xdr:nvSpPr>
        <xdr:cNvPr id="331" name="Text Box 15">
          <a:extLst>
            <a:ext uri="{FF2B5EF4-FFF2-40B4-BE49-F238E27FC236}">
              <a16:creationId xmlns:a16="http://schemas.microsoft.com/office/drawing/2014/main" id="{00000000-0008-0000-0400-00004B010000}"/>
            </a:ext>
          </a:extLst>
        </xdr:cNvPr>
        <xdr:cNvSpPr txBox="1">
          <a:spLocks noChangeArrowheads="1"/>
        </xdr:cNvSpPr>
      </xdr:nvSpPr>
      <xdr:spPr bwMode="auto">
        <a:xfrm>
          <a:off x="33347025" y="286797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53</xdr:row>
      <xdr:rowOff>504825</xdr:rowOff>
    </xdr:from>
    <xdr:ext cx="95250" cy="442269"/>
    <xdr:sp macro="" textlink="">
      <xdr:nvSpPr>
        <xdr:cNvPr id="332" name="Text Box 15">
          <a:extLst>
            <a:ext uri="{FF2B5EF4-FFF2-40B4-BE49-F238E27FC236}">
              <a16:creationId xmlns:a16="http://schemas.microsoft.com/office/drawing/2014/main" id="{00000000-0008-0000-0400-00004C010000}"/>
            </a:ext>
          </a:extLst>
        </xdr:cNvPr>
        <xdr:cNvSpPr txBox="1">
          <a:spLocks noChangeArrowheads="1"/>
        </xdr:cNvSpPr>
      </xdr:nvSpPr>
      <xdr:spPr bwMode="auto">
        <a:xfrm>
          <a:off x="33347025" y="286797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53</xdr:row>
      <xdr:rowOff>504825</xdr:rowOff>
    </xdr:from>
    <xdr:ext cx="95250" cy="442269"/>
    <xdr:sp macro="" textlink="">
      <xdr:nvSpPr>
        <xdr:cNvPr id="333" name="Text Box 15">
          <a:extLst>
            <a:ext uri="{FF2B5EF4-FFF2-40B4-BE49-F238E27FC236}">
              <a16:creationId xmlns:a16="http://schemas.microsoft.com/office/drawing/2014/main" id="{00000000-0008-0000-0400-00004D010000}"/>
            </a:ext>
          </a:extLst>
        </xdr:cNvPr>
        <xdr:cNvSpPr txBox="1">
          <a:spLocks noChangeArrowheads="1"/>
        </xdr:cNvSpPr>
      </xdr:nvSpPr>
      <xdr:spPr bwMode="auto">
        <a:xfrm>
          <a:off x="8086725" y="286797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53</xdr:row>
      <xdr:rowOff>504825</xdr:rowOff>
    </xdr:from>
    <xdr:ext cx="95250" cy="442269"/>
    <xdr:sp macro="" textlink="">
      <xdr:nvSpPr>
        <xdr:cNvPr id="334" name="Text Box 15">
          <a:extLst>
            <a:ext uri="{FF2B5EF4-FFF2-40B4-BE49-F238E27FC236}">
              <a16:creationId xmlns:a16="http://schemas.microsoft.com/office/drawing/2014/main" id="{00000000-0008-0000-0400-00004E010000}"/>
            </a:ext>
          </a:extLst>
        </xdr:cNvPr>
        <xdr:cNvSpPr txBox="1">
          <a:spLocks noChangeArrowheads="1"/>
        </xdr:cNvSpPr>
      </xdr:nvSpPr>
      <xdr:spPr bwMode="auto">
        <a:xfrm>
          <a:off x="33347025" y="286797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53</xdr:row>
      <xdr:rowOff>504825</xdr:rowOff>
    </xdr:from>
    <xdr:ext cx="95250" cy="442269"/>
    <xdr:sp macro="" textlink="">
      <xdr:nvSpPr>
        <xdr:cNvPr id="335" name="Text Box 15">
          <a:extLst>
            <a:ext uri="{FF2B5EF4-FFF2-40B4-BE49-F238E27FC236}">
              <a16:creationId xmlns:a16="http://schemas.microsoft.com/office/drawing/2014/main" id="{00000000-0008-0000-0400-00004F010000}"/>
            </a:ext>
          </a:extLst>
        </xdr:cNvPr>
        <xdr:cNvSpPr txBox="1">
          <a:spLocks noChangeArrowheads="1"/>
        </xdr:cNvSpPr>
      </xdr:nvSpPr>
      <xdr:spPr bwMode="auto">
        <a:xfrm>
          <a:off x="33347025" y="286797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55</xdr:row>
      <xdr:rowOff>0</xdr:rowOff>
    </xdr:from>
    <xdr:ext cx="95250" cy="171450"/>
    <xdr:sp macro="" textlink="">
      <xdr:nvSpPr>
        <xdr:cNvPr id="336" name="Text Box 16">
          <a:extLst>
            <a:ext uri="{FF2B5EF4-FFF2-40B4-BE49-F238E27FC236}">
              <a16:creationId xmlns:a16="http://schemas.microsoft.com/office/drawing/2014/main" id="{00000000-0008-0000-0400-000050010000}"/>
            </a:ext>
          </a:extLst>
        </xdr:cNvPr>
        <xdr:cNvSpPr txBox="1">
          <a:spLocks noChangeArrowheads="1"/>
        </xdr:cNvSpPr>
      </xdr:nvSpPr>
      <xdr:spPr bwMode="auto">
        <a:xfrm>
          <a:off x="808672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55</xdr:row>
      <xdr:rowOff>0</xdr:rowOff>
    </xdr:from>
    <xdr:ext cx="95250" cy="171450"/>
    <xdr:sp macro="" textlink="">
      <xdr:nvSpPr>
        <xdr:cNvPr id="337" name="Text Box 17">
          <a:extLst>
            <a:ext uri="{FF2B5EF4-FFF2-40B4-BE49-F238E27FC236}">
              <a16:creationId xmlns:a16="http://schemas.microsoft.com/office/drawing/2014/main" id="{00000000-0008-0000-0400-000051010000}"/>
            </a:ext>
          </a:extLst>
        </xdr:cNvPr>
        <xdr:cNvSpPr txBox="1">
          <a:spLocks noChangeArrowheads="1"/>
        </xdr:cNvSpPr>
      </xdr:nvSpPr>
      <xdr:spPr bwMode="auto">
        <a:xfrm>
          <a:off x="808672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55</xdr:row>
      <xdr:rowOff>0</xdr:rowOff>
    </xdr:from>
    <xdr:ext cx="95250" cy="171450"/>
    <xdr:sp macro="" textlink="">
      <xdr:nvSpPr>
        <xdr:cNvPr id="338" name="Text Box 18">
          <a:extLst>
            <a:ext uri="{FF2B5EF4-FFF2-40B4-BE49-F238E27FC236}">
              <a16:creationId xmlns:a16="http://schemas.microsoft.com/office/drawing/2014/main" id="{00000000-0008-0000-0400-000052010000}"/>
            </a:ext>
          </a:extLst>
        </xdr:cNvPr>
        <xdr:cNvSpPr txBox="1">
          <a:spLocks noChangeArrowheads="1"/>
        </xdr:cNvSpPr>
      </xdr:nvSpPr>
      <xdr:spPr bwMode="auto">
        <a:xfrm>
          <a:off x="808672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55</xdr:row>
      <xdr:rowOff>0</xdr:rowOff>
    </xdr:from>
    <xdr:ext cx="95250" cy="171450"/>
    <xdr:sp macro="" textlink="">
      <xdr:nvSpPr>
        <xdr:cNvPr id="339" name="Text Box 19">
          <a:extLst>
            <a:ext uri="{FF2B5EF4-FFF2-40B4-BE49-F238E27FC236}">
              <a16:creationId xmlns:a16="http://schemas.microsoft.com/office/drawing/2014/main" id="{00000000-0008-0000-0400-000053010000}"/>
            </a:ext>
          </a:extLst>
        </xdr:cNvPr>
        <xdr:cNvSpPr txBox="1">
          <a:spLocks noChangeArrowheads="1"/>
        </xdr:cNvSpPr>
      </xdr:nvSpPr>
      <xdr:spPr bwMode="auto">
        <a:xfrm>
          <a:off x="808672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55</xdr:row>
      <xdr:rowOff>0</xdr:rowOff>
    </xdr:from>
    <xdr:ext cx="95250" cy="171450"/>
    <xdr:sp macro="" textlink="">
      <xdr:nvSpPr>
        <xdr:cNvPr id="340" name="Text Box 16">
          <a:extLst>
            <a:ext uri="{FF2B5EF4-FFF2-40B4-BE49-F238E27FC236}">
              <a16:creationId xmlns:a16="http://schemas.microsoft.com/office/drawing/2014/main" id="{00000000-0008-0000-0400-000054010000}"/>
            </a:ext>
          </a:extLst>
        </xdr:cNvPr>
        <xdr:cNvSpPr txBox="1">
          <a:spLocks noChangeArrowheads="1"/>
        </xdr:cNvSpPr>
      </xdr:nvSpPr>
      <xdr:spPr bwMode="auto">
        <a:xfrm>
          <a:off x="3197542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55</xdr:row>
      <xdr:rowOff>0</xdr:rowOff>
    </xdr:from>
    <xdr:ext cx="95250" cy="171450"/>
    <xdr:sp macro="" textlink="">
      <xdr:nvSpPr>
        <xdr:cNvPr id="341" name="Text Box 17">
          <a:extLst>
            <a:ext uri="{FF2B5EF4-FFF2-40B4-BE49-F238E27FC236}">
              <a16:creationId xmlns:a16="http://schemas.microsoft.com/office/drawing/2014/main" id="{00000000-0008-0000-0400-000055010000}"/>
            </a:ext>
          </a:extLst>
        </xdr:cNvPr>
        <xdr:cNvSpPr txBox="1">
          <a:spLocks noChangeArrowheads="1"/>
        </xdr:cNvSpPr>
      </xdr:nvSpPr>
      <xdr:spPr bwMode="auto">
        <a:xfrm>
          <a:off x="3197542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55</xdr:row>
      <xdr:rowOff>0</xdr:rowOff>
    </xdr:from>
    <xdr:ext cx="95250" cy="171450"/>
    <xdr:sp macro="" textlink="">
      <xdr:nvSpPr>
        <xdr:cNvPr id="342" name="Text Box 18">
          <a:extLst>
            <a:ext uri="{FF2B5EF4-FFF2-40B4-BE49-F238E27FC236}">
              <a16:creationId xmlns:a16="http://schemas.microsoft.com/office/drawing/2014/main" id="{00000000-0008-0000-0400-000056010000}"/>
            </a:ext>
          </a:extLst>
        </xdr:cNvPr>
        <xdr:cNvSpPr txBox="1">
          <a:spLocks noChangeArrowheads="1"/>
        </xdr:cNvSpPr>
      </xdr:nvSpPr>
      <xdr:spPr bwMode="auto">
        <a:xfrm>
          <a:off x="3197542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55</xdr:row>
      <xdr:rowOff>0</xdr:rowOff>
    </xdr:from>
    <xdr:ext cx="95250" cy="171450"/>
    <xdr:sp macro="" textlink="">
      <xdr:nvSpPr>
        <xdr:cNvPr id="343" name="Text Box 19">
          <a:extLst>
            <a:ext uri="{FF2B5EF4-FFF2-40B4-BE49-F238E27FC236}">
              <a16:creationId xmlns:a16="http://schemas.microsoft.com/office/drawing/2014/main" id="{00000000-0008-0000-0400-000057010000}"/>
            </a:ext>
          </a:extLst>
        </xdr:cNvPr>
        <xdr:cNvSpPr txBox="1">
          <a:spLocks noChangeArrowheads="1"/>
        </xdr:cNvSpPr>
      </xdr:nvSpPr>
      <xdr:spPr bwMode="auto">
        <a:xfrm>
          <a:off x="3197542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44" name="Text Box 16">
          <a:extLst>
            <a:ext uri="{FF2B5EF4-FFF2-40B4-BE49-F238E27FC236}">
              <a16:creationId xmlns:a16="http://schemas.microsoft.com/office/drawing/2014/main" id="{00000000-0008-0000-0400-000058010000}"/>
            </a:ext>
          </a:extLst>
        </xdr:cNvPr>
        <xdr:cNvSpPr txBox="1">
          <a:spLocks noChangeArrowheads="1"/>
        </xdr:cNvSpPr>
      </xdr:nvSpPr>
      <xdr:spPr bwMode="auto">
        <a:xfrm>
          <a:off x="3334702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45" name="Text Box 17">
          <a:extLst>
            <a:ext uri="{FF2B5EF4-FFF2-40B4-BE49-F238E27FC236}">
              <a16:creationId xmlns:a16="http://schemas.microsoft.com/office/drawing/2014/main" id="{00000000-0008-0000-0400-000059010000}"/>
            </a:ext>
          </a:extLst>
        </xdr:cNvPr>
        <xdr:cNvSpPr txBox="1">
          <a:spLocks noChangeArrowheads="1"/>
        </xdr:cNvSpPr>
      </xdr:nvSpPr>
      <xdr:spPr bwMode="auto">
        <a:xfrm>
          <a:off x="3334702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46" name="Text Box 18">
          <a:extLst>
            <a:ext uri="{FF2B5EF4-FFF2-40B4-BE49-F238E27FC236}">
              <a16:creationId xmlns:a16="http://schemas.microsoft.com/office/drawing/2014/main" id="{00000000-0008-0000-0400-00005A010000}"/>
            </a:ext>
          </a:extLst>
        </xdr:cNvPr>
        <xdr:cNvSpPr txBox="1">
          <a:spLocks noChangeArrowheads="1"/>
        </xdr:cNvSpPr>
      </xdr:nvSpPr>
      <xdr:spPr bwMode="auto">
        <a:xfrm>
          <a:off x="3334702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47" name="Text Box 19">
          <a:extLst>
            <a:ext uri="{FF2B5EF4-FFF2-40B4-BE49-F238E27FC236}">
              <a16:creationId xmlns:a16="http://schemas.microsoft.com/office/drawing/2014/main" id="{00000000-0008-0000-0400-00005B010000}"/>
            </a:ext>
          </a:extLst>
        </xdr:cNvPr>
        <xdr:cNvSpPr txBox="1">
          <a:spLocks noChangeArrowheads="1"/>
        </xdr:cNvSpPr>
      </xdr:nvSpPr>
      <xdr:spPr bwMode="auto">
        <a:xfrm>
          <a:off x="3334702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48" name="Text Box 16">
          <a:extLst>
            <a:ext uri="{FF2B5EF4-FFF2-40B4-BE49-F238E27FC236}">
              <a16:creationId xmlns:a16="http://schemas.microsoft.com/office/drawing/2014/main" id="{00000000-0008-0000-0400-00005C010000}"/>
            </a:ext>
          </a:extLst>
        </xdr:cNvPr>
        <xdr:cNvSpPr txBox="1">
          <a:spLocks noChangeArrowheads="1"/>
        </xdr:cNvSpPr>
      </xdr:nvSpPr>
      <xdr:spPr bwMode="auto">
        <a:xfrm>
          <a:off x="3334702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49" name="Text Box 17">
          <a:extLst>
            <a:ext uri="{FF2B5EF4-FFF2-40B4-BE49-F238E27FC236}">
              <a16:creationId xmlns:a16="http://schemas.microsoft.com/office/drawing/2014/main" id="{00000000-0008-0000-0400-00005D010000}"/>
            </a:ext>
          </a:extLst>
        </xdr:cNvPr>
        <xdr:cNvSpPr txBox="1">
          <a:spLocks noChangeArrowheads="1"/>
        </xdr:cNvSpPr>
      </xdr:nvSpPr>
      <xdr:spPr bwMode="auto">
        <a:xfrm>
          <a:off x="3334702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50" name="Text Box 18">
          <a:extLst>
            <a:ext uri="{FF2B5EF4-FFF2-40B4-BE49-F238E27FC236}">
              <a16:creationId xmlns:a16="http://schemas.microsoft.com/office/drawing/2014/main" id="{00000000-0008-0000-0400-00005E010000}"/>
            </a:ext>
          </a:extLst>
        </xdr:cNvPr>
        <xdr:cNvSpPr txBox="1">
          <a:spLocks noChangeArrowheads="1"/>
        </xdr:cNvSpPr>
      </xdr:nvSpPr>
      <xdr:spPr bwMode="auto">
        <a:xfrm>
          <a:off x="3334702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51" name="Text Box 19">
          <a:extLst>
            <a:ext uri="{FF2B5EF4-FFF2-40B4-BE49-F238E27FC236}">
              <a16:creationId xmlns:a16="http://schemas.microsoft.com/office/drawing/2014/main" id="{00000000-0008-0000-0400-00005F010000}"/>
            </a:ext>
          </a:extLst>
        </xdr:cNvPr>
        <xdr:cNvSpPr txBox="1">
          <a:spLocks noChangeArrowheads="1"/>
        </xdr:cNvSpPr>
      </xdr:nvSpPr>
      <xdr:spPr bwMode="auto">
        <a:xfrm>
          <a:off x="3334702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2" name="Text Box 16">
          <a:extLst>
            <a:ext uri="{FF2B5EF4-FFF2-40B4-BE49-F238E27FC236}">
              <a16:creationId xmlns:a16="http://schemas.microsoft.com/office/drawing/2014/main" id="{00000000-0008-0000-0400-000060010000}"/>
            </a:ext>
          </a:extLst>
        </xdr:cNvPr>
        <xdr:cNvSpPr txBox="1">
          <a:spLocks noChangeArrowheads="1"/>
        </xdr:cNvSpPr>
      </xdr:nvSpPr>
      <xdr:spPr bwMode="auto">
        <a:xfrm>
          <a:off x="3508057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3" name="Text Box 17">
          <a:extLst>
            <a:ext uri="{FF2B5EF4-FFF2-40B4-BE49-F238E27FC236}">
              <a16:creationId xmlns:a16="http://schemas.microsoft.com/office/drawing/2014/main" id="{00000000-0008-0000-0400-000061010000}"/>
            </a:ext>
          </a:extLst>
        </xdr:cNvPr>
        <xdr:cNvSpPr txBox="1">
          <a:spLocks noChangeArrowheads="1"/>
        </xdr:cNvSpPr>
      </xdr:nvSpPr>
      <xdr:spPr bwMode="auto">
        <a:xfrm>
          <a:off x="3508057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4" name="Text Box 18">
          <a:extLst>
            <a:ext uri="{FF2B5EF4-FFF2-40B4-BE49-F238E27FC236}">
              <a16:creationId xmlns:a16="http://schemas.microsoft.com/office/drawing/2014/main" id="{00000000-0008-0000-0400-000062010000}"/>
            </a:ext>
          </a:extLst>
        </xdr:cNvPr>
        <xdr:cNvSpPr txBox="1">
          <a:spLocks noChangeArrowheads="1"/>
        </xdr:cNvSpPr>
      </xdr:nvSpPr>
      <xdr:spPr bwMode="auto">
        <a:xfrm>
          <a:off x="3508057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5" name="Text Box 19">
          <a:extLst>
            <a:ext uri="{FF2B5EF4-FFF2-40B4-BE49-F238E27FC236}">
              <a16:creationId xmlns:a16="http://schemas.microsoft.com/office/drawing/2014/main" id="{00000000-0008-0000-0400-000063010000}"/>
            </a:ext>
          </a:extLst>
        </xdr:cNvPr>
        <xdr:cNvSpPr txBox="1">
          <a:spLocks noChangeArrowheads="1"/>
        </xdr:cNvSpPr>
      </xdr:nvSpPr>
      <xdr:spPr bwMode="auto">
        <a:xfrm>
          <a:off x="3508057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6" name="Text Box 16">
          <a:extLst>
            <a:ext uri="{FF2B5EF4-FFF2-40B4-BE49-F238E27FC236}">
              <a16:creationId xmlns:a16="http://schemas.microsoft.com/office/drawing/2014/main" id="{00000000-0008-0000-0400-000064010000}"/>
            </a:ext>
          </a:extLst>
        </xdr:cNvPr>
        <xdr:cNvSpPr txBox="1">
          <a:spLocks noChangeArrowheads="1"/>
        </xdr:cNvSpPr>
      </xdr:nvSpPr>
      <xdr:spPr bwMode="auto">
        <a:xfrm>
          <a:off x="3508057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7" name="Text Box 17">
          <a:extLst>
            <a:ext uri="{FF2B5EF4-FFF2-40B4-BE49-F238E27FC236}">
              <a16:creationId xmlns:a16="http://schemas.microsoft.com/office/drawing/2014/main" id="{00000000-0008-0000-0400-000065010000}"/>
            </a:ext>
          </a:extLst>
        </xdr:cNvPr>
        <xdr:cNvSpPr txBox="1">
          <a:spLocks noChangeArrowheads="1"/>
        </xdr:cNvSpPr>
      </xdr:nvSpPr>
      <xdr:spPr bwMode="auto">
        <a:xfrm>
          <a:off x="3508057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8" name="Text Box 18">
          <a:extLst>
            <a:ext uri="{FF2B5EF4-FFF2-40B4-BE49-F238E27FC236}">
              <a16:creationId xmlns:a16="http://schemas.microsoft.com/office/drawing/2014/main" id="{00000000-0008-0000-0400-000066010000}"/>
            </a:ext>
          </a:extLst>
        </xdr:cNvPr>
        <xdr:cNvSpPr txBox="1">
          <a:spLocks noChangeArrowheads="1"/>
        </xdr:cNvSpPr>
      </xdr:nvSpPr>
      <xdr:spPr bwMode="auto">
        <a:xfrm>
          <a:off x="3508057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9" name="Text Box 19">
          <a:extLst>
            <a:ext uri="{FF2B5EF4-FFF2-40B4-BE49-F238E27FC236}">
              <a16:creationId xmlns:a16="http://schemas.microsoft.com/office/drawing/2014/main" id="{00000000-0008-0000-0400-000067010000}"/>
            </a:ext>
          </a:extLst>
        </xdr:cNvPr>
        <xdr:cNvSpPr txBox="1">
          <a:spLocks noChangeArrowheads="1"/>
        </xdr:cNvSpPr>
      </xdr:nvSpPr>
      <xdr:spPr bwMode="auto">
        <a:xfrm>
          <a:off x="3508057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0" name="Text Box 16">
          <a:extLst>
            <a:ext uri="{FF2B5EF4-FFF2-40B4-BE49-F238E27FC236}">
              <a16:creationId xmlns:a16="http://schemas.microsoft.com/office/drawing/2014/main" id="{00000000-0008-0000-0400-000068010000}"/>
            </a:ext>
          </a:extLst>
        </xdr:cNvPr>
        <xdr:cNvSpPr txBox="1">
          <a:spLocks noChangeArrowheads="1"/>
        </xdr:cNvSpPr>
      </xdr:nvSpPr>
      <xdr:spPr bwMode="auto">
        <a:xfrm>
          <a:off x="3508057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1" name="Text Box 17">
          <a:extLst>
            <a:ext uri="{FF2B5EF4-FFF2-40B4-BE49-F238E27FC236}">
              <a16:creationId xmlns:a16="http://schemas.microsoft.com/office/drawing/2014/main" id="{00000000-0008-0000-0400-000069010000}"/>
            </a:ext>
          </a:extLst>
        </xdr:cNvPr>
        <xdr:cNvSpPr txBox="1">
          <a:spLocks noChangeArrowheads="1"/>
        </xdr:cNvSpPr>
      </xdr:nvSpPr>
      <xdr:spPr bwMode="auto">
        <a:xfrm>
          <a:off x="3508057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2" name="Text Box 18">
          <a:extLst>
            <a:ext uri="{FF2B5EF4-FFF2-40B4-BE49-F238E27FC236}">
              <a16:creationId xmlns:a16="http://schemas.microsoft.com/office/drawing/2014/main" id="{00000000-0008-0000-0400-00006A010000}"/>
            </a:ext>
          </a:extLst>
        </xdr:cNvPr>
        <xdr:cNvSpPr txBox="1">
          <a:spLocks noChangeArrowheads="1"/>
        </xdr:cNvSpPr>
      </xdr:nvSpPr>
      <xdr:spPr bwMode="auto">
        <a:xfrm>
          <a:off x="3508057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3" name="Text Box 19">
          <a:extLst>
            <a:ext uri="{FF2B5EF4-FFF2-40B4-BE49-F238E27FC236}">
              <a16:creationId xmlns:a16="http://schemas.microsoft.com/office/drawing/2014/main" id="{00000000-0008-0000-0400-00006B010000}"/>
            </a:ext>
          </a:extLst>
        </xdr:cNvPr>
        <xdr:cNvSpPr txBox="1">
          <a:spLocks noChangeArrowheads="1"/>
        </xdr:cNvSpPr>
      </xdr:nvSpPr>
      <xdr:spPr bwMode="auto">
        <a:xfrm>
          <a:off x="3508057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4" name="Text Box 16">
          <a:extLst>
            <a:ext uri="{FF2B5EF4-FFF2-40B4-BE49-F238E27FC236}">
              <a16:creationId xmlns:a16="http://schemas.microsoft.com/office/drawing/2014/main" id="{00000000-0008-0000-0400-00006C010000}"/>
            </a:ext>
          </a:extLst>
        </xdr:cNvPr>
        <xdr:cNvSpPr txBox="1">
          <a:spLocks noChangeArrowheads="1"/>
        </xdr:cNvSpPr>
      </xdr:nvSpPr>
      <xdr:spPr bwMode="auto">
        <a:xfrm>
          <a:off x="3508057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5" name="Text Box 17">
          <a:extLst>
            <a:ext uri="{FF2B5EF4-FFF2-40B4-BE49-F238E27FC236}">
              <a16:creationId xmlns:a16="http://schemas.microsoft.com/office/drawing/2014/main" id="{00000000-0008-0000-0400-00006D010000}"/>
            </a:ext>
          </a:extLst>
        </xdr:cNvPr>
        <xdr:cNvSpPr txBox="1">
          <a:spLocks noChangeArrowheads="1"/>
        </xdr:cNvSpPr>
      </xdr:nvSpPr>
      <xdr:spPr bwMode="auto">
        <a:xfrm>
          <a:off x="3508057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6" name="Text Box 18">
          <a:extLst>
            <a:ext uri="{FF2B5EF4-FFF2-40B4-BE49-F238E27FC236}">
              <a16:creationId xmlns:a16="http://schemas.microsoft.com/office/drawing/2014/main" id="{00000000-0008-0000-0400-00006E010000}"/>
            </a:ext>
          </a:extLst>
        </xdr:cNvPr>
        <xdr:cNvSpPr txBox="1">
          <a:spLocks noChangeArrowheads="1"/>
        </xdr:cNvSpPr>
      </xdr:nvSpPr>
      <xdr:spPr bwMode="auto">
        <a:xfrm>
          <a:off x="3508057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7" name="Text Box 19">
          <a:extLst>
            <a:ext uri="{FF2B5EF4-FFF2-40B4-BE49-F238E27FC236}">
              <a16:creationId xmlns:a16="http://schemas.microsoft.com/office/drawing/2014/main" id="{00000000-0008-0000-0400-00006F010000}"/>
            </a:ext>
          </a:extLst>
        </xdr:cNvPr>
        <xdr:cNvSpPr txBox="1">
          <a:spLocks noChangeArrowheads="1"/>
        </xdr:cNvSpPr>
      </xdr:nvSpPr>
      <xdr:spPr bwMode="auto">
        <a:xfrm>
          <a:off x="35080575" y="2887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58</xdr:row>
      <xdr:rowOff>504825</xdr:rowOff>
    </xdr:from>
    <xdr:ext cx="95250" cy="442269"/>
    <xdr:sp macro="" textlink="">
      <xdr:nvSpPr>
        <xdr:cNvPr id="368" name="Text Box 15">
          <a:extLst>
            <a:ext uri="{FF2B5EF4-FFF2-40B4-BE49-F238E27FC236}">
              <a16:creationId xmlns:a16="http://schemas.microsoft.com/office/drawing/2014/main" id="{00000000-0008-0000-0400-000070010000}"/>
            </a:ext>
          </a:extLst>
        </xdr:cNvPr>
        <xdr:cNvSpPr txBox="1">
          <a:spLocks noChangeArrowheads="1"/>
        </xdr:cNvSpPr>
      </xdr:nvSpPr>
      <xdr:spPr bwMode="auto">
        <a:xfrm>
          <a:off x="8086725" y="31946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58</xdr:row>
      <xdr:rowOff>504825</xdr:rowOff>
    </xdr:from>
    <xdr:ext cx="95250" cy="442269"/>
    <xdr:sp macro="" textlink="">
      <xdr:nvSpPr>
        <xdr:cNvPr id="369" name="Text Box 15">
          <a:extLst>
            <a:ext uri="{FF2B5EF4-FFF2-40B4-BE49-F238E27FC236}">
              <a16:creationId xmlns:a16="http://schemas.microsoft.com/office/drawing/2014/main" id="{00000000-0008-0000-0400-000071010000}"/>
            </a:ext>
          </a:extLst>
        </xdr:cNvPr>
        <xdr:cNvSpPr txBox="1">
          <a:spLocks noChangeArrowheads="1"/>
        </xdr:cNvSpPr>
      </xdr:nvSpPr>
      <xdr:spPr bwMode="auto">
        <a:xfrm>
          <a:off x="33347025" y="31946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58</xdr:row>
      <xdr:rowOff>504825</xdr:rowOff>
    </xdr:from>
    <xdr:ext cx="95250" cy="442269"/>
    <xdr:sp macro="" textlink="">
      <xdr:nvSpPr>
        <xdr:cNvPr id="370" name="Text Box 15">
          <a:extLst>
            <a:ext uri="{FF2B5EF4-FFF2-40B4-BE49-F238E27FC236}">
              <a16:creationId xmlns:a16="http://schemas.microsoft.com/office/drawing/2014/main" id="{00000000-0008-0000-0400-000072010000}"/>
            </a:ext>
          </a:extLst>
        </xdr:cNvPr>
        <xdr:cNvSpPr txBox="1">
          <a:spLocks noChangeArrowheads="1"/>
        </xdr:cNvSpPr>
      </xdr:nvSpPr>
      <xdr:spPr bwMode="auto">
        <a:xfrm>
          <a:off x="33347025" y="31946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58</xdr:row>
      <xdr:rowOff>504825</xdr:rowOff>
    </xdr:from>
    <xdr:ext cx="95250" cy="442269"/>
    <xdr:sp macro="" textlink="">
      <xdr:nvSpPr>
        <xdr:cNvPr id="371" name="Text Box 15">
          <a:extLst>
            <a:ext uri="{FF2B5EF4-FFF2-40B4-BE49-F238E27FC236}">
              <a16:creationId xmlns:a16="http://schemas.microsoft.com/office/drawing/2014/main" id="{00000000-0008-0000-0400-000073010000}"/>
            </a:ext>
          </a:extLst>
        </xdr:cNvPr>
        <xdr:cNvSpPr txBox="1">
          <a:spLocks noChangeArrowheads="1"/>
        </xdr:cNvSpPr>
      </xdr:nvSpPr>
      <xdr:spPr bwMode="auto">
        <a:xfrm>
          <a:off x="33347025" y="31946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58</xdr:row>
      <xdr:rowOff>504825</xdr:rowOff>
    </xdr:from>
    <xdr:ext cx="95250" cy="442269"/>
    <xdr:sp macro="" textlink="">
      <xdr:nvSpPr>
        <xdr:cNvPr id="372" name="Text Box 15">
          <a:extLst>
            <a:ext uri="{FF2B5EF4-FFF2-40B4-BE49-F238E27FC236}">
              <a16:creationId xmlns:a16="http://schemas.microsoft.com/office/drawing/2014/main" id="{00000000-0008-0000-0400-000074010000}"/>
            </a:ext>
          </a:extLst>
        </xdr:cNvPr>
        <xdr:cNvSpPr txBox="1">
          <a:spLocks noChangeArrowheads="1"/>
        </xdr:cNvSpPr>
      </xdr:nvSpPr>
      <xdr:spPr bwMode="auto">
        <a:xfrm>
          <a:off x="33347025" y="31946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60</xdr:row>
      <xdr:rowOff>0</xdr:rowOff>
    </xdr:from>
    <xdr:ext cx="95250" cy="171450"/>
    <xdr:sp macro="" textlink="">
      <xdr:nvSpPr>
        <xdr:cNvPr id="373" name="Text Box 16">
          <a:extLst>
            <a:ext uri="{FF2B5EF4-FFF2-40B4-BE49-F238E27FC236}">
              <a16:creationId xmlns:a16="http://schemas.microsoft.com/office/drawing/2014/main" id="{00000000-0008-0000-0400-000075010000}"/>
            </a:ext>
          </a:extLst>
        </xdr:cNvPr>
        <xdr:cNvSpPr txBox="1">
          <a:spLocks noChangeArrowheads="1"/>
        </xdr:cNvSpPr>
      </xdr:nvSpPr>
      <xdr:spPr bwMode="auto">
        <a:xfrm>
          <a:off x="8086725" y="32137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60</xdr:row>
      <xdr:rowOff>0</xdr:rowOff>
    </xdr:from>
    <xdr:ext cx="95250" cy="171450"/>
    <xdr:sp macro="" textlink="">
      <xdr:nvSpPr>
        <xdr:cNvPr id="374" name="Text Box 17">
          <a:extLst>
            <a:ext uri="{FF2B5EF4-FFF2-40B4-BE49-F238E27FC236}">
              <a16:creationId xmlns:a16="http://schemas.microsoft.com/office/drawing/2014/main" id="{00000000-0008-0000-0400-000076010000}"/>
            </a:ext>
          </a:extLst>
        </xdr:cNvPr>
        <xdr:cNvSpPr txBox="1">
          <a:spLocks noChangeArrowheads="1"/>
        </xdr:cNvSpPr>
      </xdr:nvSpPr>
      <xdr:spPr bwMode="auto">
        <a:xfrm>
          <a:off x="8086725" y="32137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60</xdr:row>
      <xdr:rowOff>0</xdr:rowOff>
    </xdr:from>
    <xdr:ext cx="95250" cy="171450"/>
    <xdr:sp macro="" textlink="">
      <xdr:nvSpPr>
        <xdr:cNvPr id="375" name="Text Box 16">
          <a:extLst>
            <a:ext uri="{FF2B5EF4-FFF2-40B4-BE49-F238E27FC236}">
              <a16:creationId xmlns:a16="http://schemas.microsoft.com/office/drawing/2014/main" id="{00000000-0008-0000-0400-000077010000}"/>
            </a:ext>
          </a:extLst>
        </xdr:cNvPr>
        <xdr:cNvSpPr txBox="1">
          <a:spLocks noChangeArrowheads="1"/>
        </xdr:cNvSpPr>
      </xdr:nvSpPr>
      <xdr:spPr bwMode="auto">
        <a:xfrm>
          <a:off x="31975425" y="32137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60</xdr:row>
      <xdr:rowOff>0</xdr:rowOff>
    </xdr:from>
    <xdr:ext cx="95250" cy="171450"/>
    <xdr:sp macro="" textlink="">
      <xdr:nvSpPr>
        <xdr:cNvPr id="376" name="Text Box 17">
          <a:extLst>
            <a:ext uri="{FF2B5EF4-FFF2-40B4-BE49-F238E27FC236}">
              <a16:creationId xmlns:a16="http://schemas.microsoft.com/office/drawing/2014/main" id="{00000000-0008-0000-0400-000078010000}"/>
            </a:ext>
          </a:extLst>
        </xdr:cNvPr>
        <xdr:cNvSpPr txBox="1">
          <a:spLocks noChangeArrowheads="1"/>
        </xdr:cNvSpPr>
      </xdr:nvSpPr>
      <xdr:spPr bwMode="auto">
        <a:xfrm>
          <a:off x="31975425" y="32137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60</xdr:row>
      <xdr:rowOff>0</xdr:rowOff>
    </xdr:from>
    <xdr:ext cx="95250" cy="171450"/>
    <xdr:sp macro="" textlink="">
      <xdr:nvSpPr>
        <xdr:cNvPr id="377" name="Text Box 18">
          <a:extLst>
            <a:ext uri="{FF2B5EF4-FFF2-40B4-BE49-F238E27FC236}">
              <a16:creationId xmlns:a16="http://schemas.microsoft.com/office/drawing/2014/main" id="{00000000-0008-0000-0400-000079010000}"/>
            </a:ext>
          </a:extLst>
        </xdr:cNvPr>
        <xdr:cNvSpPr txBox="1">
          <a:spLocks noChangeArrowheads="1"/>
        </xdr:cNvSpPr>
      </xdr:nvSpPr>
      <xdr:spPr bwMode="auto">
        <a:xfrm>
          <a:off x="31975425" y="32137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60</xdr:row>
      <xdr:rowOff>0</xdr:rowOff>
    </xdr:from>
    <xdr:ext cx="95250" cy="171450"/>
    <xdr:sp macro="" textlink="">
      <xdr:nvSpPr>
        <xdr:cNvPr id="378" name="Text Box 19">
          <a:extLst>
            <a:ext uri="{FF2B5EF4-FFF2-40B4-BE49-F238E27FC236}">
              <a16:creationId xmlns:a16="http://schemas.microsoft.com/office/drawing/2014/main" id="{00000000-0008-0000-0400-00007A010000}"/>
            </a:ext>
          </a:extLst>
        </xdr:cNvPr>
        <xdr:cNvSpPr txBox="1">
          <a:spLocks noChangeArrowheads="1"/>
        </xdr:cNvSpPr>
      </xdr:nvSpPr>
      <xdr:spPr bwMode="auto">
        <a:xfrm>
          <a:off x="31975425" y="32137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60</xdr:row>
      <xdr:rowOff>0</xdr:rowOff>
    </xdr:from>
    <xdr:ext cx="95250" cy="171450"/>
    <xdr:sp macro="" textlink="">
      <xdr:nvSpPr>
        <xdr:cNvPr id="379" name="Text Box 16">
          <a:extLst>
            <a:ext uri="{FF2B5EF4-FFF2-40B4-BE49-F238E27FC236}">
              <a16:creationId xmlns:a16="http://schemas.microsoft.com/office/drawing/2014/main" id="{00000000-0008-0000-0400-00007B010000}"/>
            </a:ext>
          </a:extLst>
        </xdr:cNvPr>
        <xdr:cNvSpPr txBox="1">
          <a:spLocks noChangeArrowheads="1"/>
        </xdr:cNvSpPr>
      </xdr:nvSpPr>
      <xdr:spPr bwMode="auto">
        <a:xfrm>
          <a:off x="33347025" y="32137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60</xdr:row>
      <xdr:rowOff>0</xdr:rowOff>
    </xdr:from>
    <xdr:ext cx="95250" cy="171450"/>
    <xdr:sp macro="" textlink="">
      <xdr:nvSpPr>
        <xdr:cNvPr id="380" name="Text Box 17">
          <a:extLst>
            <a:ext uri="{FF2B5EF4-FFF2-40B4-BE49-F238E27FC236}">
              <a16:creationId xmlns:a16="http://schemas.microsoft.com/office/drawing/2014/main" id="{00000000-0008-0000-0400-00007C010000}"/>
            </a:ext>
          </a:extLst>
        </xdr:cNvPr>
        <xdr:cNvSpPr txBox="1">
          <a:spLocks noChangeArrowheads="1"/>
        </xdr:cNvSpPr>
      </xdr:nvSpPr>
      <xdr:spPr bwMode="auto">
        <a:xfrm>
          <a:off x="33347025" y="32137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60</xdr:row>
      <xdr:rowOff>0</xdr:rowOff>
    </xdr:from>
    <xdr:ext cx="95250" cy="171450"/>
    <xdr:sp macro="" textlink="">
      <xdr:nvSpPr>
        <xdr:cNvPr id="381" name="Text Box 18">
          <a:extLst>
            <a:ext uri="{FF2B5EF4-FFF2-40B4-BE49-F238E27FC236}">
              <a16:creationId xmlns:a16="http://schemas.microsoft.com/office/drawing/2014/main" id="{00000000-0008-0000-0400-00007D010000}"/>
            </a:ext>
          </a:extLst>
        </xdr:cNvPr>
        <xdr:cNvSpPr txBox="1">
          <a:spLocks noChangeArrowheads="1"/>
        </xdr:cNvSpPr>
      </xdr:nvSpPr>
      <xdr:spPr bwMode="auto">
        <a:xfrm>
          <a:off x="33347025" y="32137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60</xdr:row>
      <xdr:rowOff>0</xdr:rowOff>
    </xdr:from>
    <xdr:ext cx="95250" cy="171450"/>
    <xdr:sp macro="" textlink="">
      <xdr:nvSpPr>
        <xdr:cNvPr id="382" name="Text Box 19">
          <a:extLst>
            <a:ext uri="{FF2B5EF4-FFF2-40B4-BE49-F238E27FC236}">
              <a16:creationId xmlns:a16="http://schemas.microsoft.com/office/drawing/2014/main" id="{00000000-0008-0000-0400-00007E010000}"/>
            </a:ext>
          </a:extLst>
        </xdr:cNvPr>
        <xdr:cNvSpPr txBox="1">
          <a:spLocks noChangeArrowheads="1"/>
        </xdr:cNvSpPr>
      </xdr:nvSpPr>
      <xdr:spPr bwMode="auto">
        <a:xfrm>
          <a:off x="33347025" y="32137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60</xdr:row>
      <xdr:rowOff>0</xdr:rowOff>
    </xdr:from>
    <xdr:ext cx="95250" cy="171450"/>
    <xdr:sp macro="" textlink="">
      <xdr:nvSpPr>
        <xdr:cNvPr id="383" name="Text Box 16">
          <a:extLst>
            <a:ext uri="{FF2B5EF4-FFF2-40B4-BE49-F238E27FC236}">
              <a16:creationId xmlns:a16="http://schemas.microsoft.com/office/drawing/2014/main" id="{00000000-0008-0000-0400-00007F010000}"/>
            </a:ext>
          </a:extLst>
        </xdr:cNvPr>
        <xdr:cNvSpPr txBox="1">
          <a:spLocks noChangeArrowheads="1"/>
        </xdr:cNvSpPr>
      </xdr:nvSpPr>
      <xdr:spPr bwMode="auto">
        <a:xfrm>
          <a:off x="33347025" y="32137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60</xdr:row>
      <xdr:rowOff>0</xdr:rowOff>
    </xdr:from>
    <xdr:ext cx="95250" cy="171450"/>
    <xdr:sp macro="" textlink="">
      <xdr:nvSpPr>
        <xdr:cNvPr id="384" name="Text Box 17">
          <a:extLst>
            <a:ext uri="{FF2B5EF4-FFF2-40B4-BE49-F238E27FC236}">
              <a16:creationId xmlns:a16="http://schemas.microsoft.com/office/drawing/2014/main" id="{00000000-0008-0000-0400-000080010000}"/>
            </a:ext>
          </a:extLst>
        </xdr:cNvPr>
        <xdr:cNvSpPr txBox="1">
          <a:spLocks noChangeArrowheads="1"/>
        </xdr:cNvSpPr>
      </xdr:nvSpPr>
      <xdr:spPr bwMode="auto">
        <a:xfrm>
          <a:off x="33347025" y="32137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60</xdr:row>
      <xdr:rowOff>0</xdr:rowOff>
    </xdr:from>
    <xdr:ext cx="95250" cy="171450"/>
    <xdr:sp macro="" textlink="">
      <xdr:nvSpPr>
        <xdr:cNvPr id="385" name="Text Box 18">
          <a:extLst>
            <a:ext uri="{FF2B5EF4-FFF2-40B4-BE49-F238E27FC236}">
              <a16:creationId xmlns:a16="http://schemas.microsoft.com/office/drawing/2014/main" id="{00000000-0008-0000-0400-000081010000}"/>
            </a:ext>
          </a:extLst>
        </xdr:cNvPr>
        <xdr:cNvSpPr txBox="1">
          <a:spLocks noChangeArrowheads="1"/>
        </xdr:cNvSpPr>
      </xdr:nvSpPr>
      <xdr:spPr bwMode="auto">
        <a:xfrm>
          <a:off x="33347025" y="32137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60</xdr:row>
      <xdr:rowOff>0</xdr:rowOff>
    </xdr:from>
    <xdr:ext cx="95250" cy="171450"/>
    <xdr:sp macro="" textlink="">
      <xdr:nvSpPr>
        <xdr:cNvPr id="386" name="Text Box 19">
          <a:extLst>
            <a:ext uri="{FF2B5EF4-FFF2-40B4-BE49-F238E27FC236}">
              <a16:creationId xmlns:a16="http://schemas.microsoft.com/office/drawing/2014/main" id="{00000000-0008-0000-0400-000082010000}"/>
            </a:ext>
          </a:extLst>
        </xdr:cNvPr>
        <xdr:cNvSpPr txBox="1">
          <a:spLocks noChangeArrowheads="1"/>
        </xdr:cNvSpPr>
      </xdr:nvSpPr>
      <xdr:spPr bwMode="auto">
        <a:xfrm>
          <a:off x="33347025" y="32137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387" name="Text Box 16">
          <a:extLst>
            <a:ext uri="{FF2B5EF4-FFF2-40B4-BE49-F238E27FC236}">
              <a16:creationId xmlns:a16="http://schemas.microsoft.com/office/drawing/2014/main" id="{00000000-0008-0000-0400-000083010000}"/>
            </a:ext>
          </a:extLst>
        </xdr:cNvPr>
        <xdr:cNvSpPr txBox="1">
          <a:spLocks noChangeArrowheads="1"/>
        </xdr:cNvSpPr>
      </xdr:nvSpPr>
      <xdr:spPr bwMode="auto">
        <a:xfrm>
          <a:off x="35080575" y="32137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388" name="Text Box 17">
          <a:extLst>
            <a:ext uri="{FF2B5EF4-FFF2-40B4-BE49-F238E27FC236}">
              <a16:creationId xmlns:a16="http://schemas.microsoft.com/office/drawing/2014/main" id="{00000000-0008-0000-0400-000084010000}"/>
            </a:ext>
          </a:extLst>
        </xdr:cNvPr>
        <xdr:cNvSpPr txBox="1">
          <a:spLocks noChangeArrowheads="1"/>
        </xdr:cNvSpPr>
      </xdr:nvSpPr>
      <xdr:spPr bwMode="auto">
        <a:xfrm>
          <a:off x="35080575" y="32137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389" name="Text Box 18">
          <a:extLst>
            <a:ext uri="{FF2B5EF4-FFF2-40B4-BE49-F238E27FC236}">
              <a16:creationId xmlns:a16="http://schemas.microsoft.com/office/drawing/2014/main" id="{00000000-0008-0000-0400-000085010000}"/>
            </a:ext>
          </a:extLst>
        </xdr:cNvPr>
        <xdr:cNvSpPr txBox="1">
          <a:spLocks noChangeArrowheads="1"/>
        </xdr:cNvSpPr>
      </xdr:nvSpPr>
      <xdr:spPr bwMode="auto">
        <a:xfrm>
          <a:off x="35080575" y="32137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390" name="Text Box 19">
          <a:extLst>
            <a:ext uri="{FF2B5EF4-FFF2-40B4-BE49-F238E27FC236}">
              <a16:creationId xmlns:a16="http://schemas.microsoft.com/office/drawing/2014/main" id="{00000000-0008-0000-0400-000086010000}"/>
            </a:ext>
          </a:extLst>
        </xdr:cNvPr>
        <xdr:cNvSpPr txBox="1">
          <a:spLocks noChangeArrowheads="1"/>
        </xdr:cNvSpPr>
      </xdr:nvSpPr>
      <xdr:spPr bwMode="auto">
        <a:xfrm>
          <a:off x="35080575" y="32137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391" name="Text Box 16">
          <a:extLst>
            <a:ext uri="{FF2B5EF4-FFF2-40B4-BE49-F238E27FC236}">
              <a16:creationId xmlns:a16="http://schemas.microsoft.com/office/drawing/2014/main" id="{00000000-0008-0000-0400-000087010000}"/>
            </a:ext>
          </a:extLst>
        </xdr:cNvPr>
        <xdr:cNvSpPr txBox="1">
          <a:spLocks noChangeArrowheads="1"/>
        </xdr:cNvSpPr>
      </xdr:nvSpPr>
      <xdr:spPr bwMode="auto">
        <a:xfrm>
          <a:off x="35080575" y="32137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392" name="Text Box 17">
          <a:extLst>
            <a:ext uri="{FF2B5EF4-FFF2-40B4-BE49-F238E27FC236}">
              <a16:creationId xmlns:a16="http://schemas.microsoft.com/office/drawing/2014/main" id="{00000000-0008-0000-0400-000088010000}"/>
            </a:ext>
          </a:extLst>
        </xdr:cNvPr>
        <xdr:cNvSpPr txBox="1">
          <a:spLocks noChangeArrowheads="1"/>
        </xdr:cNvSpPr>
      </xdr:nvSpPr>
      <xdr:spPr bwMode="auto">
        <a:xfrm>
          <a:off x="35080575" y="32137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393" name="Text Box 18">
          <a:extLst>
            <a:ext uri="{FF2B5EF4-FFF2-40B4-BE49-F238E27FC236}">
              <a16:creationId xmlns:a16="http://schemas.microsoft.com/office/drawing/2014/main" id="{00000000-0008-0000-0400-000089010000}"/>
            </a:ext>
          </a:extLst>
        </xdr:cNvPr>
        <xdr:cNvSpPr txBox="1">
          <a:spLocks noChangeArrowheads="1"/>
        </xdr:cNvSpPr>
      </xdr:nvSpPr>
      <xdr:spPr bwMode="auto">
        <a:xfrm>
          <a:off x="35080575" y="32137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394" name="Text Box 19">
          <a:extLst>
            <a:ext uri="{FF2B5EF4-FFF2-40B4-BE49-F238E27FC236}">
              <a16:creationId xmlns:a16="http://schemas.microsoft.com/office/drawing/2014/main" id="{00000000-0008-0000-0400-00008A010000}"/>
            </a:ext>
          </a:extLst>
        </xdr:cNvPr>
        <xdr:cNvSpPr txBox="1">
          <a:spLocks noChangeArrowheads="1"/>
        </xdr:cNvSpPr>
      </xdr:nvSpPr>
      <xdr:spPr bwMode="auto">
        <a:xfrm>
          <a:off x="35080575" y="32137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395" name="Text Box 16">
          <a:extLst>
            <a:ext uri="{FF2B5EF4-FFF2-40B4-BE49-F238E27FC236}">
              <a16:creationId xmlns:a16="http://schemas.microsoft.com/office/drawing/2014/main" id="{00000000-0008-0000-0400-00008B010000}"/>
            </a:ext>
          </a:extLst>
        </xdr:cNvPr>
        <xdr:cNvSpPr txBox="1">
          <a:spLocks noChangeArrowheads="1"/>
        </xdr:cNvSpPr>
      </xdr:nvSpPr>
      <xdr:spPr bwMode="auto">
        <a:xfrm>
          <a:off x="35080575" y="32137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396" name="Text Box 17">
          <a:extLst>
            <a:ext uri="{FF2B5EF4-FFF2-40B4-BE49-F238E27FC236}">
              <a16:creationId xmlns:a16="http://schemas.microsoft.com/office/drawing/2014/main" id="{00000000-0008-0000-0400-00008C010000}"/>
            </a:ext>
          </a:extLst>
        </xdr:cNvPr>
        <xdr:cNvSpPr txBox="1">
          <a:spLocks noChangeArrowheads="1"/>
        </xdr:cNvSpPr>
      </xdr:nvSpPr>
      <xdr:spPr bwMode="auto">
        <a:xfrm>
          <a:off x="35080575" y="32137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397" name="Text Box 18">
          <a:extLst>
            <a:ext uri="{FF2B5EF4-FFF2-40B4-BE49-F238E27FC236}">
              <a16:creationId xmlns:a16="http://schemas.microsoft.com/office/drawing/2014/main" id="{00000000-0008-0000-0400-00008D010000}"/>
            </a:ext>
          </a:extLst>
        </xdr:cNvPr>
        <xdr:cNvSpPr txBox="1">
          <a:spLocks noChangeArrowheads="1"/>
        </xdr:cNvSpPr>
      </xdr:nvSpPr>
      <xdr:spPr bwMode="auto">
        <a:xfrm>
          <a:off x="35080575" y="32137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398" name="Text Box 19">
          <a:extLst>
            <a:ext uri="{FF2B5EF4-FFF2-40B4-BE49-F238E27FC236}">
              <a16:creationId xmlns:a16="http://schemas.microsoft.com/office/drawing/2014/main" id="{00000000-0008-0000-0400-00008E010000}"/>
            </a:ext>
          </a:extLst>
        </xdr:cNvPr>
        <xdr:cNvSpPr txBox="1">
          <a:spLocks noChangeArrowheads="1"/>
        </xdr:cNvSpPr>
      </xdr:nvSpPr>
      <xdr:spPr bwMode="auto">
        <a:xfrm>
          <a:off x="35080575" y="32137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399" name="Text Box 16">
          <a:extLst>
            <a:ext uri="{FF2B5EF4-FFF2-40B4-BE49-F238E27FC236}">
              <a16:creationId xmlns:a16="http://schemas.microsoft.com/office/drawing/2014/main" id="{00000000-0008-0000-0400-00008F010000}"/>
            </a:ext>
          </a:extLst>
        </xdr:cNvPr>
        <xdr:cNvSpPr txBox="1">
          <a:spLocks noChangeArrowheads="1"/>
        </xdr:cNvSpPr>
      </xdr:nvSpPr>
      <xdr:spPr bwMode="auto">
        <a:xfrm>
          <a:off x="35080575" y="32137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400" name="Text Box 17">
          <a:extLst>
            <a:ext uri="{FF2B5EF4-FFF2-40B4-BE49-F238E27FC236}">
              <a16:creationId xmlns:a16="http://schemas.microsoft.com/office/drawing/2014/main" id="{00000000-0008-0000-0400-000090010000}"/>
            </a:ext>
          </a:extLst>
        </xdr:cNvPr>
        <xdr:cNvSpPr txBox="1">
          <a:spLocks noChangeArrowheads="1"/>
        </xdr:cNvSpPr>
      </xdr:nvSpPr>
      <xdr:spPr bwMode="auto">
        <a:xfrm>
          <a:off x="35080575" y="32137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401" name="Text Box 18">
          <a:extLst>
            <a:ext uri="{FF2B5EF4-FFF2-40B4-BE49-F238E27FC236}">
              <a16:creationId xmlns:a16="http://schemas.microsoft.com/office/drawing/2014/main" id="{00000000-0008-0000-0400-000091010000}"/>
            </a:ext>
          </a:extLst>
        </xdr:cNvPr>
        <xdr:cNvSpPr txBox="1">
          <a:spLocks noChangeArrowheads="1"/>
        </xdr:cNvSpPr>
      </xdr:nvSpPr>
      <xdr:spPr bwMode="auto">
        <a:xfrm>
          <a:off x="35080575" y="32137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402" name="Text Box 19">
          <a:extLst>
            <a:ext uri="{FF2B5EF4-FFF2-40B4-BE49-F238E27FC236}">
              <a16:creationId xmlns:a16="http://schemas.microsoft.com/office/drawing/2014/main" id="{00000000-0008-0000-0400-000092010000}"/>
            </a:ext>
          </a:extLst>
        </xdr:cNvPr>
        <xdr:cNvSpPr txBox="1">
          <a:spLocks noChangeArrowheads="1"/>
        </xdr:cNvSpPr>
      </xdr:nvSpPr>
      <xdr:spPr bwMode="auto">
        <a:xfrm>
          <a:off x="35080575" y="32137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13</xdr:row>
      <xdr:rowOff>0</xdr:rowOff>
    </xdr:from>
    <xdr:to>
      <xdr:col>14</xdr:col>
      <xdr:colOff>95250</xdr:colOff>
      <xdr:row>13</xdr:row>
      <xdr:rowOff>171450</xdr:rowOff>
    </xdr:to>
    <xdr:sp macro="" textlink="">
      <xdr:nvSpPr>
        <xdr:cNvPr id="403" name="Text Box 16">
          <a:extLst>
            <a:ext uri="{FF2B5EF4-FFF2-40B4-BE49-F238E27FC236}">
              <a16:creationId xmlns:a16="http://schemas.microsoft.com/office/drawing/2014/main" id="{00000000-0008-0000-0400-000093010000}"/>
            </a:ext>
          </a:extLst>
        </xdr:cNvPr>
        <xdr:cNvSpPr txBox="1">
          <a:spLocks noChangeArrowheads="1"/>
        </xdr:cNvSpPr>
      </xdr:nvSpPr>
      <xdr:spPr bwMode="auto">
        <a:xfrm>
          <a:off x="9867900" y="6600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13</xdr:row>
      <xdr:rowOff>0</xdr:rowOff>
    </xdr:from>
    <xdr:to>
      <xdr:col>14</xdr:col>
      <xdr:colOff>95250</xdr:colOff>
      <xdr:row>13</xdr:row>
      <xdr:rowOff>171450</xdr:rowOff>
    </xdr:to>
    <xdr:sp macro="" textlink="">
      <xdr:nvSpPr>
        <xdr:cNvPr id="404" name="Text Box 17">
          <a:extLst>
            <a:ext uri="{FF2B5EF4-FFF2-40B4-BE49-F238E27FC236}">
              <a16:creationId xmlns:a16="http://schemas.microsoft.com/office/drawing/2014/main" id="{00000000-0008-0000-0400-000094010000}"/>
            </a:ext>
          </a:extLst>
        </xdr:cNvPr>
        <xdr:cNvSpPr txBox="1">
          <a:spLocks noChangeArrowheads="1"/>
        </xdr:cNvSpPr>
      </xdr:nvSpPr>
      <xdr:spPr bwMode="auto">
        <a:xfrm>
          <a:off x="9867900" y="6600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13</xdr:row>
      <xdr:rowOff>0</xdr:rowOff>
    </xdr:from>
    <xdr:to>
      <xdr:col>14</xdr:col>
      <xdr:colOff>95250</xdr:colOff>
      <xdr:row>13</xdr:row>
      <xdr:rowOff>171450</xdr:rowOff>
    </xdr:to>
    <xdr:sp macro="" textlink="">
      <xdr:nvSpPr>
        <xdr:cNvPr id="405" name="Text Box 18">
          <a:extLst>
            <a:ext uri="{FF2B5EF4-FFF2-40B4-BE49-F238E27FC236}">
              <a16:creationId xmlns:a16="http://schemas.microsoft.com/office/drawing/2014/main" id="{00000000-0008-0000-0400-000095010000}"/>
            </a:ext>
          </a:extLst>
        </xdr:cNvPr>
        <xdr:cNvSpPr txBox="1">
          <a:spLocks noChangeArrowheads="1"/>
        </xdr:cNvSpPr>
      </xdr:nvSpPr>
      <xdr:spPr bwMode="auto">
        <a:xfrm>
          <a:off x="9867900" y="6600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13</xdr:row>
      <xdr:rowOff>0</xdr:rowOff>
    </xdr:from>
    <xdr:to>
      <xdr:col>14</xdr:col>
      <xdr:colOff>95250</xdr:colOff>
      <xdr:row>13</xdr:row>
      <xdr:rowOff>171450</xdr:rowOff>
    </xdr:to>
    <xdr:sp macro="" textlink="">
      <xdr:nvSpPr>
        <xdr:cNvPr id="406" name="Text Box 19">
          <a:extLst>
            <a:ext uri="{FF2B5EF4-FFF2-40B4-BE49-F238E27FC236}">
              <a16:creationId xmlns:a16="http://schemas.microsoft.com/office/drawing/2014/main" id="{00000000-0008-0000-0400-000096010000}"/>
            </a:ext>
          </a:extLst>
        </xdr:cNvPr>
        <xdr:cNvSpPr txBox="1">
          <a:spLocks noChangeArrowheads="1"/>
        </xdr:cNvSpPr>
      </xdr:nvSpPr>
      <xdr:spPr bwMode="auto">
        <a:xfrm>
          <a:off x="9867900" y="6600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13</xdr:row>
      <xdr:rowOff>504825</xdr:rowOff>
    </xdr:from>
    <xdr:to>
      <xdr:col>14</xdr:col>
      <xdr:colOff>95250</xdr:colOff>
      <xdr:row>15</xdr:row>
      <xdr:rowOff>385375</xdr:rowOff>
    </xdr:to>
    <xdr:sp macro="" textlink="">
      <xdr:nvSpPr>
        <xdr:cNvPr id="407" name="Text Box 15">
          <a:extLst>
            <a:ext uri="{FF2B5EF4-FFF2-40B4-BE49-F238E27FC236}">
              <a16:creationId xmlns:a16="http://schemas.microsoft.com/office/drawing/2014/main" id="{00000000-0008-0000-0400-000097010000}"/>
            </a:ext>
          </a:extLst>
        </xdr:cNvPr>
        <xdr:cNvSpPr txBox="1">
          <a:spLocks noChangeArrowheads="1"/>
        </xdr:cNvSpPr>
      </xdr:nvSpPr>
      <xdr:spPr bwMode="auto">
        <a:xfrm>
          <a:off x="9867900" y="6791325"/>
          <a:ext cx="95250" cy="1880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11</xdr:row>
      <xdr:rowOff>504825</xdr:rowOff>
    </xdr:from>
    <xdr:ext cx="95250" cy="444014"/>
    <xdr:sp macro="" textlink="">
      <xdr:nvSpPr>
        <xdr:cNvPr id="408" name="Text Box 15">
          <a:extLst>
            <a:ext uri="{FF2B5EF4-FFF2-40B4-BE49-F238E27FC236}">
              <a16:creationId xmlns:a16="http://schemas.microsoft.com/office/drawing/2014/main" id="{00000000-0008-0000-0400-000098010000}"/>
            </a:ext>
          </a:extLst>
        </xdr:cNvPr>
        <xdr:cNvSpPr txBox="1">
          <a:spLocks noChangeArrowheads="1"/>
        </xdr:cNvSpPr>
      </xdr:nvSpPr>
      <xdr:spPr bwMode="auto">
        <a:xfrm>
          <a:off x="9867900" y="52673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13</xdr:row>
      <xdr:rowOff>0</xdr:rowOff>
    </xdr:from>
    <xdr:ext cx="95250" cy="171450"/>
    <xdr:sp macro="" textlink="">
      <xdr:nvSpPr>
        <xdr:cNvPr id="409" name="Text Box 16">
          <a:extLst>
            <a:ext uri="{FF2B5EF4-FFF2-40B4-BE49-F238E27FC236}">
              <a16:creationId xmlns:a16="http://schemas.microsoft.com/office/drawing/2014/main" id="{00000000-0008-0000-0400-000099010000}"/>
            </a:ext>
          </a:extLst>
        </xdr:cNvPr>
        <xdr:cNvSpPr txBox="1">
          <a:spLocks noChangeArrowheads="1"/>
        </xdr:cNvSpPr>
      </xdr:nvSpPr>
      <xdr:spPr bwMode="auto">
        <a:xfrm>
          <a:off x="9867900" y="6600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13</xdr:row>
      <xdr:rowOff>0</xdr:rowOff>
    </xdr:from>
    <xdr:ext cx="95250" cy="171450"/>
    <xdr:sp macro="" textlink="">
      <xdr:nvSpPr>
        <xdr:cNvPr id="410" name="Text Box 17">
          <a:extLst>
            <a:ext uri="{FF2B5EF4-FFF2-40B4-BE49-F238E27FC236}">
              <a16:creationId xmlns:a16="http://schemas.microsoft.com/office/drawing/2014/main" id="{00000000-0008-0000-0400-00009A010000}"/>
            </a:ext>
          </a:extLst>
        </xdr:cNvPr>
        <xdr:cNvSpPr txBox="1">
          <a:spLocks noChangeArrowheads="1"/>
        </xdr:cNvSpPr>
      </xdr:nvSpPr>
      <xdr:spPr bwMode="auto">
        <a:xfrm>
          <a:off x="9867900" y="6600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13</xdr:row>
      <xdr:rowOff>0</xdr:rowOff>
    </xdr:from>
    <xdr:ext cx="95250" cy="171450"/>
    <xdr:sp macro="" textlink="">
      <xdr:nvSpPr>
        <xdr:cNvPr id="411" name="Text Box 18">
          <a:extLst>
            <a:ext uri="{FF2B5EF4-FFF2-40B4-BE49-F238E27FC236}">
              <a16:creationId xmlns:a16="http://schemas.microsoft.com/office/drawing/2014/main" id="{00000000-0008-0000-0400-00009B010000}"/>
            </a:ext>
          </a:extLst>
        </xdr:cNvPr>
        <xdr:cNvSpPr txBox="1">
          <a:spLocks noChangeArrowheads="1"/>
        </xdr:cNvSpPr>
      </xdr:nvSpPr>
      <xdr:spPr bwMode="auto">
        <a:xfrm>
          <a:off x="9867900" y="6600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13</xdr:row>
      <xdr:rowOff>0</xdr:rowOff>
    </xdr:from>
    <xdr:ext cx="95250" cy="171450"/>
    <xdr:sp macro="" textlink="">
      <xdr:nvSpPr>
        <xdr:cNvPr id="412" name="Text Box 19">
          <a:extLst>
            <a:ext uri="{FF2B5EF4-FFF2-40B4-BE49-F238E27FC236}">
              <a16:creationId xmlns:a16="http://schemas.microsoft.com/office/drawing/2014/main" id="{00000000-0008-0000-0400-00009C010000}"/>
            </a:ext>
          </a:extLst>
        </xdr:cNvPr>
        <xdr:cNvSpPr txBox="1">
          <a:spLocks noChangeArrowheads="1"/>
        </xdr:cNvSpPr>
      </xdr:nvSpPr>
      <xdr:spPr bwMode="auto">
        <a:xfrm>
          <a:off x="9867900" y="6600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13</xdr:row>
      <xdr:rowOff>504825</xdr:rowOff>
    </xdr:from>
    <xdr:ext cx="95250" cy="213632"/>
    <xdr:sp macro="" textlink="">
      <xdr:nvSpPr>
        <xdr:cNvPr id="413" name="Text Box 15">
          <a:extLst>
            <a:ext uri="{FF2B5EF4-FFF2-40B4-BE49-F238E27FC236}">
              <a16:creationId xmlns:a16="http://schemas.microsoft.com/office/drawing/2014/main" id="{00000000-0008-0000-0400-00009D010000}"/>
            </a:ext>
          </a:extLst>
        </xdr:cNvPr>
        <xdr:cNvSpPr txBox="1">
          <a:spLocks noChangeArrowheads="1"/>
        </xdr:cNvSpPr>
      </xdr:nvSpPr>
      <xdr:spPr bwMode="auto">
        <a:xfrm>
          <a:off x="9867900" y="67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13</xdr:row>
      <xdr:rowOff>504825</xdr:rowOff>
    </xdr:from>
    <xdr:ext cx="95250" cy="444331"/>
    <xdr:sp macro="" textlink="">
      <xdr:nvSpPr>
        <xdr:cNvPr id="414" name="Text Box 15">
          <a:extLst>
            <a:ext uri="{FF2B5EF4-FFF2-40B4-BE49-F238E27FC236}">
              <a16:creationId xmlns:a16="http://schemas.microsoft.com/office/drawing/2014/main" id="{00000000-0008-0000-0400-00009E010000}"/>
            </a:ext>
          </a:extLst>
        </xdr:cNvPr>
        <xdr:cNvSpPr txBox="1">
          <a:spLocks noChangeArrowheads="1"/>
        </xdr:cNvSpPr>
      </xdr:nvSpPr>
      <xdr:spPr bwMode="auto">
        <a:xfrm>
          <a:off x="9867900" y="67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444014"/>
    <xdr:sp macro="" textlink="">
      <xdr:nvSpPr>
        <xdr:cNvPr id="415" name="Text Box 15">
          <a:extLst>
            <a:ext uri="{FF2B5EF4-FFF2-40B4-BE49-F238E27FC236}">
              <a16:creationId xmlns:a16="http://schemas.microsoft.com/office/drawing/2014/main" id="{00000000-0008-0000-0400-00009F01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416" name="Text Box 16">
          <a:extLst>
            <a:ext uri="{FF2B5EF4-FFF2-40B4-BE49-F238E27FC236}">
              <a16:creationId xmlns:a16="http://schemas.microsoft.com/office/drawing/2014/main" id="{00000000-0008-0000-0400-0000A0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417" name="Text Box 17">
          <a:extLst>
            <a:ext uri="{FF2B5EF4-FFF2-40B4-BE49-F238E27FC236}">
              <a16:creationId xmlns:a16="http://schemas.microsoft.com/office/drawing/2014/main" id="{00000000-0008-0000-0400-0000A1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418" name="Text Box 18">
          <a:extLst>
            <a:ext uri="{FF2B5EF4-FFF2-40B4-BE49-F238E27FC236}">
              <a16:creationId xmlns:a16="http://schemas.microsoft.com/office/drawing/2014/main" id="{00000000-0008-0000-0400-0000A2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419" name="Text Box 19">
          <a:extLst>
            <a:ext uri="{FF2B5EF4-FFF2-40B4-BE49-F238E27FC236}">
              <a16:creationId xmlns:a16="http://schemas.microsoft.com/office/drawing/2014/main" id="{00000000-0008-0000-0400-0000A3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420" name="Text Box 16">
          <a:extLst>
            <a:ext uri="{FF2B5EF4-FFF2-40B4-BE49-F238E27FC236}">
              <a16:creationId xmlns:a16="http://schemas.microsoft.com/office/drawing/2014/main" id="{00000000-0008-0000-0400-0000A4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421" name="Text Box 17">
          <a:extLst>
            <a:ext uri="{FF2B5EF4-FFF2-40B4-BE49-F238E27FC236}">
              <a16:creationId xmlns:a16="http://schemas.microsoft.com/office/drawing/2014/main" id="{00000000-0008-0000-0400-0000A5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422" name="Text Box 18">
          <a:extLst>
            <a:ext uri="{FF2B5EF4-FFF2-40B4-BE49-F238E27FC236}">
              <a16:creationId xmlns:a16="http://schemas.microsoft.com/office/drawing/2014/main" id="{00000000-0008-0000-0400-0000A6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423" name="Text Box 19">
          <a:extLst>
            <a:ext uri="{FF2B5EF4-FFF2-40B4-BE49-F238E27FC236}">
              <a16:creationId xmlns:a16="http://schemas.microsoft.com/office/drawing/2014/main" id="{00000000-0008-0000-0400-0000A7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424" name="Text Box 15">
          <a:extLst>
            <a:ext uri="{FF2B5EF4-FFF2-40B4-BE49-F238E27FC236}">
              <a16:creationId xmlns:a16="http://schemas.microsoft.com/office/drawing/2014/main" id="{00000000-0008-0000-0400-0000A801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14</xdr:row>
      <xdr:rowOff>504825</xdr:rowOff>
    </xdr:from>
    <xdr:to>
      <xdr:col>14</xdr:col>
      <xdr:colOff>95250</xdr:colOff>
      <xdr:row>15</xdr:row>
      <xdr:rowOff>16811</xdr:rowOff>
    </xdr:to>
    <xdr:sp macro="" textlink="">
      <xdr:nvSpPr>
        <xdr:cNvPr id="425" name="Text Box 15">
          <a:extLst>
            <a:ext uri="{FF2B5EF4-FFF2-40B4-BE49-F238E27FC236}">
              <a16:creationId xmlns:a16="http://schemas.microsoft.com/office/drawing/2014/main" id="{00000000-0008-0000-0400-0000A9010000}"/>
            </a:ext>
          </a:extLst>
        </xdr:cNvPr>
        <xdr:cNvSpPr txBox="1">
          <a:spLocks noChangeArrowheads="1"/>
        </xdr:cNvSpPr>
      </xdr:nvSpPr>
      <xdr:spPr bwMode="auto">
        <a:xfrm>
          <a:off x="9867900" y="6981825"/>
          <a:ext cx="95250" cy="168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426" name="Text Box 15">
          <a:extLst>
            <a:ext uri="{FF2B5EF4-FFF2-40B4-BE49-F238E27FC236}">
              <a16:creationId xmlns:a16="http://schemas.microsoft.com/office/drawing/2014/main" id="{00000000-0008-0000-0400-0000AA01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427" name="Text Box 16">
          <a:extLst>
            <a:ext uri="{FF2B5EF4-FFF2-40B4-BE49-F238E27FC236}">
              <a16:creationId xmlns:a16="http://schemas.microsoft.com/office/drawing/2014/main" id="{00000000-0008-0000-0400-0000AB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428" name="Text Box 17">
          <a:extLst>
            <a:ext uri="{FF2B5EF4-FFF2-40B4-BE49-F238E27FC236}">
              <a16:creationId xmlns:a16="http://schemas.microsoft.com/office/drawing/2014/main" id="{00000000-0008-0000-0400-0000AC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429" name="Text Box 18">
          <a:extLst>
            <a:ext uri="{FF2B5EF4-FFF2-40B4-BE49-F238E27FC236}">
              <a16:creationId xmlns:a16="http://schemas.microsoft.com/office/drawing/2014/main" id="{00000000-0008-0000-0400-0000AD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430" name="Text Box 19">
          <a:extLst>
            <a:ext uri="{FF2B5EF4-FFF2-40B4-BE49-F238E27FC236}">
              <a16:creationId xmlns:a16="http://schemas.microsoft.com/office/drawing/2014/main" id="{00000000-0008-0000-0400-0000AE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431" name="Text Box 16">
          <a:extLst>
            <a:ext uri="{FF2B5EF4-FFF2-40B4-BE49-F238E27FC236}">
              <a16:creationId xmlns:a16="http://schemas.microsoft.com/office/drawing/2014/main" id="{00000000-0008-0000-0400-0000AF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432" name="Text Box 17">
          <a:extLst>
            <a:ext uri="{FF2B5EF4-FFF2-40B4-BE49-F238E27FC236}">
              <a16:creationId xmlns:a16="http://schemas.microsoft.com/office/drawing/2014/main" id="{00000000-0008-0000-0400-0000B0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433" name="Text Box 18">
          <a:extLst>
            <a:ext uri="{FF2B5EF4-FFF2-40B4-BE49-F238E27FC236}">
              <a16:creationId xmlns:a16="http://schemas.microsoft.com/office/drawing/2014/main" id="{00000000-0008-0000-0400-0000B1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434" name="Text Box 19">
          <a:extLst>
            <a:ext uri="{FF2B5EF4-FFF2-40B4-BE49-F238E27FC236}">
              <a16:creationId xmlns:a16="http://schemas.microsoft.com/office/drawing/2014/main" id="{00000000-0008-0000-0400-0000B2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435" name="Text Box 15">
          <a:extLst>
            <a:ext uri="{FF2B5EF4-FFF2-40B4-BE49-F238E27FC236}">
              <a16:creationId xmlns:a16="http://schemas.microsoft.com/office/drawing/2014/main" id="{00000000-0008-0000-0400-0000B301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112531</xdr:rowOff>
    </xdr:to>
    <xdr:sp macro="" textlink="">
      <xdr:nvSpPr>
        <xdr:cNvPr id="436" name="Text Box 15">
          <a:extLst>
            <a:ext uri="{FF2B5EF4-FFF2-40B4-BE49-F238E27FC236}">
              <a16:creationId xmlns:a16="http://schemas.microsoft.com/office/drawing/2014/main" id="{00000000-0008-0000-0400-0000B401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437" name="Text Box 15">
          <a:extLst>
            <a:ext uri="{FF2B5EF4-FFF2-40B4-BE49-F238E27FC236}">
              <a16:creationId xmlns:a16="http://schemas.microsoft.com/office/drawing/2014/main" id="{00000000-0008-0000-0400-0000B501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438" name="Text Box 16">
          <a:extLst>
            <a:ext uri="{FF2B5EF4-FFF2-40B4-BE49-F238E27FC236}">
              <a16:creationId xmlns:a16="http://schemas.microsoft.com/office/drawing/2014/main" id="{00000000-0008-0000-0400-0000B6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439" name="Text Box 17">
          <a:extLst>
            <a:ext uri="{FF2B5EF4-FFF2-40B4-BE49-F238E27FC236}">
              <a16:creationId xmlns:a16="http://schemas.microsoft.com/office/drawing/2014/main" id="{00000000-0008-0000-0400-0000B7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440" name="Text Box 18">
          <a:extLst>
            <a:ext uri="{FF2B5EF4-FFF2-40B4-BE49-F238E27FC236}">
              <a16:creationId xmlns:a16="http://schemas.microsoft.com/office/drawing/2014/main" id="{00000000-0008-0000-0400-0000B8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441" name="Text Box 19">
          <a:extLst>
            <a:ext uri="{FF2B5EF4-FFF2-40B4-BE49-F238E27FC236}">
              <a16:creationId xmlns:a16="http://schemas.microsoft.com/office/drawing/2014/main" id="{00000000-0008-0000-0400-0000B9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442" name="Text Box 16">
          <a:extLst>
            <a:ext uri="{FF2B5EF4-FFF2-40B4-BE49-F238E27FC236}">
              <a16:creationId xmlns:a16="http://schemas.microsoft.com/office/drawing/2014/main" id="{00000000-0008-0000-0400-0000BA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443" name="Text Box 17">
          <a:extLst>
            <a:ext uri="{FF2B5EF4-FFF2-40B4-BE49-F238E27FC236}">
              <a16:creationId xmlns:a16="http://schemas.microsoft.com/office/drawing/2014/main" id="{00000000-0008-0000-0400-0000BB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444" name="Text Box 18">
          <a:extLst>
            <a:ext uri="{FF2B5EF4-FFF2-40B4-BE49-F238E27FC236}">
              <a16:creationId xmlns:a16="http://schemas.microsoft.com/office/drawing/2014/main" id="{00000000-0008-0000-0400-0000BC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445" name="Text Box 19">
          <a:extLst>
            <a:ext uri="{FF2B5EF4-FFF2-40B4-BE49-F238E27FC236}">
              <a16:creationId xmlns:a16="http://schemas.microsoft.com/office/drawing/2014/main" id="{00000000-0008-0000-0400-0000BD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446" name="Text Box 15">
          <a:extLst>
            <a:ext uri="{FF2B5EF4-FFF2-40B4-BE49-F238E27FC236}">
              <a16:creationId xmlns:a16="http://schemas.microsoft.com/office/drawing/2014/main" id="{00000000-0008-0000-0400-0000BE01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112531</xdr:rowOff>
    </xdr:to>
    <xdr:sp macro="" textlink="">
      <xdr:nvSpPr>
        <xdr:cNvPr id="447" name="Text Box 15">
          <a:extLst>
            <a:ext uri="{FF2B5EF4-FFF2-40B4-BE49-F238E27FC236}">
              <a16:creationId xmlns:a16="http://schemas.microsoft.com/office/drawing/2014/main" id="{00000000-0008-0000-0400-0000BF01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14</xdr:row>
      <xdr:rowOff>301625</xdr:rowOff>
    </xdr:from>
    <xdr:to>
      <xdr:col>14</xdr:col>
      <xdr:colOff>97630</xdr:colOff>
      <xdr:row>15</xdr:row>
      <xdr:rowOff>6531</xdr:rowOff>
    </xdr:to>
    <xdr:sp macro="" textlink="">
      <xdr:nvSpPr>
        <xdr:cNvPr id="448" name="Text Box 15">
          <a:extLst>
            <a:ext uri="{FF2B5EF4-FFF2-40B4-BE49-F238E27FC236}">
              <a16:creationId xmlns:a16="http://schemas.microsoft.com/office/drawing/2014/main" id="{00000000-0008-0000-0400-0000C0010000}"/>
            </a:ext>
          </a:extLst>
        </xdr:cNvPr>
        <xdr:cNvSpPr txBox="1">
          <a:spLocks noChangeArrowheads="1"/>
        </xdr:cNvSpPr>
      </xdr:nvSpPr>
      <xdr:spPr bwMode="auto">
        <a:xfrm>
          <a:off x="9867900" y="6978650"/>
          <a:ext cx="97630"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14</xdr:row>
      <xdr:rowOff>301625</xdr:rowOff>
    </xdr:from>
    <xdr:to>
      <xdr:col>14</xdr:col>
      <xdr:colOff>97630</xdr:colOff>
      <xdr:row>15</xdr:row>
      <xdr:rowOff>6531</xdr:rowOff>
    </xdr:to>
    <xdr:sp macro="" textlink="">
      <xdr:nvSpPr>
        <xdr:cNvPr id="449" name="Text Box 15">
          <a:extLst>
            <a:ext uri="{FF2B5EF4-FFF2-40B4-BE49-F238E27FC236}">
              <a16:creationId xmlns:a16="http://schemas.microsoft.com/office/drawing/2014/main" id="{00000000-0008-0000-0400-0000C1010000}"/>
            </a:ext>
          </a:extLst>
        </xdr:cNvPr>
        <xdr:cNvSpPr txBox="1">
          <a:spLocks noChangeArrowheads="1"/>
        </xdr:cNvSpPr>
      </xdr:nvSpPr>
      <xdr:spPr bwMode="auto">
        <a:xfrm>
          <a:off x="9867900" y="6978650"/>
          <a:ext cx="97630"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14</xdr:row>
      <xdr:rowOff>301625</xdr:rowOff>
    </xdr:from>
    <xdr:to>
      <xdr:col>14</xdr:col>
      <xdr:colOff>97630</xdr:colOff>
      <xdr:row>15</xdr:row>
      <xdr:rowOff>6531</xdr:rowOff>
    </xdr:to>
    <xdr:sp macro="" textlink="">
      <xdr:nvSpPr>
        <xdr:cNvPr id="450" name="Text Box 15">
          <a:extLst>
            <a:ext uri="{FF2B5EF4-FFF2-40B4-BE49-F238E27FC236}">
              <a16:creationId xmlns:a16="http://schemas.microsoft.com/office/drawing/2014/main" id="{00000000-0008-0000-0400-0000C2010000}"/>
            </a:ext>
          </a:extLst>
        </xdr:cNvPr>
        <xdr:cNvSpPr txBox="1">
          <a:spLocks noChangeArrowheads="1"/>
        </xdr:cNvSpPr>
      </xdr:nvSpPr>
      <xdr:spPr bwMode="auto">
        <a:xfrm>
          <a:off x="9867900" y="6978650"/>
          <a:ext cx="97630"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14</xdr:row>
      <xdr:rowOff>301625</xdr:rowOff>
    </xdr:from>
    <xdr:to>
      <xdr:col>14</xdr:col>
      <xdr:colOff>97630</xdr:colOff>
      <xdr:row>15</xdr:row>
      <xdr:rowOff>6531</xdr:rowOff>
    </xdr:to>
    <xdr:sp macro="" textlink="">
      <xdr:nvSpPr>
        <xdr:cNvPr id="451" name="Text Box 15">
          <a:extLst>
            <a:ext uri="{FF2B5EF4-FFF2-40B4-BE49-F238E27FC236}">
              <a16:creationId xmlns:a16="http://schemas.microsoft.com/office/drawing/2014/main" id="{00000000-0008-0000-0400-0000C3010000}"/>
            </a:ext>
          </a:extLst>
        </xdr:cNvPr>
        <xdr:cNvSpPr txBox="1">
          <a:spLocks noChangeArrowheads="1"/>
        </xdr:cNvSpPr>
      </xdr:nvSpPr>
      <xdr:spPr bwMode="auto">
        <a:xfrm>
          <a:off x="9867900" y="6978650"/>
          <a:ext cx="97630"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452" name="Text Box 15">
          <a:extLst>
            <a:ext uri="{FF2B5EF4-FFF2-40B4-BE49-F238E27FC236}">
              <a16:creationId xmlns:a16="http://schemas.microsoft.com/office/drawing/2014/main" id="{00000000-0008-0000-0400-0000C401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453" name="Text Box 15">
          <a:extLst>
            <a:ext uri="{FF2B5EF4-FFF2-40B4-BE49-F238E27FC236}">
              <a16:creationId xmlns:a16="http://schemas.microsoft.com/office/drawing/2014/main" id="{00000000-0008-0000-0400-0000C501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14</xdr:row>
      <xdr:rowOff>301625</xdr:rowOff>
    </xdr:from>
    <xdr:to>
      <xdr:col>14</xdr:col>
      <xdr:colOff>97630</xdr:colOff>
      <xdr:row>15</xdr:row>
      <xdr:rowOff>114167</xdr:rowOff>
    </xdr:to>
    <xdr:sp macro="" textlink="">
      <xdr:nvSpPr>
        <xdr:cNvPr id="454" name="Text Box 15">
          <a:extLst>
            <a:ext uri="{FF2B5EF4-FFF2-40B4-BE49-F238E27FC236}">
              <a16:creationId xmlns:a16="http://schemas.microsoft.com/office/drawing/2014/main" id="{00000000-0008-0000-0400-0000C6010000}"/>
            </a:ext>
          </a:extLst>
        </xdr:cNvPr>
        <xdr:cNvSpPr txBox="1">
          <a:spLocks noChangeArrowheads="1"/>
        </xdr:cNvSpPr>
      </xdr:nvSpPr>
      <xdr:spPr bwMode="auto">
        <a:xfrm>
          <a:off x="9867900" y="6978650"/>
          <a:ext cx="97630"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14</xdr:row>
      <xdr:rowOff>301625</xdr:rowOff>
    </xdr:from>
    <xdr:to>
      <xdr:col>14</xdr:col>
      <xdr:colOff>97630</xdr:colOff>
      <xdr:row>15</xdr:row>
      <xdr:rowOff>114167</xdr:rowOff>
    </xdr:to>
    <xdr:sp macro="" textlink="">
      <xdr:nvSpPr>
        <xdr:cNvPr id="455" name="Text Box 15">
          <a:extLst>
            <a:ext uri="{FF2B5EF4-FFF2-40B4-BE49-F238E27FC236}">
              <a16:creationId xmlns:a16="http://schemas.microsoft.com/office/drawing/2014/main" id="{00000000-0008-0000-0400-0000C7010000}"/>
            </a:ext>
          </a:extLst>
        </xdr:cNvPr>
        <xdr:cNvSpPr txBox="1">
          <a:spLocks noChangeArrowheads="1"/>
        </xdr:cNvSpPr>
      </xdr:nvSpPr>
      <xdr:spPr bwMode="auto">
        <a:xfrm>
          <a:off x="9867900" y="6978650"/>
          <a:ext cx="97630"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14</xdr:row>
      <xdr:rowOff>301625</xdr:rowOff>
    </xdr:from>
    <xdr:to>
      <xdr:col>14</xdr:col>
      <xdr:colOff>97630</xdr:colOff>
      <xdr:row>15</xdr:row>
      <xdr:rowOff>114167</xdr:rowOff>
    </xdr:to>
    <xdr:sp macro="" textlink="">
      <xdr:nvSpPr>
        <xdr:cNvPr id="456" name="Text Box 15">
          <a:extLst>
            <a:ext uri="{FF2B5EF4-FFF2-40B4-BE49-F238E27FC236}">
              <a16:creationId xmlns:a16="http://schemas.microsoft.com/office/drawing/2014/main" id="{00000000-0008-0000-0400-0000C8010000}"/>
            </a:ext>
          </a:extLst>
        </xdr:cNvPr>
        <xdr:cNvSpPr txBox="1">
          <a:spLocks noChangeArrowheads="1"/>
        </xdr:cNvSpPr>
      </xdr:nvSpPr>
      <xdr:spPr bwMode="auto">
        <a:xfrm>
          <a:off x="9867900" y="6978650"/>
          <a:ext cx="97630"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457" name="Text Box 15">
          <a:extLst>
            <a:ext uri="{FF2B5EF4-FFF2-40B4-BE49-F238E27FC236}">
              <a16:creationId xmlns:a16="http://schemas.microsoft.com/office/drawing/2014/main" id="{00000000-0008-0000-0400-0000C901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458" name="Text Box 15">
          <a:extLst>
            <a:ext uri="{FF2B5EF4-FFF2-40B4-BE49-F238E27FC236}">
              <a16:creationId xmlns:a16="http://schemas.microsoft.com/office/drawing/2014/main" id="{00000000-0008-0000-0400-0000CA01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459" name="Text Box 15">
          <a:extLst>
            <a:ext uri="{FF2B5EF4-FFF2-40B4-BE49-F238E27FC236}">
              <a16:creationId xmlns:a16="http://schemas.microsoft.com/office/drawing/2014/main" id="{00000000-0008-0000-0400-0000CB01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460" name="Text Box 15">
          <a:extLst>
            <a:ext uri="{FF2B5EF4-FFF2-40B4-BE49-F238E27FC236}">
              <a16:creationId xmlns:a16="http://schemas.microsoft.com/office/drawing/2014/main" id="{00000000-0008-0000-0400-0000CC01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461" name="Text Box 15">
          <a:extLst>
            <a:ext uri="{FF2B5EF4-FFF2-40B4-BE49-F238E27FC236}">
              <a16:creationId xmlns:a16="http://schemas.microsoft.com/office/drawing/2014/main" id="{00000000-0008-0000-0400-0000CD01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462" name="Text Box 15">
          <a:extLst>
            <a:ext uri="{FF2B5EF4-FFF2-40B4-BE49-F238E27FC236}">
              <a16:creationId xmlns:a16="http://schemas.microsoft.com/office/drawing/2014/main" id="{00000000-0008-0000-0400-0000CE01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463" name="Text Box 15">
          <a:extLst>
            <a:ext uri="{FF2B5EF4-FFF2-40B4-BE49-F238E27FC236}">
              <a16:creationId xmlns:a16="http://schemas.microsoft.com/office/drawing/2014/main" id="{00000000-0008-0000-0400-0000CF01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464" name="Text Box 15">
          <a:extLst>
            <a:ext uri="{FF2B5EF4-FFF2-40B4-BE49-F238E27FC236}">
              <a16:creationId xmlns:a16="http://schemas.microsoft.com/office/drawing/2014/main" id="{00000000-0008-0000-0400-0000D001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465" name="Text Box 15">
          <a:extLst>
            <a:ext uri="{FF2B5EF4-FFF2-40B4-BE49-F238E27FC236}">
              <a16:creationId xmlns:a16="http://schemas.microsoft.com/office/drawing/2014/main" id="{00000000-0008-0000-0400-0000D101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466" name="Text Box 15">
          <a:extLst>
            <a:ext uri="{FF2B5EF4-FFF2-40B4-BE49-F238E27FC236}">
              <a16:creationId xmlns:a16="http://schemas.microsoft.com/office/drawing/2014/main" id="{00000000-0008-0000-0400-0000D201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467" name="Text Box 15">
          <a:extLst>
            <a:ext uri="{FF2B5EF4-FFF2-40B4-BE49-F238E27FC236}">
              <a16:creationId xmlns:a16="http://schemas.microsoft.com/office/drawing/2014/main" id="{00000000-0008-0000-0400-0000D301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468" name="Text Box 15">
          <a:extLst>
            <a:ext uri="{FF2B5EF4-FFF2-40B4-BE49-F238E27FC236}">
              <a16:creationId xmlns:a16="http://schemas.microsoft.com/office/drawing/2014/main" id="{00000000-0008-0000-0400-0000D401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469" name="Text Box 15">
          <a:extLst>
            <a:ext uri="{FF2B5EF4-FFF2-40B4-BE49-F238E27FC236}">
              <a16:creationId xmlns:a16="http://schemas.microsoft.com/office/drawing/2014/main" id="{00000000-0008-0000-0400-0000D501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470" name="Text Box 15">
          <a:extLst>
            <a:ext uri="{FF2B5EF4-FFF2-40B4-BE49-F238E27FC236}">
              <a16:creationId xmlns:a16="http://schemas.microsoft.com/office/drawing/2014/main" id="{00000000-0008-0000-0400-0000D601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471" name="Text Box 15">
          <a:extLst>
            <a:ext uri="{FF2B5EF4-FFF2-40B4-BE49-F238E27FC236}">
              <a16:creationId xmlns:a16="http://schemas.microsoft.com/office/drawing/2014/main" id="{00000000-0008-0000-0400-0000D701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472" name="Text Box 15">
          <a:extLst>
            <a:ext uri="{FF2B5EF4-FFF2-40B4-BE49-F238E27FC236}">
              <a16:creationId xmlns:a16="http://schemas.microsoft.com/office/drawing/2014/main" id="{00000000-0008-0000-0400-0000D801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473" name="Text Box 15">
          <a:extLst>
            <a:ext uri="{FF2B5EF4-FFF2-40B4-BE49-F238E27FC236}">
              <a16:creationId xmlns:a16="http://schemas.microsoft.com/office/drawing/2014/main" id="{00000000-0008-0000-0400-0000D901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14</xdr:row>
      <xdr:rowOff>301625</xdr:rowOff>
    </xdr:from>
    <xdr:to>
      <xdr:col>14</xdr:col>
      <xdr:colOff>97630</xdr:colOff>
      <xdr:row>15</xdr:row>
      <xdr:rowOff>114167</xdr:rowOff>
    </xdr:to>
    <xdr:sp macro="" textlink="">
      <xdr:nvSpPr>
        <xdr:cNvPr id="474" name="Text Box 15">
          <a:extLst>
            <a:ext uri="{FF2B5EF4-FFF2-40B4-BE49-F238E27FC236}">
              <a16:creationId xmlns:a16="http://schemas.microsoft.com/office/drawing/2014/main" id="{00000000-0008-0000-0400-0000DA010000}"/>
            </a:ext>
          </a:extLst>
        </xdr:cNvPr>
        <xdr:cNvSpPr txBox="1">
          <a:spLocks noChangeArrowheads="1"/>
        </xdr:cNvSpPr>
      </xdr:nvSpPr>
      <xdr:spPr bwMode="auto">
        <a:xfrm>
          <a:off x="9867900" y="6978650"/>
          <a:ext cx="97630"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14</xdr:row>
      <xdr:rowOff>301625</xdr:rowOff>
    </xdr:from>
    <xdr:to>
      <xdr:col>14</xdr:col>
      <xdr:colOff>97630</xdr:colOff>
      <xdr:row>15</xdr:row>
      <xdr:rowOff>114167</xdr:rowOff>
    </xdr:to>
    <xdr:sp macro="" textlink="">
      <xdr:nvSpPr>
        <xdr:cNvPr id="475" name="Text Box 15">
          <a:extLst>
            <a:ext uri="{FF2B5EF4-FFF2-40B4-BE49-F238E27FC236}">
              <a16:creationId xmlns:a16="http://schemas.microsoft.com/office/drawing/2014/main" id="{00000000-0008-0000-0400-0000DB010000}"/>
            </a:ext>
          </a:extLst>
        </xdr:cNvPr>
        <xdr:cNvSpPr txBox="1">
          <a:spLocks noChangeArrowheads="1"/>
        </xdr:cNvSpPr>
      </xdr:nvSpPr>
      <xdr:spPr bwMode="auto">
        <a:xfrm>
          <a:off x="9867900" y="6978650"/>
          <a:ext cx="97630"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14</xdr:row>
      <xdr:rowOff>301625</xdr:rowOff>
    </xdr:from>
    <xdr:to>
      <xdr:col>14</xdr:col>
      <xdr:colOff>97630</xdr:colOff>
      <xdr:row>15</xdr:row>
      <xdr:rowOff>114167</xdr:rowOff>
    </xdr:to>
    <xdr:sp macro="" textlink="">
      <xdr:nvSpPr>
        <xdr:cNvPr id="476" name="Text Box 15">
          <a:extLst>
            <a:ext uri="{FF2B5EF4-FFF2-40B4-BE49-F238E27FC236}">
              <a16:creationId xmlns:a16="http://schemas.microsoft.com/office/drawing/2014/main" id="{00000000-0008-0000-0400-0000DC010000}"/>
            </a:ext>
          </a:extLst>
        </xdr:cNvPr>
        <xdr:cNvSpPr txBox="1">
          <a:spLocks noChangeArrowheads="1"/>
        </xdr:cNvSpPr>
      </xdr:nvSpPr>
      <xdr:spPr bwMode="auto">
        <a:xfrm>
          <a:off x="9867900" y="6978650"/>
          <a:ext cx="97630"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14</xdr:row>
      <xdr:rowOff>301625</xdr:rowOff>
    </xdr:from>
    <xdr:to>
      <xdr:col>14</xdr:col>
      <xdr:colOff>97630</xdr:colOff>
      <xdr:row>15</xdr:row>
      <xdr:rowOff>114167</xdr:rowOff>
    </xdr:to>
    <xdr:sp macro="" textlink="">
      <xdr:nvSpPr>
        <xdr:cNvPr id="477" name="Text Box 15">
          <a:extLst>
            <a:ext uri="{FF2B5EF4-FFF2-40B4-BE49-F238E27FC236}">
              <a16:creationId xmlns:a16="http://schemas.microsoft.com/office/drawing/2014/main" id="{00000000-0008-0000-0400-0000DD010000}"/>
            </a:ext>
          </a:extLst>
        </xdr:cNvPr>
        <xdr:cNvSpPr txBox="1">
          <a:spLocks noChangeArrowheads="1"/>
        </xdr:cNvSpPr>
      </xdr:nvSpPr>
      <xdr:spPr bwMode="auto">
        <a:xfrm>
          <a:off x="9867900" y="6978650"/>
          <a:ext cx="97630"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14</xdr:row>
      <xdr:rowOff>301625</xdr:rowOff>
    </xdr:from>
    <xdr:to>
      <xdr:col>14</xdr:col>
      <xdr:colOff>97630</xdr:colOff>
      <xdr:row>15</xdr:row>
      <xdr:rowOff>114167</xdr:rowOff>
    </xdr:to>
    <xdr:sp macro="" textlink="">
      <xdr:nvSpPr>
        <xdr:cNvPr id="478" name="Text Box 15">
          <a:extLst>
            <a:ext uri="{FF2B5EF4-FFF2-40B4-BE49-F238E27FC236}">
              <a16:creationId xmlns:a16="http://schemas.microsoft.com/office/drawing/2014/main" id="{00000000-0008-0000-0400-0000DE010000}"/>
            </a:ext>
          </a:extLst>
        </xdr:cNvPr>
        <xdr:cNvSpPr txBox="1">
          <a:spLocks noChangeArrowheads="1"/>
        </xdr:cNvSpPr>
      </xdr:nvSpPr>
      <xdr:spPr bwMode="auto">
        <a:xfrm>
          <a:off x="9867900" y="6978650"/>
          <a:ext cx="97630"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14</xdr:row>
      <xdr:rowOff>301625</xdr:rowOff>
    </xdr:from>
    <xdr:to>
      <xdr:col>14</xdr:col>
      <xdr:colOff>97630</xdr:colOff>
      <xdr:row>15</xdr:row>
      <xdr:rowOff>114167</xdr:rowOff>
    </xdr:to>
    <xdr:sp macro="" textlink="">
      <xdr:nvSpPr>
        <xdr:cNvPr id="479" name="Text Box 15">
          <a:extLst>
            <a:ext uri="{FF2B5EF4-FFF2-40B4-BE49-F238E27FC236}">
              <a16:creationId xmlns:a16="http://schemas.microsoft.com/office/drawing/2014/main" id="{00000000-0008-0000-0400-0000DF010000}"/>
            </a:ext>
          </a:extLst>
        </xdr:cNvPr>
        <xdr:cNvSpPr txBox="1">
          <a:spLocks noChangeArrowheads="1"/>
        </xdr:cNvSpPr>
      </xdr:nvSpPr>
      <xdr:spPr bwMode="auto">
        <a:xfrm>
          <a:off x="9867900" y="6978650"/>
          <a:ext cx="97630"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480" name="Text Box 15">
          <a:extLst>
            <a:ext uri="{FF2B5EF4-FFF2-40B4-BE49-F238E27FC236}">
              <a16:creationId xmlns:a16="http://schemas.microsoft.com/office/drawing/2014/main" id="{00000000-0008-0000-0400-0000E001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481" name="Text Box 15">
          <a:extLst>
            <a:ext uri="{FF2B5EF4-FFF2-40B4-BE49-F238E27FC236}">
              <a16:creationId xmlns:a16="http://schemas.microsoft.com/office/drawing/2014/main" id="{00000000-0008-0000-0400-0000E101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482" name="Text Box 15">
          <a:extLst>
            <a:ext uri="{FF2B5EF4-FFF2-40B4-BE49-F238E27FC236}">
              <a16:creationId xmlns:a16="http://schemas.microsoft.com/office/drawing/2014/main" id="{00000000-0008-0000-0400-0000E201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483" name="Text Box 15">
          <a:extLst>
            <a:ext uri="{FF2B5EF4-FFF2-40B4-BE49-F238E27FC236}">
              <a16:creationId xmlns:a16="http://schemas.microsoft.com/office/drawing/2014/main" id="{00000000-0008-0000-0400-0000E301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484" name="Text Box 15">
          <a:extLst>
            <a:ext uri="{FF2B5EF4-FFF2-40B4-BE49-F238E27FC236}">
              <a16:creationId xmlns:a16="http://schemas.microsoft.com/office/drawing/2014/main" id="{00000000-0008-0000-0400-0000E401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485" name="Text Box 15">
          <a:extLst>
            <a:ext uri="{FF2B5EF4-FFF2-40B4-BE49-F238E27FC236}">
              <a16:creationId xmlns:a16="http://schemas.microsoft.com/office/drawing/2014/main" id="{00000000-0008-0000-0400-0000E501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486" name="Text Box 15">
          <a:extLst>
            <a:ext uri="{FF2B5EF4-FFF2-40B4-BE49-F238E27FC236}">
              <a16:creationId xmlns:a16="http://schemas.microsoft.com/office/drawing/2014/main" id="{00000000-0008-0000-0400-0000E601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487" name="Text Box 16">
          <a:extLst>
            <a:ext uri="{FF2B5EF4-FFF2-40B4-BE49-F238E27FC236}">
              <a16:creationId xmlns:a16="http://schemas.microsoft.com/office/drawing/2014/main" id="{00000000-0008-0000-0400-0000E7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488" name="Text Box 17">
          <a:extLst>
            <a:ext uri="{FF2B5EF4-FFF2-40B4-BE49-F238E27FC236}">
              <a16:creationId xmlns:a16="http://schemas.microsoft.com/office/drawing/2014/main" id="{00000000-0008-0000-0400-0000E8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489" name="Text Box 18">
          <a:extLst>
            <a:ext uri="{FF2B5EF4-FFF2-40B4-BE49-F238E27FC236}">
              <a16:creationId xmlns:a16="http://schemas.microsoft.com/office/drawing/2014/main" id="{00000000-0008-0000-0400-0000E9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490" name="Text Box 19">
          <a:extLst>
            <a:ext uri="{FF2B5EF4-FFF2-40B4-BE49-F238E27FC236}">
              <a16:creationId xmlns:a16="http://schemas.microsoft.com/office/drawing/2014/main" id="{00000000-0008-0000-0400-0000EA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491" name="Text Box 16">
          <a:extLst>
            <a:ext uri="{FF2B5EF4-FFF2-40B4-BE49-F238E27FC236}">
              <a16:creationId xmlns:a16="http://schemas.microsoft.com/office/drawing/2014/main" id="{00000000-0008-0000-0400-0000EB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492" name="Text Box 17">
          <a:extLst>
            <a:ext uri="{FF2B5EF4-FFF2-40B4-BE49-F238E27FC236}">
              <a16:creationId xmlns:a16="http://schemas.microsoft.com/office/drawing/2014/main" id="{00000000-0008-0000-0400-0000EC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493" name="Text Box 18">
          <a:extLst>
            <a:ext uri="{FF2B5EF4-FFF2-40B4-BE49-F238E27FC236}">
              <a16:creationId xmlns:a16="http://schemas.microsoft.com/office/drawing/2014/main" id="{00000000-0008-0000-0400-0000ED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494" name="Text Box 19">
          <a:extLst>
            <a:ext uri="{FF2B5EF4-FFF2-40B4-BE49-F238E27FC236}">
              <a16:creationId xmlns:a16="http://schemas.microsoft.com/office/drawing/2014/main" id="{00000000-0008-0000-0400-0000EE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495" name="Text Box 15">
          <a:extLst>
            <a:ext uri="{FF2B5EF4-FFF2-40B4-BE49-F238E27FC236}">
              <a16:creationId xmlns:a16="http://schemas.microsoft.com/office/drawing/2014/main" id="{00000000-0008-0000-0400-0000EF01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186010</xdr:rowOff>
    </xdr:to>
    <xdr:sp macro="" textlink="">
      <xdr:nvSpPr>
        <xdr:cNvPr id="496" name="Text Box 15">
          <a:extLst>
            <a:ext uri="{FF2B5EF4-FFF2-40B4-BE49-F238E27FC236}">
              <a16:creationId xmlns:a16="http://schemas.microsoft.com/office/drawing/2014/main" id="{00000000-0008-0000-0400-0000F0010000}"/>
            </a:ext>
          </a:extLst>
        </xdr:cNvPr>
        <xdr:cNvSpPr txBox="1">
          <a:spLocks noChangeArrowheads="1"/>
        </xdr:cNvSpPr>
      </xdr:nvSpPr>
      <xdr:spPr bwMode="auto">
        <a:xfrm>
          <a:off x="9867900" y="6981825"/>
          <a:ext cx="97630" cy="12242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186010</xdr:rowOff>
    </xdr:to>
    <xdr:sp macro="" textlink="">
      <xdr:nvSpPr>
        <xdr:cNvPr id="497" name="Text Box 15">
          <a:extLst>
            <a:ext uri="{FF2B5EF4-FFF2-40B4-BE49-F238E27FC236}">
              <a16:creationId xmlns:a16="http://schemas.microsoft.com/office/drawing/2014/main" id="{00000000-0008-0000-0400-0000F1010000}"/>
            </a:ext>
          </a:extLst>
        </xdr:cNvPr>
        <xdr:cNvSpPr txBox="1">
          <a:spLocks noChangeArrowheads="1"/>
        </xdr:cNvSpPr>
      </xdr:nvSpPr>
      <xdr:spPr bwMode="auto">
        <a:xfrm>
          <a:off x="9867900" y="6981825"/>
          <a:ext cx="97630" cy="12242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186010</xdr:rowOff>
    </xdr:to>
    <xdr:sp macro="" textlink="">
      <xdr:nvSpPr>
        <xdr:cNvPr id="498" name="Text Box 15">
          <a:extLst>
            <a:ext uri="{FF2B5EF4-FFF2-40B4-BE49-F238E27FC236}">
              <a16:creationId xmlns:a16="http://schemas.microsoft.com/office/drawing/2014/main" id="{00000000-0008-0000-0400-0000F2010000}"/>
            </a:ext>
          </a:extLst>
        </xdr:cNvPr>
        <xdr:cNvSpPr txBox="1">
          <a:spLocks noChangeArrowheads="1"/>
        </xdr:cNvSpPr>
      </xdr:nvSpPr>
      <xdr:spPr bwMode="auto">
        <a:xfrm>
          <a:off x="9867900" y="6981825"/>
          <a:ext cx="97630" cy="12242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499" name="Text Box 15">
          <a:extLst>
            <a:ext uri="{FF2B5EF4-FFF2-40B4-BE49-F238E27FC236}">
              <a16:creationId xmlns:a16="http://schemas.microsoft.com/office/drawing/2014/main" id="{00000000-0008-0000-0400-0000F301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500" name="Text Box 16">
          <a:extLst>
            <a:ext uri="{FF2B5EF4-FFF2-40B4-BE49-F238E27FC236}">
              <a16:creationId xmlns:a16="http://schemas.microsoft.com/office/drawing/2014/main" id="{00000000-0008-0000-0400-0000F4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501" name="Text Box 17">
          <a:extLst>
            <a:ext uri="{FF2B5EF4-FFF2-40B4-BE49-F238E27FC236}">
              <a16:creationId xmlns:a16="http://schemas.microsoft.com/office/drawing/2014/main" id="{00000000-0008-0000-0400-0000F5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502" name="Text Box 18">
          <a:extLst>
            <a:ext uri="{FF2B5EF4-FFF2-40B4-BE49-F238E27FC236}">
              <a16:creationId xmlns:a16="http://schemas.microsoft.com/office/drawing/2014/main" id="{00000000-0008-0000-0400-0000F6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503" name="Text Box 19">
          <a:extLst>
            <a:ext uri="{FF2B5EF4-FFF2-40B4-BE49-F238E27FC236}">
              <a16:creationId xmlns:a16="http://schemas.microsoft.com/office/drawing/2014/main" id="{00000000-0008-0000-0400-0000F7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504" name="Text Box 16">
          <a:extLst>
            <a:ext uri="{FF2B5EF4-FFF2-40B4-BE49-F238E27FC236}">
              <a16:creationId xmlns:a16="http://schemas.microsoft.com/office/drawing/2014/main" id="{00000000-0008-0000-0400-0000F8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505" name="Text Box 17">
          <a:extLst>
            <a:ext uri="{FF2B5EF4-FFF2-40B4-BE49-F238E27FC236}">
              <a16:creationId xmlns:a16="http://schemas.microsoft.com/office/drawing/2014/main" id="{00000000-0008-0000-0400-0000F9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506" name="Text Box 18">
          <a:extLst>
            <a:ext uri="{FF2B5EF4-FFF2-40B4-BE49-F238E27FC236}">
              <a16:creationId xmlns:a16="http://schemas.microsoft.com/office/drawing/2014/main" id="{00000000-0008-0000-0400-0000FA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507" name="Text Box 19">
          <a:extLst>
            <a:ext uri="{FF2B5EF4-FFF2-40B4-BE49-F238E27FC236}">
              <a16:creationId xmlns:a16="http://schemas.microsoft.com/office/drawing/2014/main" id="{00000000-0008-0000-0400-0000FB01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508" name="Text Box 15">
          <a:extLst>
            <a:ext uri="{FF2B5EF4-FFF2-40B4-BE49-F238E27FC236}">
              <a16:creationId xmlns:a16="http://schemas.microsoft.com/office/drawing/2014/main" id="{00000000-0008-0000-0400-0000FC01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186010</xdr:rowOff>
    </xdr:to>
    <xdr:sp macro="" textlink="">
      <xdr:nvSpPr>
        <xdr:cNvPr id="509" name="Text Box 15">
          <a:extLst>
            <a:ext uri="{FF2B5EF4-FFF2-40B4-BE49-F238E27FC236}">
              <a16:creationId xmlns:a16="http://schemas.microsoft.com/office/drawing/2014/main" id="{00000000-0008-0000-0400-0000FD010000}"/>
            </a:ext>
          </a:extLst>
        </xdr:cNvPr>
        <xdr:cNvSpPr txBox="1">
          <a:spLocks noChangeArrowheads="1"/>
        </xdr:cNvSpPr>
      </xdr:nvSpPr>
      <xdr:spPr bwMode="auto">
        <a:xfrm>
          <a:off x="9867900" y="6981825"/>
          <a:ext cx="97630" cy="12242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186010</xdr:rowOff>
    </xdr:to>
    <xdr:sp macro="" textlink="">
      <xdr:nvSpPr>
        <xdr:cNvPr id="510" name="Text Box 15">
          <a:extLst>
            <a:ext uri="{FF2B5EF4-FFF2-40B4-BE49-F238E27FC236}">
              <a16:creationId xmlns:a16="http://schemas.microsoft.com/office/drawing/2014/main" id="{00000000-0008-0000-0400-0000FE010000}"/>
            </a:ext>
          </a:extLst>
        </xdr:cNvPr>
        <xdr:cNvSpPr txBox="1">
          <a:spLocks noChangeArrowheads="1"/>
        </xdr:cNvSpPr>
      </xdr:nvSpPr>
      <xdr:spPr bwMode="auto">
        <a:xfrm>
          <a:off x="9867900" y="6981825"/>
          <a:ext cx="97630" cy="12242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186010</xdr:rowOff>
    </xdr:to>
    <xdr:sp macro="" textlink="">
      <xdr:nvSpPr>
        <xdr:cNvPr id="511" name="Text Box 15">
          <a:extLst>
            <a:ext uri="{FF2B5EF4-FFF2-40B4-BE49-F238E27FC236}">
              <a16:creationId xmlns:a16="http://schemas.microsoft.com/office/drawing/2014/main" id="{00000000-0008-0000-0400-0000FF010000}"/>
            </a:ext>
          </a:extLst>
        </xdr:cNvPr>
        <xdr:cNvSpPr txBox="1">
          <a:spLocks noChangeArrowheads="1"/>
        </xdr:cNvSpPr>
      </xdr:nvSpPr>
      <xdr:spPr bwMode="auto">
        <a:xfrm>
          <a:off x="9867900" y="6981825"/>
          <a:ext cx="97630" cy="12242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512" name="Text Box 15">
          <a:extLst>
            <a:ext uri="{FF2B5EF4-FFF2-40B4-BE49-F238E27FC236}">
              <a16:creationId xmlns:a16="http://schemas.microsoft.com/office/drawing/2014/main" id="{00000000-0008-0000-0400-00000002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513" name="Text Box 16">
          <a:extLst>
            <a:ext uri="{FF2B5EF4-FFF2-40B4-BE49-F238E27FC236}">
              <a16:creationId xmlns:a16="http://schemas.microsoft.com/office/drawing/2014/main" id="{00000000-0008-0000-0400-000001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514" name="Text Box 17">
          <a:extLst>
            <a:ext uri="{FF2B5EF4-FFF2-40B4-BE49-F238E27FC236}">
              <a16:creationId xmlns:a16="http://schemas.microsoft.com/office/drawing/2014/main" id="{00000000-0008-0000-0400-000002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515" name="Text Box 18">
          <a:extLst>
            <a:ext uri="{FF2B5EF4-FFF2-40B4-BE49-F238E27FC236}">
              <a16:creationId xmlns:a16="http://schemas.microsoft.com/office/drawing/2014/main" id="{00000000-0008-0000-0400-000003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516" name="Text Box 19">
          <a:extLst>
            <a:ext uri="{FF2B5EF4-FFF2-40B4-BE49-F238E27FC236}">
              <a16:creationId xmlns:a16="http://schemas.microsoft.com/office/drawing/2014/main" id="{00000000-0008-0000-0400-000004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517" name="Text Box 16">
          <a:extLst>
            <a:ext uri="{FF2B5EF4-FFF2-40B4-BE49-F238E27FC236}">
              <a16:creationId xmlns:a16="http://schemas.microsoft.com/office/drawing/2014/main" id="{00000000-0008-0000-0400-000005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518" name="Text Box 17">
          <a:extLst>
            <a:ext uri="{FF2B5EF4-FFF2-40B4-BE49-F238E27FC236}">
              <a16:creationId xmlns:a16="http://schemas.microsoft.com/office/drawing/2014/main" id="{00000000-0008-0000-0400-000006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519" name="Text Box 18">
          <a:extLst>
            <a:ext uri="{FF2B5EF4-FFF2-40B4-BE49-F238E27FC236}">
              <a16:creationId xmlns:a16="http://schemas.microsoft.com/office/drawing/2014/main" id="{00000000-0008-0000-0400-000007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520" name="Text Box 19">
          <a:extLst>
            <a:ext uri="{FF2B5EF4-FFF2-40B4-BE49-F238E27FC236}">
              <a16:creationId xmlns:a16="http://schemas.microsoft.com/office/drawing/2014/main" id="{00000000-0008-0000-0400-000008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521" name="Text Box 15">
          <a:extLst>
            <a:ext uri="{FF2B5EF4-FFF2-40B4-BE49-F238E27FC236}">
              <a16:creationId xmlns:a16="http://schemas.microsoft.com/office/drawing/2014/main" id="{00000000-0008-0000-0400-00000902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186009</xdr:rowOff>
    </xdr:to>
    <xdr:sp macro="" textlink="">
      <xdr:nvSpPr>
        <xdr:cNvPr id="522" name="Text Box 15">
          <a:extLst>
            <a:ext uri="{FF2B5EF4-FFF2-40B4-BE49-F238E27FC236}">
              <a16:creationId xmlns:a16="http://schemas.microsoft.com/office/drawing/2014/main" id="{00000000-0008-0000-0400-00000A020000}"/>
            </a:ext>
          </a:extLst>
        </xdr:cNvPr>
        <xdr:cNvSpPr txBox="1">
          <a:spLocks noChangeArrowheads="1"/>
        </xdr:cNvSpPr>
      </xdr:nvSpPr>
      <xdr:spPr bwMode="auto">
        <a:xfrm>
          <a:off x="9867900" y="6981825"/>
          <a:ext cx="97630" cy="12242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186009</xdr:rowOff>
    </xdr:to>
    <xdr:sp macro="" textlink="">
      <xdr:nvSpPr>
        <xdr:cNvPr id="523" name="Text Box 15">
          <a:extLst>
            <a:ext uri="{FF2B5EF4-FFF2-40B4-BE49-F238E27FC236}">
              <a16:creationId xmlns:a16="http://schemas.microsoft.com/office/drawing/2014/main" id="{00000000-0008-0000-0400-00000B020000}"/>
            </a:ext>
          </a:extLst>
        </xdr:cNvPr>
        <xdr:cNvSpPr txBox="1">
          <a:spLocks noChangeArrowheads="1"/>
        </xdr:cNvSpPr>
      </xdr:nvSpPr>
      <xdr:spPr bwMode="auto">
        <a:xfrm>
          <a:off x="9867900" y="6981825"/>
          <a:ext cx="97630" cy="12242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186009</xdr:rowOff>
    </xdr:to>
    <xdr:sp macro="" textlink="">
      <xdr:nvSpPr>
        <xdr:cNvPr id="524" name="Text Box 15">
          <a:extLst>
            <a:ext uri="{FF2B5EF4-FFF2-40B4-BE49-F238E27FC236}">
              <a16:creationId xmlns:a16="http://schemas.microsoft.com/office/drawing/2014/main" id="{00000000-0008-0000-0400-00000C020000}"/>
            </a:ext>
          </a:extLst>
        </xdr:cNvPr>
        <xdr:cNvSpPr txBox="1">
          <a:spLocks noChangeArrowheads="1"/>
        </xdr:cNvSpPr>
      </xdr:nvSpPr>
      <xdr:spPr bwMode="auto">
        <a:xfrm>
          <a:off x="9867900" y="6981825"/>
          <a:ext cx="97630" cy="12242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525" name="Text Box 15">
          <a:extLst>
            <a:ext uri="{FF2B5EF4-FFF2-40B4-BE49-F238E27FC236}">
              <a16:creationId xmlns:a16="http://schemas.microsoft.com/office/drawing/2014/main" id="{00000000-0008-0000-0400-00000D02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526" name="Text Box 16">
          <a:extLst>
            <a:ext uri="{FF2B5EF4-FFF2-40B4-BE49-F238E27FC236}">
              <a16:creationId xmlns:a16="http://schemas.microsoft.com/office/drawing/2014/main" id="{00000000-0008-0000-0400-00000E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527" name="Text Box 17">
          <a:extLst>
            <a:ext uri="{FF2B5EF4-FFF2-40B4-BE49-F238E27FC236}">
              <a16:creationId xmlns:a16="http://schemas.microsoft.com/office/drawing/2014/main" id="{00000000-0008-0000-0400-00000F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528" name="Text Box 18">
          <a:extLst>
            <a:ext uri="{FF2B5EF4-FFF2-40B4-BE49-F238E27FC236}">
              <a16:creationId xmlns:a16="http://schemas.microsoft.com/office/drawing/2014/main" id="{00000000-0008-0000-0400-000010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529" name="Text Box 19">
          <a:extLst>
            <a:ext uri="{FF2B5EF4-FFF2-40B4-BE49-F238E27FC236}">
              <a16:creationId xmlns:a16="http://schemas.microsoft.com/office/drawing/2014/main" id="{00000000-0008-0000-0400-000011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530" name="Text Box 16">
          <a:extLst>
            <a:ext uri="{FF2B5EF4-FFF2-40B4-BE49-F238E27FC236}">
              <a16:creationId xmlns:a16="http://schemas.microsoft.com/office/drawing/2014/main" id="{00000000-0008-0000-0400-000012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531" name="Text Box 17">
          <a:extLst>
            <a:ext uri="{FF2B5EF4-FFF2-40B4-BE49-F238E27FC236}">
              <a16:creationId xmlns:a16="http://schemas.microsoft.com/office/drawing/2014/main" id="{00000000-0008-0000-0400-000013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532" name="Text Box 18">
          <a:extLst>
            <a:ext uri="{FF2B5EF4-FFF2-40B4-BE49-F238E27FC236}">
              <a16:creationId xmlns:a16="http://schemas.microsoft.com/office/drawing/2014/main" id="{00000000-0008-0000-0400-000014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533" name="Text Box 19">
          <a:extLst>
            <a:ext uri="{FF2B5EF4-FFF2-40B4-BE49-F238E27FC236}">
              <a16:creationId xmlns:a16="http://schemas.microsoft.com/office/drawing/2014/main" id="{00000000-0008-0000-0400-000015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534" name="Text Box 15">
          <a:extLst>
            <a:ext uri="{FF2B5EF4-FFF2-40B4-BE49-F238E27FC236}">
              <a16:creationId xmlns:a16="http://schemas.microsoft.com/office/drawing/2014/main" id="{00000000-0008-0000-0400-00001602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186009</xdr:rowOff>
    </xdr:to>
    <xdr:sp macro="" textlink="">
      <xdr:nvSpPr>
        <xdr:cNvPr id="535" name="Text Box 15">
          <a:extLst>
            <a:ext uri="{FF2B5EF4-FFF2-40B4-BE49-F238E27FC236}">
              <a16:creationId xmlns:a16="http://schemas.microsoft.com/office/drawing/2014/main" id="{00000000-0008-0000-0400-000017020000}"/>
            </a:ext>
          </a:extLst>
        </xdr:cNvPr>
        <xdr:cNvSpPr txBox="1">
          <a:spLocks noChangeArrowheads="1"/>
        </xdr:cNvSpPr>
      </xdr:nvSpPr>
      <xdr:spPr bwMode="auto">
        <a:xfrm>
          <a:off x="9867900" y="6981825"/>
          <a:ext cx="97630" cy="12242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186009</xdr:rowOff>
    </xdr:to>
    <xdr:sp macro="" textlink="">
      <xdr:nvSpPr>
        <xdr:cNvPr id="536" name="Text Box 15">
          <a:extLst>
            <a:ext uri="{FF2B5EF4-FFF2-40B4-BE49-F238E27FC236}">
              <a16:creationId xmlns:a16="http://schemas.microsoft.com/office/drawing/2014/main" id="{00000000-0008-0000-0400-000018020000}"/>
            </a:ext>
          </a:extLst>
        </xdr:cNvPr>
        <xdr:cNvSpPr txBox="1">
          <a:spLocks noChangeArrowheads="1"/>
        </xdr:cNvSpPr>
      </xdr:nvSpPr>
      <xdr:spPr bwMode="auto">
        <a:xfrm>
          <a:off x="9867900" y="6981825"/>
          <a:ext cx="97630" cy="12242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186009</xdr:rowOff>
    </xdr:to>
    <xdr:sp macro="" textlink="">
      <xdr:nvSpPr>
        <xdr:cNvPr id="537" name="Text Box 15">
          <a:extLst>
            <a:ext uri="{FF2B5EF4-FFF2-40B4-BE49-F238E27FC236}">
              <a16:creationId xmlns:a16="http://schemas.microsoft.com/office/drawing/2014/main" id="{00000000-0008-0000-0400-000019020000}"/>
            </a:ext>
          </a:extLst>
        </xdr:cNvPr>
        <xdr:cNvSpPr txBox="1">
          <a:spLocks noChangeArrowheads="1"/>
        </xdr:cNvSpPr>
      </xdr:nvSpPr>
      <xdr:spPr bwMode="auto">
        <a:xfrm>
          <a:off x="9867900" y="6981825"/>
          <a:ext cx="97630" cy="12242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538" name="Text Box 15">
          <a:extLst>
            <a:ext uri="{FF2B5EF4-FFF2-40B4-BE49-F238E27FC236}">
              <a16:creationId xmlns:a16="http://schemas.microsoft.com/office/drawing/2014/main" id="{00000000-0008-0000-0400-00001A02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539" name="Text Box 16">
          <a:extLst>
            <a:ext uri="{FF2B5EF4-FFF2-40B4-BE49-F238E27FC236}">
              <a16:creationId xmlns:a16="http://schemas.microsoft.com/office/drawing/2014/main" id="{00000000-0008-0000-0400-00001B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540" name="Text Box 17">
          <a:extLst>
            <a:ext uri="{FF2B5EF4-FFF2-40B4-BE49-F238E27FC236}">
              <a16:creationId xmlns:a16="http://schemas.microsoft.com/office/drawing/2014/main" id="{00000000-0008-0000-0400-00001C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541" name="Text Box 18">
          <a:extLst>
            <a:ext uri="{FF2B5EF4-FFF2-40B4-BE49-F238E27FC236}">
              <a16:creationId xmlns:a16="http://schemas.microsoft.com/office/drawing/2014/main" id="{00000000-0008-0000-0400-00001D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542" name="Text Box 19">
          <a:extLst>
            <a:ext uri="{FF2B5EF4-FFF2-40B4-BE49-F238E27FC236}">
              <a16:creationId xmlns:a16="http://schemas.microsoft.com/office/drawing/2014/main" id="{00000000-0008-0000-0400-00001E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543" name="Text Box 16">
          <a:extLst>
            <a:ext uri="{FF2B5EF4-FFF2-40B4-BE49-F238E27FC236}">
              <a16:creationId xmlns:a16="http://schemas.microsoft.com/office/drawing/2014/main" id="{00000000-0008-0000-0400-00001F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544" name="Text Box 17">
          <a:extLst>
            <a:ext uri="{FF2B5EF4-FFF2-40B4-BE49-F238E27FC236}">
              <a16:creationId xmlns:a16="http://schemas.microsoft.com/office/drawing/2014/main" id="{00000000-0008-0000-0400-000020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545" name="Text Box 18">
          <a:extLst>
            <a:ext uri="{FF2B5EF4-FFF2-40B4-BE49-F238E27FC236}">
              <a16:creationId xmlns:a16="http://schemas.microsoft.com/office/drawing/2014/main" id="{00000000-0008-0000-0400-000021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546" name="Text Box 19">
          <a:extLst>
            <a:ext uri="{FF2B5EF4-FFF2-40B4-BE49-F238E27FC236}">
              <a16:creationId xmlns:a16="http://schemas.microsoft.com/office/drawing/2014/main" id="{00000000-0008-0000-0400-000022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547" name="Text Box 15">
          <a:extLst>
            <a:ext uri="{FF2B5EF4-FFF2-40B4-BE49-F238E27FC236}">
              <a16:creationId xmlns:a16="http://schemas.microsoft.com/office/drawing/2014/main" id="{00000000-0008-0000-0400-00002302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186009</xdr:rowOff>
    </xdr:to>
    <xdr:sp macro="" textlink="">
      <xdr:nvSpPr>
        <xdr:cNvPr id="548" name="Text Box 15">
          <a:extLst>
            <a:ext uri="{FF2B5EF4-FFF2-40B4-BE49-F238E27FC236}">
              <a16:creationId xmlns:a16="http://schemas.microsoft.com/office/drawing/2014/main" id="{00000000-0008-0000-0400-000024020000}"/>
            </a:ext>
          </a:extLst>
        </xdr:cNvPr>
        <xdr:cNvSpPr txBox="1">
          <a:spLocks noChangeArrowheads="1"/>
        </xdr:cNvSpPr>
      </xdr:nvSpPr>
      <xdr:spPr bwMode="auto">
        <a:xfrm>
          <a:off x="9867900" y="6981825"/>
          <a:ext cx="97630" cy="12242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186009</xdr:rowOff>
    </xdr:to>
    <xdr:sp macro="" textlink="">
      <xdr:nvSpPr>
        <xdr:cNvPr id="549" name="Text Box 15">
          <a:extLst>
            <a:ext uri="{FF2B5EF4-FFF2-40B4-BE49-F238E27FC236}">
              <a16:creationId xmlns:a16="http://schemas.microsoft.com/office/drawing/2014/main" id="{00000000-0008-0000-0400-000025020000}"/>
            </a:ext>
          </a:extLst>
        </xdr:cNvPr>
        <xdr:cNvSpPr txBox="1">
          <a:spLocks noChangeArrowheads="1"/>
        </xdr:cNvSpPr>
      </xdr:nvSpPr>
      <xdr:spPr bwMode="auto">
        <a:xfrm>
          <a:off x="9867900" y="6981825"/>
          <a:ext cx="97630" cy="12242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186009</xdr:rowOff>
    </xdr:to>
    <xdr:sp macro="" textlink="">
      <xdr:nvSpPr>
        <xdr:cNvPr id="550" name="Text Box 15">
          <a:extLst>
            <a:ext uri="{FF2B5EF4-FFF2-40B4-BE49-F238E27FC236}">
              <a16:creationId xmlns:a16="http://schemas.microsoft.com/office/drawing/2014/main" id="{00000000-0008-0000-0400-000026020000}"/>
            </a:ext>
          </a:extLst>
        </xdr:cNvPr>
        <xdr:cNvSpPr txBox="1">
          <a:spLocks noChangeArrowheads="1"/>
        </xdr:cNvSpPr>
      </xdr:nvSpPr>
      <xdr:spPr bwMode="auto">
        <a:xfrm>
          <a:off x="9867900" y="6981825"/>
          <a:ext cx="97630" cy="12242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551" name="Text Box 15">
          <a:extLst>
            <a:ext uri="{FF2B5EF4-FFF2-40B4-BE49-F238E27FC236}">
              <a16:creationId xmlns:a16="http://schemas.microsoft.com/office/drawing/2014/main" id="{00000000-0008-0000-0400-00002702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552" name="Text Box 16">
          <a:extLst>
            <a:ext uri="{FF2B5EF4-FFF2-40B4-BE49-F238E27FC236}">
              <a16:creationId xmlns:a16="http://schemas.microsoft.com/office/drawing/2014/main" id="{00000000-0008-0000-0400-000028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553" name="Text Box 17">
          <a:extLst>
            <a:ext uri="{FF2B5EF4-FFF2-40B4-BE49-F238E27FC236}">
              <a16:creationId xmlns:a16="http://schemas.microsoft.com/office/drawing/2014/main" id="{00000000-0008-0000-0400-000029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554" name="Text Box 18">
          <a:extLst>
            <a:ext uri="{FF2B5EF4-FFF2-40B4-BE49-F238E27FC236}">
              <a16:creationId xmlns:a16="http://schemas.microsoft.com/office/drawing/2014/main" id="{00000000-0008-0000-0400-00002A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555" name="Text Box 19">
          <a:extLst>
            <a:ext uri="{FF2B5EF4-FFF2-40B4-BE49-F238E27FC236}">
              <a16:creationId xmlns:a16="http://schemas.microsoft.com/office/drawing/2014/main" id="{00000000-0008-0000-0400-00002B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556" name="Text Box 16">
          <a:extLst>
            <a:ext uri="{FF2B5EF4-FFF2-40B4-BE49-F238E27FC236}">
              <a16:creationId xmlns:a16="http://schemas.microsoft.com/office/drawing/2014/main" id="{00000000-0008-0000-0400-00002C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557" name="Text Box 17">
          <a:extLst>
            <a:ext uri="{FF2B5EF4-FFF2-40B4-BE49-F238E27FC236}">
              <a16:creationId xmlns:a16="http://schemas.microsoft.com/office/drawing/2014/main" id="{00000000-0008-0000-0400-00002D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558" name="Text Box 18">
          <a:extLst>
            <a:ext uri="{FF2B5EF4-FFF2-40B4-BE49-F238E27FC236}">
              <a16:creationId xmlns:a16="http://schemas.microsoft.com/office/drawing/2014/main" id="{00000000-0008-0000-0400-00002E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559" name="Text Box 19">
          <a:extLst>
            <a:ext uri="{FF2B5EF4-FFF2-40B4-BE49-F238E27FC236}">
              <a16:creationId xmlns:a16="http://schemas.microsoft.com/office/drawing/2014/main" id="{00000000-0008-0000-0400-00002F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560" name="Text Box 15">
          <a:extLst>
            <a:ext uri="{FF2B5EF4-FFF2-40B4-BE49-F238E27FC236}">
              <a16:creationId xmlns:a16="http://schemas.microsoft.com/office/drawing/2014/main" id="{00000000-0008-0000-0400-00003002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186010</xdr:rowOff>
    </xdr:to>
    <xdr:sp macro="" textlink="">
      <xdr:nvSpPr>
        <xdr:cNvPr id="561" name="Text Box 15">
          <a:extLst>
            <a:ext uri="{FF2B5EF4-FFF2-40B4-BE49-F238E27FC236}">
              <a16:creationId xmlns:a16="http://schemas.microsoft.com/office/drawing/2014/main" id="{00000000-0008-0000-0400-000031020000}"/>
            </a:ext>
          </a:extLst>
        </xdr:cNvPr>
        <xdr:cNvSpPr txBox="1">
          <a:spLocks noChangeArrowheads="1"/>
        </xdr:cNvSpPr>
      </xdr:nvSpPr>
      <xdr:spPr bwMode="auto">
        <a:xfrm>
          <a:off x="9867900" y="6981825"/>
          <a:ext cx="97630" cy="12242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186010</xdr:rowOff>
    </xdr:to>
    <xdr:sp macro="" textlink="">
      <xdr:nvSpPr>
        <xdr:cNvPr id="562" name="Text Box 15">
          <a:extLst>
            <a:ext uri="{FF2B5EF4-FFF2-40B4-BE49-F238E27FC236}">
              <a16:creationId xmlns:a16="http://schemas.microsoft.com/office/drawing/2014/main" id="{00000000-0008-0000-0400-000032020000}"/>
            </a:ext>
          </a:extLst>
        </xdr:cNvPr>
        <xdr:cNvSpPr txBox="1">
          <a:spLocks noChangeArrowheads="1"/>
        </xdr:cNvSpPr>
      </xdr:nvSpPr>
      <xdr:spPr bwMode="auto">
        <a:xfrm>
          <a:off x="9867900" y="6981825"/>
          <a:ext cx="97630" cy="12242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186010</xdr:rowOff>
    </xdr:to>
    <xdr:sp macro="" textlink="">
      <xdr:nvSpPr>
        <xdr:cNvPr id="563" name="Text Box 15">
          <a:extLst>
            <a:ext uri="{FF2B5EF4-FFF2-40B4-BE49-F238E27FC236}">
              <a16:creationId xmlns:a16="http://schemas.microsoft.com/office/drawing/2014/main" id="{00000000-0008-0000-0400-000033020000}"/>
            </a:ext>
          </a:extLst>
        </xdr:cNvPr>
        <xdr:cNvSpPr txBox="1">
          <a:spLocks noChangeArrowheads="1"/>
        </xdr:cNvSpPr>
      </xdr:nvSpPr>
      <xdr:spPr bwMode="auto">
        <a:xfrm>
          <a:off x="9867900" y="6981825"/>
          <a:ext cx="97630" cy="12242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564" name="Text Box 15">
          <a:extLst>
            <a:ext uri="{FF2B5EF4-FFF2-40B4-BE49-F238E27FC236}">
              <a16:creationId xmlns:a16="http://schemas.microsoft.com/office/drawing/2014/main" id="{00000000-0008-0000-0400-00003402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565" name="Text Box 16">
          <a:extLst>
            <a:ext uri="{FF2B5EF4-FFF2-40B4-BE49-F238E27FC236}">
              <a16:creationId xmlns:a16="http://schemas.microsoft.com/office/drawing/2014/main" id="{00000000-0008-0000-0400-000035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566" name="Text Box 17">
          <a:extLst>
            <a:ext uri="{FF2B5EF4-FFF2-40B4-BE49-F238E27FC236}">
              <a16:creationId xmlns:a16="http://schemas.microsoft.com/office/drawing/2014/main" id="{00000000-0008-0000-0400-000036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567" name="Text Box 18">
          <a:extLst>
            <a:ext uri="{FF2B5EF4-FFF2-40B4-BE49-F238E27FC236}">
              <a16:creationId xmlns:a16="http://schemas.microsoft.com/office/drawing/2014/main" id="{00000000-0008-0000-0400-000037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568" name="Text Box 19">
          <a:extLst>
            <a:ext uri="{FF2B5EF4-FFF2-40B4-BE49-F238E27FC236}">
              <a16:creationId xmlns:a16="http://schemas.microsoft.com/office/drawing/2014/main" id="{00000000-0008-0000-0400-000038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569" name="Text Box 16">
          <a:extLst>
            <a:ext uri="{FF2B5EF4-FFF2-40B4-BE49-F238E27FC236}">
              <a16:creationId xmlns:a16="http://schemas.microsoft.com/office/drawing/2014/main" id="{00000000-0008-0000-0400-000039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570" name="Text Box 17">
          <a:extLst>
            <a:ext uri="{FF2B5EF4-FFF2-40B4-BE49-F238E27FC236}">
              <a16:creationId xmlns:a16="http://schemas.microsoft.com/office/drawing/2014/main" id="{00000000-0008-0000-0400-00003A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571" name="Text Box 18">
          <a:extLst>
            <a:ext uri="{FF2B5EF4-FFF2-40B4-BE49-F238E27FC236}">
              <a16:creationId xmlns:a16="http://schemas.microsoft.com/office/drawing/2014/main" id="{00000000-0008-0000-0400-00003B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572" name="Text Box 19">
          <a:extLst>
            <a:ext uri="{FF2B5EF4-FFF2-40B4-BE49-F238E27FC236}">
              <a16:creationId xmlns:a16="http://schemas.microsoft.com/office/drawing/2014/main" id="{00000000-0008-0000-0400-00003C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573" name="Text Box 15">
          <a:extLst>
            <a:ext uri="{FF2B5EF4-FFF2-40B4-BE49-F238E27FC236}">
              <a16:creationId xmlns:a16="http://schemas.microsoft.com/office/drawing/2014/main" id="{00000000-0008-0000-0400-00003D02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186010</xdr:rowOff>
    </xdr:to>
    <xdr:sp macro="" textlink="">
      <xdr:nvSpPr>
        <xdr:cNvPr id="574" name="Text Box 15">
          <a:extLst>
            <a:ext uri="{FF2B5EF4-FFF2-40B4-BE49-F238E27FC236}">
              <a16:creationId xmlns:a16="http://schemas.microsoft.com/office/drawing/2014/main" id="{00000000-0008-0000-0400-00003E020000}"/>
            </a:ext>
          </a:extLst>
        </xdr:cNvPr>
        <xdr:cNvSpPr txBox="1">
          <a:spLocks noChangeArrowheads="1"/>
        </xdr:cNvSpPr>
      </xdr:nvSpPr>
      <xdr:spPr bwMode="auto">
        <a:xfrm>
          <a:off x="9867900" y="6981825"/>
          <a:ext cx="97630" cy="12242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186010</xdr:rowOff>
    </xdr:to>
    <xdr:sp macro="" textlink="">
      <xdr:nvSpPr>
        <xdr:cNvPr id="575" name="Text Box 15">
          <a:extLst>
            <a:ext uri="{FF2B5EF4-FFF2-40B4-BE49-F238E27FC236}">
              <a16:creationId xmlns:a16="http://schemas.microsoft.com/office/drawing/2014/main" id="{00000000-0008-0000-0400-00003F020000}"/>
            </a:ext>
          </a:extLst>
        </xdr:cNvPr>
        <xdr:cNvSpPr txBox="1">
          <a:spLocks noChangeArrowheads="1"/>
        </xdr:cNvSpPr>
      </xdr:nvSpPr>
      <xdr:spPr bwMode="auto">
        <a:xfrm>
          <a:off x="9867900" y="6981825"/>
          <a:ext cx="97630" cy="12242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186010</xdr:rowOff>
    </xdr:to>
    <xdr:sp macro="" textlink="">
      <xdr:nvSpPr>
        <xdr:cNvPr id="576" name="Text Box 15">
          <a:extLst>
            <a:ext uri="{FF2B5EF4-FFF2-40B4-BE49-F238E27FC236}">
              <a16:creationId xmlns:a16="http://schemas.microsoft.com/office/drawing/2014/main" id="{00000000-0008-0000-0400-000040020000}"/>
            </a:ext>
          </a:extLst>
        </xdr:cNvPr>
        <xdr:cNvSpPr txBox="1">
          <a:spLocks noChangeArrowheads="1"/>
        </xdr:cNvSpPr>
      </xdr:nvSpPr>
      <xdr:spPr bwMode="auto">
        <a:xfrm>
          <a:off x="9867900" y="6981825"/>
          <a:ext cx="97630" cy="12242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577" name="Text Box 15">
          <a:extLst>
            <a:ext uri="{FF2B5EF4-FFF2-40B4-BE49-F238E27FC236}">
              <a16:creationId xmlns:a16="http://schemas.microsoft.com/office/drawing/2014/main" id="{00000000-0008-0000-0400-00004102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578" name="Text Box 16">
          <a:extLst>
            <a:ext uri="{FF2B5EF4-FFF2-40B4-BE49-F238E27FC236}">
              <a16:creationId xmlns:a16="http://schemas.microsoft.com/office/drawing/2014/main" id="{00000000-0008-0000-0400-000042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579" name="Text Box 17">
          <a:extLst>
            <a:ext uri="{FF2B5EF4-FFF2-40B4-BE49-F238E27FC236}">
              <a16:creationId xmlns:a16="http://schemas.microsoft.com/office/drawing/2014/main" id="{00000000-0008-0000-0400-000043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580" name="Text Box 18">
          <a:extLst>
            <a:ext uri="{FF2B5EF4-FFF2-40B4-BE49-F238E27FC236}">
              <a16:creationId xmlns:a16="http://schemas.microsoft.com/office/drawing/2014/main" id="{00000000-0008-0000-0400-000044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581" name="Text Box 19">
          <a:extLst>
            <a:ext uri="{FF2B5EF4-FFF2-40B4-BE49-F238E27FC236}">
              <a16:creationId xmlns:a16="http://schemas.microsoft.com/office/drawing/2014/main" id="{00000000-0008-0000-0400-000045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582" name="Text Box 16">
          <a:extLst>
            <a:ext uri="{FF2B5EF4-FFF2-40B4-BE49-F238E27FC236}">
              <a16:creationId xmlns:a16="http://schemas.microsoft.com/office/drawing/2014/main" id="{00000000-0008-0000-0400-000046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583" name="Text Box 17">
          <a:extLst>
            <a:ext uri="{FF2B5EF4-FFF2-40B4-BE49-F238E27FC236}">
              <a16:creationId xmlns:a16="http://schemas.microsoft.com/office/drawing/2014/main" id="{00000000-0008-0000-0400-000047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584" name="Text Box 18">
          <a:extLst>
            <a:ext uri="{FF2B5EF4-FFF2-40B4-BE49-F238E27FC236}">
              <a16:creationId xmlns:a16="http://schemas.microsoft.com/office/drawing/2014/main" id="{00000000-0008-0000-0400-000048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585" name="Text Box 19">
          <a:extLst>
            <a:ext uri="{FF2B5EF4-FFF2-40B4-BE49-F238E27FC236}">
              <a16:creationId xmlns:a16="http://schemas.microsoft.com/office/drawing/2014/main" id="{00000000-0008-0000-0400-000049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586" name="Text Box 15">
          <a:extLst>
            <a:ext uri="{FF2B5EF4-FFF2-40B4-BE49-F238E27FC236}">
              <a16:creationId xmlns:a16="http://schemas.microsoft.com/office/drawing/2014/main" id="{00000000-0008-0000-0400-00004A02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186010</xdr:rowOff>
    </xdr:to>
    <xdr:sp macro="" textlink="">
      <xdr:nvSpPr>
        <xdr:cNvPr id="587" name="Text Box 15">
          <a:extLst>
            <a:ext uri="{FF2B5EF4-FFF2-40B4-BE49-F238E27FC236}">
              <a16:creationId xmlns:a16="http://schemas.microsoft.com/office/drawing/2014/main" id="{00000000-0008-0000-0400-00004B020000}"/>
            </a:ext>
          </a:extLst>
        </xdr:cNvPr>
        <xdr:cNvSpPr txBox="1">
          <a:spLocks noChangeArrowheads="1"/>
        </xdr:cNvSpPr>
      </xdr:nvSpPr>
      <xdr:spPr bwMode="auto">
        <a:xfrm>
          <a:off x="9867900" y="6981825"/>
          <a:ext cx="97630" cy="12242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186010</xdr:rowOff>
    </xdr:to>
    <xdr:sp macro="" textlink="">
      <xdr:nvSpPr>
        <xdr:cNvPr id="588" name="Text Box 15">
          <a:extLst>
            <a:ext uri="{FF2B5EF4-FFF2-40B4-BE49-F238E27FC236}">
              <a16:creationId xmlns:a16="http://schemas.microsoft.com/office/drawing/2014/main" id="{00000000-0008-0000-0400-00004C020000}"/>
            </a:ext>
          </a:extLst>
        </xdr:cNvPr>
        <xdr:cNvSpPr txBox="1">
          <a:spLocks noChangeArrowheads="1"/>
        </xdr:cNvSpPr>
      </xdr:nvSpPr>
      <xdr:spPr bwMode="auto">
        <a:xfrm>
          <a:off x="9867900" y="6981825"/>
          <a:ext cx="97630" cy="12242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186010</xdr:rowOff>
    </xdr:to>
    <xdr:sp macro="" textlink="">
      <xdr:nvSpPr>
        <xdr:cNvPr id="589" name="Text Box 15">
          <a:extLst>
            <a:ext uri="{FF2B5EF4-FFF2-40B4-BE49-F238E27FC236}">
              <a16:creationId xmlns:a16="http://schemas.microsoft.com/office/drawing/2014/main" id="{00000000-0008-0000-0400-00004D020000}"/>
            </a:ext>
          </a:extLst>
        </xdr:cNvPr>
        <xdr:cNvSpPr txBox="1">
          <a:spLocks noChangeArrowheads="1"/>
        </xdr:cNvSpPr>
      </xdr:nvSpPr>
      <xdr:spPr bwMode="auto">
        <a:xfrm>
          <a:off x="9867900" y="6981825"/>
          <a:ext cx="97630" cy="12242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590" name="Text Box 15">
          <a:extLst>
            <a:ext uri="{FF2B5EF4-FFF2-40B4-BE49-F238E27FC236}">
              <a16:creationId xmlns:a16="http://schemas.microsoft.com/office/drawing/2014/main" id="{00000000-0008-0000-0400-00004E02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591" name="Text Box 16">
          <a:extLst>
            <a:ext uri="{FF2B5EF4-FFF2-40B4-BE49-F238E27FC236}">
              <a16:creationId xmlns:a16="http://schemas.microsoft.com/office/drawing/2014/main" id="{00000000-0008-0000-0400-00004F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592" name="Text Box 17">
          <a:extLst>
            <a:ext uri="{FF2B5EF4-FFF2-40B4-BE49-F238E27FC236}">
              <a16:creationId xmlns:a16="http://schemas.microsoft.com/office/drawing/2014/main" id="{00000000-0008-0000-0400-000050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593" name="Text Box 18">
          <a:extLst>
            <a:ext uri="{FF2B5EF4-FFF2-40B4-BE49-F238E27FC236}">
              <a16:creationId xmlns:a16="http://schemas.microsoft.com/office/drawing/2014/main" id="{00000000-0008-0000-0400-000051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594" name="Text Box 19">
          <a:extLst>
            <a:ext uri="{FF2B5EF4-FFF2-40B4-BE49-F238E27FC236}">
              <a16:creationId xmlns:a16="http://schemas.microsoft.com/office/drawing/2014/main" id="{00000000-0008-0000-0400-000052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595" name="Text Box 16">
          <a:extLst>
            <a:ext uri="{FF2B5EF4-FFF2-40B4-BE49-F238E27FC236}">
              <a16:creationId xmlns:a16="http://schemas.microsoft.com/office/drawing/2014/main" id="{00000000-0008-0000-0400-000053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596" name="Text Box 17">
          <a:extLst>
            <a:ext uri="{FF2B5EF4-FFF2-40B4-BE49-F238E27FC236}">
              <a16:creationId xmlns:a16="http://schemas.microsoft.com/office/drawing/2014/main" id="{00000000-0008-0000-0400-000054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597" name="Text Box 18">
          <a:extLst>
            <a:ext uri="{FF2B5EF4-FFF2-40B4-BE49-F238E27FC236}">
              <a16:creationId xmlns:a16="http://schemas.microsoft.com/office/drawing/2014/main" id="{00000000-0008-0000-0400-000055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598" name="Text Box 19">
          <a:extLst>
            <a:ext uri="{FF2B5EF4-FFF2-40B4-BE49-F238E27FC236}">
              <a16:creationId xmlns:a16="http://schemas.microsoft.com/office/drawing/2014/main" id="{00000000-0008-0000-0400-000056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599" name="Text Box 15">
          <a:extLst>
            <a:ext uri="{FF2B5EF4-FFF2-40B4-BE49-F238E27FC236}">
              <a16:creationId xmlns:a16="http://schemas.microsoft.com/office/drawing/2014/main" id="{00000000-0008-0000-0400-00005702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188731</xdr:rowOff>
    </xdr:to>
    <xdr:sp macro="" textlink="">
      <xdr:nvSpPr>
        <xdr:cNvPr id="600" name="Text Box 15">
          <a:extLst>
            <a:ext uri="{FF2B5EF4-FFF2-40B4-BE49-F238E27FC236}">
              <a16:creationId xmlns:a16="http://schemas.microsoft.com/office/drawing/2014/main" id="{00000000-0008-0000-0400-000058020000}"/>
            </a:ext>
          </a:extLst>
        </xdr:cNvPr>
        <xdr:cNvSpPr txBox="1">
          <a:spLocks noChangeArrowheads="1"/>
        </xdr:cNvSpPr>
      </xdr:nvSpPr>
      <xdr:spPr bwMode="auto">
        <a:xfrm>
          <a:off x="9867900" y="6981825"/>
          <a:ext cx="97630" cy="12174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188731</xdr:rowOff>
    </xdr:to>
    <xdr:sp macro="" textlink="">
      <xdr:nvSpPr>
        <xdr:cNvPr id="601" name="Text Box 15">
          <a:extLst>
            <a:ext uri="{FF2B5EF4-FFF2-40B4-BE49-F238E27FC236}">
              <a16:creationId xmlns:a16="http://schemas.microsoft.com/office/drawing/2014/main" id="{00000000-0008-0000-0400-000059020000}"/>
            </a:ext>
          </a:extLst>
        </xdr:cNvPr>
        <xdr:cNvSpPr txBox="1">
          <a:spLocks noChangeArrowheads="1"/>
        </xdr:cNvSpPr>
      </xdr:nvSpPr>
      <xdr:spPr bwMode="auto">
        <a:xfrm>
          <a:off x="9867900" y="6981825"/>
          <a:ext cx="97630" cy="12174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188731</xdr:rowOff>
    </xdr:to>
    <xdr:sp macro="" textlink="">
      <xdr:nvSpPr>
        <xdr:cNvPr id="602" name="Text Box 15">
          <a:extLst>
            <a:ext uri="{FF2B5EF4-FFF2-40B4-BE49-F238E27FC236}">
              <a16:creationId xmlns:a16="http://schemas.microsoft.com/office/drawing/2014/main" id="{00000000-0008-0000-0400-00005A020000}"/>
            </a:ext>
          </a:extLst>
        </xdr:cNvPr>
        <xdr:cNvSpPr txBox="1">
          <a:spLocks noChangeArrowheads="1"/>
        </xdr:cNvSpPr>
      </xdr:nvSpPr>
      <xdr:spPr bwMode="auto">
        <a:xfrm>
          <a:off x="9867900" y="6981825"/>
          <a:ext cx="97630" cy="12174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603" name="Text Box 15">
          <a:extLst>
            <a:ext uri="{FF2B5EF4-FFF2-40B4-BE49-F238E27FC236}">
              <a16:creationId xmlns:a16="http://schemas.microsoft.com/office/drawing/2014/main" id="{00000000-0008-0000-0400-00005B02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604" name="Text Box 16">
          <a:extLst>
            <a:ext uri="{FF2B5EF4-FFF2-40B4-BE49-F238E27FC236}">
              <a16:creationId xmlns:a16="http://schemas.microsoft.com/office/drawing/2014/main" id="{00000000-0008-0000-0400-00005C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605" name="Text Box 17">
          <a:extLst>
            <a:ext uri="{FF2B5EF4-FFF2-40B4-BE49-F238E27FC236}">
              <a16:creationId xmlns:a16="http://schemas.microsoft.com/office/drawing/2014/main" id="{00000000-0008-0000-0400-00005D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606" name="Text Box 18">
          <a:extLst>
            <a:ext uri="{FF2B5EF4-FFF2-40B4-BE49-F238E27FC236}">
              <a16:creationId xmlns:a16="http://schemas.microsoft.com/office/drawing/2014/main" id="{00000000-0008-0000-0400-00005E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607" name="Text Box 19">
          <a:extLst>
            <a:ext uri="{FF2B5EF4-FFF2-40B4-BE49-F238E27FC236}">
              <a16:creationId xmlns:a16="http://schemas.microsoft.com/office/drawing/2014/main" id="{00000000-0008-0000-0400-00005F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608" name="Text Box 16">
          <a:extLst>
            <a:ext uri="{FF2B5EF4-FFF2-40B4-BE49-F238E27FC236}">
              <a16:creationId xmlns:a16="http://schemas.microsoft.com/office/drawing/2014/main" id="{00000000-0008-0000-0400-000060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609" name="Text Box 17">
          <a:extLst>
            <a:ext uri="{FF2B5EF4-FFF2-40B4-BE49-F238E27FC236}">
              <a16:creationId xmlns:a16="http://schemas.microsoft.com/office/drawing/2014/main" id="{00000000-0008-0000-0400-000061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610" name="Text Box 18">
          <a:extLst>
            <a:ext uri="{FF2B5EF4-FFF2-40B4-BE49-F238E27FC236}">
              <a16:creationId xmlns:a16="http://schemas.microsoft.com/office/drawing/2014/main" id="{00000000-0008-0000-0400-000062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611" name="Text Box 19">
          <a:extLst>
            <a:ext uri="{FF2B5EF4-FFF2-40B4-BE49-F238E27FC236}">
              <a16:creationId xmlns:a16="http://schemas.microsoft.com/office/drawing/2014/main" id="{00000000-0008-0000-0400-000063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612" name="Text Box 15">
          <a:extLst>
            <a:ext uri="{FF2B5EF4-FFF2-40B4-BE49-F238E27FC236}">
              <a16:creationId xmlns:a16="http://schemas.microsoft.com/office/drawing/2014/main" id="{00000000-0008-0000-0400-00006402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188731</xdr:rowOff>
    </xdr:to>
    <xdr:sp macro="" textlink="">
      <xdr:nvSpPr>
        <xdr:cNvPr id="613" name="Text Box 15">
          <a:extLst>
            <a:ext uri="{FF2B5EF4-FFF2-40B4-BE49-F238E27FC236}">
              <a16:creationId xmlns:a16="http://schemas.microsoft.com/office/drawing/2014/main" id="{00000000-0008-0000-0400-000065020000}"/>
            </a:ext>
          </a:extLst>
        </xdr:cNvPr>
        <xdr:cNvSpPr txBox="1">
          <a:spLocks noChangeArrowheads="1"/>
        </xdr:cNvSpPr>
      </xdr:nvSpPr>
      <xdr:spPr bwMode="auto">
        <a:xfrm>
          <a:off x="9867900" y="6981825"/>
          <a:ext cx="97630" cy="12174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188731</xdr:rowOff>
    </xdr:to>
    <xdr:sp macro="" textlink="">
      <xdr:nvSpPr>
        <xdr:cNvPr id="614" name="Text Box 15">
          <a:extLst>
            <a:ext uri="{FF2B5EF4-FFF2-40B4-BE49-F238E27FC236}">
              <a16:creationId xmlns:a16="http://schemas.microsoft.com/office/drawing/2014/main" id="{00000000-0008-0000-0400-000066020000}"/>
            </a:ext>
          </a:extLst>
        </xdr:cNvPr>
        <xdr:cNvSpPr txBox="1">
          <a:spLocks noChangeArrowheads="1"/>
        </xdr:cNvSpPr>
      </xdr:nvSpPr>
      <xdr:spPr bwMode="auto">
        <a:xfrm>
          <a:off x="9867900" y="6981825"/>
          <a:ext cx="97630" cy="12174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188731</xdr:rowOff>
    </xdr:to>
    <xdr:sp macro="" textlink="">
      <xdr:nvSpPr>
        <xdr:cNvPr id="615" name="Text Box 15">
          <a:extLst>
            <a:ext uri="{FF2B5EF4-FFF2-40B4-BE49-F238E27FC236}">
              <a16:creationId xmlns:a16="http://schemas.microsoft.com/office/drawing/2014/main" id="{00000000-0008-0000-0400-000067020000}"/>
            </a:ext>
          </a:extLst>
        </xdr:cNvPr>
        <xdr:cNvSpPr txBox="1">
          <a:spLocks noChangeArrowheads="1"/>
        </xdr:cNvSpPr>
      </xdr:nvSpPr>
      <xdr:spPr bwMode="auto">
        <a:xfrm>
          <a:off x="9867900" y="6981825"/>
          <a:ext cx="97630" cy="12174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616" name="Text Box 15">
          <a:extLst>
            <a:ext uri="{FF2B5EF4-FFF2-40B4-BE49-F238E27FC236}">
              <a16:creationId xmlns:a16="http://schemas.microsoft.com/office/drawing/2014/main" id="{00000000-0008-0000-0400-00006802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617" name="Text Box 16">
          <a:extLst>
            <a:ext uri="{FF2B5EF4-FFF2-40B4-BE49-F238E27FC236}">
              <a16:creationId xmlns:a16="http://schemas.microsoft.com/office/drawing/2014/main" id="{00000000-0008-0000-0400-000069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618" name="Text Box 17">
          <a:extLst>
            <a:ext uri="{FF2B5EF4-FFF2-40B4-BE49-F238E27FC236}">
              <a16:creationId xmlns:a16="http://schemas.microsoft.com/office/drawing/2014/main" id="{00000000-0008-0000-0400-00006A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619" name="Text Box 18">
          <a:extLst>
            <a:ext uri="{FF2B5EF4-FFF2-40B4-BE49-F238E27FC236}">
              <a16:creationId xmlns:a16="http://schemas.microsoft.com/office/drawing/2014/main" id="{00000000-0008-0000-0400-00006B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620" name="Text Box 19">
          <a:extLst>
            <a:ext uri="{FF2B5EF4-FFF2-40B4-BE49-F238E27FC236}">
              <a16:creationId xmlns:a16="http://schemas.microsoft.com/office/drawing/2014/main" id="{00000000-0008-0000-0400-00006C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469288</xdr:rowOff>
    </xdr:to>
    <xdr:sp macro="" textlink="">
      <xdr:nvSpPr>
        <xdr:cNvPr id="621" name="Text Box 15">
          <a:extLst>
            <a:ext uri="{FF2B5EF4-FFF2-40B4-BE49-F238E27FC236}">
              <a16:creationId xmlns:a16="http://schemas.microsoft.com/office/drawing/2014/main" id="{00000000-0008-0000-0400-00006D020000}"/>
            </a:ext>
          </a:extLst>
        </xdr:cNvPr>
        <xdr:cNvSpPr txBox="1">
          <a:spLocks noChangeArrowheads="1"/>
        </xdr:cNvSpPr>
      </xdr:nvSpPr>
      <xdr:spPr bwMode="auto">
        <a:xfrm>
          <a:off x="9867900" y="6981825"/>
          <a:ext cx="95250" cy="32410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622" name="Text Box 15">
          <a:extLst>
            <a:ext uri="{FF2B5EF4-FFF2-40B4-BE49-F238E27FC236}">
              <a16:creationId xmlns:a16="http://schemas.microsoft.com/office/drawing/2014/main" id="{00000000-0008-0000-0400-00006E02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623" name="Text Box 16">
          <a:extLst>
            <a:ext uri="{FF2B5EF4-FFF2-40B4-BE49-F238E27FC236}">
              <a16:creationId xmlns:a16="http://schemas.microsoft.com/office/drawing/2014/main" id="{00000000-0008-0000-0400-00006F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624" name="Text Box 17">
          <a:extLst>
            <a:ext uri="{FF2B5EF4-FFF2-40B4-BE49-F238E27FC236}">
              <a16:creationId xmlns:a16="http://schemas.microsoft.com/office/drawing/2014/main" id="{00000000-0008-0000-0400-000070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625" name="Text Box 18">
          <a:extLst>
            <a:ext uri="{FF2B5EF4-FFF2-40B4-BE49-F238E27FC236}">
              <a16:creationId xmlns:a16="http://schemas.microsoft.com/office/drawing/2014/main" id="{00000000-0008-0000-0400-000071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626" name="Text Box 19">
          <a:extLst>
            <a:ext uri="{FF2B5EF4-FFF2-40B4-BE49-F238E27FC236}">
              <a16:creationId xmlns:a16="http://schemas.microsoft.com/office/drawing/2014/main" id="{00000000-0008-0000-0400-000072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627" name="Text Box 15">
          <a:extLst>
            <a:ext uri="{FF2B5EF4-FFF2-40B4-BE49-F238E27FC236}">
              <a16:creationId xmlns:a16="http://schemas.microsoft.com/office/drawing/2014/main" id="{00000000-0008-0000-0400-00007302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444331"/>
    <xdr:sp macro="" textlink="">
      <xdr:nvSpPr>
        <xdr:cNvPr id="628" name="Text Box 15">
          <a:extLst>
            <a:ext uri="{FF2B5EF4-FFF2-40B4-BE49-F238E27FC236}">
              <a16:creationId xmlns:a16="http://schemas.microsoft.com/office/drawing/2014/main" id="{00000000-0008-0000-0400-000074020000}"/>
            </a:ext>
          </a:extLst>
        </xdr:cNvPr>
        <xdr:cNvSpPr txBox="1">
          <a:spLocks noChangeArrowheads="1"/>
        </xdr:cNvSpPr>
      </xdr:nvSpPr>
      <xdr:spPr bwMode="auto">
        <a:xfrm>
          <a:off x="9867900" y="698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444014"/>
    <xdr:sp macro="" textlink="">
      <xdr:nvSpPr>
        <xdr:cNvPr id="629" name="Text Box 15">
          <a:extLst>
            <a:ext uri="{FF2B5EF4-FFF2-40B4-BE49-F238E27FC236}">
              <a16:creationId xmlns:a16="http://schemas.microsoft.com/office/drawing/2014/main" id="{00000000-0008-0000-0400-00007502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630" name="Text Box 16">
          <a:extLst>
            <a:ext uri="{FF2B5EF4-FFF2-40B4-BE49-F238E27FC236}">
              <a16:creationId xmlns:a16="http://schemas.microsoft.com/office/drawing/2014/main" id="{00000000-0008-0000-0400-000076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631" name="Text Box 17">
          <a:extLst>
            <a:ext uri="{FF2B5EF4-FFF2-40B4-BE49-F238E27FC236}">
              <a16:creationId xmlns:a16="http://schemas.microsoft.com/office/drawing/2014/main" id="{00000000-0008-0000-0400-000077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632" name="Text Box 18">
          <a:extLst>
            <a:ext uri="{FF2B5EF4-FFF2-40B4-BE49-F238E27FC236}">
              <a16:creationId xmlns:a16="http://schemas.microsoft.com/office/drawing/2014/main" id="{00000000-0008-0000-0400-000078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633" name="Text Box 19">
          <a:extLst>
            <a:ext uri="{FF2B5EF4-FFF2-40B4-BE49-F238E27FC236}">
              <a16:creationId xmlns:a16="http://schemas.microsoft.com/office/drawing/2014/main" id="{00000000-0008-0000-0400-000079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634" name="Text Box 16">
          <a:extLst>
            <a:ext uri="{FF2B5EF4-FFF2-40B4-BE49-F238E27FC236}">
              <a16:creationId xmlns:a16="http://schemas.microsoft.com/office/drawing/2014/main" id="{00000000-0008-0000-0400-00007A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635" name="Text Box 17">
          <a:extLst>
            <a:ext uri="{FF2B5EF4-FFF2-40B4-BE49-F238E27FC236}">
              <a16:creationId xmlns:a16="http://schemas.microsoft.com/office/drawing/2014/main" id="{00000000-0008-0000-0400-00007B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636" name="Text Box 18">
          <a:extLst>
            <a:ext uri="{FF2B5EF4-FFF2-40B4-BE49-F238E27FC236}">
              <a16:creationId xmlns:a16="http://schemas.microsoft.com/office/drawing/2014/main" id="{00000000-0008-0000-0400-00007C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637" name="Text Box 19">
          <a:extLst>
            <a:ext uri="{FF2B5EF4-FFF2-40B4-BE49-F238E27FC236}">
              <a16:creationId xmlns:a16="http://schemas.microsoft.com/office/drawing/2014/main" id="{00000000-0008-0000-0400-00007D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638" name="Text Box 15">
          <a:extLst>
            <a:ext uri="{FF2B5EF4-FFF2-40B4-BE49-F238E27FC236}">
              <a16:creationId xmlns:a16="http://schemas.microsoft.com/office/drawing/2014/main" id="{00000000-0008-0000-0400-00007E02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8209</xdr:rowOff>
    </xdr:to>
    <xdr:sp macro="" textlink="">
      <xdr:nvSpPr>
        <xdr:cNvPr id="639" name="Text Box 15">
          <a:extLst>
            <a:ext uri="{FF2B5EF4-FFF2-40B4-BE49-F238E27FC236}">
              <a16:creationId xmlns:a16="http://schemas.microsoft.com/office/drawing/2014/main" id="{00000000-0008-0000-0400-00007F020000}"/>
            </a:ext>
          </a:extLst>
        </xdr:cNvPr>
        <xdr:cNvSpPr txBox="1">
          <a:spLocks noChangeArrowheads="1"/>
        </xdr:cNvSpPr>
      </xdr:nvSpPr>
      <xdr:spPr bwMode="auto">
        <a:xfrm>
          <a:off x="9867900" y="6981825"/>
          <a:ext cx="95250" cy="820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9706</xdr:rowOff>
    </xdr:to>
    <xdr:sp macro="" textlink="">
      <xdr:nvSpPr>
        <xdr:cNvPr id="640" name="Text Box 15">
          <a:extLst>
            <a:ext uri="{FF2B5EF4-FFF2-40B4-BE49-F238E27FC236}">
              <a16:creationId xmlns:a16="http://schemas.microsoft.com/office/drawing/2014/main" id="{00000000-0008-0000-0400-000080020000}"/>
            </a:ext>
          </a:extLst>
        </xdr:cNvPr>
        <xdr:cNvSpPr txBox="1">
          <a:spLocks noChangeArrowheads="1"/>
        </xdr:cNvSpPr>
      </xdr:nvSpPr>
      <xdr:spPr bwMode="auto">
        <a:xfrm>
          <a:off x="9867900" y="6981825"/>
          <a:ext cx="97630"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9706</xdr:rowOff>
    </xdr:to>
    <xdr:sp macro="" textlink="">
      <xdr:nvSpPr>
        <xdr:cNvPr id="641" name="Text Box 15">
          <a:extLst>
            <a:ext uri="{FF2B5EF4-FFF2-40B4-BE49-F238E27FC236}">
              <a16:creationId xmlns:a16="http://schemas.microsoft.com/office/drawing/2014/main" id="{00000000-0008-0000-0400-000081020000}"/>
            </a:ext>
          </a:extLst>
        </xdr:cNvPr>
        <xdr:cNvSpPr txBox="1">
          <a:spLocks noChangeArrowheads="1"/>
        </xdr:cNvSpPr>
      </xdr:nvSpPr>
      <xdr:spPr bwMode="auto">
        <a:xfrm>
          <a:off x="9867900" y="6981825"/>
          <a:ext cx="97630"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9706</xdr:rowOff>
    </xdr:to>
    <xdr:sp macro="" textlink="">
      <xdr:nvSpPr>
        <xdr:cNvPr id="642" name="Text Box 15">
          <a:extLst>
            <a:ext uri="{FF2B5EF4-FFF2-40B4-BE49-F238E27FC236}">
              <a16:creationId xmlns:a16="http://schemas.microsoft.com/office/drawing/2014/main" id="{00000000-0008-0000-0400-000082020000}"/>
            </a:ext>
          </a:extLst>
        </xdr:cNvPr>
        <xdr:cNvSpPr txBox="1">
          <a:spLocks noChangeArrowheads="1"/>
        </xdr:cNvSpPr>
      </xdr:nvSpPr>
      <xdr:spPr bwMode="auto">
        <a:xfrm>
          <a:off x="9867900" y="6981825"/>
          <a:ext cx="97630"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9706</xdr:rowOff>
    </xdr:to>
    <xdr:sp macro="" textlink="">
      <xdr:nvSpPr>
        <xdr:cNvPr id="643" name="Text Box 15">
          <a:extLst>
            <a:ext uri="{FF2B5EF4-FFF2-40B4-BE49-F238E27FC236}">
              <a16:creationId xmlns:a16="http://schemas.microsoft.com/office/drawing/2014/main" id="{00000000-0008-0000-0400-000083020000}"/>
            </a:ext>
          </a:extLst>
        </xdr:cNvPr>
        <xdr:cNvSpPr txBox="1">
          <a:spLocks noChangeArrowheads="1"/>
        </xdr:cNvSpPr>
      </xdr:nvSpPr>
      <xdr:spPr bwMode="auto">
        <a:xfrm>
          <a:off x="9867900" y="6981825"/>
          <a:ext cx="97630"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114696</xdr:rowOff>
    </xdr:to>
    <xdr:sp macro="" textlink="">
      <xdr:nvSpPr>
        <xdr:cNvPr id="644" name="Text Box 15">
          <a:extLst>
            <a:ext uri="{FF2B5EF4-FFF2-40B4-BE49-F238E27FC236}">
              <a16:creationId xmlns:a16="http://schemas.microsoft.com/office/drawing/2014/main" id="{00000000-0008-0000-0400-000084020000}"/>
            </a:ext>
          </a:extLst>
        </xdr:cNvPr>
        <xdr:cNvSpPr txBox="1">
          <a:spLocks noChangeArrowheads="1"/>
        </xdr:cNvSpPr>
      </xdr:nvSpPr>
      <xdr:spPr bwMode="auto">
        <a:xfrm>
          <a:off x="9867900" y="6981825"/>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114696</xdr:rowOff>
    </xdr:to>
    <xdr:sp macro="" textlink="">
      <xdr:nvSpPr>
        <xdr:cNvPr id="645" name="Text Box 15">
          <a:extLst>
            <a:ext uri="{FF2B5EF4-FFF2-40B4-BE49-F238E27FC236}">
              <a16:creationId xmlns:a16="http://schemas.microsoft.com/office/drawing/2014/main" id="{00000000-0008-0000-0400-000085020000}"/>
            </a:ext>
          </a:extLst>
        </xdr:cNvPr>
        <xdr:cNvSpPr txBox="1">
          <a:spLocks noChangeArrowheads="1"/>
        </xdr:cNvSpPr>
      </xdr:nvSpPr>
      <xdr:spPr bwMode="auto">
        <a:xfrm>
          <a:off x="9867900" y="6981825"/>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114696</xdr:rowOff>
    </xdr:to>
    <xdr:sp macro="" textlink="">
      <xdr:nvSpPr>
        <xdr:cNvPr id="646" name="Text Box 15">
          <a:extLst>
            <a:ext uri="{FF2B5EF4-FFF2-40B4-BE49-F238E27FC236}">
              <a16:creationId xmlns:a16="http://schemas.microsoft.com/office/drawing/2014/main" id="{00000000-0008-0000-0400-000086020000}"/>
            </a:ext>
          </a:extLst>
        </xdr:cNvPr>
        <xdr:cNvSpPr txBox="1">
          <a:spLocks noChangeArrowheads="1"/>
        </xdr:cNvSpPr>
      </xdr:nvSpPr>
      <xdr:spPr bwMode="auto">
        <a:xfrm>
          <a:off x="9867900" y="6981825"/>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647" name="Text Box 15">
          <a:extLst>
            <a:ext uri="{FF2B5EF4-FFF2-40B4-BE49-F238E27FC236}">
              <a16:creationId xmlns:a16="http://schemas.microsoft.com/office/drawing/2014/main" id="{00000000-0008-0000-0400-00008702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648" name="Text Box 15">
          <a:extLst>
            <a:ext uri="{FF2B5EF4-FFF2-40B4-BE49-F238E27FC236}">
              <a16:creationId xmlns:a16="http://schemas.microsoft.com/office/drawing/2014/main" id="{00000000-0008-0000-0400-00008802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649" name="Text Box 15">
          <a:extLst>
            <a:ext uri="{FF2B5EF4-FFF2-40B4-BE49-F238E27FC236}">
              <a16:creationId xmlns:a16="http://schemas.microsoft.com/office/drawing/2014/main" id="{00000000-0008-0000-0400-00008902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650" name="Text Box 15">
          <a:extLst>
            <a:ext uri="{FF2B5EF4-FFF2-40B4-BE49-F238E27FC236}">
              <a16:creationId xmlns:a16="http://schemas.microsoft.com/office/drawing/2014/main" id="{00000000-0008-0000-0400-00008A02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651" name="Text Box 15">
          <a:extLst>
            <a:ext uri="{FF2B5EF4-FFF2-40B4-BE49-F238E27FC236}">
              <a16:creationId xmlns:a16="http://schemas.microsoft.com/office/drawing/2014/main" id="{00000000-0008-0000-0400-00008B02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652" name="Text Box 15">
          <a:extLst>
            <a:ext uri="{FF2B5EF4-FFF2-40B4-BE49-F238E27FC236}">
              <a16:creationId xmlns:a16="http://schemas.microsoft.com/office/drawing/2014/main" id="{00000000-0008-0000-0400-00008C02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653" name="Text Box 15">
          <a:extLst>
            <a:ext uri="{FF2B5EF4-FFF2-40B4-BE49-F238E27FC236}">
              <a16:creationId xmlns:a16="http://schemas.microsoft.com/office/drawing/2014/main" id="{00000000-0008-0000-0400-00008D02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114696</xdr:rowOff>
    </xdr:to>
    <xdr:sp macro="" textlink="">
      <xdr:nvSpPr>
        <xdr:cNvPr id="654" name="Text Box 15">
          <a:extLst>
            <a:ext uri="{FF2B5EF4-FFF2-40B4-BE49-F238E27FC236}">
              <a16:creationId xmlns:a16="http://schemas.microsoft.com/office/drawing/2014/main" id="{00000000-0008-0000-0400-00008E020000}"/>
            </a:ext>
          </a:extLst>
        </xdr:cNvPr>
        <xdr:cNvSpPr txBox="1">
          <a:spLocks noChangeArrowheads="1"/>
        </xdr:cNvSpPr>
      </xdr:nvSpPr>
      <xdr:spPr bwMode="auto">
        <a:xfrm>
          <a:off x="9867900" y="6981825"/>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114696</xdr:rowOff>
    </xdr:to>
    <xdr:sp macro="" textlink="">
      <xdr:nvSpPr>
        <xdr:cNvPr id="655" name="Text Box 15">
          <a:extLst>
            <a:ext uri="{FF2B5EF4-FFF2-40B4-BE49-F238E27FC236}">
              <a16:creationId xmlns:a16="http://schemas.microsoft.com/office/drawing/2014/main" id="{00000000-0008-0000-0400-00008F020000}"/>
            </a:ext>
          </a:extLst>
        </xdr:cNvPr>
        <xdr:cNvSpPr txBox="1">
          <a:spLocks noChangeArrowheads="1"/>
        </xdr:cNvSpPr>
      </xdr:nvSpPr>
      <xdr:spPr bwMode="auto">
        <a:xfrm>
          <a:off x="9867900" y="6981825"/>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114696</xdr:rowOff>
    </xdr:to>
    <xdr:sp macro="" textlink="">
      <xdr:nvSpPr>
        <xdr:cNvPr id="656" name="Text Box 15">
          <a:extLst>
            <a:ext uri="{FF2B5EF4-FFF2-40B4-BE49-F238E27FC236}">
              <a16:creationId xmlns:a16="http://schemas.microsoft.com/office/drawing/2014/main" id="{00000000-0008-0000-0400-000090020000}"/>
            </a:ext>
          </a:extLst>
        </xdr:cNvPr>
        <xdr:cNvSpPr txBox="1">
          <a:spLocks noChangeArrowheads="1"/>
        </xdr:cNvSpPr>
      </xdr:nvSpPr>
      <xdr:spPr bwMode="auto">
        <a:xfrm>
          <a:off x="9867900" y="6981825"/>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114696</xdr:rowOff>
    </xdr:to>
    <xdr:sp macro="" textlink="">
      <xdr:nvSpPr>
        <xdr:cNvPr id="657" name="Text Box 15">
          <a:extLst>
            <a:ext uri="{FF2B5EF4-FFF2-40B4-BE49-F238E27FC236}">
              <a16:creationId xmlns:a16="http://schemas.microsoft.com/office/drawing/2014/main" id="{00000000-0008-0000-0400-000091020000}"/>
            </a:ext>
          </a:extLst>
        </xdr:cNvPr>
        <xdr:cNvSpPr txBox="1">
          <a:spLocks noChangeArrowheads="1"/>
        </xdr:cNvSpPr>
      </xdr:nvSpPr>
      <xdr:spPr bwMode="auto">
        <a:xfrm>
          <a:off x="9867900" y="6981825"/>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114696</xdr:rowOff>
    </xdr:to>
    <xdr:sp macro="" textlink="">
      <xdr:nvSpPr>
        <xdr:cNvPr id="658" name="Text Box 15">
          <a:extLst>
            <a:ext uri="{FF2B5EF4-FFF2-40B4-BE49-F238E27FC236}">
              <a16:creationId xmlns:a16="http://schemas.microsoft.com/office/drawing/2014/main" id="{00000000-0008-0000-0400-000092020000}"/>
            </a:ext>
          </a:extLst>
        </xdr:cNvPr>
        <xdr:cNvSpPr txBox="1">
          <a:spLocks noChangeArrowheads="1"/>
        </xdr:cNvSpPr>
      </xdr:nvSpPr>
      <xdr:spPr bwMode="auto">
        <a:xfrm>
          <a:off x="9867900" y="6981825"/>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114696</xdr:rowOff>
    </xdr:to>
    <xdr:sp macro="" textlink="">
      <xdr:nvSpPr>
        <xdr:cNvPr id="659" name="Text Box 15">
          <a:extLst>
            <a:ext uri="{FF2B5EF4-FFF2-40B4-BE49-F238E27FC236}">
              <a16:creationId xmlns:a16="http://schemas.microsoft.com/office/drawing/2014/main" id="{00000000-0008-0000-0400-000093020000}"/>
            </a:ext>
          </a:extLst>
        </xdr:cNvPr>
        <xdr:cNvSpPr txBox="1">
          <a:spLocks noChangeArrowheads="1"/>
        </xdr:cNvSpPr>
      </xdr:nvSpPr>
      <xdr:spPr bwMode="auto">
        <a:xfrm>
          <a:off x="9867900" y="6981825"/>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660" name="Text Box 15">
          <a:extLst>
            <a:ext uri="{FF2B5EF4-FFF2-40B4-BE49-F238E27FC236}">
              <a16:creationId xmlns:a16="http://schemas.microsoft.com/office/drawing/2014/main" id="{00000000-0008-0000-0400-00009402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661" name="Text Box 15">
          <a:extLst>
            <a:ext uri="{FF2B5EF4-FFF2-40B4-BE49-F238E27FC236}">
              <a16:creationId xmlns:a16="http://schemas.microsoft.com/office/drawing/2014/main" id="{00000000-0008-0000-0400-00009502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662" name="Text Box 15">
          <a:extLst>
            <a:ext uri="{FF2B5EF4-FFF2-40B4-BE49-F238E27FC236}">
              <a16:creationId xmlns:a16="http://schemas.microsoft.com/office/drawing/2014/main" id="{00000000-0008-0000-0400-00009602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663" name="Text Box 15">
          <a:extLst>
            <a:ext uri="{FF2B5EF4-FFF2-40B4-BE49-F238E27FC236}">
              <a16:creationId xmlns:a16="http://schemas.microsoft.com/office/drawing/2014/main" id="{00000000-0008-0000-0400-00009702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664" name="Text Box 16">
          <a:extLst>
            <a:ext uri="{FF2B5EF4-FFF2-40B4-BE49-F238E27FC236}">
              <a16:creationId xmlns:a16="http://schemas.microsoft.com/office/drawing/2014/main" id="{00000000-0008-0000-0400-000098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665" name="Text Box 17">
          <a:extLst>
            <a:ext uri="{FF2B5EF4-FFF2-40B4-BE49-F238E27FC236}">
              <a16:creationId xmlns:a16="http://schemas.microsoft.com/office/drawing/2014/main" id="{00000000-0008-0000-0400-000099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666" name="Text Box 18">
          <a:extLst>
            <a:ext uri="{FF2B5EF4-FFF2-40B4-BE49-F238E27FC236}">
              <a16:creationId xmlns:a16="http://schemas.microsoft.com/office/drawing/2014/main" id="{00000000-0008-0000-0400-00009A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667" name="Text Box 19">
          <a:extLst>
            <a:ext uri="{FF2B5EF4-FFF2-40B4-BE49-F238E27FC236}">
              <a16:creationId xmlns:a16="http://schemas.microsoft.com/office/drawing/2014/main" id="{00000000-0008-0000-0400-00009B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19</xdr:row>
      <xdr:rowOff>144077</xdr:rowOff>
    </xdr:to>
    <xdr:sp macro="" textlink="">
      <xdr:nvSpPr>
        <xdr:cNvPr id="668" name="Text Box 15">
          <a:extLst>
            <a:ext uri="{FF2B5EF4-FFF2-40B4-BE49-F238E27FC236}">
              <a16:creationId xmlns:a16="http://schemas.microsoft.com/office/drawing/2014/main" id="{00000000-0008-0000-0400-00009C020000}"/>
            </a:ext>
          </a:extLst>
        </xdr:cNvPr>
        <xdr:cNvSpPr txBox="1">
          <a:spLocks noChangeArrowheads="1"/>
        </xdr:cNvSpPr>
      </xdr:nvSpPr>
      <xdr:spPr bwMode="auto">
        <a:xfrm>
          <a:off x="9867900" y="6981825"/>
          <a:ext cx="95250" cy="94595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669" name="Text Box 15">
          <a:extLst>
            <a:ext uri="{FF2B5EF4-FFF2-40B4-BE49-F238E27FC236}">
              <a16:creationId xmlns:a16="http://schemas.microsoft.com/office/drawing/2014/main" id="{00000000-0008-0000-0400-00009D02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670" name="Text Box 16">
          <a:extLst>
            <a:ext uri="{FF2B5EF4-FFF2-40B4-BE49-F238E27FC236}">
              <a16:creationId xmlns:a16="http://schemas.microsoft.com/office/drawing/2014/main" id="{00000000-0008-0000-0400-00009E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671" name="Text Box 17">
          <a:extLst>
            <a:ext uri="{FF2B5EF4-FFF2-40B4-BE49-F238E27FC236}">
              <a16:creationId xmlns:a16="http://schemas.microsoft.com/office/drawing/2014/main" id="{00000000-0008-0000-0400-00009F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672" name="Text Box 18">
          <a:extLst>
            <a:ext uri="{FF2B5EF4-FFF2-40B4-BE49-F238E27FC236}">
              <a16:creationId xmlns:a16="http://schemas.microsoft.com/office/drawing/2014/main" id="{00000000-0008-0000-0400-0000A0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673" name="Text Box 19">
          <a:extLst>
            <a:ext uri="{FF2B5EF4-FFF2-40B4-BE49-F238E27FC236}">
              <a16:creationId xmlns:a16="http://schemas.microsoft.com/office/drawing/2014/main" id="{00000000-0008-0000-0400-0000A1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674" name="Text Box 15">
          <a:extLst>
            <a:ext uri="{FF2B5EF4-FFF2-40B4-BE49-F238E27FC236}">
              <a16:creationId xmlns:a16="http://schemas.microsoft.com/office/drawing/2014/main" id="{00000000-0008-0000-0400-0000A202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444331"/>
    <xdr:sp macro="" textlink="">
      <xdr:nvSpPr>
        <xdr:cNvPr id="675" name="Text Box 15">
          <a:extLst>
            <a:ext uri="{FF2B5EF4-FFF2-40B4-BE49-F238E27FC236}">
              <a16:creationId xmlns:a16="http://schemas.microsoft.com/office/drawing/2014/main" id="{00000000-0008-0000-0400-0000A3020000}"/>
            </a:ext>
          </a:extLst>
        </xdr:cNvPr>
        <xdr:cNvSpPr txBox="1">
          <a:spLocks noChangeArrowheads="1"/>
        </xdr:cNvSpPr>
      </xdr:nvSpPr>
      <xdr:spPr bwMode="auto">
        <a:xfrm>
          <a:off x="9867900" y="698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444014"/>
    <xdr:sp macro="" textlink="">
      <xdr:nvSpPr>
        <xdr:cNvPr id="676" name="Text Box 15">
          <a:extLst>
            <a:ext uri="{FF2B5EF4-FFF2-40B4-BE49-F238E27FC236}">
              <a16:creationId xmlns:a16="http://schemas.microsoft.com/office/drawing/2014/main" id="{00000000-0008-0000-0400-0000A402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677" name="Text Box 16">
          <a:extLst>
            <a:ext uri="{FF2B5EF4-FFF2-40B4-BE49-F238E27FC236}">
              <a16:creationId xmlns:a16="http://schemas.microsoft.com/office/drawing/2014/main" id="{00000000-0008-0000-0400-0000A5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678" name="Text Box 17">
          <a:extLst>
            <a:ext uri="{FF2B5EF4-FFF2-40B4-BE49-F238E27FC236}">
              <a16:creationId xmlns:a16="http://schemas.microsoft.com/office/drawing/2014/main" id="{00000000-0008-0000-0400-0000A6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679" name="Text Box 18">
          <a:extLst>
            <a:ext uri="{FF2B5EF4-FFF2-40B4-BE49-F238E27FC236}">
              <a16:creationId xmlns:a16="http://schemas.microsoft.com/office/drawing/2014/main" id="{00000000-0008-0000-0400-0000A7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680" name="Text Box 19">
          <a:extLst>
            <a:ext uri="{FF2B5EF4-FFF2-40B4-BE49-F238E27FC236}">
              <a16:creationId xmlns:a16="http://schemas.microsoft.com/office/drawing/2014/main" id="{00000000-0008-0000-0400-0000A8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681" name="Text Box 16">
          <a:extLst>
            <a:ext uri="{FF2B5EF4-FFF2-40B4-BE49-F238E27FC236}">
              <a16:creationId xmlns:a16="http://schemas.microsoft.com/office/drawing/2014/main" id="{00000000-0008-0000-0400-0000A9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682" name="Text Box 17">
          <a:extLst>
            <a:ext uri="{FF2B5EF4-FFF2-40B4-BE49-F238E27FC236}">
              <a16:creationId xmlns:a16="http://schemas.microsoft.com/office/drawing/2014/main" id="{00000000-0008-0000-0400-0000AA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683" name="Text Box 18">
          <a:extLst>
            <a:ext uri="{FF2B5EF4-FFF2-40B4-BE49-F238E27FC236}">
              <a16:creationId xmlns:a16="http://schemas.microsoft.com/office/drawing/2014/main" id="{00000000-0008-0000-0400-0000AB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684" name="Text Box 19">
          <a:extLst>
            <a:ext uri="{FF2B5EF4-FFF2-40B4-BE49-F238E27FC236}">
              <a16:creationId xmlns:a16="http://schemas.microsoft.com/office/drawing/2014/main" id="{00000000-0008-0000-0400-0000AC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685" name="Text Box 15">
          <a:extLst>
            <a:ext uri="{FF2B5EF4-FFF2-40B4-BE49-F238E27FC236}">
              <a16:creationId xmlns:a16="http://schemas.microsoft.com/office/drawing/2014/main" id="{00000000-0008-0000-0400-0000AD02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2766</xdr:rowOff>
    </xdr:to>
    <xdr:sp macro="" textlink="">
      <xdr:nvSpPr>
        <xdr:cNvPr id="686" name="Text Box 15">
          <a:extLst>
            <a:ext uri="{FF2B5EF4-FFF2-40B4-BE49-F238E27FC236}">
              <a16:creationId xmlns:a16="http://schemas.microsoft.com/office/drawing/2014/main" id="{00000000-0008-0000-0400-0000AE020000}"/>
            </a:ext>
          </a:extLst>
        </xdr:cNvPr>
        <xdr:cNvSpPr txBox="1">
          <a:spLocks noChangeArrowheads="1"/>
        </xdr:cNvSpPr>
      </xdr:nvSpPr>
      <xdr:spPr bwMode="auto">
        <a:xfrm>
          <a:off x="9867900" y="6981825"/>
          <a:ext cx="95250" cy="27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149406</xdr:rowOff>
    </xdr:to>
    <xdr:sp macro="" textlink="">
      <xdr:nvSpPr>
        <xdr:cNvPr id="687" name="Text Box 15">
          <a:extLst>
            <a:ext uri="{FF2B5EF4-FFF2-40B4-BE49-F238E27FC236}">
              <a16:creationId xmlns:a16="http://schemas.microsoft.com/office/drawing/2014/main" id="{00000000-0008-0000-0400-0000AF020000}"/>
            </a:ext>
          </a:extLst>
        </xdr:cNvPr>
        <xdr:cNvSpPr txBox="1">
          <a:spLocks noChangeArrowheads="1"/>
        </xdr:cNvSpPr>
      </xdr:nvSpPr>
      <xdr:spPr bwMode="auto">
        <a:xfrm>
          <a:off x="9867900" y="6981825"/>
          <a:ext cx="97630" cy="1494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149406</xdr:rowOff>
    </xdr:to>
    <xdr:sp macro="" textlink="">
      <xdr:nvSpPr>
        <xdr:cNvPr id="688" name="Text Box 15">
          <a:extLst>
            <a:ext uri="{FF2B5EF4-FFF2-40B4-BE49-F238E27FC236}">
              <a16:creationId xmlns:a16="http://schemas.microsoft.com/office/drawing/2014/main" id="{00000000-0008-0000-0400-0000B0020000}"/>
            </a:ext>
          </a:extLst>
        </xdr:cNvPr>
        <xdr:cNvSpPr txBox="1">
          <a:spLocks noChangeArrowheads="1"/>
        </xdr:cNvSpPr>
      </xdr:nvSpPr>
      <xdr:spPr bwMode="auto">
        <a:xfrm>
          <a:off x="9867900" y="6981825"/>
          <a:ext cx="97630" cy="1494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149406</xdr:rowOff>
    </xdr:to>
    <xdr:sp macro="" textlink="">
      <xdr:nvSpPr>
        <xdr:cNvPr id="689" name="Text Box 15">
          <a:extLst>
            <a:ext uri="{FF2B5EF4-FFF2-40B4-BE49-F238E27FC236}">
              <a16:creationId xmlns:a16="http://schemas.microsoft.com/office/drawing/2014/main" id="{00000000-0008-0000-0400-0000B1020000}"/>
            </a:ext>
          </a:extLst>
        </xdr:cNvPr>
        <xdr:cNvSpPr txBox="1">
          <a:spLocks noChangeArrowheads="1"/>
        </xdr:cNvSpPr>
      </xdr:nvSpPr>
      <xdr:spPr bwMode="auto">
        <a:xfrm>
          <a:off x="9867900" y="6981825"/>
          <a:ext cx="97630" cy="1494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149406</xdr:rowOff>
    </xdr:to>
    <xdr:sp macro="" textlink="">
      <xdr:nvSpPr>
        <xdr:cNvPr id="690" name="Text Box 15">
          <a:extLst>
            <a:ext uri="{FF2B5EF4-FFF2-40B4-BE49-F238E27FC236}">
              <a16:creationId xmlns:a16="http://schemas.microsoft.com/office/drawing/2014/main" id="{00000000-0008-0000-0400-0000B2020000}"/>
            </a:ext>
          </a:extLst>
        </xdr:cNvPr>
        <xdr:cNvSpPr txBox="1">
          <a:spLocks noChangeArrowheads="1"/>
        </xdr:cNvSpPr>
      </xdr:nvSpPr>
      <xdr:spPr bwMode="auto">
        <a:xfrm>
          <a:off x="9867900" y="6981825"/>
          <a:ext cx="97630" cy="1494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187721</xdr:rowOff>
    </xdr:to>
    <xdr:sp macro="" textlink="">
      <xdr:nvSpPr>
        <xdr:cNvPr id="691" name="Text Box 15">
          <a:extLst>
            <a:ext uri="{FF2B5EF4-FFF2-40B4-BE49-F238E27FC236}">
              <a16:creationId xmlns:a16="http://schemas.microsoft.com/office/drawing/2014/main" id="{00000000-0008-0000-0400-0000B3020000}"/>
            </a:ext>
          </a:extLst>
        </xdr:cNvPr>
        <xdr:cNvSpPr txBox="1">
          <a:spLocks noChangeArrowheads="1"/>
        </xdr:cNvSpPr>
      </xdr:nvSpPr>
      <xdr:spPr bwMode="auto">
        <a:xfrm>
          <a:off x="9867900" y="6981825"/>
          <a:ext cx="97630" cy="12354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187721</xdr:rowOff>
    </xdr:to>
    <xdr:sp macro="" textlink="">
      <xdr:nvSpPr>
        <xdr:cNvPr id="692" name="Text Box 15">
          <a:extLst>
            <a:ext uri="{FF2B5EF4-FFF2-40B4-BE49-F238E27FC236}">
              <a16:creationId xmlns:a16="http://schemas.microsoft.com/office/drawing/2014/main" id="{00000000-0008-0000-0400-0000B4020000}"/>
            </a:ext>
          </a:extLst>
        </xdr:cNvPr>
        <xdr:cNvSpPr txBox="1">
          <a:spLocks noChangeArrowheads="1"/>
        </xdr:cNvSpPr>
      </xdr:nvSpPr>
      <xdr:spPr bwMode="auto">
        <a:xfrm>
          <a:off x="9867900" y="6981825"/>
          <a:ext cx="97630" cy="12354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187721</xdr:rowOff>
    </xdr:to>
    <xdr:sp macro="" textlink="">
      <xdr:nvSpPr>
        <xdr:cNvPr id="693" name="Text Box 15">
          <a:extLst>
            <a:ext uri="{FF2B5EF4-FFF2-40B4-BE49-F238E27FC236}">
              <a16:creationId xmlns:a16="http://schemas.microsoft.com/office/drawing/2014/main" id="{00000000-0008-0000-0400-0000B5020000}"/>
            </a:ext>
          </a:extLst>
        </xdr:cNvPr>
        <xdr:cNvSpPr txBox="1">
          <a:spLocks noChangeArrowheads="1"/>
        </xdr:cNvSpPr>
      </xdr:nvSpPr>
      <xdr:spPr bwMode="auto">
        <a:xfrm>
          <a:off x="9867900" y="6981825"/>
          <a:ext cx="97630" cy="12354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136659</xdr:rowOff>
    </xdr:to>
    <xdr:sp macro="" textlink="">
      <xdr:nvSpPr>
        <xdr:cNvPr id="694" name="Text Box 15">
          <a:extLst>
            <a:ext uri="{FF2B5EF4-FFF2-40B4-BE49-F238E27FC236}">
              <a16:creationId xmlns:a16="http://schemas.microsoft.com/office/drawing/2014/main" id="{00000000-0008-0000-0400-0000B6020000}"/>
            </a:ext>
          </a:extLst>
        </xdr:cNvPr>
        <xdr:cNvSpPr txBox="1">
          <a:spLocks noChangeArrowheads="1"/>
        </xdr:cNvSpPr>
      </xdr:nvSpPr>
      <xdr:spPr bwMode="auto">
        <a:xfrm>
          <a:off x="9867900" y="6981825"/>
          <a:ext cx="97630" cy="1366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136659</xdr:rowOff>
    </xdr:to>
    <xdr:sp macro="" textlink="">
      <xdr:nvSpPr>
        <xdr:cNvPr id="695" name="Text Box 15">
          <a:extLst>
            <a:ext uri="{FF2B5EF4-FFF2-40B4-BE49-F238E27FC236}">
              <a16:creationId xmlns:a16="http://schemas.microsoft.com/office/drawing/2014/main" id="{00000000-0008-0000-0400-0000B7020000}"/>
            </a:ext>
          </a:extLst>
        </xdr:cNvPr>
        <xdr:cNvSpPr txBox="1">
          <a:spLocks noChangeArrowheads="1"/>
        </xdr:cNvSpPr>
      </xdr:nvSpPr>
      <xdr:spPr bwMode="auto">
        <a:xfrm>
          <a:off x="9867900" y="6981825"/>
          <a:ext cx="97630" cy="1366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136659</xdr:rowOff>
    </xdr:to>
    <xdr:sp macro="" textlink="">
      <xdr:nvSpPr>
        <xdr:cNvPr id="696" name="Text Box 15">
          <a:extLst>
            <a:ext uri="{FF2B5EF4-FFF2-40B4-BE49-F238E27FC236}">
              <a16:creationId xmlns:a16="http://schemas.microsoft.com/office/drawing/2014/main" id="{00000000-0008-0000-0400-0000B8020000}"/>
            </a:ext>
          </a:extLst>
        </xdr:cNvPr>
        <xdr:cNvSpPr txBox="1">
          <a:spLocks noChangeArrowheads="1"/>
        </xdr:cNvSpPr>
      </xdr:nvSpPr>
      <xdr:spPr bwMode="auto">
        <a:xfrm>
          <a:off x="9867900" y="6981825"/>
          <a:ext cx="97630" cy="1366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136659</xdr:rowOff>
    </xdr:to>
    <xdr:sp macro="" textlink="">
      <xdr:nvSpPr>
        <xdr:cNvPr id="697" name="Text Box 15">
          <a:extLst>
            <a:ext uri="{FF2B5EF4-FFF2-40B4-BE49-F238E27FC236}">
              <a16:creationId xmlns:a16="http://schemas.microsoft.com/office/drawing/2014/main" id="{00000000-0008-0000-0400-0000B9020000}"/>
            </a:ext>
          </a:extLst>
        </xdr:cNvPr>
        <xdr:cNvSpPr txBox="1">
          <a:spLocks noChangeArrowheads="1"/>
        </xdr:cNvSpPr>
      </xdr:nvSpPr>
      <xdr:spPr bwMode="auto">
        <a:xfrm>
          <a:off x="9867900" y="6981825"/>
          <a:ext cx="97630" cy="1366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194024</xdr:rowOff>
    </xdr:to>
    <xdr:sp macro="" textlink="">
      <xdr:nvSpPr>
        <xdr:cNvPr id="698" name="Text Box 15">
          <a:extLst>
            <a:ext uri="{FF2B5EF4-FFF2-40B4-BE49-F238E27FC236}">
              <a16:creationId xmlns:a16="http://schemas.microsoft.com/office/drawing/2014/main" id="{00000000-0008-0000-0400-0000BA020000}"/>
            </a:ext>
          </a:extLst>
        </xdr:cNvPr>
        <xdr:cNvSpPr txBox="1">
          <a:spLocks noChangeArrowheads="1"/>
        </xdr:cNvSpPr>
      </xdr:nvSpPr>
      <xdr:spPr bwMode="auto">
        <a:xfrm>
          <a:off x="9867900" y="6981825"/>
          <a:ext cx="97630" cy="12227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194024</xdr:rowOff>
    </xdr:to>
    <xdr:sp macro="" textlink="">
      <xdr:nvSpPr>
        <xdr:cNvPr id="699" name="Text Box 15">
          <a:extLst>
            <a:ext uri="{FF2B5EF4-FFF2-40B4-BE49-F238E27FC236}">
              <a16:creationId xmlns:a16="http://schemas.microsoft.com/office/drawing/2014/main" id="{00000000-0008-0000-0400-0000BB020000}"/>
            </a:ext>
          </a:extLst>
        </xdr:cNvPr>
        <xdr:cNvSpPr txBox="1">
          <a:spLocks noChangeArrowheads="1"/>
        </xdr:cNvSpPr>
      </xdr:nvSpPr>
      <xdr:spPr bwMode="auto">
        <a:xfrm>
          <a:off x="9867900" y="6981825"/>
          <a:ext cx="97630" cy="12227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194024</xdr:rowOff>
    </xdr:to>
    <xdr:sp macro="" textlink="">
      <xdr:nvSpPr>
        <xdr:cNvPr id="700" name="Text Box 15">
          <a:extLst>
            <a:ext uri="{FF2B5EF4-FFF2-40B4-BE49-F238E27FC236}">
              <a16:creationId xmlns:a16="http://schemas.microsoft.com/office/drawing/2014/main" id="{00000000-0008-0000-0400-0000BC020000}"/>
            </a:ext>
          </a:extLst>
        </xdr:cNvPr>
        <xdr:cNvSpPr txBox="1">
          <a:spLocks noChangeArrowheads="1"/>
        </xdr:cNvSpPr>
      </xdr:nvSpPr>
      <xdr:spPr bwMode="auto">
        <a:xfrm>
          <a:off x="9867900" y="6981825"/>
          <a:ext cx="97630" cy="12227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187721</xdr:rowOff>
    </xdr:to>
    <xdr:sp macro="" textlink="">
      <xdr:nvSpPr>
        <xdr:cNvPr id="701" name="Text Box 15">
          <a:extLst>
            <a:ext uri="{FF2B5EF4-FFF2-40B4-BE49-F238E27FC236}">
              <a16:creationId xmlns:a16="http://schemas.microsoft.com/office/drawing/2014/main" id="{00000000-0008-0000-0400-0000BD020000}"/>
            </a:ext>
          </a:extLst>
        </xdr:cNvPr>
        <xdr:cNvSpPr txBox="1">
          <a:spLocks noChangeArrowheads="1"/>
        </xdr:cNvSpPr>
      </xdr:nvSpPr>
      <xdr:spPr bwMode="auto">
        <a:xfrm>
          <a:off x="9867900" y="6981825"/>
          <a:ext cx="97630" cy="12354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187721</xdr:rowOff>
    </xdr:to>
    <xdr:sp macro="" textlink="">
      <xdr:nvSpPr>
        <xdr:cNvPr id="702" name="Text Box 15">
          <a:extLst>
            <a:ext uri="{FF2B5EF4-FFF2-40B4-BE49-F238E27FC236}">
              <a16:creationId xmlns:a16="http://schemas.microsoft.com/office/drawing/2014/main" id="{00000000-0008-0000-0400-0000BE020000}"/>
            </a:ext>
          </a:extLst>
        </xdr:cNvPr>
        <xdr:cNvSpPr txBox="1">
          <a:spLocks noChangeArrowheads="1"/>
        </xdr:cNvSpPr>
      </xdr:nvSpPr>
      <xdr:spPr bwMode="auto">
        <a:xfrm>
          <a:off x="9867900" y="6981825"/>
          <a:ext cx="97630" cy="12354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187721</xdr:rowOff>
    </xdr:to>
    <xdr:sp macro="" textlink="">
      <xdr:nvSpPr>
        <xdr:cNvPr id="703" name="Text Box 15">
          <a:extLst>
            <a:ext uri="{FF2B5EF4-FFF2-40B4-BE49-F238E27FC236}">
              <a16:creationId xmlns:a16="http://schemas.microsoft.com/office/drawing/2014/main" id="{00000000-0008-0000-0400-0000BF020000}"/>
            </a:ext>
          </a:extLst>
        </xdr:cNvPr>
        <xdr:cNvSpPr txBox="1">
          <a:spLocks noChangeArrowheads="1"/>
        </xdr:cNvSpPr>
      </xdr:nvSpPr>
      <xdr:spPr bwMode="auto">
        <a:xfrm>
          <a:off x="9867900" y="6981825"/>
          <a:ext cx="97630" cy="12354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187721</xdr:rowOff>
    </xdr:to>
    <xdr:sp macro="" textlink="">
      <xdr:nvSpPr>
        <xdr:cNvPr id="704" name="Text Box 15">
          <a:extLst>
            <a:ext uri="{FF2B5EF4-FFF2-40B4-BE49-F238E27FC236}">
              <a16:creationId xmlns:a16="http://schemas.microsoft.com/office/drawing/2014/main" id="{00000000-0008-0000-0400-0000C0020000}"/>
            </a:ext>
          </a:extLst>
        </xdr:cNvPr>
        <xdr:cNvSpPr txBox="1">
          <a:spLocks noChangeArrowheads="1"/>
        </xdr:cNvSpPr>
      </xdr:nvSpPr>
      <xdr:spPr bwMode="auto">
        <a:xfrm>
          <a:off x="9867900" y="6981825"/>
          <a:ext cx="97630" cy="12354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187721</xdr:rowOff>
    </xdr:to>
    <xdr:sp macro="" textlink="">
      <xdr:nvSpPr>
        <xdr:cNvPr id="705" name="Text Box 15">
          <a:extLst>
            <a:ext uri="{FF2B5EF4-FFF2-40B4-BE49-F238E27FC236}">
              <a16:creationId xmlns:a16="http://schemas.microsoft.com/office/drawing/2014/main" id="{00000000-0008-0000-0400-0000C1020000}"/>
            </a:ext>
          </a:extLst>
        </xdr:cNvPr>
        <xdr:cNvSpPr txBox="1">
          <a:spLocks noChangeArrowheads="1"/>
        </xdr:cNvSpPr>
      </xdr:nvSpPr>
      <xdr:spPr bwMode="auto">
        <a:xfrm>
          <a:off x="9867900" y="6981825"/>
          <a:ext cx="97630" cy="12354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187721</xdr:rowOff>
    </xdr:to>
    <xdr:sp macro="" textlink="">
      <xdr:nvSpPr>
        <xdr:cNvPr id="706" name="Text Box 15">
          <a:extLst>
            <a:ext uri="{FF2B5EF4-FFF2-40B4-BE49-F238E27FC236}">
              <a16:creationId xmlns:a16="http://schemas.microsoft.com/office/drawing/2014/main" id="{00000000-0008-0000-0400-0000C2020000}"/>
            </a:ext>
          </a:extLst>
        </xdr:cNvPr>
        <xdr:cNvSpPr txBox="1">
          <a:spLocks noChangeArrowheads="1"/>
        </xdr:cNvSpPr>
      </xdr:nvSpPr>
      <xdr:spPr bwMode="auto">
        <a:xfrm>
          <a:off x="9867900" y="6981825"/>
          <a:ext cx="97630" cy="12354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194024</xdr:rowOff>
    </xdr:to>
    <xdr:sp macro="" textlink="">
      <xdr:nvSpPr>
        <xdr:cNvPr id="707" name="Text Box 15">
          <a:extLst>
            <a:ext uri="{FF2B5EF4-FFF2-40B4-BE49-F238E27FC236}">
              <a16:creationId xmlns:a16="http://schemas.microsoft.com/office/drawing/2014/main" id="{00000000-0008-0000-0400-0000C3020000}"/>
            </a:ext>
          </a:extLst>
        </xdr:cNvPr>
        <xdr:cNvSpPr txBox="1">
          <a:spLocks noChangeArrowheads="1"/>
        </xdr:cNvSpPr>
      </xdr:nvSpPr>
      <xdr:spPr bwMode="auto">
        <a:xfrm>
          <a:off x="9867900" y="6981825"/>
          <a:ext cx="97630" cy="12227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194024</xdr:rowOff>
    </xdr:to>
    <xdr:sp macro="" textlink="">
      <xdr:nvSpPr>
        <xdr:cNvPr id="708" name="Text Box 15">
          <a:extLst>
            <a:ext uri="{FF2B5EF4-FFF2-40B4-BE49-F238E27FC236}">
              <a16:creationId xmlns:a16="http://schemas.microsoft.com/office/drawing/2014/main" id="{00000000-0008-0000-0400-0000C4020000}"/>
            </a:ext>
          </a:extLst>
        </xdr:cNvPr>
        <xdr:cNvSpPr txBox="1">
          <a:spLocks noChangeArrowheads="1"/>
        </xdr:cNvSpPr>
      </xdr:nvSpPr>
      <xdr:spPr bwMode="auto">
        <a:xfrm>
          <a:off x="9867900" y="6981825"/>
          <a:ext cx="97630" cy="12227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194024</xdr:rowOff>
    </xdr:to>
    <xdr:sp macro="" textlink="">
      <xdr:nvSpPr>
        <xdr:cNvPr id="709" name="Text Box 15">
          <a:extLst>
            <a:ext uri="{FF2B5EF4-FFF2-40B4-BE49-F238E27FC236}">
              <a16:creationId xmlns:a16="http://schemas.microsoft.com/office/drawing/2014/main" id="{00000000-0008-0000-0400-0000C5020000}"/>
            </a:ext>
          </a:extLst>
        </xdr:cNvPr>
        <xdr:cNvSpPr txBox="1">
          <a:spLocks noChangeArrowheads="1"/>
        </xdr:cNvSpPr>
      </xdr:nvSpPr>
      <xdr:spPr bwMode="auto">
        <a:xfrm>
          <a:off x="9867900" y="6981825"/>
          <a:ext cx="97630" cy="12227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710" name="Text Box 15">
          <a:extLst>
            <a:ext uri="{FF2B5EF4-FFF2-40B4-BE49-F238E27FC236}">
              <a16:creationId xmlns:a16="http://schemas.microsoft.com/office/drawing/2014/main" id="{00000000-0008-0000-0400-0000C602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711" name="Text Box 16">
          <a:extLst>
            <a:ext uri="{FF2B5EF4-FFF2-40B4-BE49-F238E27FC236}">
              <a16:creationId xmlns:a16="http://schemas.microsoft.com/office/drawing/2014/main" id="{00000000-0008-0000-0400-0000C7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712" name="Text Box 17">
          <a:extLst>
            <a:ext uri="{FF2B5EF4-FFF2-40B4-BE49-F238E27FC236}">
              <a16:creationId xmlns:a16="http://schemas.microsoft.com/office/drawing/2014/main" id="{00000000-0008-0000-0400-0000C8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713" name="Text Box 18">
          <a:extLst>
            <a:ext uri="{FF2B5EF4-FFF2-40B4-BE49-F238E27FC236}">
              <a16:creationId xmlns:a16="http://schemas.microsoft.com/office/drawing/2014/main" id="{00000000-0008-0000-0400-0000C9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714" name="Text Box 19">
          <a:extLst>
            <a:ext uri="{FF2B5EF4-FFF2-40B4-BE49-F238E27FC236}">
              <a16:creationId xmlns:a16="http://schemas.microsoft.com/office/drawing/2014/main" id="{00000000-0008-0000-0400-0000CA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715" name="Text Box 15">
          <a:extLst>
            <a:ext uri="{FF2B5EF4-FFF2-40B4-BE49-F238E27FC236}">
              <a16:creationId xmlns:a16="http://schemas.microsoft.com/office/drawing/2014/main" id="{00000000-0008-0000-0400-0000CB02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716" name="Text Box 16">
          <a:extLst>
            <a:ext uri="{FF2B5EF4-FFF2-40B4-BE49-F238E27FC236}">
              <a16:creationId xmlns:a16="http://schemas.microsoft.com/office/drawing/2014/main" id="{00000000-0008-0000-0400-0000CC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717" name="Text Box 17">
          <a:extLst>
            <a:ext uri="{FF2B5EF4-FFF2-40B4-BE49-F238E27FC236}">
              <a16:creationId xmlns:a16="http://schemas.microsoft.com/office/drawing/2014/main" id="{00000000-0008-0000-0400-0000CD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718" name="Text Box 18">
          <a:extLst>
            <a:ext uri="{FF2B5EF4-FFF2-40B4-BE49-F238E27FC236}">
              <a16:creationId xmlns:a16="http://schemas.microsoft.com/office/drawing/2014/main" id="{00000000-0008-0000-0400-0000CE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719" name="Text Box 19">
          <a:extLst>
            <a:ext uri="{FF2B5EF4-FFF2-40B4-BE49-F238E27FC236}">
              <a16:creationId xmlns:a16="http://schemas.microsoft.com/office/drawing/2014/main" id="{00000000-0008-0000-0400-0000CF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720" name="Text Box 15">
          <a:extLst>
            <a:ext uri="{FF2B5EF4-FFF2-40B4-BE49-F238E27FC236}">
              <a16:creationId xmlns:a16="http://schemas.microsoft.com/office/drawing/2014/main" id="{00000000-0008-0000-0400-0000D002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444331"/>
    <xdr:sp macro="" textlink="">
      <xdr:nvSpPr>
        <xdr:cNvPr id="721" name="Text Box 15">
          <a:extLst>
            <a:ext uri="{FF2B5EF4-FFF2-40B4-BE49-F238E27FC236}">
              <a16:creationId xmlns:a16="http://schemas.microsoft.com/office/drawing/2014/main" id="{00000000-0008-0000-0400-0000D1020000}"/>
            </a:ext>
          </a:extLst>
        </xdr:cNvPr>
        <xdr:cNvSpPr txBox="1">
          <a:spLocks noChangeArrowheads="1"/>
        </xdr:cNvSpPr>
      </xdr:nvSpPr>
      <xdr:spPr bwMode="auto">
        <a:xfrm>
          <a:off x="9867900" y="698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2767</xdr:rowOff>
    </xdr:to>
    <xdr:sp macro="" textlink="">
      <xdr:nvSpPr>
        <xdr:cNvPr id="722" name="Text Box 15">
          <a:extLst>
            <a:ext uri="{FF2B5EF4-FFF2-40B4-BE49-F238E27FC236}">
              <a16:creationId xmlns:a16="http://schemas.microsoft.com/office/drawing/2014/main" id="{00000000-0008-0000-0400-0000D2020000}"/>
            </a:ext>
          </a:extLst>
        </xdr:cNvPr>
        <xdr:cNvSpPr txBox="1">
          <a:spLocks noChangeArrowheads="1"/>
        </xdr:cNvSpPr>
      </xdr:nvSpPr>
      <xdr:spPr bwMode="auto">
        <a:xfrm>
          <a:off x="9867900" y="6981825"/>
          <a:ext cx="95250" cy="27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149407</xdr:rowOff>
    </xdr:to>
    <xdr:sp macro="" textlink="">
      <xdr:nvSpPr>
        <xdr:cNvPr id="723" name="Text Box 15">
          <a:extLst>
            <a:ext uri="{FF2B5EF4-FFF2-40B4-BE49-F238E27FC236}">
              <a16:creationId xmlns:a16="http://schemas.microsoft.com/office/drawing/2014/main" id="{00000000-0008-0000-0400-0000D3020000}"/>
            </a:ext>
          </a:extLst>
        </xdr:cNvPr>
        <xdr:cNvSpPr txBox="1">
          <a:spLocks noChangeArrowheads="1"/>
        </xdr:cNvSpPr>
      </xdr:nvSpPr>
      <xdr:spPr bwMode="auto">
        <a:xfrm>
          <a:off x="9867900" y="6981825"/>
          <a:ext cx="97630" cy="14940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149407</xdr:rowOff>
    </xdr:to>
    <xdr:sp macro="" textlink="">
      <xdr:nvSpPr>
        <xdr:cNvPr id="724" name="Text Box 15">
          <a:extLst>
            <a:ext uri="{FF2B5EF4-FFF2-40B4-BE49-F238E27FC236}">
              <a16:creationId xmlns:a16="http://schemas.microsoft.com/office/drawing/2014/main" id="{00000000-0008-0000-0400-0000D4020000}"/>
            </a:ext>
          </a:extLst>
        </xdr:cNvPr>
        <xdr:cNvSpPr txBox="1">
          <a:spLocks noChangeArrowheads="1"/>
        </xdr:cNvSpPr>
      </xdr:nvSpPr>
      <xdr:spPr bwMode="auto">
        <a:xfrm>
          <a:off x="9867900" y="6981825"/>
          <a:ext cx="97630" cy="14940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149407</xdr:rowOff>
    </xdr:to>
    <xdr:sp macro="" textlink="">
      <xdr:nvSpPr>
        <xdr:cNvPr id="725" name="Text Box 15">
          <a:extLst>
            <a:ext uri="{FF2B5EF4-FFF2-40B4-BE49-F238E27FC236}">
              <a16:creationId xmlns:a16="http://schemas.microsoft.com/office/drawing/2014/main" id="{00000000-0008-0000-0400-0000D5020000}"/>
            </a:ext>
          </a:extLst>
        </xdr:cNvPr>
        <xdr:cNvSpPr txBox="1">
          <a:spLocks noChangeArrowheads="1"/>
        </xdr:cNvSpPr>
      </xdr:nvSpPr>
      <xdr:spPr bwMode="auto">
        <a:xfrm>
          <a:off x="9867900" y="6981825"/>
          <a:ext cx="97630" cy="14940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149407</xdr:rowOff>
    </xdr:to>
    <xdr:sp macro="" textlink="">
      <xdr:nvSpPr>
        <xdr:cNvPr id="726" name="Text Box 15">
          <a:extLst>
            <a:ext uri="{FF2B5EF4-FFF2-40B4-BE49-F238E27FC236}">
              <a16:creationId xmlns:a16="http://schemas.microsoft.com/office/drawing/2014/main" id="{00000000-0008-0000-0400-0000D6020000}"/>
            </a:ext>
          </a:extLst>
        </xdr:cNvPr>
        <xdr:cNvSpPr txBox="1">
          <a:spLocks noChangeArrowheads="1"/>
        </xdr:cNvSpPr>
      </xdr:nvSpPr>
      <xdr:spPr bwMode="auto">
        <a:xfrm>
          <a:off x="9867900" y="6981825"/>
          <a:ext cx="97630" cy="14940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187722</xdr:rowOff>
    </xdr:to>
    <xdr:sp macro="" textlink="">
      <xdr:nvSpPr>
        <xdr:cNvPr id="727" name="Text Box 15">
          <a:extLst>
            <a:ext uri="{FF2B5EF4-FFF2-40B4-BE49-F238E27FC236}">
              <a16:creationId xmlns:a16="http://schemas.microsoft.com/office/drawing/2014/main" id="{00000000-0008-0000-0400-0000D7020000}"/>
            </a:ext>
          </a:extLst>
        </xdr:cNvPr>
        <xdr:cNvSpPr txBox="1">
          <a:spLocks noChangeArrowheads="1"/>
        </xdr:cNvSpPr>
      </xdr:nvSpPr>
      <xdr:spPr bwMode="auto">
        <a:xfrm>
          <a:off x="9867900" y="6981825"/>
          <a:ext cx="97630" cy="12354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187722</xdr:rowOff>
    </xdr:to>
    <xdr:sp macro="" textlink="">
      <xdr:nvSpPr>
        <xdr:cNvPr id="728" name="Text Box 15">
          <a:extLst>
            <a:ext uri="{FF2B5EF4-FFF2-40B4-BE49-F238E27FC236}">
              <a16:creationId xmlns:a16="http://schemas.microsoft.com/office/drawing/2014/main" id="{00000000-0008-0000-0400-0000D8020000}"/>
            </a:ext>
          </a:extLst>
        </xdr:cNvPr>
        <xdr:cNvSpPr txBox="1">
          <a:spLocks noChangeArrowheads="1"/>
        </xdr:cNvSpPr>
      </xdr:nvSpPr>
      <xdr:spPr bwMode="auto">
        <a:xfrm>
          <a:off x="9867900" y="6981825"/>
          <a:ext cx="97630" cy="12354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187722</xdr:rowOff>
    </xdr:to>
    <xdr:sp macro="" textlink="">
      <xdr:nvSpPr>
        <xdr:cNvPr id="729" name="Text Box 15">
          <a:extLst>
            <a:ext uri="{FF2B5EF4-FFF2-40B4-BE49-F238E27FC236}">
              <a16:creationId xmlns:a16="http://schemas.microsoft.com/office/drawing/2014/main" id="{00000000-0008-0000-0400-0000D9020000}"/>
            </a:ext>
          </a:extLst>
        </xdr:cNvPr>
        <xdr:cNvSpPr txBox="1">
          <a:spLocks noChangeArrowheads="1"/>
        </xdr:cNvSpPr>
      </xdr:nvSpPr>
      <xdr:spPr bwMode="auto">
        <a:xfrm>
          <a:off x="9867900" y="6981825"/>
          <a:ext cx="97630" cy="12354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187722</xdr:rowOff>
    </xdr:to>
    <xdr:sp macro="" textlink="">
      <xdr:nvSpPr>
        <xdr:cNvPr id="730" name="Text Box 15">
          <a:extLst>
            <a:ext uri="{FF2B5EF4-FFF2-40B4-BE49-F238E27FC236}">
              <a16:creationId xmlns:a16="http://schemas.microsoft.com/office/drawing/2014/main" id="{00000000-0008-0000-0400-0000DA020000}"/>
            </a:ext>
          </a:extLst>
        </xdr:cNvPr>
        <xdr:cNvSpPr txBox="1">
          <a:spLocks noChangeArrowheads="1"/>
        </xdr:cNvSpPr>
      </xdr:nvSpPr>
      <xdr:spPr bwMode="auto">
        <a:xfrm>
          <a:off x="9867900" y="6981825"/>
          <a:ext cx="97630" cy="12354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187722</xdr:rowOff>
    </xdr:to>
    <xdr:sp macro="" textlink="">
      <xdr:nvSpPr>
        <xdr:cNvPr id="731" name="Text Box 15">
          <a:extLst>
            <a:ext uri="{FF2B5EF4-FFF2-40B4-BE49-F238E27FC236}">
              <a16:creationId xmlns:a16="http://schemas.microsoft.com/office/drawing/2014/main" id="{00000000-0008-0000-0400-0000DB020000}"/>
            </a:ext>
          </a:extLst>
        </xdr:cNvPr>
        <xdr:cNvSpPr txBox="1">
          <a:spLocks noChangeArrowheads="1"/>
        </xdr:cNvSpPr>
      </xdr:nvSpPr>
      <xdr:spPr bwMode="auto">
        <a:xfrm>
          <a:off x="9867900" y="6981825"/>
          <a:ext cx="97630" cy="12354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187722</xdr:rowOff>
    </xdr:to>
    <xdr:sp macro="" textlink="">
      <xdr:nvSpPr>
        <xdr:cNvPr id="732" name="Text Box 15">
          <a:extLst>
            <a:ext uri="{FF2B5EF4-FFF2-40B4-BE49-F238E27FC236}">
              <a16:creationId xmlns:a16="http://schemas.microsoft.com/office/drawing/2014/main" id="{00000000-0008-0000-0400-0000DC020000}"/>
            </a:ext>
          </a:extLst>
        </xdr:cNvPr>
        <xdr:cNvSpPr txBox="1">
          <a:spLocks noChangeArrowheads="1"/>
        </xdr:cNvSpPr>
      </xdr:nvSpPr>
      <xdr:spPr bwMode="auto">
        <a:xfrm>
          <a:off x="9867900" y="6981825"/>
          <a:ext cx="97630" cy="12354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187722</xdr:rowOff>
    </xdr:to>
    <xdr:sp macro="" textlink="">
      <xdr:nvSpPr>
        <xdr:cNvPr id="733" name="Text Box 15">
          <a:extLst>
            <a:ext uri="{FF2B5EF4-FFF2-40B4-BE49-F238E27FC236}">
              <a16:creationId xmlns:a16="http://schemas.microsoft.com/office/drawing/2014/main" id="{00000000-0008-0000-0400-0000DD020000}"/>
            </a:ext>
          </a:extLst>
        </xdr:cNvPr>
        <xdr:cNvSpPr txBox="1">
          <a:spLocks noChangeArrowheads="1"/>
        </xdr:cNvSpPr>
      </xdr:nvSpPr>
      <xdr:spPr bwMode="auto">
        <a:xfrm>
          <a:off x="9867900" y="6981825"/>
          <a:ext cx="97630" cy="12354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187722</xdr:rowOff>
    </xdr:to>
    <xdr:sp macro="" textlink="">
      <xdr:nvSpPr>
        <xdr:cNvPr id="734" name="Text Box 15">
          <a:extLst>
            <a:ext uri="{FF2B5EF4-FFF2-40B4-BE49-F238E27FC236}">
              <a16:creationId xmlns:a16="http://schemas.microsoft.com/office/drawing/2014/main" id="{00000000-0008-0000-0400-0000DE020000}"/>
            </a:ext>
          </a:extLst>
        </xdr:cNvPr>
        <xdr:cNvSpPr txBox="1">
          <a:spLocks noChangeArrowheads="1"/>
        </xdr:cNvSpPr>
      </xdr:nvSpPr>
      <xdr:spPr bwMode="auto">
        <a:xfrm>
          <a:off x="9867900" y="6981825"/>
          <a:ext cx="97630" cy="12354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187722</xdr:rowOff>
    </xdr:to>
    <xdr:sp macro="" textlink="">
      <xdr:nvSpPr>
        <xdr:cNvPr id="735" name="Text Box 15">
          <a:extLst>
            <a:ext uri="{FF2B5EF4-FFF2-40B4-BE49-F238E27FC236}">
              <a16:creationId xmlns:a16="http://schemas.microsoft.com/office/drawing/2014/main" id="{00000000-0008-0000-0400-0000DF020000}"/>
            </a:ext>
          </a:extLst>
        </xdr:cNvPr>
        <xdr:cNvSpPr txBox="1">
          <a:spLocks noChangeArrowheads="1"/>
        </xdr:cNvSpPr>
      </xdr:nvSpPr>
      <xdr:spPr bwMode="auto">
        <a:xfrm>
          <a:off x="9867900" y="6981825"/>
          <a:ext cx="97630" cy="12354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13</xdr:row>
      <xdr:rowOff>504825</xdr:rowOff>
    </xdr:from>
    <xdr:ext cx="95250" cy="444014"/>
    <xdr:sp macro="" textlink="">
      <xdr:nvSpPr>
        <xdr:cNvPr id="736" name="Text Box 15">
          <a:extLst>
            <a:ext uri="{FF2B5EF4-FFF2-40B4-BE49-F238E27FC236}">
              <a16:creationId xmlns:a16="http://schemas.microsoft.com/office/drawing/2014/main" id="{00000000-0008-0000-0400-0000E0020000}"/>
            </a:ext>
          </a:extLst>
        </xdr:cNvPr>
        <xdr:cNvSpPr txBox="1">
          <a:spLocks noChangeArrowheads="1"/>
        </xdr:cNvSpPr>
      </xdr:nvSpPr>
      <xdr:spPr bwMode="auto">
        <a:xfrm>
          <a:off x="9867900" y="67913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444014"/>
    <xdr:sp macro="" textlink="">
      <xdr:nvSpPr>
        <xdr:cNvPr id="737" name="Text Box 15">
          <a:extLst>
            <a:ext uri="{FF2B5EF4-FFF2-40B4-BE49-F238E27FC236}">
              <a16:creationId xmlns:a16="http://schemas.microsoft.com/office/drawing/2014/main" id="{00000000-0008-0000-0400-0000E102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738" name="Text Box 16">
          <a:extLst>
            <a:ext uri="{FF2B5EF4-FFF2-40B4-BE49-F238E27FC236}">
              <a16:creationId xmlns:a16="http://schemas.microsoft.com/office/drawing/2014/main" id="{00000000-0008-0000-0400-0000E2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739" name="Text Box 17">
          <a:extLst>
            <a:ext uri="{FF2B5EF4-FFF2-40B4-BE49-F238E27FC236}">
              <a16:creationId xmlns:a16="http://schemas.microsoft.com/office/drawing/2014/main" id="{00000000-0008-0000-0400-0000E3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740" name="Text Box 18">
          <a:extLst>
            <a:ext uri="{FF2B5EF4-FFF2-40B4-BE49-F238E27FC236}">
              <a16:creationId xmlns:a16="http://schemas.microsoft.com/office/drawing/2014/main" id="{00000000-0008-0000-0400-0000E4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741" name="Text Box 19">
          <a:extLst>
            <a:ext uri="{FF2B5EF4-FFF2-40B4-BE49-F238E27FC236}">
              <a16:creationId xmlns:a16="http://schemas.microsoft.com/office/drawing/2014/main" id="{00000000-0008-0000-0400-0000E5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742" name="Text Box 16">
          <a:extLst>
            <a:ext uri="{FF2B5EF4-FFF2-40B4-BE49-F238E27FC236}">
              <a16:creationId xmlns:a16="http://schemas.microsoft.com/office/drawing/2014/main" id="{00000000-0008-0000-0400-0000E6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743" name="Text Box 17">
          <a:extLst>
            <a:ext uri="{FF2B5EF4-FFF2-40B4-BE49-F238E27FC236}">
              <a16:creationId xmlns:a16="http://schemas.microsoft.com/office/drawing/2014/main" id="{00000000-0008-0000-0400-0000E7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744" name="Text Box 18">
          <a:extLst>
            <a:ext uri="{FF2B5EF4-FFF2-40B4-BE49-F238E27FC236}">
              <a16:creationId xmlns:a16="http://schemas.microsoft.com/office/drawing/2014/main" id="{00000000-0008-0000-0400-0000E8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745" name="Text Box 19">
          <a:extLst>
            <a:ext uri="{FF2B5EF4-FFF2-40B4-BE49-F238E27FC236}">
              <a16:creationId xmlns:a16="http://schemas.microsoft.com/office/drawing/2014/main" id="{00000000-0008-0000-0400-0000E9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746" name="Text Box 15">
          <a:extLst>
            <a:ext uri="{FF2B5EF4-FFF2-40B4-BE49-F238E27FC236}">
              <a16:creationId xmlns:a16="http://schemas.microsoft.com/office/drawing/2014/main" id="{00000000-0008-0000-0400-0000EA02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14430</xdr:rowOff>
    </xdr:to>
    <xdr:sp macro="" textlink="">
      <xdr:nvSpPr>
        <xdr:cNvPr id="747" name="Text Box 15">
          <a:extLst>
            <a:ext uri="{FF2B5EF4-FFF2-40B4-BE49-F238E27FC236}">
              <a16:creationId xmlns:a16="http://schemas.microsoft.com/office/drawing/2014/main" id="{00000000-0008-0000-0400-0000EB020000}"/>
            </a:ext>
          </a:extLst>
        </xdr:cNvPr>
        <xdr:cNvSpPr txBox="1">
          <a:spLocks noChangeArrowheads="1"/>
        </xdr:cNvSpPr>
      </xdr:nvSpPr>
      <xdr:spPr bwMode="auto">
        <a:xfrm>
          <a:off x="9867900" y="6981825"/>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748" name="Text Box 15">
          <a:extLst>
            <a:ext uri="{FF2B5EF4-FFF2-40B4-BE49-F238E27FC236}">
              <a16:creationId xmlns:a16="http://schemas.microsoft.com/office/drawing/2014/main" id="{00000000-0008-0000-0400-0000EC02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749" name="Text Box 16">
          <a:extLst>
            <a:ext uri="{FF2B5EF4-FFF2-40B4-BE49-F238E27FC236}">
              <a16:creationId xmlns:a16="http://schemas.microsoft.com/office/drawing/2014/main" id="{00000000-0008-0000-0400-0000ED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750" name="Text Box 17">
          <a:extLst>
            <a:ext uri="{FF2B5EF4-FFF2-40B4-BE49-F238E27FC236}">
              <a16:creationId xmlns:a16="http://schemas.microsoft.com/office/drawing/2014/main" id="{00000000-0008-0000-0400-0000EE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751" name="Text Box 18">
          <a:extLst>
            <a:ext uri="{FF2B5EF4-FFF2-40B4-BE49-F238E27FC236}">
              <a16:creationId xmlns:a16="http://schemas.microsoft.com/office/drawing/2014/main" id="{00000000-0008-0000-0400-0000EF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752" name="Text Box 19">
          <a:extLst>
            <a:ext uri="{FF2B5EF4-FFF2-40B4-BE49-F238E27FC236}">
              <a16:creationId xmlns:a16="http://schemas.microsoft.com/office/drawing/2014/main" id="{00000000-0008-0000-0400-0000F0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753" name="Text Box 16">
          <a:extLst>
            <a:ext uri="{FF2B5EF4-FFF2-40B4-BE49-F238E27FC236}">
              <a16:creationId xmlns:a16="http://schemas.microsoft.com/office/drawing/2014/main" id="{00000000-0008-0000-0400-0000F1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754" name="Text Box 17">
          <a:extLst>
            <a:ext uri="{FF2B5EF4-FFF2-40B4-BE49-F238E27FC236}">
              <a16:creationId xmlns:a16="http://schemas.microsoft.com/office/drawing/2014/main" id="{00000000-0008-0000-0400-0000F2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755" name="Text Box 18">
          <a:extLst>
            <a:ext uri="{FF2B5EF4-FFF2-40B4-BE49-F238E27FC236}">
              <a16:creationId xmlns:a16="http://schemas.microsoft.com/office/drawing/2014/main" id="{00000000-0008-0000-0400-0000F3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756" name="Text Box 19">
          <a:extLst>
            <a:ext uri="{FF2B5EF4-FFF2-40B4-BE49-F238E27FC236}">
              <a16:creationId xmlns:a16="http://schemas.microsoft.com/office/drawing/2014/main" id="{00000000-0008-0000-0400-0000F4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757" name="Text Box 15">
          <a:extLst>
            <a:ext uri="{FF2B5EF4-FFF2-40B4-BE49-F238E27FC236}">
              <a16:creationId xmlns:a16="http://schemas.microsoft.com/office/drawing/2014/main" id="{00000000-0008-0000-0400-0000F502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112531</xdr:rowOff>
    </xdr:to>
    <xdr:sp macro="" textlink="">
      <xdr:nvSpPr>
        <xdr:cNvPr id="758" name="Text Box 15">
          <a:extLst>
            <a:ext uri="{FF2B5EF4-FFF2-40B4-BE49-F238E27FC236}">
              <a16:creationId xmlns:a16="http://schemas.microsoft.com/office/drawing/2014/main" id="{00000000-0008-0000-0400-0000F602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759" name="Text Box 15">
          <a:extLst>
            <a:ext uri="{FF2B5EF4-FFF2-40B4-BE49-F238E27FC236}">
              <a16:creationId xmlns:a16="http://schemas.microsoft.com/office/drawing/2014/main" id="{00000000-0008-0000-0400-0000F702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760" name="Text Box 16">
          <a:extLst>
            <a:ext uri="{FF2B5EF4-FFF2-40B4-BE49-F238E27FC236}">
              <a16:creationId xmlns:a16="http://schemas.microsoft.com/office/drawing/2014/main" id="{00000000-0008-0000-0400-0000F8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761" name="Text Box 17">
          <a:extLst>
            <a:ext uri="{FF2B5EF4-FFF2-40B4-BE49-F238E27FC236}">
              <a16:creationId xmlns:a16="http://schemas.microsoft.com/office/drawing/2014/main" id="{00000000-0008-0000-0400-0000F9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762" name="Text Box 18">
          <a:extLst>
            <a:ext uri="{FF2B5EF4-FFF2-40B4-BE49-F238E27FC236}">
              <a16:creationId xmlns:a16="http://schemas.microsoft.com/office/drawing/2014/main" id="{00000000-0008-0000-0400-0000FA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763" name="Text Box 19">
          <a:extLst>
            <a:ext uri="{FF2B5EF4-FFF2-40B4-BE49-F238E27FC236}">
              <a16:creationId xmlns:a16="http://schemas.microsoft.com/office/drawing/2014/main" id="{00000000-0008-0000-0400-0000FB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764" name="Text Box 16">
          <a:extLst>
            <a:ext uri="{FF2B5EF4-FFF2-40B4-BE49-F238E27FC236}">
              <a16:creationId xmlns:a16="http://schemas.microsoft.com/office/drawing/2014/main" id="{00000000-0008-0000-0400-0000FC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765" name="Text Box 17">
          <a:extLst>
            <a:ext uri="{FF2B5EF4-FFF2-40B4-BE49-F238E27FC236}">
              <a16:creationId xmlns:a16="http://schemas.microsoft.com/office/drawing/2014/main" id="{00000000-0008-0000-0400-0000FD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766" name="Text Box 18">
          <a:extLst>
            <a:ext uri="{FF2B5EF4-FFF2-40B4-BE49-F238E27FC236}">
              <a16:creationId xmlns:a16="http://schemas.microsoft.com/office/drawing/2014/main" id="{00000000-0008-0000-0400-0000FE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767" name="Text Box 19">
          <a:extLst>
            <a:ext uri="{FF2B5EF4-FFF2-40B4-BE49-F238E27FC236}">
              <a16:creationId xmlns:a16="http://schemas.microsoft.com/office/drawing/2014/main" id="{00000000-0008-0000-0400-0000FF02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768" name="Text Box 15">
          <a:extLst>
            <a:ext uri="{FF2B5EF4-FFF2-40B4-BE49-F238E27FC236}">
              <a16:creationId xmlns:a16="http://schemas.microsoft.com/office/drawing/2014/main" id="{00000000-0008-0000-0400-00000003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112531</xdr:rowOff>
    </xdr:to>
    <xdr:sp macro="" textlink="">
      <xdr:nvSpPr>
        <xdr:cNvPr id="769" name="Text Box 15">
          <a:extLst>
            <a:ext uri="{FF2B5EF4-FFF2-40B4-BE49-F238E27FC236}">
              <a16:creationId xmlns:a16="http://schemas.microsoft.com/office/drawing/2014/main" id="{00000000-0008-0000-0400-00000103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770" name="Text Box 15">
          <a:extLst>
            <a:ext uri="{FF2B5EF4-FFF2-40B4-BE49-F238E27FC236}">
              <a16:creationId xmlns:a16="http://schemas.microsoft.com/office/drawing/2014/main" id="{00000000-0008-0000-0400-00000203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771" name="Text Box 15">
          <a:extLst>
            <a:ext uri="{FF2B5EF4-FFF2-40B4-BE49-F238E27FC236}">
              <a16:creationId xmlns:a16="http://schemas.microsoft.com/office/drawing/2014/main" id="{00000000-0008-0000-0400-00000303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772" name="Text Box 15">
          <a:extLst>
            <a:ext uri="{FF2B5EF4-FFF2-40B4-BE49-F238E27FC236}">
              <a16:creationId xmlns:a16="http://schemas.microsoft.com/office/drawing/2014/main" id="{00000000-0008-0000-0400-00000403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773" name="Text Box 15">
          <a:extLst>
            <a:ext uri="{FF2B5EF4-FFF2-40B4-BE49-F238E27FC236}">
              <a16:creationId xmlns:a16="http://schemas.microsoft.com/office/drawing/2014/main" id="{00000000-0008-0000-0400-00000503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774" name="Text Box 15">
          <a:extLst>
            <a:ext uri="{FF2B5EF4-FFF2-40B4-BE49-F238E27FC236}">
              <a16:creationId xmlns:a16="http://schemas.microsoft.com/office/drawing/2014/main" id="{00000000-0008-0000-0400-00000603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775" name="Text Box 15">
          <a:extLst>
            <a:ext uri="{FF2B5EF4-FFF2-40B4-BE49-F238E27FC236}">
              <a16:creationId xmlns:a16="http://schemas.microsoft.com/office/drawing/2014/main" id="{00000000-0008-0000-0400-00000703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776" name="Text Box 15">
          <a:extLst>
            <a:ext uri="{FF2B5EF4-FFF2-40B4-BE49-F238E27FC236}">
              <a16:creationId xmlns:a16="http://schemas.microsoft.com/office/drawing/2014/main" id="{00000000-0008-0000-0400-00000803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777" name="Text Box 15">
          <a:extLst>
            <a:ext uri="{FF2B5EF4-FFF2-40B4-BE49-F238E27FC236}">
              <a16:creationId xmlns:a16="http://schemas.microsoft.com/office/drawing/2014/main" id="{00000000-0008-0000-0400-00000903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778" name="Text Box 15">
          <a:extLst>
            <a:ext uri="{FF2B5EF4-FFF2-40B4-BE49-F238E27FC236}">
              <a16:creationId xmlns:a16="http://schemas.microsoft.com/office/drawing/2014/main" id="{00000000-0008-0000-0400-00000A03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779" name="Text Box 15">
          <a:extLst>
            <a:ext uri="{FF2B5EF4-FFF2-40B4-BE49-F238E27FC236}">
              <a16:creationId xmlns:a16="http://schemas.microsoft.com/office/drawing/2014/main" id="{00000000-0008-0000-0400-00000B03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780" name="Text Box 15">
          <a:extLst>
            <a:ext uri="{FF2B5EF4-FFF2-40B4-BE49-F238E27FC236}">
              <a16:creationId xmlns:a16="http://schemas.microsoft.com/office/drawing/2014/main" id="{00000000-0008-0000-0400-00000C03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781" name="Text Box 15">
          <a:extLst>
            <a:ext uri="{FF2B5EF4-FFF2-40B4-BE49-F238E27FC236}">
              <a16:creationId xmlns:a16="http://schemas.microsoft.com/office/drawing/2014/main" id="{00000000-0008-0000-0400-00000D03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782" name="Text Box 15">
          <a:extLst>
            <a:ext uri="{FF2B5EF4-FFF2-40B4-BE49-F238E27FC236}">
              <a16:creationId xmlns:a16="http://schemas.microsoft.com/office/drawing/2014/main" id="{00000000-0008-0000-0400-00000E03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783" name="Text Box 15">
          <a:extLst>
            <a:ext uri="{FF2B5EF4-FFF2-40B4-BE49-F238E27FC236}">
              <a16:creationId xmlns:a16="http://schemas.microsoft.com/office/drawing/2014/main" id="{00000000-0008-0000-0400-00000F03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784" name="Text Box 15">
          <a:extLst>
            <a:ext uri="{FF2B5EF4-FFF2-40B4-BE49-F238E27FC236}">
              <a16:creationId xmlns:a16="http://schemas.microsoft.com/office/drawing/2014/main" id="{00000000-0008-0000-0400-00001003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785" name="Text Box 15">
          <a:extLst>
            <a:ext uri="{FF2B5EF4-FFF2-40B4-BE49-F238E27FC236}">
              <a16:creationId xmlns:a16="http://schemas.microsoft.com/office/drawing/2014/main" id="{00000000-0008-0000-0400-00001103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786" name="Text Box 15">
          <a:extLst>
            <a:ext uri="{FF2B5EF4-FFF2-40B4-BE49-F238E27FC236}">
              <a16:creationId xmlns:a16="http://schemas.microsoft.com/office/drawing/2014/main" id="{00000000-0008-0000-0400-00001203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787" name="Text Box 15">
          <a:extLst>
            <a:ext uri="{FF2B5EF4-FFF2-40B4-BE49-F238E27FC236}">
              <a16:creationId xmlns:a16="http://schemas.microsoft.com/office/drawing/2014/main" id="{00000000-0008-0000-0400-00001303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788" name="Text Box 15">
          <a:extLst>
            <a:ext uri="{FF2B5EF4-FFF2-40B4-BE49-F238E27FC236}">
              <a16:creationId xmlns:a16="http://schemas.microsoft.com/office/drawing/2014/main" id="{00000000-0008-0000-0400-00001403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789" name="Text Box 15">
          <a:extLst>
            <a:ext uri="{FF2B5EF4-FFF2-40B4-BE49-F238E27FC236}">
              <a16:creationId xmlns:a16="http://schemas.microsoft.com/office/drawing/2014/main" id="{00000000-0008-0000-0400-00001503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790" name="Text Box 15">
          <a:extLst>
            <a:ext uri="{FF2B5EF4-FFF2-40B4-BE49-F238E27FC236}">
              <a16:creationId xmlns:a16="http://schemas.microsoft.com/office/drawing/2014/main" id="{00000000-0008-0000-0400-00001603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791" name="Text Box 15">
          <a:extLst>
            <a:ext uri="{FF2B5EF4-FFF2-40B4-BE49-F238E27FC236}">
              <a16:creationId xmlns:a16="http://schemas.microsoft.com/office/drawing/2014/main" id="{00000000-0008-0000-0400-00001703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792" name="Text Box 15">
          <a:extLst>
            <a:ext uri="{FF2B5EF4-FFF2-40B4-BE49-F238E27FC236}">
              <a16:creationId xmlns:a16="http://schemas.microsoft.com/office/drawing/2014/main" id="{00000000-0008-0000-0400-00001803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793" name="Text Box 15">
          <a:extLst>
            <a:ext uri="{FF2B5EF4-FFF2-40B4-BE49-F238E27FC236}">
              <a16:creationId xmlns:a16="http://schemas.microsoft.com/office/drawing/2014/main" id="{00000000-0008-0000-0400-00001903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794" name="Text Box 15">
          <a:extLst>
            <a:ext uri="{FF2B5EF4-FFF2-40B4-BE49-F238E27FC236}">
              <a16:creationId xmlns:a16="http://schemas.microsoft.com/office/drawing/2014/main" id="{00000000-0008-0000-0400-00001A03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795" name="Text Box 15">
          <a:extLst>
            <a:ext uri="{FF2B5EF4-FFF2-40B4-BE49-F238E27FC236}">
              <a16:creationId xmlns:a16="http://schemas.microsoft.com/office/drawing/2014/main" id="{00000000-0008-0000-0400-00001B03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796" name="Text Box 16">
          <a:extLst>
            <a:ext uri="{FF2B5EF4-FFF2-40B4-BE49-F238E27FC236}">
              <a16:creationId xmlns:a16="http://schemas.microsoft.com/office/drawing/2014/main" id="{00000000-0008-0000-0400-00001C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797" name="Text Box 17">
          <a:extLst>
            <a:ext uri="{FF2B5EF4-FFF2-40B4-BE49-F238E27FC236}">
              <a16:creationId xmlns:a16="http://schemas.microsoft.com/office/drawing/2014/main" id="{00000000-0008-0000-0400-00001D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798" name="Text Box 18">
          <a:extLst>
            <a:ext uri="{FF2B5EF4-FFF2-40B4-BE49-F238E27FC236}">
              <a16:creationId xmlns:a16="http://schemas.microsoft.com/office/drawing/2014/main" id="{00000000-0008-0000-0400-00001E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799" name="Text Box 19">
          <a:extLst>
            <a:ext uri="{FF2B5EF4-FFF2-40B4-BE49-F238E27FC236}">
              <a16:creationId xmlns:a16="http://schemas.microsoft.com/office/drawing/2014/main" id="{00000000-0008-0000-0400-00001F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800" name="Text Box 16">
          <a:extLst>
            <a:ext uri="{FF2B5EF4-FFF2-40B4-BE49-F238E27FC236}">
              <a16:creationId xmlns:a16="http://schemas.microsoft.com/office/drawing/2014/main" id="{00000000-0008-0000-0400-000020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801" name="Text Box 17">
          <a:extLst>
            <a:ext uri="{FF2B5EF4-FFF2-40B4-BE49-F238E27FC236}">
              <a16:creationId xmlns:a16="http://schemas.microsoft.com/office/drawing/2014/main" id="{00000000-0008-0000-0400-000021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802" name="Text Box 18">
          <a:extLst>
            <a:ext uri="{FF2B5EF4-FFF2-40B4-BE49-F238E27FC236}">
              <a16:creationId xmlns:a16="http://schemas.microsoft.com/office/drawing/2014/main" id="{00000000-0008-0000-0400-000022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803" name="Text Box 19">
          <a:extLst>
            <a:ext uri="{FF2B5EF4-FFF2-40B4-BE49-F238E27FC236}">
              <a16:creationId xmlns:a16="http://schemas.microsoft.com/office/drawing/2014/main" id="{00000000-0008-0000-0400-000023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804" name="Text Box 15">
          <a:extLst>
            <a:ext uri="{FF2B5EF4-FFF2-40B4-BE49-F238E27FC236}">
              <a16:creationId xmlns:a16="http://schemas.microsoft.com/office/drawing/2014/main" id="{00000000-0008-0000-0400-00002403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383656</xdr:rowOff>
    </xdr:to>
    <xdr:sp macro="" textlink="">
      <xdr:nvSpPr>
        <xdr:cNvPr id="805" name="Text Box 15">
          <a:extLst>
            <a:ext uri="{FF2B5EF4-FFF2-40B4-BE49-F238E27FC236}">
              <a16:creationId xmlns:a16="http://schemas.microsoft.com/office/drawing/2014/main" id="{00000000-0008-0000-0400-000025030000}"/>
            </a:ext>
          </a:extLst>
        </xdr:cNvPr>
        <xdr:cNvSpPr txBox="1">
          <a:spLocks noChangeArrowheads="1"/>
        </xdr:cNvSpPr>
      </xdr:nvSpPr>
      <xdr:spPr bwMode="auto">
        <a:xfrm>
          <a:off x="9867900" y="6981825"/>
          <a:ext cx="97630" cy="22600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383656</xdr:rowOff>
    </xdr:to>
    <xdr:sp macro="" textlink="">
      <xdr:nvSpPr>
        <xdr:cNvPr id="806" name="Text Box 15">
          <a:extLst>
            <a:ext uri="{FF2B5EF4-FFF2-40B4-BE49-F238E27FC236}">
              <a16:creationId xmlns:a16="http://schemas.microsoft.com/office/drawing/2014/main" id="{00000000-0008-0000-0400-000026030000}"/>
            </a:ext>
          </a:extLst>
        </xdr:cNvPr>
        <xdr:cNvSpPr txBox="1">
          <a:spLocks noChangeArrowheads="1"/>
        </xdr:cNvSpPr>
      </xdr:nvSpPr>
      <xdr:spPr bwMode="auto">
        <a:xfrm>
          <a:off x="9867900" y="6981825"/>
          <a:ext cx="97630" cy="22600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383656</xdr:rowOff>
    </xdr:to>
    <xdr:sp macro="" textlink="">
      <xdr:nvSpPr>
        <xdr:cNvPr id="807" name="Text Box 15">
          <a:extLst>
            <a:ext uri="{FF2B5EF4-FFF2-40B4-BE49-F238E27FC236}">
              <a16:creationId xmlns:a16="http://schemas.microsoft.com/office/drawing/2014/main" id="{00000000-0008-0000-0400-000027030000}"/>
            </a:ext>
          </a:extLst>
        </xdr:cNvPr>
        <xdr:cNvSpPr txBox="1">
          <a:spLocks noChangeArrowheads="1"/>
        </xdr:cNvSpPr>
      </xdr:nvSpPr>
      <xdr:spPr bwMode="auto">
        <a:xfrm>
          <a:off x="9867900" y="6981825"/>
          <a:ext cx="97630" cy="22600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808" name="Text Box 15">
          <a:extLst>
            <a:ext uri="{FF2B5EF4-FFF2-40B4-BE49-F238E27FC236}">
              <a16:creationId xmlns:a16="http://schemas.microsoft.com/office/drawing/2014/main" id="{00000000-0008-0000-0400-00002803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809" name="Text Box 16">
          <a:extLst>
            <a:ext uri="{FF2B5EF4-FFF2-40B4-BE49-F238E27FC236}">
              <a16:creationId xmlns:a16="http://schemas.microsoft.com/office/drawing/2014/main" id="{00000000-0008-0000-0400-000029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810" name="Text Box 17">
          <a:extLst>
            <a:ext uri="{FF2B5EF4-FFF2-40B4-BE49-F238E27FC236}">
              <a16:creationId xmlns:a16="http://schemas.microsoft.com/office/drawing/2014/main" id="{00000000-0008-0000-0400-00002A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811" name="Text Box 18">
          <a:extLst>
            <a:ext uri="{FF2B5EF4-FFF2-40B4-BE49-F238E27FC236}">
              <a16:creationId xmlns:a16="http://schemas.microsoft.com/office/drawing/2014/main" id="{00000000-0008-0000-0400-00002B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812" name="Text Box 19">
          <a:extLst>
            <a:ext uri="{FF2B5EF4-FFF2-40B4-BE49-F238E27FC236}">
              <a16:creationId xmlns:a16="http://schemas.microsoft.com/office/drawing/2014/main" id="{00000000-0008-0000-0400-00002C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813" name="Text Box 16">
          <a:extLst>
            <a:ext uri="{FF2B5EF4-FFF2-40B4-BE49-F238E27FC236}">
              <a16:creationId xmlns:a16="http://schemas.microsoft.com/office/drawing/2014/main" id="{00000000-0008-0000-0400-00002D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814" name="Text Box 17">
          <a:extLst>
            <a:ext uri="{FF2B5EF4-FFF2-40B4-BE49-F238E27FC236}">
              <a16:creationId xmlns:a16="http://schemas.microsoft.com/office/drawing/2014/main" id="{00000000-0008-0000-0400-00002E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815" name="Text Box 18">
          <a:extLst>
            <a:ext uri="{FF2B5EF4-FFF2-40B4-BE49-F238E27FC236}">
              <a16:creationId xmlns:a16="http://schemas.microsoft.com/office/drawing/2014/main" id="{00000000-0008-0000-0400-00002F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816" name="Text Box 19">
          <a:extLst>
            <a:ext uri="{FF2B5EF4-FFF2-40B4-BE49-F238E27FC236}">
              <a16:creationId xmlns:a16="http://schemas.microsoft.com/office/drawing/2014/main" id="{00000000-0008-0000-0400-000030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817" name="Text Box 15">
          <a:extLst>
            <a:ext uri="{FF2B5EF4-FFF2-40B4-BE49-F238E27FC236}">
              <a16:creationId xmlns:a16="http://schemas.microsoft.com/office/drawing/2014/main" id="{00000000-0008-0000-0400-00003103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383656</xdr:rowOff>
    </xdr:to>
    <xdr:sp macro="" textlink="">
      <xdr:nvSpPr>
        <xdr:cNvPr id="818" name="Text Box 15">
          <a:extLst>
            <a:ext uri="{FF2B5EF4-FFF2-40B4-BE49-F238E27FC236}">
              <a16:creationId xmlns:a16="http://schemas.microsoft.com/office/drawing/2014/main" id="{00000000-0008-0000-0400-000032030000}"/>
            </a:ext>
          </a:extLst>
        </xdr:cNvPr>
        <xdr:cNvSpPr txBox="1">
          <a:spLocks noChangeArrowheads="1"/>
        </xdr:cNvSpPr>
      </xdr:nvSpPr>
      <xdr:spPr bwMode="auto">
        <a:xfrm>
          <a:off x="9867900" y="6981825"/>
          <a:ext cx="97630" cy="22600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383656</xdr:rowOff>
    </xdr:to>
    <xdr:sp macro="" textlink="">
      <xdr:nvSpPr>
        <xdr:cNvPr id="819" name="Text Box 15">
          <a:extLst>
            <a:ext uri="{FF2B5EF4-FFF2-40B4-BE49-F238E27FC236}">
              <a16:creationId xmlns:a16="http://schemas.microsoft.com/office/drawing/2014/main" id="{00000000-0008-0000-0400-000033030000}"/>
            </a:ext>
          </a:extLst>
        </xdr:cNvPr>
        <xdr:cNvSpPr txBox="1">
          <a:spLocks noChangeArrowheads="1"/>
        </xdr:cNvSpPr>
      </xdr:nvSpPr>
      <xdr:spPr bwMode="auto">
        <a:xfrm>
          <a:off x="9867900" y="6981825"/>
          <a:ext cx="97630" cy="22600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383656</xdr:rowOff>
    </xdr:to>
    <xdr:sp macro="" textlink="">
      <xdr:nvSpPr>
        <xdr:cNvPr id="820" name="Text Box 15">
          <a:extLst>
            <a:ext uri="{FF2B5EF4-FFF2-40B4-BE49-F238E27FC236}">
              <a16:creationId xmlns:a16="http://schemas.microsoft.com/office/drawing/2014/main" id="{00000000-0008-0000-0400-000034030000}"/>
            </a:ext>
          </a:extLst>
        </xdr:cNvPr>
        <xdr:cNvSpPr txBox="1">
          <a:spLocks noChangeArrowheads="1"/>
        </xdr:cNvSpPr>
      </xdr:nvSpPr>
      <xdr:spPr bwMode="auto">
        <a:xfrm>
          <a:off x="9867900" y="6981825"/>
          <a:ext cx="97630" cy="22600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821" name="Text Box 15">
          <a:extLst>
            <a:ext uri="{FF2B5EF4-FFF2-40B4-BE49-F238E27FC236}">
              <a16:creationId xmlns:a16="http://schemas.microsoft.com/office/drawing/2014/main" id="{00000000-0008-0000-0400-00003503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822" name="Text Box 16">
          <a:extLst>
            <a:ext uri="{FF2B5EF4-FFF2-40B4-BE49-F238E27FC236}">
              <a16:creationId xmlns:a16="http://schemas.microsoft.com/office/drawing/2014/main" id="{00000000-0008-0000-0400-000036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823" name="Text Box 17">
          <a:extLst>
            <a:ext uri="{FF2B5EF4-FFF2-40B4-BE49-F238E27FC236}">
              <a16:creationId xmlns:a16="http://schemas.microsoft.com/office/drawing/2014/main" id="{00000000-0008-0000-0400-000037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824" name="Text Box 18">
          <a:extLst>
            <a:ext uri="{FF2B5EF4-FFF2-40B4-BE49-F238E27FC236}">
              <a16:creationId xmlns:a16="http://schemas.microsoft.com/office/drawing/2014/main" id="{00000000-0008-0000-0400-000038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825" name="Text Box 19">
          <a:extLst>
            <a:ext uri="{FF2B5EF4-FFF2-40B4-BE49-F238E27FC236}">
              <a16:creationId xmlns:a16="http://schemas.microsoft.com/office/drawing/2014/main" id="{00000000-0008-0000-0400-000039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826" name="Text Box 16">
          <a:extLst>
            <a:ext uri="{FF2B5EF4-FFF2-40B4-BE49-F238E27FC236}">
              <a16:creationId xmlns:a16="http://schemas.microsoft.com/office/drawing/2014/main" id="{00000000-0008-0000-0400-00003A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827" name="Text Box 17">
          <a:extLst>
            <a:ext uri="{FF2B5EF4-FFF2-40B4-BE49-F238E27FC236}">
              <a16:creationId xmlns:a16="http://schemas.microsoft.com/office/drawing/2014/main" id="{00000000-0008-0000-0400-00003B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828" name="Text Box 18">
          <a:extLst>
            <a:ext uri="{FF2B5EF4-FFF2-40B4-BE49-F238E27FC236}">
              <a16:creationId xmlns:a16="http://schemas.microsoft.com/office/drawing/2014/main" id="{00000000-0008-0000-0400-00003C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829" name="Text Box 19">
          <a:extLst>
            <a:ext uri="{FF2B5EF4-FFF2-40B4-BE49-F238E27FC236}">
              <a16:creationId xmlns:a16="http://schemas.microsoft.com/office/drawing/2014/main" id="{00000000-0008-0000-0400-00003D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830" name="Text Box 15">
          <a:extLst>
            <a:ext uri="{FF2B5EF4-FFF2-40B4-BE49-F238E27FC236}">
              <a16:creationId xmlns:a16="http://schemas.microsoft.com/office/drawing/2014/main" id="{00000000-0008-0000-0400-00003E03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383655</xdr:rowOff>
    </xdr:to>
    <xdr:sp macro="" textlink="">
      <xdr:nvSpPr>
        <xdr:cNvPr id="831" name="Text Box 15">
          <a:extLst>
            <a:ext uri="{FF2B5EF4-FFF2-40B4-BE49-F238E27FC236}">
              <a16:creationId xmlns:a16="http://schemas.microsoft.com/office/drawing/2014/main" id="{00000000-0008-0000-0400-00003F030000}"/>
            </a:ext>
          </a:extLst>
        </xdr:cNvPr>
        <xdr:cNvSpPr txBox="1">
          <a:spLocks noChangeArrowheads="1"/>
        </xdr:cNvSpPr>
      </xdr:nvSpPr>
      <xdr:spPr bwMode="auto">
        <a:xfrm>
          <a:off x="9867900" y="6981825"/>
          <a:ext cx="97630" cy="22600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383655</xdr:rowOff>
    </xdr:to>
    <xdr:sp macro="" textlink="">
      <xdr:nvSpPr>
        <xdr:cNvPr id="832" name="Text Box 15">
          <a:extLst>
            <a:ext uri="{FF2B5EF4-FFF2-40B4-BE49-F238E27FC236}">
              <a16:creationId xmlns:a16="http://schemas.microsoft.com/office/drawing/2014/main" id="{00000000-0008-0000-0400-000040030000}"/>
            </a:ext>
          </a:extLst>
        </xdr:cNvPr>
        <xdr:cNvSpPr txBox="1">
          <a:spLocks noChangeArrowheads="1"/>
        </xdr:cNvSpPr>
      </xdr:nvSpPr>
      <xdr:spPr bwMode="auto">
        <a:xfrm>
          <a:off x="9867900" y="6981825"/>
          <a:ext cx="97630" cy="22600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383655</xdr:rowOff>
    </xdr:to>
    <xdr:sp macro="" textlink="">
      <xdr:nvSpPr>
        <xdr:cNvPr id="833" name="Text Box 15">
          <a:extLst>
            <a:ext uri="{FF2B5EF4-FFF2-40B4-BE49-F238E27FC236}">
              <a16:creationId xmlns:a16="http://schemas.microsoft.com/office/drawing/2014/main" id="{00000000-0008-0000-0400-000041030000}"/>
            </a:ext>
          </a:extLst>
        </xdr:cNvPr>
        <xdr:cNvSpPr txBox="1">
          <a:spLocks noChangeArrowheads="1"/>
        </xdr:cNvSpPr>
      </xdr:nvSpPr>
      <xdr:spPr bwMode="auto">
        <a:xfrm>
          <a:off x="9867900" y="6981825"/>
          <a:ext cx="97630" cy="22600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834" name="Text Box 15">
          <a:extLst>
            <a:ext uri="{FF2B5EF4-FFF2-40B4-BE49-F238E27FC236}">
              <a16:creationId xmlns:a16="http://schemas.microsoft.com/office/drawing/2014/main" id="{00000000-0008-0000-0400-00004203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835" name="Text Box 16">
          <a:extLst>
            <a:ext uri="{FF2B5EF4-FFF2-40B4-BE49-F238E27FC236}">
              <a16:creationId xmlns:a16="http://schemas.microsoft.com/office/drawing/2014/main" id="{00000000-0008-0000-0400-000043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836" name="Text Box 17">
          <a:extLst>
            <a:ext uri="{FF2B5EF4-FFF2-40B4-BE49-F238E27FC236}">
              <a16:creationId xmlns:a16="http://schemas.microsoft.com/office/drawing/2014/main" id="{00000000-0008-0000-0400-000044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837" name="Text Box 18">
          <a:extLst>
            <a:ext uri="{FF2B5EF4-FFF2-40B4-BE49-F238E27FC236}">
              <a16:creationId xmlns:a16="http://schemas.microsoft.com/office/drawing/2014/main" id="{00000000-0008-0000-0400-000045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838" name="Text Box 19">
          <a:extLst>
            <a:ext uri="{FF2B5EF4-FFF2-40B4-BE49-F238E27FC236}">
              <a16:creationId xmlns:a16="http://schemas.microsoft.com/office/drawing/2014/main" id="{00000000-0008-0000-0400-000046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839" name="Text Box 16">
          <a:extLst>
            <a:ext uri="{FF2B5EF4-FFF2-40B4-BE49-F238E27FC236}">
              <a16:creationId xmlns:a16="http://schemas.microsoft.com/office/drawing/2014/main" id="{00000000-0008-0000-0400-000047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840" name="Text Box 17">
          <a:extLst>
            <a:ext uri="{FF2B5EF4-FFF2-40B4-BE49-F238E27FC236}">
              <a16:creationId xmlns:a16="http://schemas.microsoft.com/office/drawing/2014/main" id="{00000000-0008-0000-0400-000048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841" name="Text Box 18">
          <a:extLst>
            <a:ext uri="{FF2B5EF4-FFF2-40B4-BE49-F238E27FC236}">
              <a16:creationId xmlns:a16="http://schemas.microsoft.com/office/drawing/2014/main" id="{00000000-0008-0000-0400-000049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842" name="Text Box 19">
          <a:extLst>
            <a:ext uri="{FF2B5EF4-FFF2-40B4-BE49-F238E27FC236}">
              <a16:creationId xmlns:a16="http://schemas.microsoft.com/office/drawing/2014/main" id="{00000000-0008-0000-0400-00004A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843" name="Text Box 15">
          <a:extLst>
            <a:ext uri="{FF2B5EF4-FFF2-40B4-BE49-F238E27FC236}">
              <a16:creationId xmlns:a16="http://schemas.microsoft.com/office/drawing/2014/main" id="{00000000-0008-0000-0400-00004B03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383655</xdr:rowOff>
    </xdr:to>
    <xdr:sp macro="" textlink="">
      <xdr:nvSpPr>
        <xdr:cNvPr id="844" name="Text Box 15">
          <a:extLst>
            <a:ext uri="{FF2B5EF4-FFF2-40B4-BE49-F238E27FC236}">
              <a16:creationId xmlns:a16="http://schemas.microsoft.com/office/drawing/2014/main" id="{00000000-0008-0000-0400-00004C030000}"/>
            </a:ext>
          </a:extLst>
        </xdr:cNvPr>
        <xdr:cNvSpPr txBox="1">
          <a:spLocks noChangeArrowheads="1"/>
        </xdr:cNvSpPr>
      </xdr:nvSpPr>
      <xdr:spPr bwMode="auto">
        <a:xfrm>
          <a:off x="9867900" y="6981825"/>
          <a:ext cx="97630" cy="22600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383655</xdr:rowOff>
    </xdr:to>
    <xdr:sp macro="" textlink="">
      <xdr:nvSpPr>
        <xdr:cNvPr id="845" name="Text Box 15">
          <a:extLst>
            <a:ext uri="{FF2B5EF4-FFF2-40B4-BE49-F238E27FC236}">
              <a16:creationId xmlns:a16="http://schemas.microsoft.com/office/drawing/2014/main" id="{00000000-0008-0000-0400-00004D030000}"/>
            </a:ext>
          </a:extLst>
        </xdr:cNvPr>
        <xdr:cNvSpPr txBox="1">
          <a:spLocks noChangeArrowheads="1"/>
        </xdr:cNvSpPr>
      </xdr:nvSpPr>
      <xdr:spPr bwMode="auto">
        <a:xfrm>
          <a:off x="9867900" y="6981825"/>
          <a:ext cx="97630" cy="22600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383655</xdr:rowOff>
    </xdr:to>
    <xdr:sp macro="" textlink="">
      <xdr:nvSpPr>
        <xdr:cNvPr id="846" name="Text Box 15">
          <a:extLst>
            <a:ext uri="{FF2B5EF4-FFF2-40B4-BE49-F238E27FC236}">
              <a16:creationId xmlns:a16="http://schemas.microsoft.com/office/drawing/2014/main" id="{00000000-0008-0000-0400-00004E030000}"/>
            </a:ext>
          </a:extLst>
        </xdr:cNvPr>
        <xdr:cNvSpPr txBox="1">
          <a:spLocks noChangeArrowheads="1"/>
        </xdr:cNvSpPr>
      </xdr:nvSpPr>
      <xdr:spPr bwMode="auto">
        <a:xfrm>
          <a:off x="9867900" y="6981825"/>
          <a:ext cx="97630" cy="22600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847" name="Text Box 15">
          <a:extLst>
            <a:ext uri="{FF2B5EF4-FFF2-40B4-BE49-F238E27FC236}">
              <a16:creationId xmlns:a16="http://schemas.microsoft.com/office/drawing/2014/main" id="{00000000-0008-0000-0400-00004F03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848" name="Text Box 16">
          <a:extLst>
            <a:ext uri="{FF2B5EF4-FFF2-40B4-BE49-F238E27FC236}">
              <a16:creationId xmlns:a16="http://schemas.microsoft.com/office/drawing/2014/main" id="{00000000-0008-0000-0400-000050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849" name="Text Box 17">
          <a:extLst>
            <a:ext uri="{FF2B5EF4-FFF2-40B4-BE49-F238E27FC236}">
              <a16:creationId xmlns:a16="http://schemas.microsoft.com/office/drawing/2014/main" id="{00000000-0008-0000-0400-000051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850" name="Text Box 18">
          <a:extLst>
            <a:ext uri="{FF2B5EF4-FFF2-40B4-BE49-F238E27FC236}">
              <a16:creationId xmlns:a16="http://schemas.microsoft.com/office/drawing/2014/main" id="{00000000-0008-0000-0400-000052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851" name="Text Box 19">
          <a:extLst>
            <a:ext uri="{FF2B5EF4-FFF2-40B4-BE49-F238E27FC236}">
              <a16:creationId xmlns:a16="http://schemas.microsoft.com/office/drawing/2014/main" id="{00000000-0008-0000-0400-000053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852" name="Text Box 16">
          <a:extLst>
            <a:ext uri="{FF2B5EF4-FFF2-40B4-BE49-F238E27FC236}">
              <a16:creationId xmlns:a16="http://schemas.microsoft.com/office/drawing/2014/main" id="{00000000-0008-0000-0400-000054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853" name="Text Box 17">
          <a:extLst>
            <a:ext uri="{FF2B5EF4-FFF2-40B4-BE49-F238E27FC236}">
              <a16:creationId xmlns:a16="http://schemas.microsoft.com/office/drawing/2014/main" id="{00000000-0008-0000-0400-000055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854" name="Text Box 18">
          <a:extLst>
            <a:ext uri="{FF2B5EF4-FFF2-40B4-BE49-F238E27FC236}">
              <a16:creationId xmlns:a16="http://schemas.microsoft.com/office/drawing/2014/main" id="{00000000-0008-0000-0400-000056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855" name="Text Box 19">
          <a:extLst>
            <a:ext uri="{FF2B5EF4-FFF2-40B4-BE49-F238E27FC236}">
              <a16:creationId xmlns:a16="http://schemas.microsoft.com/office/drawing/2014/main" id="{00000000-0008-0000-0400-000057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856" name="Text Box 15">
          <a:extLst>
            <a:ext uri="{FF2B5EF4-FFF2-40B4-BE49-F238E27FC236}">
              <a16:creationId xmlns:a16="http://schemas.microsoft.com/office/drawing/2014/main" id="{00000000-0008-0000-0400-00005803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383655</xdr:rowOff>
    </xdr:to>
    <xdr:sp macro="" textlink="">
      <xdr:nvSpPr>
        <xdr:cNvPr id="857" name="Text Box 15">
          <a:extLst>
            <a:ext uri="{FF2B5EF4-FFF2-40B4-BE49-F238E27FC236}">
              <a16:creationId xmlns:a16="http://schemas.microsoft.com/office/drawing/2014/main" id="{00000000-0008-0000-0400-000059030000}"/>
            </a:ext>
          </a:extLst>
        </xdr:cNvPr>
        <xdr:cNvSpPr txBox="1">
          <a:spLocks noChangeArrowheads="1"/>
        </xdr:cNvSpPr>
      </xdr:nvSpPr>
      <xdr:spPr bwMode="auto">
        <a:xfrm>
          <a:off x="9867900" y="6981825"/>
          <a:ext cx="97630" cy="22600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383655</xdr:rowOff>
    </xdr:to>
    <xdr:sp macro="" textlink="">
      <xdr:nvSpPr>
        <xdr:cNvPr id="858" name="Text Box 15">
          <a:extLst>
            <a:ext uri="{FF2B5EF4-FFF2-40B4-BE49-F238E27FC236}">
              <a16:creationId xmlns:a16="http://schemas.microsoft.com/office/drawing/2014/main" id="{00000000-0008-0000-0400-00005A030000}"/>
            </a:ext>
          </a:extLst>
        </xdr:cNvPr>
        <xdr:cNvSpPr txBox="1">
          <a:spLocks noChangeArrowheads="1"/>
        </xdr:cNvSpPr>
      </xdr:nvSpPr>
      <xdr:spPr bwMode="auto">
        <a:xfrm>
          <a:off x="9867900" y="6981825"/>
          <a:ext cx="97630" cy="22600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383655</xdr:rowOff>
    </xdr:to>
    <xdr:sp macro="" textlink="">
      <xdr:nvSpPr>
        <xdr:cNvPr id="859" name="Text Box 15">
          <a:extLst>
            <a:ext uri="{FF2B5EF4-FFF2-40B4-BE49-F238E27FC236}">
              <a16:creationId xmlns:a16="http://schemas.microsoft.com/office/drawing/2014/main" id="{00000000-0008-0000-0400-00005B030000}"/>
            </a:ext>
          </a:extLst>
        </xdr:cNvPr>
        <xdr:cNvSpPr txBox="1">
          <a:spLocks noChangeArrowheads="1"/>
        </xdr:cNvSpPr>
      </xdr:nvSpPr>
      <xdr:spPr bwMode="auto">
        <a:xfrm>
          <a:off x="9867900" y="6981825"/>
          <a:ext cx="97630" cy="22600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860" name="Text Box 15">
          <a:extLst>
            <a:ext uri="{FF2B5EF4-FFF2-40B4-BE49-F238E27FC236}">
              <a16:creationId xmlns:a16="http://schemas.microsoft.com/office/drawing/2014/main" id="{00000000-0008-0000-0400-00005C03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861" name="Text Box 16">
          <a:extLst>
            <a:ext uri="{FF2B5EF4-FFF2-40B4-BE49-F238E27FC236}">
              <a16:creationId xmlns:a16="http://schemas.microsoft.com/office/drawing/2014/main" id="{00000000-0008-0000-0400-00005D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862" name="Text Box 17">
          <a:extLst>
            <a:ext uri="{FF2B5EF4-FFF2-40B4-BE49-F238E27FC236}">
              <a16:creationId xmlns:a16="http://schemas.microsoft.com/office/drawing/2014/main" id="{00000000-0008-0000-0400-00005E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863" name="Text Box 18">
          <a:extLst>
            <a:ext uri="{FF2B5EF4-FFF2-40B4-BE49-F238E27FC236}">
              <a16:creationId xmlns:a16="http://schemas.microsoft.com/office/drawing/2014/main" id="{00000000-0008-0000-0400-00005F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864" name="Text Box 19">
          <a:extLst>
            <a:ext uri="{FF2B5EF4-FFF2-40B4-BE49-F238E27FC236}">
              <a16:creationId xmlns:a16="http://schemas.microsoft.com/office/drawing/2014/main" id="{00000000-0008-0000-0400-000060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865" name="Text Box 16">
          <a:extLst>
            <a:ext uri="{FF2B5EF4-FFF2-40B4-BE49-F238E27FC236}">
              <a16:creationId xmlns:a16="http://schemas.microsoft.com/office/drawing/2014/main" id="{00000000-0008-0000-0400-000061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866" name="Text Box 17">
          <a:extLst>
            <a:ext uri="{FF2B5EF4-FFF2-40B4-BE49-F238E27FC236}">
              <a16:creationId xmlns:a16="http://schemas.microsoft.com/office/drawing/2014/main" id="{00000000-0008-0000-0400-000062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867" name="Text Box 18">
          <a:extLst>
            <a:ext uri="{FF2B5EF4-FFF2-40B4-BE49-F238E27FC236}">
              <a16:creationId xmlns:a16="http://schemas.microsoft.com/office/drawing/2014/main" id="{00000000-0008-0000-0400-000063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868" name="Text Box 19">
          <a:extLst>
            <a:ext uri="{FF2B5EF4-FFF2-40B4-BE49-F238E27FC236}">
              <a16:creationId xmlns:a16="http://schemas.microsoft.com/office/drawing/2014/main" id="{00000000-0008-0000-0400-000064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869" name="Text Box 15">
          <a:extLst>
            <a:ext uri="{FF2B5EF4-FFF2-40B4-BE49-F238E27FC236}">
              <a16:creationId xmlns:a16="http://schemas.microsoft.com/office/drawing/2014/main" id="{00000000-0008-0000-0400-00006503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383656</xdr:rowOff>
    </xdr:to>
    <xdr:sp macro="" textlink="">
      <xdr:nvSpPr>
        <xdr:cNvPr id="870" name="Text Box 15">
          <a:extLst>
            <a:ext uri="{FF2B5EF4-FFF2-40B4-BE49-F238E27FC236}">
              <a16:creationId xmlns:a16="http://schemas.microsoft.com/office/drawing/2014/main" id="{00000000-0008-0000-0400-000066030000}"/>
            </a:ext>
          </a:extLst>
        </xdr:cNvPr>
        <xdr:cNvSpPr txBox="1">
          <a:spLocks noChangeArrowheads="1"/>
        </xdr:cNvSpPr>
      </xdr:nvSpPr>
      <xdr:spPr bwMode="auto">
        <a:xfrm>
          <a:off x="9867900" y="6981825"/>
          <a:ext cx="97630" cy="22600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383656</xdr:rowOff>
    </xdr:to>
    <xdr:sp macro="" textlink="">
      <xdr:nvSpPr>
        <xdr:cNvPr id="871" name="Text Box 15">
          <a:extLst>
            <a:ext uri="{FF2B5EF4-FFF2-40B4-BE49-F238E27FC236}">
              <a16:creationId xmlns:a16="http://schemas.microsoft.com/office/drawing/2014/main" id="{00000000-0008-0000-0400-000067030000}"/>
            </a:ext>
          </a:extLst>
        </xdr:cNvPr>
        <xdr:cNvSpPr txBox="1">
          <a:spLocks noChangeArrowheads="1"/>
        </xdr:cNvSpPr>
      </xdr:nvSpPr>
      <xdr:spPr bwMode="auto">
        <a:xfrm>
          <a:off x="9867900" y="6981825"/>
          <a:ext cx="97630" cy="22600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383656</xdr:rowOff>
    </xdr:to>
    <xdr:sp macro="" textlink="">
      <xdr:nvSpPr>
        <xdr:cNvPr id="872" name="Text Box 15">
          <a:extLst>
            <a:ext uri="{FF2B5EF4-FFF2-40B4-BE49-F238E27FC236}">
              <a16:creationId xmlns:a16="http://schemas.microsoft.com/office/drawing/2014/main" id="{00000000-0008-0000-0400-000068030000}"/>
            </a:ext>
          </a:extLst>
        </xdr:cNvPr>
        <xdr:cNvSpPr txBox="1">
          <a:spLocks noChangeArrowheads="1"/>
        </xdr:cNvSpPr>
      </xdr:nvSpPr>
      <xdr:spPr bwMode="auto">
        <a:xfrm>
          <a:off x="9867900" y="6981825"/>
          <a:ext cx="97630" cy="22600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873" name="Text Box 15">
          <a:extLst>
            <a:ext uri="{FF2B5EF4-FFF2-40B4-BE49-F238E27FC236}">
              <a16:creationId xmlns:a16="http://schemas.microsoft.com/office/drawing/2014/main" id="{00000000-0008-0000-0400-00006903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874" name="Text Box 16">
          <a:extLst>
            <a:ext uri="{FF2B5EF4-FFF2-40B4-BE49-F238E27FC236}">
              <a16:creationId xmlns:a16="http://schemas.microsoft.com/office/drawing/2014/main" id="{00000000-0008-0000-0400-00006A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875" name="Text Box 17">
          <a:extLst>
            <a:ext uri="{FF2B5EF4-FFF2-40B4-BE49-F238E27FC236}">
              <a16:creationId xmlns:a16="http://schemas.microsoft.com/office/drawing/2014/main" id="{00000000-0008-0000-0400-00006B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876" name="Text Box 18">
          <a:extLst>
            <a:ext uri="{FF2B5EF4-FFF2-40B4-BE49-F238E27FC236}">
              <a16:creationId xmlns:a16="http://schemas.microsoft.com/office/drawing/2014/main" id="{00000000-0008-0000-0400-00006C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877" name="Text Box 19">
          <a:extLst>
            <a:ext uri="{FF2B5EF4-FFF2-40B4-BE49-F238E27FC236}">
              <a16:creationId xmlns:a16="http://schemas.microsoft.com/office/drawing/2014/main" id="{00000000-0008-0000-0400-00006D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878" name="Text Box 16">
          <a:extLst>
            <a:ext uri="{FF2B5EF4-FFF2-40B4-BE49-F238E27FC236}">
              <a16:creationId xmlns:a16="http://schemas.microsoft.com/office/drawing/2014/main" id="{00000000-0008-0000-0400-00006E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879" name="Text Box 17">
          <a:extLst>
            <a:ext uri="{FF2B5EF4-FFF2-40B4-BE49-F238E27FC236}">
              <a16:creationId xmlns:a16="http://schemas.microsoft.com/office/drawing/2014/main" id="{00000000-0008-0000-0400-00006F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880" name="Text Box 18">
          <a:extLst>
            <a:ext uri="{FF2B5EF4-FFF2-40B4-BE49-F238E27FC236}">
              <a16:creationId xmlns:a16="http://schemas.microsoft.com/office/drawing/2014/main" id="{00000000-0008-0000-0400-000070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881" name="Text Box 19">
          <a:extLst>
            <a:ext uri="{FF2B5EF4-FFF2-40B4-BE49-F238E27FC236}">
              <a16:creationId xmlns:a16="http://schemas.microsoft.com/office/drawing/2014/main" id="{00000000-0008-0000-0400-000071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882" name="Text Box 15">
          <a:extLst>
            <a:ext uri="{FF2B5EF4-FFF2-40B4-BE49-F238E27FC236}">
              <a16:creationId xmlns:a16="http://schemas.microsoft.com/office/drawing/2014/main" id="{00000000-0008-0000-0400-00007203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383656</xdr:rowOff>
    </xdr:to>
    <xdr:sp macro="" textlink="">
      <xdr:nvSpPr>
        <xdr:cNvPr id="883" name="Text Box 15">
          <a:extLst>
            <a:ext uri="{FF2B5EF4-FFF2-40B4-BE49-F238E27FC236}">
              <a16:creationId xmlns:a16="http://schemas.microsoft.com/office/drawing/2014/main" id="{00000000-0008-0000-0400-000073030000}"/>
            </a:ext>
          </a:extLst>
        </xdr:cNvPr>
        <xdr:cNvSpPr txBox="1">
          <a:spLocks noChangeArrowheads="1"/>
        </xdr:cNvSpPr>
      </xdr:nvSpPr>
      <xdr:spPr bwMode="auto">
        <a:xfrm>
          <a:off x="9867900" y="6981825"/>
          <a:ext cx="97630" cy="22600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383656</xdr:rowOff>
    </xdr:to>
    <xdr:sp macro="" textlink="">
      <xdr:nvSpPr>
        <xdr:cNvPr id="884" name="Text Box 15">
          <a:extLst>
            <a:ext uri="{FF2B5EF4-FFF2-40B4-BE49-F238E27FC236}">
              <a16:creationId xmlns:a16="http://schemas.microsoft.com/office/drawing/2014/main" id="{00000000-0008-0000-0400-000074030000}"/>
            </a:ext>
          </a:extLst>
        </xdr:cNvPr>
        <xdr:cNvSpPr txBox="1">
          <a:spLocks noChangeArrowheads="1"/>
        </xdr:cNvSpPr>
      </xdr:nvSpPr>
      <xdr:spPr bwMode="auto">
        <a:xfrm>
          <a:off x="9867900" y="6981825"/>
          <a:ext cx="97630" cy="22600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383656</xdr:rowOff>
    </xdr:to>
    <xdr:sp macro="" textlink="">
      <xdr:nvSpPr>
        <xdr:cNvPr id="885" name="Text Box 15">
          <a:extLst>
            <a:ext uri="{FF2B5EF4-FFF2-40B4-BE49-F238E27FC236}">
              <a16:creationId xmlns:a16="http://schemas.microsoft.com/office/drawing/2014/main" id="{00000000-0008-0000-0400-000075030000}"/>
            </a:ext>
          </a:extLst>
        </xdr:cNvPr>
        <xdr:cNvSpPr txBox="1">
          <a:spLocks noChangeArrowheads="1"/>
        </xdr:cNvSpPr>
      </xdr:nvSpPr>
      <xdr:spPr bwMode="auto">
        <a:xfrm>
          <a:off x="9867900" y="6981825"/>
          <a:ext cx="97630" cy="22600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886" name="Text Box 15">
          <a:extLst>
            <a:ext uri="{FF2B5EF4-FFF2-40B4-BE49-F238E27FC236}">
              <a16:creationId xmlns:a16="http://schemas.microsoft.com/office/drawing/2014/main" id="{00000000-0008-0000-0400-00007603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887" name="Text Box 16">
          <a:extLst>
            <a:ext uri="{FF2B5EF4-FFF2-40B4-BE49-F238E27FC236}">
              <a16:creationId xmlns:a16="http://schemas.microsoft.com/office/drawing/2014/main" id="{00000000-0008-0000-0400-000077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888" name="Text Box 17">
          <a:extLst>
            <a:ext uri="{FF2B5EF4-FFF2-40B4-BE49-F238E27FC236}">
              <a16:creationId xmlns:a16="http://schemas.microsoft.com/office/drawing/2014/main" id="{00000000-0008-0000-0400-000078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889" name="Text Box 18">
          <a:extLst>
            <a:ext uri="{FF2B5EF4-FFF2-40B4-BE49-F238E27FC236}">
              <a16:creationId xmlns:a16="http://schemas.microsoft.com/office/drawing/2014/main" id="{00000000-0008-0000-0400-000079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890" name="Text Box 19">
          <a:extLst>
            <a:ext uri="{FF2B5EF4-FFF2-40B4-BE49-F238E27FC236}">
              <a16:creationId xmlns:a16="http://schemas.microsoft.com/office/drawing/2014/main" id="{00000000-0008-0000-0400-00007A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891" name="Text Box 16">
          <a:extLst>
            <a:ext uri="{FF2B5EF4-FFF2-40B4-BE49-F238E27FC236}">
              <a16:creationId xmlns:a16="http://schemas.microsoft.com/office/drawing/2014/main" id="{00000000-0008-0000-0400-00007B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892" name="Text Box 17">
          <a:extLst>
            <a:ext uri="{FF2B5EF4-FFF2-40B4-BE49-F238E27FC236}">
              <a16:creationId xmlns:a16="http://schemas.microsoft.com/office/drawing/2014/main" id="{00000000-0008-0000-0400-00007C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893" name="Text Box 18">
          <a:extLst>
            <a:ext uri="{FF2B5EF4-FFF2-40B4-BE49-F238E27FC236}">
              <a16:creationId xmlns:a16="http://schemas.microsoft.com/office/drawing/2014/main" id="{00000000-0008-0000-0400-00007D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894" name="Text Box 19">
          <a:extLst>
            <a:ext uri="{FF2B5EF4-FFF2-40B4-BE49-F238E27FC236}">
              <a16:creationId xmlns:a16="http://schemas.microsoft.com/office/drawing/2014/main" id="{00000000-0008-0000-0400-00007E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895" name="Text Box 15">
          <a:extLst>
            <a:ext uri="{FF2B5EF4-FFF2-40B4-BE49-F238E27FC236}">
              <a16:creationId xmlns:a16="http://schemas.microsoft.com/office/drawing/2014/main" id="{00000000-0008-0000-0400-00007F03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383656</xdr:rowOff>
    </xdr:to>
    <xdr:sp macro="" textlink="">
      <xdr:nvSpPr>
        <xdr:cNvPr id="896" name="Text Box 15">
          <a:extLst>
            <a:ext uri="{FF2B5EF4-FFF2-40B4-BE49-F238E27FC236}">
              <a16:creationId xmlns:a16="http://schemas.microsoft.com/office/drawing/2014/main" id="{00000000-0008-0000-0400-000080030000}"/>
            </a:ext>
          </a:extLst>
        </xdr:cNvPr>
        <xdr:cNvSpPr txBox="1">
          <a:spLocks noChangeArrowheads="1"/>
        </xdr:cNvSpPr>
      </xdr:nvSpPr>
      <xdr:spPr bwMode="auto">
        <a:xfrm>
          <a:off x="9867900" y="6981825"/>
          <a:ext cx="97630" cy="22600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383656</xdr:rowOff>
    </xdr:to>
    <xdr:sp macro="" textlink="">
      <xdr:nvSpPr>
        <xdr:cNvPr id="897" name="Text Box 15">
          <a:extLst>
            <a:ext uri="{FF2B5EF4-FFF2-40B4-BE49-F238E27FC236}">
              <a16:creationId xmlns:a16="http://schemas.microsoft.com/office/drawing/2014/main" id="{00000000-0008-0000-0400-000081030000}"/>
            </a:ext>
          </a:extLst>
        </xdr:cNvPr>
        <xdr:cNvSpPr txBox="1">
          <a:spLocks noChangeArrowheads="1"/>
        </xdr:cNvSpPr>
      </xdr:nvSpPr>
      <xdr:spPr bwMode="auto">
        <a:xfrm>
          <a:off x="9867900" y="6981825"/>
          <a:ext cx="97630" cy="22600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383656</xdr:rowOff>
    </xdr:to>
    <xdr:sp macro="" textlink="">
      <xdr:nvSpPr>
        <xdr:cNvPr id="898" name="Text Box 15">
          <a:extLst>
            <a:ext uri="{FF2B5EF4-FFF2-40B4-BE49-F238E27FC236}">
              <a16:creationId xmlns:a16="http://schemas.microsoft.com/office/drawing/2014/main" id="{00000000-0008-0000-0400-000082030000}"/>
            </a:ext>
          </a:extLst>
        </xdr:cNvPr>
        <xdr:cNvSpPr txBox="1">
          <a:spLocks noChangeArrowheads="1"/>
        </xdr:cNvSpPr>
      </xdr:nvSpPr>
      <xdr:spPr bwMode="auto">
        <a:xfrm>
          <a:off x="9867900" y="6981825"/>
          <a:ext cx="97630" cy="22600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899" name="Text Box 15">
          <a:extLst>
            <a:ext uri="{FF2B5EF4-FFF2-40B4-BE49-F238E27FC236}">
              <a16:creationId xmlns:a16="http://schemas.microsoft.com/office/drawing/2014/main" id="{00000000-0008-0000-0400-00008303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900" name="Text Box 16">
          <a:extLst>
            <a:ext uri="{FF2B5EF4-FFF2-40B4-BE49-F238E27FC236}">
              <a16:creationId xmlns:a16="http://schemas.microsoft.com/office/drawing/2014/main" id="{00000000-0008-0000-0400-000084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901" name="Text Box 17">
          <a:extLst>
            <a:ext uri="{FF2B5EF4-FFF2-40B4-BE49-F238E27FC236}">
              <a16:creationId xmlns:a16="http://schemas.microsoft.com/office/drawing/2014/main" id="{00000000-0008-0000-0400-000085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902" name="Text Box 18">
          <a:extLst>
            <a:ext uri="{FF2B5EF4-FFF2-40B4-BE49-F238E27FC236}">
              <a16:creationId xmlns:a16="http://schemas.microsoft.com/office/drawing/2014/main" id="{00000000-0008-0000-0400-000086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903" name="Text Box 19">
          <a:extLst>
            <a:ext uri="{FF2B5EF4-FFF2-40B4-BE49-F238E27FC236}">
              <a16:creationId xmlns:a16="http://schemas.microsoft.com/office/drawing/2014/main" id="{00000000-0008-0000-0400-000087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904" name="Text Box 16">
          <a:extLst>
            <a:ext uri="{FF2B5EF4-FFF2-40B4-BE49-F238E27FC236}">
              <a16:creationId xmlns:a16="http://schemas.microsoft.com/office/drawing/2014/main" id="{00000000-0008-0000-0400-000088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905" name="Text Box 17">
          <a:extLst>
            <a:ext uri="{FF2B5EF4-FFF2-40B4-BE49-F238E27FC236}">
              <a16:creationId xmlns:a16="http://schemas.microsoft.com/office/drawing/2014/main" id="{00000000-0008-0000-0400-000089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906" name="Text Box 18">
          <a:extLst>
            <a:ext uri="{FF2B5EF4-FFF2-40B4-BE49-F238E27FC236}">
              <a16:creationId xmlns:a16="http://schemas.microsoft.com/office/drawing/2014/main" id="{00000000-0008-0000-0400-00008A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907" name="Text Box 19">
          <a:extLst>
            <a:ext uri="{FF2B5EF4-FFF2-40B4-BE49-F238E27FC236}">
              <a16:creationId xmlns:a16="http://schemas.microsoft.com/office/drawing/2014/main" id="{00000000-0008-0000-0400-00008B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908" name="Text Box 15">
          <a:extLst>
            <a:ext uri="{FF2B5EF4-FFF2-40B4-BE49-F238E27FC236}">
              <a16:creationId xmlns:a16="http://schemas.microsoft.com/office/drawing/2014/main" id="{00000000-0008-0000-0400-00008C03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376852</xdr:rowOff>
    </xdr:to>
    <xdr:sp macro="" textlink="">
      <xdr:nvSpPr>
        <xdr:cNvPr id="909" name="Text Box 15">
          <a:extLst>
            <a:ext uri="{FF2B5EF4-FFF2-40B4-BE49-F238E27FC236}">
              <a16:creationId xmlns:a16="http://schemas.microsoft.com/office/drawing/2014/main" id="{00000000-0008-0000-0400-00008D030000}"/>
            </a:ext>
          </a:extLst>
        </xdr:cNvPr>
        <xdr:cNvSpPr txBox="1">
          <a:spLocks noChangeArrowheads="1"/>
        </xdr:cNvSpPr>
      </xdr:nvSpPr>
      <xdr:spPr bwMode="auto">
        <a:xfrm>
          <a:off x="9867900" y="6981825"/>
          <a:ext cx="97630" cy="225327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376852</xdr:rowOff>
    </xdr:to>
    <xdr:sp macro="" textlink="">
      <xdr:nvSpPr>
        <xdr:cNvPr id="910" name="Text Box 15">
          <a:extLst>
            <a:ext uri="{FF2B5EF4-FFF2-40B4-BE49-F238E27FC236}">
              <a16:creationId xmlns:a16="http://schemas.microsoft.com/office/drawing/2014/main" id="{00000000-0008-0000-0400-00008E030000}"/>
            </a:ext>
          </a:extLst>
        </xdr:cNvPr>
        <xdr:cNvSpPr txBox="1">
          <a:spLocks noChangeArrowheads="1"/>
        </xdr:cNvSpPr>
      </xdr:nvSpPr>
      <xdr:spPr bwMode="auto">
        <a:xfrm>
          <a:off x="9867900" y="6981825"/>
          <a:ext cx="97630" cy="225327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376852</xdr:rowOff>
    </xdr:to>
    <xdr:sp macro="" textlink="">
      <xdr:nvSpPr>
        <xdr:cNvPr id="911" name="Text Box 15">
          <a:extLst>
            <a:ext uri="{FF2B5EF4-FFF2-40B4-BE49-F238E27FC236}">
              <a16:creationId xmlns:a16="http://schemas.microsoft.com/office/drawing/2014/main" id="{00000000-0008-0000-0400-00008F030000}"/>
            </a:ext>
          </a:extLst>
        </xdr:cNvPr>
        <xdr:cNvSpPr txBox="1">
          <a:spLocks noChangeArrowheads="1"/>
        </xdr:cNvSpPr>
      </xdr:nvSpPr>
      <xdr:spPr bwMode="auto">
        <a:xfrm>
          <a:off x="9867900" y="6981825"/>
          <a:ext cx="97630" cy="225327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912" name="Text Box 15">
          <a:extLst>
            <a:ext uri="{FF2B5EF4-FFF2-40B4-BE49-F238E27FC236}">
              <a16:creationId xmlns:a16="http://schemas.microsoft.com/office/drawing/2014/main" id="{00000000-0008-0000-0400-00009003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913" name="Text Box 16">
          <a:extLst>
            <a:ext uri="{FF2B5EF4-FFF2-40B4-BE49-F238E27FC236}">
              <a16:creationId xmlns:a16="http://schemas.microsoft.com/office/drawing/2014/main" id="{00000000-0008-0000-0400-000091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914" name="Text Box 17">
          <a:extLst>
            <a:ext uri="{FF2B5EF4-FFF2-40B4-BE49-F238E27FC236}">
              <a16:creationId xmlns:a16="http://schemas.microsoft.com/office/drawing/2014/main" id="{00000000-0008-0000-0400-000092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915" name="Text Box 18">
          <a:extLst>
            <a:ext uri="{FF2B5EF4-FFF2-40B4-BE49-F238E27FC236}">
              <a16:creationId xmlns:a16="http://schemas.microsoft.com/office/drawing/2014/main" id="{00000000-0008-0000-0400-000093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916" name="Text Box 19">
          <a:extLst>
            <a:ext uri="{FF2B5EF4-FFF2-40B4-BE49-F238E27FC236}">
              <a16:creationId xmlns:a16="http://schemas.microsoft.com/office/drawing/2014/main" id="{00000000-0008-0000-0400-000094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917" name="Text Box 16">
          <a:extLst>
            <a:ext uri="{FF2B5EF4-FFF2-40B4-BE49-F238E27FC236}">
              <a16:creationId xmlns:a16="http://schemas.microsoft.com/office/drawing/2014/main" id="{00000000-0008-0000-0400-000095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918" name="Text Box 17">
          <a:extLst>
            <a:ext uri="{FF2B5EF4-FFF2-40B4-BE49-F238E27FC236}">
              <a16:creationId xmlns:a16="http://schemas.microsoft.com/office/drawing/2014/main" id="{00000000-0008-0000-0400-000096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919" name="Text Box 18">
          <a:extLst>
            <a:ext uri="{FF2B5EF4-FFF2-40B4-BE49-F238E27FC236}">
              <a16:creationId xmlns:a16="http://schemas.microsoft.com/office/drawing/2014/main" id="{00000000-0008-0000-0400-000097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920" name="Text Box 19">
          <a:extLst>
            <a:ext uri="{FF2B5EF4-FFF2-40B4-BE49-F238E27FC236}">
              <a16:creationId xmlns:a16="http://schemas.microsoft.com/office/drawing/2014/main" id="{00000000-0008-0000-0400-000098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921" name="Text Box 15">
          <a:extLst>
            <a:ext uri="{FF2B5EF4-FFF2-40B4-BE49-F238E27FC236}">
              <a16:creationId xmlns:a16="http://schemas.microsoft.com/office/drawing/2014/main" id="{00000000-0008-0000-0400-00009903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376852</xdr:rowOff>
    </xdr:to>
    <xdr:sp macro="" textlink="">
      <xdr:nvSpPr>
        <xdr:cNvPr id="922" name="Text Box 15">
          <a:extLst>
            <a:ext uri="{FF2B5EF4-FFF2-40B4-BE49-F238E27FC236}">
              <a16:creationId xmlns:a16="http://schemas.microsoft.com/office/drawing/2014/main" id="{00000000-0008-0000-0400-00009A030000}"/>
            </a:ext>
          </a:extLst>
        </xdr:cNvPr>
        <xdr:cNvSpPr txBox="1">
          <a:spLocks noChangeArrowheads="1"/>
        </xdr:cNvSpPr>
      </xdr:nvSpPr>
      <xdr:spPr bwMode="auto">
        <a:xfrm>
          <a:off x="9867900" y="6981825"/>
          <a:ext cx="97630" cy="225327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376852</xdr:rowOff>
    </xdr:to>
    <xdr:sp macro="" textlink="">
      <xdr:nvSpPr>
        <xdr:cNvPr id="923" name="Text Box 15">
          <a:extLst>
            <a:ext uri="{FF2B5EF4-FFF2-40B4-BE49-F238E27FC236}">
              <a16:creationId xmlns:a16="http://schemas.microsoft.com/office/drawing/2014/main" id="{00000000-0008-0000-0400-00009B030000}"/>
            </a:ext>
          </a:extLst>
        </xdr:cNvPr>
        <xdr:cNvSpPr txBox="1">
          <a:spLocks noChangeArrowheads="1"/>
        </xdr:cNvSpPr>
      </xdr:nvSpPr>
      <xdr:spPr bwMode="auto">
        <a:xfrm>
          <a:off x="9867900" y="6981825"/>
          <a:ext cx="97630" cy="225327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376852</xdr:rowOff>
    </xdr:to>
    <xdr:sp macro="" textlink="">
      <xdr:nvSpPr>
        <xdr:cNvPr id="924" name="Text Box 15">
          <a:extLst>
            <a:ext uri="{FF2B5EF4-FFF2-40B4-BE49-F238E27FC236}">
              <a16:creationId xmlns:a16="http://schemas.microsoft.com/office/drawing/2014/main" id="{00000000-0008-0000-0400-00009C030000}"/>
            </a:ext>
          </a:extLst>
        </xdr:cNvPr>
        <xdr:cNvSpPr txBox="1">
          <a:spLocks noChangeArrowheads="1"/>
        </xdr:cNvSpPr>
      </xdr:nvSpPr>
      <xdr:spPr bwMode="auto">
        <a:xfrm>
          <a:off x="9867900" y="6981825"/>
          <a:ext cx="97630" cy="225327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925" name="Text Box 15">
          <a:extLst>
            <a:ext uri="{FF2B5EF4-FFF2-40B4-BE49-F238E27FC236}">
              <a16:creationId xmlns:a16="http://schemas.microsoft.com/office/drawing/2014/main" id="{00000000-0008-0000-0400-00009D03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926" name="Text Box 16">
          <a:extLst>
            <a:ext uri="{FF2B5EF4-FFF2-40B4-BE49-F238E27FC236}">
              <a16:creationId xmlns:a16="http://schemas.microsoft.com/office/drawing/2014/main" id="{00000000-0008-0000-0400-00009E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927" name="Text Box 17">
          <a:extLst>
            <a:ext uri="{FF2B5EF4-FFF2-40B4-BE49-F238E27FC236}">
              <a16:creationId xmlns:a16="http://schemas.microsoft.com/office/drawing/2014/main" id="{00000000-0008-0000-0400-00009F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928" name="Text Box 18">
          <a:extLst>
            <a:ext uri="{FF2B5EF4-FFF2-40B4-BE49-F238E27FC236}">
              <a16:creationId xmlns:a16="http://schemas.microsoft.com/office/drawing/2014/main" id="{00000000-0008-0000-0400-0000A0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929" name="Text Box 19">
          <a:extLst>
            <a:ext uri="{FF2B5EF4-FFF2-40B4-BE49-F238E27FC236}">
              <a16:creationId xmlns:a16="http://schemas.microsoft.com/office/drawing/2014/main" id="{00000000-0008-0000-0400-0000A1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16</xdr:row>
      <xdr:rowOff>7326</xdr:rowOff>
    </xdr:to>
    <xdr:sp macro="" textlink="">
      <xdr:nvSpPr>
        <xdr:cNvPr id="930" name="Text Box 15">
          <a:extLst>
            <a:ext uri="{FF2B5EF4-FFF2-40B4-BE49-F238E27FC236}">
              <a16:creationId xmlns:a16="http://schemas.microsoft.com/office/drawing/2014/main" id="{00000000-0008-0000-0400-0000A2030000}"/>
            </a:ext>
          </a:extLst>
        </xdr:cNvPr>
        <xdr:cNvSpPr txBox="1">
          <a:spLocks noChangeArrowheads="1"/>
        </xdr:cNvSpPr>
      </xdr:nvSpPr>
      <xdr:spPr bwMode="auto">
        <a:xfrm>
          <a:off x="9867900" y="6981825"/>
          <a:ext cx="95250" cy="48555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931" name="Text Box 15">
          <a:extLst>
            <a:ext uri="{FF2B5EF4-FFF2-40B4-BE49-F238E27FC236}">
              <a16:creationId xmlns:a16="http://schemas.microsoft.com/office/drawing/2014/main" id="{00000000-0008-0000-0400-0000A303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932" name="Text Box 16">
          <a:extLst>
            <a:ext uri="{FF2B5EF4-FFF2-40B4-BE49-F238E27FC236}">
              <a16:creationId xmlns:a16="http://schemas.microsoft.com/office/drawing/2014/main" id="{00000000-0008-0000-0400-0000A4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933" name="Text Box 17">
          <a:extLst>
            <a:ext uri="{FF2B5EF4-FFF2-40B4-BE49-F238E27FC236}">
              <a16:creationId xmlns:a16="http://schemas.microsoft.com/office/drawing/2014/main" id="{00000000-0008-0000-0400-0000A5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934" name="Text Box 18">
          <a:extLst>
            <a:ext uri="{FF2B5EF4-FFF2-40B4-BE49-F238E27FC236}">
              <a16:creationId xmlns:a16="http://schemas.microsoft.com/office/drawing/2014/main" id="{00000000-0008-0000-0400-0000A6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935" name="Text Box 19">
          <a:extLst>
            <a:ext uri="{FF2B5EF4-FFF2-40B4-BE49-F238E27FC236}">
              <a16:creationId xmlns:a16="http://schemas.microsoft.com/office/drawing/2014/main" id="{00000000-0008-0000-0400-0000A7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936" name="Text Box 15">
          <a:extLst>
            <a:ext uri="{FF2B5EF4-FFF2-40B4-BE49-F238E27FC236}">
              <a16:creationId xmlns:a16="http://schemas.microsoft.com/office/drawing/2014/main" id="{00000000-0008-0000-0400-0000A803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444331"/>
    <xdr:sp macro="" textlink="">
      <xdr:nvSpPr>
        <xdr:cNvPr id="937" name="Text Box 15">
          <a:extLst>
            <a:ext uri="{FF2B5EF4-FFF2-40B4-BE49-F238E27FC236}">
              <a16:creationId xmlns:a16="http://schemas.microsoft.com/office/drawing/2014/main" id="{00000000-0008-0000-0400-0000A9030000}"/>
            </a:ext>
          </a:extLst>
        </xdr:cNvPr>
        <xdr:cNvSpPr txBox="1">
          <a:spLocks noChangeArrowheads="1"/>
        </xdr:cNvSpPr>
      </xdr:nvSpPr>
      <xdr:spPr bwMode="auto">
        <a:xfrm>
          <a:off x="9867900" y="698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444014"/>
    <xdr:sp macro="" textlink="">
      <xdr:nvSpPr>
        <xdr:cNvPr id="938" name="Text Box 15">
          <a:extLst>
            <a:ext uri="{FF2B5EF4-FFF2-40B4-BE49-F238E27FC236}">
              <a16:creationId xmlns:a16="http://schemas.microsoft.com/office/drawing/2014/main" id="{00000000-0008-0000-0400-0000AA03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939" name="Text Box 16">
          <a:extLst>
            <a:ext uri="{FF2B5EF4-FFF2-40B4-BE49-F238E27FC236}">
              <a16:creationId xmlns:a16="http://schemas.microsoft.com/office/drawing/2014/main" id="{00000000-0008-0000-0400-0000AB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940" name="Text Box 17">
          <a:extLst>
            <a:ext uri="{FF2B5EF4-FFF2-40B4-BE49-F238E27FC236}">
              <a16:creationId xmlns:a16="http://schemas.microsoft.com/office/drawing/2014/main" id="{00000000-0008-0000-0400-0000AC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941" name="Text Box 18">
          <a:extLst>
            <a:ext uri="{FF2B5EF4-FFF2-40B4-BE49-F238E27FC236}">
              <a16:creationId xmlns:a16="http://schemas.microsoft.com/office/drawing/2014/main" id="{00000000-0008-0000-0400-0000AD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942" name="Text Box 19">
          <a:extLst>
            <a:ext uri="{FF2B5EF4-FFF2-40B4-BE49-F238E27FC236}">
              <a16:creationId xmlns:a16="http://schemas.microsoft.com/office/drawing/2014/main" id="{00000000-0008-0000-0400-0000AE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943" name="Text Box 16">
          <a:extLst>
            <a:ext uri="{FF2B5EF4-FFF2-40B4-BE49-F238E27FC236}">
              <a16:creationId xmlns:a16="http://schemas.microsoft.com/office/drawing/2014/main" id="{00000000-0008-0000-0400-0000AF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944" name="Text Box 17">
          <a:extLst>
            <a:ext uri="{FF2B5EF4-FFF2-40B4-BE49-F238E27FC236}">
              <a16:creationId xmlns:a16="http://schemas.microsoft.com/office/drawing/2014/main" id="{00000000-0008-0000-0400-0000B0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945" name="Text Box 18">
          <a:extLst>
            <a:ext uri="{FF2B5EF4-FFF2-40B4-BE49-F238E27FC236}">
              <a16:creationId xmlns:a16="http://schemas.microsoft.com/office/drawing/2014/main" id="{00000000-0008-0000-0400-0000B1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946" name="Text Box 19">
          <a:extLst>
            <a:ext uri="{FF2B5EF4-FFF2-40B4-BE49-F238E27FC236}">
              <a16:creationId xmlns:a16="http://schemas.microsoft.com/office/drawing/2014/main" id="{00000000-0008-0000-0400-0000B2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947" name="Text Box 15">
          <a:extLst>
            <a:ext uri="{FF2B5EF4-FFF2-40B4-BE49-F238E27FC236}">
              <a16:creationId xmlns:a16="http://schemas.microsoft.com/office/drawing/2014/main" id="{00000000-0008-0000-0400-0000B303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8209</xdr:rowOff>
    </xdr:to>
    <xdr:sp macro="" textlink="">
      <xdr:nvSpPr>
        <xdr:cNvPr id="948" name="Text Box 15">
          <a:extLst>
            <a:ext uri="{FF2B5EF4-FFF2-40B4-BE49-F238E27FC236}">
              <a16:creationId xmlns:a16="http://schemas.microsoft.com/office/drawing/2014/main" id="{00000000-0008-0000-0400-0000B4030000}"/>
            </a:ext>
          </a:extLst>
        </xdr:cNvPr>
        <xdr:cNvSpPr txBox="1">
          <a:spLocks noChangeArrowheads="1"/>
        </xdr:cNvSpPr>
      </xdr:nvSpPr>
      <xdr:spPr bwMode="auto">
        <a:xfrm>
          <a:off x="9867900" y="6981825"/>
          <a:ext cx="95250" cy="820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9706</xdr:rowOff>
    </xdr:to>
    <xdr:sp macro="" textlink="">
      <xdr:nvSpPr>
        <xdr:cNvPr id="949" name="Text Box 15">
          <a:extLst>
            <a:ext uri="{FF2B5EF4-FFF2-40B4-BE49-F238E27FC236}">
              <a16:creationId xmlns:a16="http://schemas.microsoft.com/office/drawing/2014/main" id="{00000000-0008-0000-0400-0000B5030000}"/>
            </a:ext>
          </a:extLst>
        </xdr:cNvPr>
        <xdr:cNvSpPr txBox="1">
          <a:spLocks noChangeArrowheads="1"/>
        </xdr:cNvSpPr>
      </xdr:nvSpPr>
      <xdr:spPr bwMode="auto">
        <a:xfrm>
          <a:off x="9867900" y="6981825"/>
          <a:ext cx="97630"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9706</xdr:rowOff>
    </xdr:to>
    <xdr:sp macro="" textlink="">
      <xdr:nvSpPr>
        <xdr:cNvPr id="950" name="Text Box 15">
          <a:extLst>
            <a:ext uri="{FF2B5EF4-FFF2-40B4-BE49-F238E27FC236}">
              <a16:creationId xmlns:a16="http://schemas.microsoft.com/office/drawing/2014/main" id="{00000000-0008-0000-0400-0000B6030000}"/>
            </a:ext>
          </a:extLst>
        </xdr:cNvPr>
        <xdr:cNvSpPr txBox="1">
          <a:spLocks noChangeArrowheads="1"/>
        </xdr:cNvSpPr>
      </xdr:nvSpPr>
      <xdr:spPr bwMode="auto">
        <a:xfrm>
          <a:off x="9867900" y="6981825"/>
          <a:ext cx="97630"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9706</xdr:rowOff>
    </xdr:to>
    <xdr:sp macro="" textlink="">
      <xdr:nvSpPr>
        <xdr:cNvPr id="951" name="Text Box 15">
          <a:extLst>
            <a:ext uri="{FF2B5EF4-FFF2-40B4-BE49-F238E27FC236}">
              <a16:creationId xmlns:a16="http://schemas.microsoft.com/office/drawing/2014/main" id="{00000000-0008-0000-0400-0000B7030000}"/>
            </a:ext>
          </a:extLst>
        </xdr:cNvPr>
        <xdr:cNvSpPr txBox="1">
          <a:spLocks noChangeArrowheads="1"/>
        </xdr:cNvSpPr>
      </xdr:nvSpPr>
      <xdr:spPr bwMode="auto">
        <a:xfrm>
          <a:off x="9867900" y="6981825"/>
          <a:ext cx="97630"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9706</xdr:rowOff>
    </xdr:to>
    <xdr:sp macro="" textlink="">
      <xdr:nvSpPr>
        <xdr:cNvPr id="952" name="Text Box 15">
          <a:extLst>
            <a:ext uri="{FF2B5EF4-FFF2-40B4-BE49-F238E27FC236}">
              <a16:creationId xmlns:a16="http://schemas.microsoft.com/office/drawing/2014/main" id="{00000000-0008-0000-0400-0000B8030000}"/>
            </a:ext>
          </a:extLst>
        </xdr:cNvPr>
        <xdr:cNvSpPr txBox="1">
          <a:spLocks noChangeArrowheads="1"/>
        </xdr:cNvSpPr>
      </xdr:nvSpPr>
      <xdr:spPr bwMode="auto">
        <a:xfrm>
          <a:off x="9867900" y="6981825"/>
          <a:ext cx="97630"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114696</xdr:rowOff>
    </xdr:to>
    <xdr:sp macro="" textlink="">
      <xdr:nvSpPr>
        <xdr:cNvPr id="953" name="Text Box 15">
          <a:extLst>
            <a:ext uri="{FF2B5EF4-FFF2-40B4-BE49-F238E27FC236}">
              <a16:creationId xmlns:a16="http://schemas.microsoft.com/office/drawing/2014/main" id="{00000000-0008-0000-0400-0000B9030000}"/>
            </a:ext>
          </a:extLst>
        </xdr:cNvPr>
        <xdr:cNvSpPr txBox="1">
          <a:spLocks noChangeArrowheads="1"/>
        </xdr:cNvSpPr>
      </xdr:nvSpPr>
      <xdr:spPr bwMode="auto">
        <a:xfrm>
          <a:off x="9867900" y="6981825"/>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114696</xdr:rowOff>
    </xdr:to>
    <xdr:sp macro="" textlink="">
      <xdr:nvSpPr>
        <xdr:cNvPr id="954" name="Text Box 15">
          <a:extLst>
            <a:ext uri="{FF2B5EF4-FFF2-40B4-BE49-F238E27FC236}">
              <a16:creationId xmlns:a16="http://schemas.microsoft.com/office/drawing/2014/main" id="{00000000-0008-0000-0400-0000BA030000}"/>
            </a:ext>
          </a:extLst>
        </xdr:cNvPr>
        <xdr:cNvSpPr txBox="1">
          <a:spLocks noChangeArrowheads="1"/>
        </xdr:cNvSpPr>
      </xdr:nvSpPr>
      <xdr:spPr bwMode="auto">
        <a:xfrm>
          <a:off x="9867900" y="6981825"/>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114696</xdr:rowOff>
    </xdr:to>
    <xdr:sp macro="" textlink="">
      <xdr:nvSpPr>
        <xdr:cNvPr id="955" name="Text Box 15">
          <a:extLst>
            <a:ext uri="{FF2B5EF4-FFF2-40B4-BE49-F238E27FC236}">
              <a16:creationId xmlns:a16="http://schemas.microsoft.com/office/drawing/2014/main" id="{00000000-0008-0000-0400-0000BB030000}"/>
            </a:ext>
          </a:extLst>
        </xdr:cNvPr>
        <xdr:cNvSpPr txBox="1">
          <a:spLocks noChangeArrowheads="1"/>
        </xdr:cNvSpPr>
      </xdr:nvSpPr>
      <xdr:spPr bwMode="auto">
        <a:xfrm>
          <a:off x="9867900" y="6981825"/>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956" name="Text Box 15">
          <a:extLst>
            <a:ext uri="{FF2B5EF4-FFF2-40B4-BE49-F238E27FC236}">
              <a16:creationId xmlns:a16="http://schemas.microsoft.com/office/drawing/2014/main" id="{00000000-0008-0000-0400-0000BC03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957" name="Text Box 15">
          <a:extLst>
            <a:ext uri="{FF2B5EF4-FFF2-40B4-BE49-F238E27FC236}">
              <a16:creationId xmlns:a16="http://schemas.microsoft.com/office/drawing/2014/main" id="{00000000-0008-0000-0400-0000BD03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958" name="Text Box 15">
          <a:extLst>
            <a:ext uri="{FF2B5EF4-FFF2-40B4-BE49-F238E27FC236}">
              <a16:creationId xmlns:a16="http://schemas.microsoft.com/office/drawing/2014/main" id="{00000000-0008-0000-0400-0000BE03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959" name="Text Box 15">
          <a:extLst>
            <a:ext uri="{FF2B5EF4-FFF2-40B4-BE49-F238E27FC236}">
              <a16:creationId xmlns:a16="http://schemas.microsoft.com/office/drawing/2014/main" id="{00000000-0008-0000-0400-0000BF03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960" name="Text Box 15">
          <a:extLst>
            <a:ext uri="{FF2B5EF4-FFF2-40B4-BE49-F238E27FC236}">
              <a16:creationId xmlns:a16="http://schemas.microsoft.com/office/drawing/2014/main" id="{00000000-0008-0000-0400-0000C003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961" name="Text Box 15">
          <a:extLst>
            <a:ext uri="{FF2B5EF4-FFF2-40B4-BE49-F238E27FC236}">
              <a16:creationId xmlns:a16="http://schemas.microsoft.com/office/drawing/2014/main" id="{00000000-0008-0000-0400-0000C103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962" name="Text Box 15">
          <a:extLst>
            <a:ext uri="{FF2B5EF4-FFF2-40B4-BE49-F238E27FC236}">
              <a16:creationId xmlns:a16="http://schemas.microsoft.com/office/drawing/2014/main" id="{00000000-0008-0000-0400-0000C203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114696</xdr:rowOff>
    </xdr:to>
    <xdr:sp macro="" textlink="">
      <xdr:nvSpPr>
        <xdr:cNvPr id="963" name="Text Box 15">
          <a:extLst>
            <a:ext uri="{FF2B5EF4-FFF2-40B4-BE49-F238E27FC236}">
              <a16:creationId xmlns:a16="http://schemas.microsoft.com/office/drawing/2014/main" id="{00000000-0008-0000-0400-0000C3030000}"/>
            </a:ext>
          </a:extLst>
        </xdr:cNvPr>
        <xdr:cNvSpPr txBox="1">
          <a:spLocks noChangeArrowheads="1"/>
        </xdr:cNvSpPr>
      </xdr:nvSpPr>
      <xdr:spPr bwMode="auto">
        <a:xfrm>
          <a:off x="9867900" y="6981825"/>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114696</xdr:rowOff>
    </xdr:to>
    <xdr:sp macro="" textlink="">
      <xdr:nvSpPr>
        <xdr:cNvPr id="964" name="Text Box 15">
          <a:extLst>
            <a:ext uri="{FF2B5EF4-FFF2-40B4-BE49-F238E27FC236}">
              <a16:creationId xmlns:a16="http://schemas.microsoft.com/office/drawing/2014/main" id="{00000000-0008-0000-0400-0000C4030000}"/>
            </a:ext>
          </a:extLst>
        </xdr:cNvPr>
        <xdr:cNvSpPr txBox="1">
          <a:spLocks noChangeArrowheads="1"/>
        </xdr:cNvSpPr>
      </xdr:nvSpPr>
      <xdr:spPr bwMode="auto">
        <a:xfrm>
          <a:off x="9867900" y="6981825"/>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114696</xdr:rowOff>
    </xdr:to>
    <xdr:sp macro="" textlink="">
      <xdr:nvSpPr>
        <xdr:cNvPr id="965" name="Text Box 15">
          <a:extLst>
            <a:ext uri="{FF2B5EF4-FFF2-40B4-BE49-F238E27FC236}">
              <a16:creationId xmlns:a16="http://schemas.microsoft.com/office/drawing/2014/main" id="{00000000-0008-0000-0400-0000C5030000}"/>
            </a:ext>
          </a:extLst>
        </xdr:cNvPr>
        <xdr:cNvSpPr txBox="1">
          <a:spLocks noChangeArrowheads="1"/>
        </xdr:cNvSpPr>
      </xdr:nvSpPr>
      <xdr:spPr bwMode="auto">
        <a:xfrm>
          <a:off x="9867900" y="6981825"/>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114696</xdr:rowOff>
    </xdr:to>
    <xdr:sp macro="" textlink="">
      <xdr:nvSpPr>
        <xdr:cNvPr id="966" name="Text Box 15">
          <a:extLst>
            <a:ext uri="{FF2B5EF4-FFF2-40B4-BE49-F238E27FC236}">
              <a16:creationId xmlns:a16="http://schemas.microsoft.com/office/drawing/2014/main" id="{00000000-0008-0000-0400-0000C6030000}"/>
            </a:ext>
          </a:extLst>
        </xdr:cNvPr>
        <xdr:cNvSpPr txBox="1">
          <a:spLocks noChangeArrowheads="1"/>
        </xdr:cNvSpPr>
      </xdr:nvSpPr>
      <xdr:spPr bwMode="auto">
        <a:xfrm>
          <a:off x="9867900" y="6981825"/>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114696</xdr:rowOff>
    </xdr:to>
    <xdr:sp macro="" textlink="">
      <xdr:nvSpPr>
        <xdr:cNvPr id="967" name="Text Box 15">
          <a:extLst>
            <a:ext uri="{FF2B5EF4-FFF2-40B4-BE49-F238E27FC236}">
              <a16:creationId xmlns:a16="http://schemas.microsoft.com/office/drawing/2014/main" id="{00000000-0008-0000-0400-0000C7030000}"/>
            </a:ext>
          </a:extLst>
        </xdr:cNvPr>
        <xdr:cNvSpPr txBox="1">
          <a:spLocks noChangeArrowheads="1"/>
        </xdr:cNvSpPr>
      </xdr:nvSpPr>
      <xdr:spPr bwMode="auto">
        <a:xfrm>
          <a:off x="9867900" y="6981825"/>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114696</xdr:rowOff>
    </xdr:to>
    <xdr:sp macro="" textlink="">
      <xdr:nvSpPr>
        <xdr:cNvPr id="968" name="Text Box 15">
          <a:extLst>
            <a:ext uri="{FF2B5EF4-FFF2-40B4-BE49-F238E27FC236}">
              <a16:creationId xmlns:a16="http://schemas.microsoft.com/office/drawing/2014/main" id="{00000000-0008-0000-0400-0000C8030000}"/>
            </a:ext>
          </a:extLst>
        </xdr:cNvPr>
        <xdr:cNvSpPr txBox="1">
          <a:spLocks noChangeArrowheads="1"/>
        </xdr:cNvSpPr>
      </xdr:nvSpPr>
      <xdr:spPr bwMode="auto">
        <a:xfrm>
          <a:off x="9867900" y="6981825"/>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969" name="Text Box 15">
          <a:extLst>
            <a:ext uri="{FF2B5EF4-FFF2-40B4-BE49-F238E27FC236}">
              <a16:creationId xmlns:a16="http://schemas.microsoft.com/office/drawing/2014/main" id="{00000000-0008-0000-0400-0000C903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970" name="Text Box 15">
          <a:extLst>
            <a:ext uri="{FF2B5EF4-FFF2-40B4-BE49-F238E27FC236}">
              <a16:creationId xmlns:a16="http://schemas.microsoft.com/office/drawing/2014/main" id="{00000000-0008-0000-0400-0000CA03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971" name="Text Box 15">
          <a:extLst>
            <a:ext uri="{FF2B5EF4-FFF2-40B4-BE49-F238E27FC236}">
              <a16:creationId xmlns:a16="http://schemas.microsoft.com/office/drawing/2014/main" id="{00000000-0008-0000-0400-0000CB03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972" name="Text Box 15">
          <a:extLst>
            <a:ext uri="{FF2B5EF4-FFF2-40B4-BE49-F238E27FC236}">
              <a16:creationId xmlns:a16="http://schemas.microsoft.com/office/drawing/2014/main" id="{00000000-0008-0000-0400-0000CC03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973" name="Text Box 16">
          <a:extLst>
            <a:ext uri="{FF2B5EF4-FFF2-40B4-BE49-F238E27FC236}">
              <a16:creationId xmlns:a16="http://schemas.microsoft.com/office/drawing/2014/main" id="{00000000-0008-0000-0400-0000CD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974" name="Text Box 17">
          <a:extLst>
            <a:ext uri="{FF2B5EF4-FFF2-40B4-BE49-F238E27FC236}">
              <a16:creationId xmlns:a16="http://schemas.microsoft.com/office/drawing/2014/main" id="{00000000-0008-0000-0400-0000CE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975" name="Text Box 18">
          <a:extLst>
            <a:ext uri="{FF2B5EF4-FFF2-40B4-BE49-F238E27FC236}">
              <a16:creationId xmlns:a16="http://schemas.microsoft.com/office/drawing/2014/main" id="{00000000-0008-0000-0400-0000CF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976" name="Text Box 19">
          <a:extLst>
            <a:ext uri="{FF2B5EF4-FFF2-40B4-BE49-F238E27FC236}">
              <a16:creationId xmlns:a16="http://schemas.microsoft.com/office/drawing/2014/main" id="{00000000-0008-0000-0400-0000D0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977" name="Text Box 15">
          <a:extLst>
            <a:ext uri="{FF2B5EF4-FFF2-40B4-BE49-F238E27FC236}">
              <a16:creationId xmlns:a16="http://schemas.microsoft.com/office/drawing/2014/main" id="{00000000-0008-0000-0400-0000D103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978" name="Text Box 16">
          <a:extLst>
            <a:ext uri="{FF2B5EF4-FFF2-40B4-BE49-F238E27FC236}">
              <a16:creationId xmlns:a16="http://schemas.microsoft.com/office/drawing/2014/main" id="{00000000-0008-0000-0400-0000D2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979" name="Text Box 17">
          <a:extLst>
            <a:ext uri="{FF2B5EF4-FFF2-40B4-BE49-F238E27FC236}">
              <a16:creationId xmlns:a16="http://schemas.microsoft.com/office/drawing/2014/main" id="{00000000-0008-0000-0400-0000D3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980" name="Text Box 18">
          <a:extLst>
            <a:ext uri="{FF2B5EF4-FFF2-40B4-BE49-F238E27FC236}">
              <a16:creationId xmlns:a16="http://schemas.microsoft.com/office/drawing/2014/main" id="{00000000-0008-0000-0400-0000D4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981" name="Text Box 19">
          <a:extLst>
            <a:ext uri="{FF2B5EF4-FFF2-40B4-BE49-F238E27FC236}">
              <a16:creationId xmlns:a16="http://schemas.microsoft.com/office/drawing/2014/main" id="{00000000-0008-0000-0400-0000D5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982" name="Text Box 15">
          <a:extLst>
            <a:ext uri="{FF2B5EF4-FFF2-40B4-BE49-F238E27FC236}">
              <a16:creationId xmlns:a16="http://schemas.microsoft.com/office/drawing/2014/main" id="{00000000-0008-0000-0400-0000D603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444331"/>
    <xdr:sp macro="" textlink="">
      <xdr:nvSpPr>
        <xdr:cNvPr id="983" name="Text Box 15">
          <a:extLst>
            <a:ext uri="{FF2B5EF4-FFF2-40B4-BE49-F238E27FC236}">
              <a16:creationId xmlns:a16="http://schemas.microsoft.com/office/drawing/2014/main" id="{00000000-0008-0000-0400-0000D7030000}"/>
            </a:ext>
          </a:extLst>
        </xdr:cNvPr>
        <xdr:cNvSpPr txBox="1">
          <a:spLocks noChangeArrowheads="1"/>
        </xdr:cNvSpPr>
      </xdr:nvSpPr>
      <xdr:spPr bwMode="auto">
        <a:xfrm>
          <a:off x="9867900" y="698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444014"/>
    <xdr:sp macro="" textlink="">
      <xdr:nvSpPr>
        <xdr:cNvPr id="984" name="Text Box 15">
          <a:extLst>
            <a:ext uri="{FF2B5EF4-FFF2-40B4-BE49-F238E27FC236}">
              <a16:creationId xmlns:a16="http://schemas.microsoft.com/office/drawing/2014/main" id="{00000000-0008-0000-0400-0000D803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985" name="Text Box 16">
          <a:extLst>
            <a:ext uri="{FF2B5EF4-FFF2-40B4-BE49-F238E27FC236}">
              <a16:creationId xmlns:a16="http://schemas.microsoft.com/office/drawing/2014/main" id="{00000000-0008-0000-0400-0000D9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986" name="Text Box 17">
          <a:extLst>
            <a:ext uri="{FF2B5EF4-FFF2-40B4-BE49-F238E27FC236}">
              <a16:creationId xmlns:a16="http://schemas.microsoft.com/office/drawing/2014/main" id="{00000000-0008-0000-0400-0000DA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987" name="Text Box 18">
          <a:extLst>
            <a:ext uri="{FF2B5EF4-FFF2-40B4-BE49-F238E27FC236}">
              <a16:creationId xmlns:a16="http://schemas.microsoft.com/office/drawing/2014/main" id="{00000000-0008-0000-0400-0000DB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988" name="Text Box 19">
          <a:extLst>
            <a:ext uri="{FF2B5EF4-FFF2-40B4-BE49-F238E27FC236}">
              <a16:creationId xmlns:a16="http://schemas.microsoft.com/office/drawing/2014/main" id="{00000000-0008-0000-0400-0000DC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989" name="Text Box 16">
          <a:extLst>
            <a:ext uri="{FF2B5EF4-FFF2-40B4-BE49-F238E27FC236}">
              <a16:creationId xmlns:a16="http://schemas.microsoft.com/office/drawing/2014/main" id="{00000000-0008-0000-0400-0000DD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990" name="Text Box 17">
          <a:extLst>
            <a:ext uri="{FF2B5EF4-FFF2-40B4-BE49-F238E27FC236}">
              <a16:creationId xmlns:a16="http://schemas.microsoft.com/office/drawing/2014/main" id="{00000000-0008-0000-0400-0000DE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991" name="Text Box 18">
          <a:extLst>
            <a:ext uri="{FF2B5EF4-FFF2-40B4-BE49-F238E27FC236}">
              <a16:creationId xmlns:a16="http://schemas.microsoft.com/office/drawing/2014/main" id="{00000000-0008-0000-0400-0000DF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992" name="Text Box 19">
          <a:extLst>
            <a:ext uri="{FF2B5EF4-FFF2-40B4-BE49-F238E27FC236}">
              <a16:creationId xmlns:a16="http://schemas.microsoft.com/office/drawing/2014/main" id="{00000000-0008-0000-0400-0000E0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993" name="Text Box 15">
          <a:extLst>
            <a:ext uri="{FF2B5EF4-FFF2-40B4-BE49-F238E27FC236}">
              <a16:creationId xmlns:a16="http://schemas.microsoft.com/office/drawing/2014/main" id="{00000000-0008-0000-0400-0000E103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2766</xdr:rowOff>
    </xdr:to>
    <xdr:sp macro="" textlink="">
      <xdr:nvSpPr>
        <xdr:cNvPr id="994" name="Text Box 15">
          <a:extLst>
            <a:ext uri="{FF2B5EF4-FFF2-40B4-BE49-F238E27FC236}">
              <a16:creationId xmlns:a16="http://schemas.microsoft.com/office/drawing/2014/main" id="{00000000-0008-0000-0400-0000E2030000}"/>
            </a:ext>
          </a:extLst>
        </xdr:cNvPr>
        <xdr:cNvSpPr txBox="1">
          <a:spLocks noChangeArrowheads="1"/>
        </xdr:cNvSpPr>
      </xdr:nvSpPr>
      <xdr:spPr bwMode="auto">
        <a:xfrm>
          <a:off x="9867900" y="6981825"/>
          <a:ext cx="95250" cy="27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149406</xdr:rowOff>
    </xdr:to>
    <xdr:sp macro="" textlink="">
      <xdr:nvSpPr>
        <xdr:cNvPr id="995" name="Text Box 15">
          <a:extLst>
            <a:ext uri="{FF2B5EF4-FFF2-40B4-BE49-F238E27FC236}">
              <a16:creationId xmlns:a16="http://schemas.microsoft.com/office/drawing/2014/main" id="{00000000-0008-0000-0400-0000E3030000}"/>
            </a:ext>
          </a:extLst>
        </xdr:cNvPr>
        <xdr:cNvSpPr txBox="1">
          <a:spLocks noChangeArrowheads="1"/>
        </xdr:cNvSpPr>
      </xdr:nvSpPr>
      <xdr:spPr bwMode="auto">
        <a:xfrm>
          <a:off x="9867900" y="6981825"/>
          <a:ext cx="97630" cy="1494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149406</xdr:rowOff>
    </xdr:to>
    <xdr:sp macro="" textlink="">
      <xdr:nvSpPr>
        <xdr:cNvPr id="996" name="Text Box 15">
          <a:extLst>
            <a:ext uri="{FF2B5EF4-FFF2-40B4-BE49-F238E27FC236}">
              <a16:creationId xmlns:a16="http://schemas.microsoft.com/office/drawing/2014/main" id="{00000000-0008-0000-0400-0000E4030000}"/>
            </a:ext>
          </a:extLst>
        </xdr:cNvPr>
        <xdr:cNvSpPr txBox="1">
          <a:spLocks noChangeArrowheads="1"/>
        </xdr:cNvSpPr>
      </xdr:nvSpPr>
      <xdr:spPr bwMode="auto">
        <a:xfrm>
          <a:off x="9867900" y="6981825"/>
          <a:ext cx="97630" cy="1494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149406</xdr:rowOff>
    </xdr:to>
    <xdr:sp macro="" textlink="">
      <xdr:nvSpPr>
        <xdr:cNvPr id="997" name="Text Box 15">
          <a:extLst>
            <a:ext uri="{FF2B5EF4-FFF2-40B4-BE49-F238E27FC236}">
              <a16:creationId xmlns:a16="http://schemas.microsoft.com/office/drawing/2014/main" id="{00000000-0008-0000-0400-0000E5030000}"/>
            </a:ext>
          </a:extLst>
        </xdr:cNvPr>
        <xdr:cNvSpPr txBox="1">
          <a:spLocks noChangeArrowheads="1"/>
        </xdr:cNvSpPr>
      </xdr:nvSpPr>
      <xdr:spPr bwMode="auto">
        <a:xfrm>
          <a:off x="9867900" y="6981825"/>
          <a:ext cx="97630" cy="1494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149406</xdr:rowOff>
    </xdr:to>
    <xdr:sp macro="" textlink="">
      <xdr:nvSpPr>
        <xdr:cNvPr id="998" name="Text Box 15">
          <a:extLst>
            <a:ext uri="{FF2B5EF4-FFF2-40B4-BE49-F238E27FC236}">
              <a16:creationId xmlns:a16="http://schemas.microsoft.com/office/drawing/2014/main" id="{00000000-0008-0000-0400-0000E6030000}"/>
            </a:ext>
          </a:extLst>
        </xdr:cNvPr>
        <xdr:cNvSpPr txBox="1">
          <a:spLocks noChangeArrowheads="1"/>
        </xdr:cNvSpPr>
      </xdr:nvSpPr>
      <xdr:spPr bwMode="auto">
        <a:xfrm>
          <a:off x="9867900" y="6981825"/>
          <a:ext cx="97630" cy="1494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385366</xdr:rowOff>
    </xdr:to>
    <xdr:sp macro="" textlink="">
      <xdr:nvSpPr>
        <xdr:cNvPr id="999" name="Text Box 15">
          <a:extLst>
            <a:ext uri="{FF2B5EF4-FFF2-40B4-BE49-F238E27FC236}">
              <a16:creationId xmlns:a16="http://schemas.microsoft.com/office/drawing/2014/main" id="{00000000-0008-0000-0400-0000E7030000}"/>
            </a:ext>
          </a:extLst>
        </xdr:cNvPr>
        <xdr:cNvSpPr txBox="1">
          <a:spLocks noChangeArrowheads="1"/>
        </xdr:cNvSpPr>
      </xdr:nvSpPr>
      <xdr:spPr bwMode="auto">
        <a:xfrm>
          <a:off x="9867900" y="6981825"/>
          <a:ext cx="97630" cy="25951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385366</xdr:rowOff>
    </xdr:to>
    <xdr:sp macro="" textlink="">
      <xdr:nvSpPr>
        <xdr:cNvPr id="1000" name="Text Box 15">
          <a:extLst>
            <a:ext uri="{FF2B5EF4-FFF2-40B4-BE49-F238E27FC236}">
              <a16:creationId xmlns:a16="http://schemas.microsoft.com/office/drawing/2014/main" id="{00000000-0008-0000-0400-0000E8030000}"/>
            </a:ext>
          </a:extLst>
        </xdr:cNvPr>
        <xdr:cNvSpPr txBox="1">
          <a:spLocks noChangeArrowheads="1"/>
        </xdr:cNvSpPr>
      </xdr:nvSpPr>
      <xdr:spPr bwMode="auto">
        <a:xfrm>
          <a:off x="9867900" y="6981825"/>
          <a:ext cx="97630" cy="25951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385366</xdr:rowOff>
    </xdr:to>
    <xdr:sp macro="" textlink="">
      <xdr:nvSpPr>
        <xdr:cNvPr id="1001" name="Text Box 15">
          <a:extLst>
            <a:ext uri="{FF2B5EF4-FFF2-40B4-BE49-F238E27FC236}">
              <a16:creationId xmlns:a16="http://schemas.microsoft.com/office/drawing/2014/main" id="{00000000-0008-0000-0400-0000E9030000}"/>
            </a:ext>
          </a:extLst>
        </xdr:cNvPr>
        <xdr:cNvSpPr txBox="1">
          <a:spLocks noChangeArrowheads="1"/>
        </xdr:cNvSpPr>
      </xdr:nvSpPr>
      <xdr:spPr bwMode="auto">
        <a:xfrm>
          <a:off x="9867900" y="6981825"/>
          <a:ext cx="97630" cy="25951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136659</xdr:rowOff>
    </xdr:to>
    <xdr:sp macro="" textlink="">
      <xdr:nvSpPr>
        <xdr:cNvPr id="1002" name="Text Box 15">
          <a:extLst>
            <a:ext uri="{FF2B5EF4-FFF2-40B4-BE49-F238E27FC236}">
              <a16:creationId xmlns:a16="http://schemas.microsoft.com/office/drawing/2014/main" id="{00000000-0008-0000-0400-0000EA030000}"/>
            </a:ext>
          </a:extLst>
        </xdr:cNvPr>
        <xdr:cNvSpPr txBox="1">
          <a:spLocks noChangeArrowheads="1"/>
        </xdr:cNvSpPr>
      </xdr:nvSpPr>
      <xdr:spPr bwMode="auto">
        <a:xfrm>
          <a:off x="9867900" y="6981825"/>
          <a:ext cx="97630" cy="1366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136659</xdr:rowOff>
    </xdr:to>
    <xdr:sp macro="" textlink="">
      <xdr:nvSpPr>
        <xdr:cNvPr id="1003" name="Text Box 15">
          <a:extLst>
            <a:ext uri="{FF2B5EF4-FFF2-40B4-BE49-F238E27FC236}">
              <a16:creationId xmlns:a16="http://schemas.microsoft.com/office/drawing/2014/main" id="{00000000-0008-0000-0400-0000EB030000}"/>
            </a:ext>
          </a:extLst>
        </xdr:cNvPr>
        <xdr:cNvSpPr txBox="1">
          <a:spLocks noChangeArrowheads="1"/>
        </xdr:cNvSpPr>
      </xdr:nvSpPr>
      <xdr:spPr bwMode="auto">
        <a:xfrm>
          <a:off x="9867900" y="6981825"/>
          <a:ext cx="97630" cy="1366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136659</xdr:rowOff>
    </xdr:to>
    <xdr:sp macro="" textlink="">
      <xdr:nvSpPr>
        <xdr:cNvPr id="1004" name="Text Box 15">
          <a:extLst>
            <a:ext uri="{FF2B5EF4-FFF2-40B4-BE49-F238E27FC236}">
              <a16:creationId xmlns:a16="http://schemas.microsoft.com/office/drawing/2014/main" id="{00000000-0008-0000-0400-0000EC030000}"/>
            </a:ext>
          </a:extLst>
        </xdr:cNvPr>
        <xdr:cNvSpPr txBox="1">
          <a:spLocks noChangeArrowheads="1"/>
        </xdr:cNvSpPr>
      </xdr:nvSpPr>
      <xdr:spPr bwMode="auto">
        <a:xfrm>
          <a:off x="9867900" y="6981825"/>
          <a:ext cx="97630" cy="1366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136659</xdr:rowOff>
    </xdr:to>
    <xdr:sp macro="" textlink="">
      <xdr:nvSpPr>
        <xdr:cNvPr id="1005" name="Text Box 15">
          <a:extLst>
            <a:ext uri="{FF2B5EF4-FFF2-40B4-BE49-F238E27FC236}">
              <a16:creationId xmlns:a16="http://schemas.microsoft.com/office/drawing/2014/main" id="{00000000-0008-0000-0400-0000ED030000}"/>
            </a:ext>
          </a:extLst>
        </xdr:cNvPr>
        <xdr:cNvSpPr txBox="1">
          <a:spLocks noChangeArrowheads="1"/>
        </xdr:cNvSpPr>
      </xdr:nvSpPr>
      <xdr:spPr bwMode="auto">
        <a:xfrm>
          <a:off x="9867900" y="6981825"/>
          <a:ext cx="97630" cy="1366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382145</xdr:rowOff>
    </xdr:to>
    <xdr:sp macro="" textlink="">
      <xdr:nvSpPr>
        <xdr:cNvPr id="1006" name="Text Box 15">
          <a:extLst>
            <a:ext uri="{FF2B5EF4-FFF2-40B4-BE49-F238E27FC236}">
              <a16:creationId xmlns:a16="http://schemas.microsoft.com/office/drawing/2014/main" id="{00000000-0008-0000-0400-0000EE030000}"/>
            </a:ext>
          </a:extLst>
        </xdr:cNvPr>
        <xdr:cNvSpPr txBox="1">
          <a:spLocks noChangeArrowheads="1"/>
        </xdr:cNvSpPr>
      </xdr:nvSpPr>
      <xdr:spPr bwMode="auto">
        <a:xfrm>
          <a:off x="9867900" y="6981825"/>
          <a:ext cx="97630" cy="225857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382145</xdr:rowOff>
    </xdr:to>
    <xdr:sp macro="" textlink="">
      <xdr:nvSpPr>
        <xdr:cNvPr id="1007" name="Text Box 15">
          <a:extLst>
            <a:ext uri="{FF2B5EF4-FFF2-40B4-BE49-F238E27FC236}">
              <a16:creationId xmlns:a16="http://schemas.microsoft.com/office/drawing/2014/main" id="{00000000-0008-0000-0400-0000EF030000}"/>
            </a:ext>
          </a:extLst>
        </xdr:cNvPr>
        <xdr:cNvSpPr txBox="1">
          <a:spLocks noChangeArrowheads="1"/>
        </xdr:cNvSpPr>
      </xdr:nvSpPr>
      <xdr:spPr bwMode="auto">
        <a:xfrm>
          <a:off x="9867900" y="6981825"/>
          <a:ext cx="97630" cy="225857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382145</xdr:rowOff>
    </xdr:to>
    <xdr:sp macro="" textlink="">
      <xdr:nvSpPr>
        <xdr:cNvPr id="1008" name="Text Box 15">
          <a:extLst>
            <a:ext uri="{FF2B5EF4-FFF2-40B4-BE49-F238E27FC236}">
              <a16:creationId xmlns:a16="http://schemas.microsoft.com/office/drawing/2014/main" id="{00000000-0008-0000-0400-0000F0030000}"/>
            </a:ext>
          </a:extLst>
        </xdr:cNvPr>
        <xdr:cNvSpPr txBox="1">
          <a:spLocks noChangeArrowheads="1"/>
        </xdr:cNvSpPr>
      </xdr:nvSpPr>
      <xdr:spPr bwMode="auto">
        <a:xfrm>
          <a:off x="9867900" y="6981825"/>
          <a:ext cx="97630" cy="225857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385366</xdr:rowOff>
    </xdr:to>
    <xdr:sp macro="" textlink="">
      <xdr:nvSpPr>
        <xdr:cNvPr id="1009" name="Text Box 15">
          <a:extLst>
            <a:ext uri="{FF2B5EF4-FFF2-40B4-BE49-F238E27FC236}">
              <a16:creationId xmlns:a16="http://schemas.microsoft.com/office/drawing/2014/main" id="{00000000-0008-0000-0400-0000F1030000}"/>
            </a:ext>
          </a:extLst>
        </xdr:cNvPr>
        <xdr:cNvSpPr txBox="1">
          <a:spLocks noChangeArrowheads="1"/>
        </xdr:cNvSpPr>
      </xdr:nvSpPr>
      <xdr:spPr bwMode="auto">
        <a:xfrm>
          <a:off x="9867900" y="6981825"/>
          <a:ext cx="97630" cy="25951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385366</xdr:rowOff>
    </xdr:to>
    <xdr:sp macro="" textlink="">
      <xdr:nvSpPr>
        <xdr:cNvPr id="1010" name="Text Box 15">
          <a:extLst>
            <a:ext uri="{FF2B5EF4-FFF2-40B4-BE49-F238E27FC236}">
              <a16:creationId xmlns:a16="http://schemas.microsoft.com/office/drawing/2014/main" id="{00000000-0008-0000-0400-0000F2030000}"/>
            </a:ext>
          </a:extLst>
        </xdr:cNvPr>
        <xdr:cNvSpPr txBox="1">
          <a:spLocks noChangeArrowheads="1"/>
        </xdr:cNvSpPr>
      </xdr:nvSpPr>
      <xdr:spPr bwMode="auto">
        <a:xfrm>
          <a:off x="9867900" y="6981825"/>
          <a:ext cx="97630" cy="25951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385366</xdr:rowOff>
    </xdr:to>
    <xdr:sp macro="" textlink="">
      <xdr:nvSpPr>
        <xdr:cNvPr id="1011" name="Text Box 15">
          <a:extLst>
            <a:ext uri="{FF2B5EF4-FFF2-40B4-BE49-F238E27FC236}">
              <a16:creationId xmlns:a16="http://schemas.microsoft.com/office/drawing/2014/main" id="{00000000-0008-0000-0400-0000F3030000}"/>
            </a:ext>
          </a:extLst>
        </xdr:cNvPr>
        <xdr:cNvSpPr txBox="1">
          <a:spLocks noChangeArrowheads="1"/>
        </xdr:cNvSpPr>
      </xdr:nvSpPr>
      <xdr:spPr bwMode="auto">
        <a:xfrm>
          <a:off x="9867900" y="6981825"/>
          <a:ext cx="97630" cy="25951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385366</xdr:rowOff>
    </xdr:to>
    <xdr:sp macro="" textlink="">
      <xdr:nvSpPr>
        <xdr:cNvPr id="1012" name="Text Box 15">
          <a:extLst>
            <a:ext uri="{FF2B5EF4-FFF2-40B4-BE49-F238E27FC236}">
              <a16:creationId xmlns:a16="http://schemas.microsoft.com/office/drawing/2014/main" id="{00000000-0008-0000-0400-0000F4030000}"/>
            </a:ext>
          </a:extLst>
        </xdr:cNvPr>
        <xdr:cNvSpPr txBox="1">
          <a:spLocks noChangeArrowheads="1"/>
        </xdr:cNvSpPr>
      </xdr:nvSpPr>
      <xdr:spPr bwMode="auto">
        <a:xfrm>
          <a:off x="9867900" y="6981825"/>
          <a:ext cx="97630" cy="25951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385366</xdr:rowOff>
    </xdr:to>
    <xdr:sp macro="" textlink="">
      <xdr:nvSpPr>
        <xdr:cNvPr id="1013" name="Text Box 15">
          <a:extLst>
            <a:ext uri="{FF2B5EF4-FFF2-40B4-BE49-F238E27FC236}">
              <a16:creationId xmlns:a16="http://schemas.microsoft.com/office/drawing/2014/main" id="{00000000-0008-0000-0400-0000F5030000}"/>
            </a:ext>
          </a:extLst>
        </xdr:cNvPr>
        <xdr:cNvSpPr txBox="1">
          <a:spLocks noChangeArrowheads="1"/>
        </xdr:cNvSpPr>
      </xdr:nvSpPr>
      <xdr:spPr bwMode="auto">
        <a:xfrm>
          <a:off x="9867900" y="6981825"/>
          <a:ext cx="97630" cy="25951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385366</xdr:rowOff>
    </xdr:to>
    <xdr:sp macro="" textlink="">
      <xdr:nvSpPr>
        <xdr:cNvPr id="1014" name="Text Box 15">
          <a:extLst>
            <a:ext uri="{FF2B5EF4-FFF2-40B4-BE49-F238E27FC236}">
              <a16:creationId xmlns:a16="http://schemas.microsoft.com/office/drawing/2014/main" id="{00000000-0008-0000-0400-0000F6030000}"/>
            </a:ext>
          </a:extLst>
        </xdr:cNvPr>
        <xdr:cNvSpPr txBox="1">
          <a:spLocks noChangeArrowheads="1"/>
        </xdr:cNvSpPr>
      </xdr:nvSpPr>
      <xdr:spPr bwMode="auto">
        <a:xfrm>
          <a:off x="9867900" y="6981825"/>
          <a:ext cx="97630" cy="25951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382145</xdr:rowOff>
    </xdr:to>
    <xdr:sp macro="" textlink="">
      <xdr:nvSpPr>
        <xdr:cNvPr id="1015" name="Text Box 15">
          <a:extLst>
            <a:ext uri="{FF2B5EF4-FFF2-40B4-BE49-F238E27FC236}">
              <a16:creationId xmlns:a16="http://schemas.microsoft.com/office/drawing/2014/main" id="{00000000-0008-0000-0400-0000F7030000}"/>
            </a:ext>
          </a:extLst>
        </xdr:cNvPr>
        <xdr:cNvSpPr txBox="1">
          <a:spLocks noChangeArrowheads="1"/>
        </xdr:cNvSpPr>
      </xdr:nvSpPr>
      <xdr:spPr bwMode="auto">
        <a:xfrm>
          <a:off x="9867900" y="6981825"/>
          <a:ext cx="97630" cy="225857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382145</xdr:rowOff>
    </xdr:to>
    <xdr:sp macro="" textlink="">
      <xdr:nvSpPr>
        <xdr:cNvPr id="1016" name="Text Box 15">
          <a:extLst>
            <a:ext uri="{FF2B5EF4-FFF2-40B4-BE49-F238E27FC236}">
              <a16:creationId xmlns:a16="http://schemas.microsoft.com/office/drawing/2014/main" id="{00000000-0008-0000-0400-0000F8030000}"/>
            </a:ext>
          </a:extLst>
        </xdr:cNvPr>
        <xdr:cNvSpPr txBox="1">
          <a:spLocks noChangeArrowheads="1"/>
        </xdr:cNvSpPr>
      </xdr:nvSpPr>
      <xdr:spPr bwMode="auto">
        <a:xfrm>
          <a:off x="9867900" y="6981825"/>
          <a:ext cx="97630" cy="225857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382145</xdr:rowOff>
    </xdr:to>
    <xdr:sp macro="" textlink="">
      <xdr:nvSpPr>
        <xdr:cNvPr id="1017" name="Text Box 15">
          <a:extLst>
            <a:ext uri="{FF2B5EF4-FFF2-40B4-BE49-F238E27FC236}">
              <a16:creationId xmlns:a16="http://schemas.microsoft.com/office/drawing/2014/main" id="{00000000-0008-0000-0400-0000F9030000}"/>
            </a:ext>
          </a:extLst>
        </xdr:cNvPr>
        <xdr:cNvSpPr txBox="1">
          <a:spLocks noChangeArrowheads="1"/>
        </xdr:cNvSpPr>
      </xdr:nvSpPr>
      <xdr:spPr bwMode="auto">
        <a:xfrm>
          <a:off x="9867900" y="6981825"/>
          <a:ext cx="97630" cy="225857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1018" name="Text Box 15">
          <a:extLst>
            <a:ext uri="{FF2B5EF4-FFF2-40B4-BE49-F238E27FC236}">
              <a16:creationId xmlns:a16="http://schemas.microsoft.com/office/drawing/2014/main" id="{00000000-0008-0000-0400-0000FA03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1019" name="Text Box 16">
          <a:extLst>
            <a:ext uri="{FF2B5EF4-FFF2-40B4-BE49-F238E27FC236}">
              <a16:creationId xmlns:a16="http://schemas.microsoft.com/office/drawing/2014/main" id="{00000000-0008-0000-0400-0000FB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020" name="Text Box 17">
          <a:extLst>
            <a:ext uri="{FF2B5EF4-FFF2-40B4-BE49-F238E27FC236}">
              <a16:creationId xmlns:a16="http://schemas.microsoft.com/office/drawing/2014/main" id="{00000000-0008-0000-0400-0000FC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021" name="Text Box 18">
          <a:extLst>
            <a:ext uri="{FF2B5EF4-FFF2-40B4-BE49-F238E27FC236}">
              <a16:creationId xmlns:a16="http://schemas.microsoft.com/office/drawing/2014/main" id="{00000000-0008-0000-0400-0000FD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022" name="Text Box 19">
          <a:extLst>
            <a:ext uri="{FF2B5EF4-FFF2-40B4-BE49-F238E27FC236}">
              <a16:creationId xmlns:a16="http://schemas.microsoft.com/office/drawing/2014/main" id="{00000000-0008-0000-0400-0000FE03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1023" name="Text Box 15">
          <a:extLst>
            <a:ext uri="{FF2B5EF4-FFF2-40B4-BE49-F238E27FC236}">
              <a16:creationId xmlns:a16="http://schemas.microsoft.com/office/drawing/2014/main" id="{00000000-0008-0000-0400-0000FF03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024" name="Text Box 16">
          <a:extLst>
            <a:ext uri="{FF2B5EF4-FFF2-40B4-BE49-F238E27FC236}">
              <a16:creationId xmlns:a16="http://schemas.microsoft.com/office/drawing/2014/main" id="{00000000-0008-0000-0400-000000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025" name="Text Box 17">
          <a:extLst>
            <a:ext uri="{FF2B5EF4-FFF2-40B4-BE49-F238E27FC236}">
              <a16:creationId xmlns:a16="http://schemas.microsoft.com/office/drawing/2014/main" id="{00000000-0008-0000-0400-000001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026" name="Text Box 18">
          <a:extLst>
            <a:ext uri="{FF2B5EF4-FFF2-40B4-BE49-F238E27FC236}">
              <a16:creationId xmlns:a16="http://schemas.microsoft.com/office/drawing/2014/main" id="{00000000-0008-0000-0400-000002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027" name="Text Box 19">
          <a:extLst>
            <a:ext uri="{FF2B5EF4-FFF2-40B4-BE49-F238E27FC236}">
              <a16:creationId xmlns:a16="http://schemas.microsoft.com/office/drawing/2014/main" id="{00000000-0008-0000-0400-000003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1028" name="Text Box 15">
          <a:extLst>
            <a:ext uri="{FF2B5EF4-FFF2-40B4-BE49-F238E27FC236}">
              <a16:creationId xmlns:a16="http://schemas.microsoft.com/office/drawing/2014/main" id="{00000000-0008-0000-0400-00000404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444331"/>
    <xdr:sp macro="" textlink="">
      <xdr:nvSpPr>
        <xdr:cNvPr id="1029" name="Text Box 15">
          <a:extLst>
            <a:ext uri="{FF2B5EF4-FFF2-40B4-BE49-F238E27FC236}">
              <a16:creationId xmlns:a16="http://schemas.microsoft.com/office/drawing/2014/main" id="{00000000-0008-0000-0400-000005040000}"/>
            </a:ext>
          </a:extLst>
        </xdr:cNvPr>
        <xdr:cNvSpPr txBox="1">
          <a:spLocks noChangeArrowheads="1"/>
        </xdr:cNvSpPr>
      </xdr:nvSpPr>
      <xdr:spPr bwMode="auto">
        <a:xfrm>
          <a:off x="9867900" y="698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2767</xdr:rowOff>
    </xdr:to>
    <xdr:sp macro="" textlink="">
      <xdr:nvSpPr>
        <xdr:cNvPr id="1030" name="Text Box 15">
          <a:extLst>
            <a:ext uri="{FF2B5EF4-FFF2-40B4-BE49-F238E27FC236}">
              <a16:creationId xmlns:a16="http://schemas.microsoft.com/office/drawing/2014/main" id="{00000000-0008-0000-0400-000006040000}"/>
            </a:ext>
          </a:extLst>
        </xdr:cNvPr>
        <xdr:cNvSpPr txBox="1">
          <a:spLocks noChangeArrowheads="1"/>
        </xdr:cNvSpPr>
      </xdr:nvSpPr>
      <xdr:spPr bwMode="auto">
        <a:xfrm>
          <a:off x="9867900" y="6981825"/>
          <a:ext cx="95250" cy="27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149407</xdr:rowOff>
    </xdr:to>
    <xdr:sp macro="" textlink="">
      <xdr:nvSpPr>
        <xdr:cNvPr id="1031" name="Text Box 15">
          <a:extLst>
            <a:ext uri="{FF2B5EF4-FFF2-40B4-BE49-F238E27FC236}">
              <a16:creationId xmlns:a16="http://schemas.microsoft.com/office/drawing/2014/main" id="{00000000-0008-0000-0400-000007040000}"/>
            </a:ext>
          </a:extLst>
        </xdr:cNvPr>
        <xdr:cNvSpPr txBox="1">
          <a:spLocks noChangeArrowheads="1"/>
        </xdr:cNvSpPr>
      </xdr:nvSpPr>
      <xdr:spPr bwMode="auto">
        <a:xfrm>
          <a:off x="9867900" y="6981825"/>
          <a:ext cx="97630" cy="14940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149407</xdr:rowOff>
    </xdr:to>
    <xdr:sp macro="" textlink="">
      <xdr:nvSpPr>
        <xdr:cNvPr id="1032" name="Text Box 15">
          <a:extLst>
            <a:ext uri="{FF2B5EF4-FFF2-40B4-BE49-F238E27FC236}">
              <a16:creationId xmlns:a16="http://schemas.microsoft.com/office/drawing/2014/main" id="{00000000-0008-0000-0400-000008040000}"/>
            </a:ext>
          </a:extLst>
        </xdr:cNvPr>
        <xdr:cNvSpPr txBox="1">
          <a:spLocks noChangeArrowheads="1"/>
        </xdr:cNvSpPr>
      </xdr:nvSpPr>
      <xdr:spPr bwMode="auto">
        <a:xfrm>
          <a:off x="9867900" y="6981825"/>
          <a:ext cx="97630" cy="14940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149407</xdr:rowOff>
    </xdr:to>
    <xdr:sp macro="" textlink="">
      <xdr:nvSpPr>
        <xdr:cNvPr id="1033" name="Text Box 15">
          <a:extLst>
            <a:ext uri="{FF2B5EF4-FFF2-40B4-BE49-F238E27FC236}">
              <a16:creationId xmlns:a16="http://schemas.microsoft.com/office/drawing/2014/main" id="{00000000-0008-0000-0400-000009040000}"/>
            </a:ext>
          </a:extLst>
        </xdr:cNvPr>
        <xdr:cNvSpPr txBox="1">
          <a:spLocks noChangeArrowheads="1"/>
        </xdr:cNvSpPr>
      </xdr:nvSpPr>
      <xdr:spPr bwMode="auto">
        <a:xfrm>
          <a:off x="9867900" y="6981825"/>
          <a:ext cx="97630" cy="14940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149407</xdr:rowOff>
    </xdr:to>
    <xdr:sp macro="" textlink="">
      <xdr:nvSpPr>
        <xdr:cNvPr id="1034" name="Text Box 15">
          <a:extLst>
            <a:ext uri="{FF2B5EF4-FFF2-40B4-BE49-F238E27FC236}">
              <a16:creationId xmlns:a16="http://schemas.microsoft.com/office/drawing/2014/main" id="{00000000-0008-0000-0400-00000A040000}"/>
            </a:ext>
          </a:extLst>
        </xdr:cNvPr>
        <xdr:cNvSpPr txBox="1">
          <a:spLocks noChangeArrowheads="1"/>
        </xdr:cNvSpPr>
      </xdr:nvSpPr>
      <xdr:spPr bwMode="auto">
        <a:xfrm>
          <a:off x="9867900" y="6981825"/>
          <a:ext cx="97630" cy="14940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385367</xdr:rowOff>
    </xdr:to>
    <xdr:sp macro="" textlink="">
      <xdr:nvSpPr>
        <xdr:cNvPr id="1035" name="Text Box 15">
          <a:extLst>
            <a:ext uri="{FF2B5EF4-FFF2-40B4-BE49-F238E27FC236}">
              <a16:creationId xmlns:a16="http://schemas.microsoft.com/office/drawing/2014/main" id="{00000000-0008-0000-0400-00000B040000}"/>
            </a:ext>
          </a:extLst>
        </xdr:cNvPr>
        <xdr:cNvSpPr txBox="1">
          <a:spLocks noChangeArrowheads="1"/>
        </xdr:cNvSpPr>
      </xdr:nvSpPr>
      <xdr:spPr bwMode="auto">
        <a:xfrm>
          <a:off x="9867900" y="6981825"/>
          <a:ext cx="97630" cy="25951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385367</xdr:rowOff>
    </xdr:to>
    <xdr:sp macro="" textlink="">
      <xdr:nvSpPr>
        <xdr:cNvPr id="1036" name="Text Box 15">
          <a:extLst>
            <a:ext uri="{FF2B5EF4-FFF2-40B4-BE49-F238E27FC236}">
              <a16:creationId xmlns:a16="http://schemas.microsoft.com/office/drawing/2014/main" id="{00000000-0008-0000-0400-00000C040000}"/>
            </a:ext>
          </a:extLst>
        </xdr:cNvPr>
        <xdr:cNvSpPr txBox="1">
          <a:spLocks noChangeArrowheads="1"/>
        </xdr:cNvSpPr>
      </xdr:nvSpPr>
      <xdr:spPr bwMode="auto">
        <a:xfrm>
          <a:off x="9867900" y="6981825"/>
          <a:ext cx="97630" cy="25951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385367</xdr:rowOff>
    </xdr:to>
    <xdr:sp macro="" textlink="">
      <xdr:nvSpPr>
        <xdr:cNvPr id="1037" name="Text Box 15">
          <a:extLst>
            <a:ext uri="{FF2B5EF4-FFF2-40B4-BE49-F238E27FC236}">
              <a16:creationId xmlns:a16="http://schemas.microsoft.com/office/drawing/2014/main" id="{00000000-0008-0000-0400-00000D040000}"/>
            </a:ext>
          </a:extLst>
        </xdr:cNvPr>
        <xdr:cNvSpPr txBox="1">
          <a:spLocks noChangeArrowheads="1"/>
        </xdr:cNvSpPr>
      </xdr:nvSpPr>
      <xdr:spPr bwMode="auto">
        <a:xfrm>
          <a:off x="9867900" y="6981825"/>
          <a:ext cx="97630" cy="25951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385367</xdr:rowOff>
    </xdr:to>
    <xdr:sp macro="" textlink="">
      <xdr:nvSpPr>
        <xdr:cNvPr id="1038" name="Text Box 15">
          <a:extLst>
            <a:ext uri="{FF2B5EF4-FFF2-40B4-BE49-F238E27FC236}">
              <a16:creationId xmlns:a16="http://schemas.microsoft.com/office/drawing/2014/main" id="{00000000-0008-0000-0400-00000E040000}"/>
            </a:ext>
          </a:extLst>
        </xdr:cNvPr>
        <xdr:cNvSpPr txBox="1">
          <a:spLocks noChangeArrowheads="1"/>
        </xdr:cNvSpPr>
      </xdr:nvSpPr>
      <xdr:spPr bwMode="auto">
        <a:xfrm>
          <a:off x="9867900" y="6981825"/>
          <a:ext cx="97630" cy="25951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385367</xdr:rowOff>
    </xdr:to>
    <xdr:sp macro="" textlink="">
      <xdr:nvSpPr>
        <xdr:cNvPr id="1039" name="Text Box 15">
          <a:extLst>
            <a:ext uri="{FF2B5EF4-FFF2-40B4-BE49-F238E27FC236}">
              <a16:creationId xmlns:a16="http://schemas.microsoft.com/office/drawing/2014/main" id="{00000000-0008-0000-0400-00000F040000}"/>
            </a:ext>
          </a:extLst>
        </xdr:cNvPr>
        <xdr:cNvSpPr txBox="1">
          <a:spLocks noChangeArrowheads="1"/>
        </xdr:cNvSpPr>
      </xdr:nvSpPr>
      <xdr:spPr bwMode="auto">
        <a:xfrm>
          <a:off x="9867900" y="6981825"/>
          <a:ext cx="97630" cy="25951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385367</xdr:rowOff>
    </xdr:to>
    <xdr:sp macro="" textlink="">
      <xdr:nvSpPr>
        <xdr:cNvPr id="1040" name="Text Box 15">
          <a:extLst>
            <a:ext uri="{FF2B5EF4-FFF2-40B4-BE49-F238E27FC236}">
              <a16:creationId xmlns:a16="http://schemas.microsoft.com/office/drawing/2014/main" id="{00000000-0008-0000-0400-000010040000}"/>
            </a:ext>
          </a:extLst>
        </xdr:cNvPr>
        <xdr:cNvSpPr txBox="1">
          <a:spLocks noChangeArrowheads="1"/>
        </xdr:cNvSpPr>
      </xdr:nvSpPr>
      <xdr:spPr bwMode="auto">
        <a:xfrm>
          <a:off x="9867900" y="6981825"/>
          <a:ext cx="97630" cy="25951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385367</xdr:rowOff>
    </xdr:to>
    <xdr:sp macro="" textlink="">
      <xdr:nvSpPr>
        <xdr:cNvPr id="1041" name="Text Box 15">
          <a:extLst>
            <a:ext uri="{FF2B5EF4-FFF2-40B4-BE49-F238E27FC236}">
              <a16:creationId xmlns:a16="http://schemas.microsoft.com/office/drawing/2014/main" id="{00000000-0008-0000-0400-000011040000}"/>
            </a:ext>
          </a:extLst>
        </xdr:cNvPr>
        <xdr:cNvSpPr txBox="1">
          <a:spLocks noChangeArrowheads="1"/>
        </xdr:cNvSpPr>
      </xdr:nvSpPr>
      <xdr:spPr bwMode="auto">
        <a:xfrm>
          <a:off x="9867900" y="6981825"/>
          <a:ext cx="97630" cy="25951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385367</xdr:rowOff>
    </xdr:to>
    <xdr:sp macro="" textlink="">
      <xdr:nvSpPr>
        <xdr:cNvPr id="1042" name="Text Box 15">
          <a:extLst>
            <a:ext uri="{FF2B5EF4-FFF2-40B4-BE49-F238E27FC236}">
              <a16:creationId xmlns:a16="http://schemas.microsoft.com/office/drawing/2014/main" id="{00000000-0008-0000-0400-000012040000}"/>
            </a:ext>
          </a:extLst>
        </xdr:cNvPr>
        <xdr:cNvSpPr txBox="1">
          <a:spLocks noChangeArrowheads="1"/>
        </xdr:cNvSpPr>
      </xdr:nvSpPr>
      <xdr:spPr bwMode="auto">
        <a:xfrm>
          <a:off x="9867900" y="6981825"/>
          <a:ext cx="97630" cy="25951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385367</xdr:rowOff>
    </xdr:to>
    <xdr:sp macro="" textlink="">
      <xdr:nvSpPr>
        <xdr:cNvPr id="1043" name="Text Box 15">
          <a:extLst>
            <a:ext uri="{FF2B5EF4-FFF2-40B4-BE49-F238E27FC236}">
              <a16:creationId xmlns:a16="http://schemas.microsoft.com/office/drawing/2014/main" id="{00000000-0008-0000-0400-000013040000}"/>
            </a:ext>
          </a:extLst>
        </xdr:cNvPr>
        <xdr:cNvSpPr txBox="1">
          <a:spLocks noChangeArrowheads="1"/>
        </xdr:cNvSpPr>
      </xdr:nvSpPr>
      <xdr:spPr bwMode="auto">
        <a:xfrm>
          <a:off x="9867900" y="6981825"/>
          <a:ext cx="97630" cy="25951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1044" name="Text Box 15">
          <a:extLst>
            <a:ext uri="{FF2B5EF4-FFF2-40B4-BE49-F238E27FC236}">
              <a16:creationId xmlns:a16="http://schemas.microsoft.com/office/drawing/2014/main" id="{00000000-0008-0000-0400-00001404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1045" name="Text Box 16">
          <a:extLst>
            <a:ext uri="{FF2B5EF4-FFF2-40B4-BE49-F238E27FC236}">
              <a16:creationId xmlns:a16="http://schemas.microsoft.com/office/drawing/2014/main" id="{00000000-0008-0000-0400-000015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046" name="Text Box 17">
          <a:extLst>
            <a:ext uri="{FF2B5EF4-FFF2-40B4-BE49-F238E27FC236}">
              <a16:creationId xmlns:a16="http://schemas.microsoft.com/office/drawing/2014/main" id="{00000000-0008-0000-0400-000016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047" name="Text Box 18">
          <a:extLst>
            <a:ext uri="{FF2B5EF4-FFF2-40B4-BE49-F238E27FC236}">
              <a16:creationId xmlns:a16="http://schemas.microsoft.com/office/drawing/2014/main" id="{00000000-0008-0000-0400-000017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048" name="Text Box 19">
          <a:extLst>
            <a:ext uri="{FF2B5EF4-FFF2-40B4-BE49-F238E27FC236}">
              <a16:creationId xmlns:a16="http://schemas.microsoft.com/office/drawing/2014/main" id="{00000000-0008-0000-0400-000018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1049" name="Text Box 16">
          <a:extLst>
            <a:ext uri="{FF2B5EF4-FFF2-40B4-BE49-F238E27FC236}">
              <a16:creationId xmlns:a16="http://schemas.microsoft.com/office/drawing/2014/main" id="{00000000-0008-0000-0400-000019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050" name="Text Box 17">
          <a:extLst>
            <a:ext uri="{FF2B5EF4-FFF2-40B4-BE49-F238E27FC236}">
              <a16:creationId xmlns:a16="http://schemas.microsoft.com/office/drawing/2014/main" id="{00000000-0008-0000-0400-00001A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051" name="Text Box 18">
          <a:extLst>
            <a:ext uri="{FF2B5EF4-FFF2-40B4-BE49-F238E27FC236}">
              <a16:creationId xmlns:a16="http://schemas.microsoft.com/office/drawing/2014/main" id="{00000000-0008-0000-0400-00001B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052" name="Text Box 19">
          <a:extLst>
            <a:ext uri="{FF2B5EF4-FFF2-40B4-BE49-F238E27FC236}">
              <a16:creationId xmlns:a16="http://schemas.microsoft.com/office/drawing/2014/main" id="{00000000-0008-0000-0400-00001C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1053" name="Text Box 15">
          <a:extLst>
            <a:ext uri="{FF2B5EF4-FFF2-40B4-BE49-F238E27FC236}">
              <a16:creationId xmlns:a16="http://schemas.microsoft.com/office/drawing/2014/main" id="{00000000-0008-0000-0400-00001D04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14430</xdr:rowOff>
    </xdr:to>
    <xdr:sp macro="" textlink="">
      <xdr:nvSpPr>
        <xdr:cNvPr id="1054" name="Text Box 15">
          <a:extLst>
            <a:ext uri="{FF2B5EF4-FFF2-40B4-BE49-F238E27FC236}">
              <a16:creationId xmlns:a16="http://schemas.microsoft.com/office/drawing/2014/main" id="{00000000-0008-0000-0400-00001E040000}"/>
            </a:ext>
          </a:extLst>
        </xdr:cNvPr>
        <xdr:cNvSpPr txBox="1">
          <a:spLocks noChangeArrowheads="1"/>
        </xdr:cNvSpPr>
      </xdr:nvSpPr>
      <xdr:spPr bwMode="auto">
        <a:xfrm>
          <a:off x="9867900" y="6981825"/>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1055" name="Text Box 15">
          <a:extLst>
            <a:ext uri="{FF2B5EF4-FFF2-40B4-BE49-F238E27FC236}">
              <a16:creationId xmlns:a16="http://schemas.microsoft.com/office/drawing/2014/main" id="{00000000-0008-0000-0400-00001F04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1056" name="Text Box 16">
          <a:extLst>
            <a:ext uri="{FF2B5EF4-FFF2-40B4-BE49-F238E27FC236}">
              <a16:creationId xmlns:a16="http://schemas.microsoft.com/office/drawing/2014/main" id="{00000000-0008-0000-0400-000020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057" name="Text Box 17">
          <a:extLst>
            <a:ext uri="{FF2B5EF4-FFF2-40B4-BE49-F238E27FC236}">
              <a16:creationId xmlns:a16="http://schemas.microsoft.com/office/drawing/2014/main" id="{00000000-0008-0000-0400-000021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058" name="Text Box 18">
          <a:extLst>
            <a:ext uri="{FF2B5EF4-FFF2-40B4-BE49-F238E27FC236}">
              <a16:creationId xmlns:a16="http://schemas.microsoft.com/office/drawing/2014/main" id="{00000000-0008-0000-0400-000022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059" name="Text Box 19">
          <a:extLst>
            <a:ext uri="{FF2B5EF4-FFF2-40B4-BE49-F238E27FC236}">
              <a16:creationId xmlns:a16="http://schemas.microsoft.com/office/drawing/2014/main" id="{00000000-0008-0000-0400-000023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1060" name="Text Box 16">
          <a:extLst>
            <a:ext uri="{FF2B5EF4-FFF2-40B4-BE49-F238E27FC236}">
              <a16:creationId xmlns:a16="http://schemas.microsoft.com/office/drawing/2014/main" id="{00000000-0008-0000-0400-000024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061" name="Text Box 17">
          <a:extLst>
            <a:ext uri="{FF2B5EF4-FFF2-40B4-BE49-F238E27FC236}">
              <a16:creationId xmlns:a16="http://schemas.microsoft.com/office/drawing/2014/main" id="{00000000-0008-0000-0400-000025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062" name="Text Box 18">
          <a:extLst>
            <a:ext uri="{FF2B5EF4-FFF2-40B4-BE49-F238E27FC236}">
              <a16:creationId xmlns:a16="http://schemas.microsoft.com/office/drawing/2014/main" id="{00000000-0008-0000-0400-000026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063" name="Text Box 19">
          <a:extLst>
            <a:ext uri="{FF2B5EF4-FFF2-40B4-BE49-F238E27FC236}">
              <a16:creationId xmlns:a16="http://schemas.microsoft.com/office/drawing/2014/main" id="{00000000-0008-0000-0400-000027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1064" name="Text Box 15">
          <a:extLst>
            <a:ext uri="{FF2B5EF4-FFF2-40B4-BE49-F238E27FC236}">
              <a16:creationId xmlns:a16="http://schemas.microsoft.com/office/drawing/2014/main" id="{00000000-0008-0000-0400-00002804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112531</xdr:rowOff>
    </xdr:to>
    <xdr:sp macro="" textlink="">
      <xdr:nvSpPr>
        <xdr:cNvPr id="1065" name="Text Box 15">
          <a:extLst>
            <a:ext uri="{FF2B5EF4-FFF2-40B4-BE49-F238E27FC236}">
              <a16:creationId xmlns:a16="http://schemas.microsoft.com/office/drawing/2014/main" id="{00000000-0008-0000-0400-00002904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1066" name="Text Box 15">
          <a:extLst>
            <a:ext uri="{FF2B5EF4-FFF2-40B4-BE49-F238E27FC236}">
              <a16:creationId xmlns:a16="http://schemas.microsoft.com/office/drawing/2014/main" id="{00000000-0008-0000-0400-00002A04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1067" name="Text Box 16">
          <a:extLst>
            <a:ext uri="{FF2B5EF4-FFF2-40B4-BE49-F238E27FC236}">
              <a16:creationId xmlns:a16="http://schemas.microsoft.com/office/drawing/2014/main" id="{00000000-0008-0000-0400-00002B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068" name="Text Box 17">
          <a:extLst>
            <a:ext uri="{FF2B5EF4-FFF2-40B4-BE49-F238E27FC236}">
              <a16:creationId xmlns:a16="http://schemas.microsoft.com/office/drawing/2014/main" id="{00000000-0008-0000-0400-00002C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069" name="Text Box 18">
          <a:extLst>
            <a:ext uri="{FF2B5EF4-FFF2-40B4-BE49-F238E27FC236}">
              <a16:creationId xmlns:a16="http://schemas.microsoft.com/office/drawing/2014/main" id="{00000000-0008-0000-0400-00002D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070" name="Text Box 19">
          <a:extLst>
            <a:ext uri="{FF2B5EF4-FFF2-40B4-BE49-F238E27FC236}">
              <a16:creationId xmlns:a16="http://schemas.microsoft.com/office/drawing/2014/main" id="{00000000-0008-0000-0400-00002E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1071" name="Text Box 16">
          <a:extLst>
            <a:ext uri="{FF2B5EF4-FFF2-40B4-BE49-F238E27FC236}">
              <a16:creationId xmlns:a16="http://schemas.microsoft.com/office/drawing/2014/main" id="{00000000-0008-0000-0400-00002F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072" name="Text Box 17">
          <a:extLst>
            <a:ext uri="{FF2B5EF4-FFF2-40B4-BE49-F238E27FC236}">
              <a16:creationId xmlns:a16="http://schemas.microsoft.com/office/drawing/2014/main" id="{00000000-0008-0000-0400-000030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073" name="Text Box 18">
          <a:extLst>
            <a:ext uri="{FF2B5EF4-FFF2-40B4-BE49-F238E27FC236}">
              <a16:creationId xmlns:a16="http://schemas.microsoft.com/office/drawing/2014/main" id="{00000000-0008-0000-0400-000031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074" name="Text Box 19">
          <a:extLst>
            <a:ext uri="{FF2B5EF4-FFF2-40B4-BE49-F238E27FC236}">
              <a16:creationId xmlns:a16="http://schemas.microsoft.com/office/drawing/2014/main" id="{00000000-0008-0000-0400-000032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1075" name="Text Box 15">
          <a:extLst>
            <a:ext uri="{FF2B5EF4-FFF2-40B4-BE49-F238E27FC236}">
              <a16:creationId xmlns:a16="http://schemas.microsoft.com/office/drawing/2014/main" id="{00000000-0008-0000-0400-00003304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112531</xdr:rowOff>
    </xdr:to>
    <xdr:sp macro="" textlink="">
      <xdr:nvSpPr>
        <xdr:cNvPr id="1076" name="Text Box 15">
          <a:extLst>
            <a:ext uri="{FF2B5EF4-FFF2-40B4-BE49-F238E27FC236}">
              <a16:creationId xmlns:a16="http://schemas.microsoft.com/office/drawing/2014/main" id="{00000000-0008-0000-0400-00003404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1077" name="Text Box 15">
          <a:extLst>
            <a:ext uri="{FF2B5EF4-FFF2-40B4-BE49-F238E27FC236}">
              <a16:creationId xmlns:a16="http://schemas.microsoft.com/office/drawing/2014/main" id="{00000000-0008-0000-0400-00003504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1078" name="Text Box 15">
          <a:extLst>
            <a:ext uri="{FF2B5EF4-FFF2-40B4-BE49-F238E27FC236}">
              <a16:creationId xmlns:a16="http://schemas.microsoft.com/office/drawing/2014/main" id="{00000000-0008-0000-0400-00003604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1079" name="Text Box 15">
          <a:extLst>
            <a:ext uri="{FF2B5EF4-FFF2-40B4-BE49-F238E27FC236}">
              <a16:creationId xmlns:a16="http://schemas.microsoft.com/office/drawing/2014/main" id="{00000000-0008-0000-0400-00003704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1080" name="Text Box 15">
          <a:extLst>
            <a:ext uri="{FF2B5EF4-FFF2-40B4-BE49-F238E27FC236}">
              <a16:creationId xmlns:a16="http://schemas.microsoft.com/office/drawing/2014/main" id="{00000000-0008-0000-0400-00003804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1081" name="Text Box 15">
          <a:extLst>
            <a:ext uri="{FF2B5EF4-FFF2-40B4-BE49-F238E27FC236}">
              <a16:creationId xmlns:a16="http://schemas.microsoft.com/office/drawing/2014/main" id="{00000000-0008-0000-0400-00003904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1082" name="Text Box 15">
          <a:extLst>
            <a:ext uri="{FF2B5EF4-FFF2-40B4-BE49-F238E27FC236}">
              <a16:creationId xmlns:a16="http://schemas.microsoft.com/office/drawing/2014/main" id="{00000000-0008-0000-0400-00003A04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1083" name="Text Box 15">
          <a:extLst>
            <a:ext uri="{FF2B5EF4-FFF2-40B4-BE49-F238E27FC236}">
              <a16:creationId xmlns:a16="http://schemas.microsoft.com/office/drawing/2014/main" id="{00000000-0008-0000-0400-00003B04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1084" name="Text Box 15">
          <a:extLst>
            <a:ext uri="{FF2B5EF4-FFF2-40B4-BE49-F238E27FC236}">
              <a16:creationId xmlns:a16="http://schemas.microsoft.com/office/drawing/2014/main" id="{00000000-0008-0000-0400-00003C04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1085" name="Text Box 15">
          <a:extLst>
            <a:ext uri="{FF2B5EF4-FFF2-40B4-BE49-F238E27FC236}">
              <a16:creationId xmlns:a16="http://schemas.microsoft.com/office/drawing/2014/main" id="{00000000-0008-0000-0400-00003D04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1086" name="Text Box 15">
          <a:extLst>
            <a:ext uri="{FF2B5EF4-FFF2-40B4-BE49-F238E27FC236}">
              <a16:creationId xmlns:a16="http://schemas.microsoft.com/office/drawing/2014/main" id="{00000000-0008-0000-0400-00003E04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1087" name="Text Box 15">
          <a:extLst>
            <a:ext uri="{FF2B5EF4-FFF2-40B4-BE49-F238E27FC236}">
              <a16:creationId xmlns:a16="http://schemas.microsoft.com/office/drawing/2014/main" id="{00000000-0008-0000-0400-00003F04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1088" name="Text Box 15">
          <a:extLst>
            <a:ext uri="{FF2B5EF4-FFF2-40B4-BE49-F238E27FC236}">
              <a16:creationId xmlns:a16="http://schemas.microsoft.com/office/drawing/2014/main" id="{00000000-0008-0000-0400-00004004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1089" name="Text Box 15">
          <a:extLst>
            <a:ext uri="{FF2B5EF4-FFF2-40B4-BE49-F238E27FC236}">
              <a16:creationId xmlns:a16="http://schemas.microsoft.com/office/drawing/2014/main" id="{00000000-0008-0000-0400-00004104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1090" name="Text Box 15">
          <a:extLst>
            <a:ext uri="{FF2B5EF4-FFF2-40B4-BE49-F238E27FC236}">
              <a16:creationId xmlns:a16="http://schemas.microsoft.com/office/drawing/2014/main" id="{00000000-0008-0000-0400-00004204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1091" name="Text Box 15">
          <a:extLst>
            <a:ext uri="{FF2B5EF4-FFF2-40B4-BE49-F238E27FC236}">
              <a16:creationId xmlns:a16="http://schemas.microsoft.com/office/drawing/2014/main" id="{00000000-0008-0000-0400-00004304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1092" name="Text Box 15">
          <a:extLst>
            <a:ext uri="{FF2B5EF4-FFF2-40B4-BE49-F238E27FC236}">
              <a16:creationId xmlns:a16="http://schemas.microsoft.com/office/drawing/2014/main" id="{00000000-0008-0000-0400-00004404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1093" name="Text Box 15">
          <a:extLst>
            <a:ext uri="{FF2B5EF4-FFF2-40B4-BE49-F238E27FC236}">
              <a16:creationId xmlns:a16="http://schemas.microsoft.com/office/drawing/2014/main" id="{00000000-0008-0000-0400-00004504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1094" name="Text Box 15">
          <a:extLst>
            <a:ext uri="{FF2B5EF4-FFF2-40B4-BE49-F238E27FC236}">
              <a16:creationId xmlns:a16="http://schemas.microsoft.com/office/drawing/2014/main" id="{00000000-0008-0000-0400-00004604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1095" name="Text Box 15">
          <a:extLst>
            <a:ext uri="{FF2B5EF4-FFF2-40B4-BE49-F238E27FC236}">
              <a16:creationId xmlns:a16="http://schemas.microsoft.com/office/drawing/2014/main" id="{00000000-0008-0000-0400-00004704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1096" name="Text Box 15">
          <a:extLst>
            <a:ext uri="{FF2B5EF4-FFF2-40B4-BE49-F238E27FC236}">
              <a16:creationId xmlns:a16="http://schemas.microsoft.com/office/drawing/2014/main" id="{00000000-0008-0000-0400-00004804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1097" name="Text Box 15">
          <a:extLst>
            <a:ext uri="{FF2B5EF4-FFF2-40B4-BE49-F238E27FC236}">
              <a16:creationId xmlns:a16="http://schemas.microsoft.com/office/drawing/2014/main" id="{00000000-0008-0000-0400-00004904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1098" name="Text Box 15">
          <a:extLst>
            <a:ext uri="{FF2B5EF4-FFF2-40B4-BE49-F238E27FC236}">
              <a16:creationId xmlns:a16="http://schemas.microsoft.com/office/drawing/2014/main" id="{00000000-0008-0000-0400-00004A04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1099" name="Text Box 15">
          <a:extLst>
            <a:ext uri="{FF2B5EF4-FFF2-40B4-BE49-F238E27FC236}">
              <a16:creationId xmlns:a16="http://schemas.microsoft.com/office/drawing/2014/main" id="{00000000-0008-0000-0400-00004B04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1100" name="Text Box 15">
          <a:extLst>
            <a:ext uri="{FF2B5EF4-FFF2-40B4-BE49-F238E27FC236}">
              <a16:creationId xmlns:a16="http://schemas.microsoft.com/office/drawing/2014/main" id="{00000000-0008-0000-0400-00004C04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1101" name="Text Box 15">
          <a:extLst>
            <a:ext uri="{FF2B5EF4-FFF2-40B4-BE49-F238E27FC236}">
              <a16:creationId xmlns:a16="http://schemas.microsoft.com/office/drawing/2014/main" id="{00000000-0008-0000-0400-00004D04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1102" name="Text Box 15">
          <a:extLst>
            <a:ext uri="{FF2B5EF4-FFF2-40B4-BE49-F238E27FC236}">
              <a16:creationId xmlns:a16="http://schemas.microsoft.com/office/drawing/2014/main" id="{00000000-0008-0000-0400-00004E04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1103" name="Text Box 16">
          <a:extLst>
            <a:ext uri="{FF2B5EF4-FFF2-40B4-BE49-F238E27FC236}">
              <a16:creationId xmlns:a16="http://schemas.microsoft.com/office/drawing/2014/main" id="{00000000-0008-0000-0400-00004F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104" name="Text Box 17">
          <a:extLst>
            <a:ext uri="{FF2B5EF4-FFF2-40B4-BE49-F238E27FC236}">
              <a16:creationId xmlns:a16="http://schemas.microsoft.com/office/drawing/2014/main" id="{00000000-0008-0000-0400-000050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105" name="Text Box 18">
          <a:extLst>
            <a:ext uri="{FF2B5EF4-FFF2-40B4-BE49-F238E27FC236}">
              <a16:creationId xmlns:a16="http://schemas.microsoft.com/office/drawing/2014/main" id="{00000000-0008-0000-0400-000051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106" name="Text Box 19">
          <a:extLst>
            <a:ext uri="{FF2B5EF4-FFF2-40B4-BE49-F238E27FC236}">
              <a16:creationId xmlns:a16="http://schemas.microsoft.com/office/drawing/2014/main" id="{00000000-0008-0000-0400-000052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1107" name="Text Box 16">
          <a:extLst>
            <a:ext uri="{FF2B5EF4-FFF2-40B4-BE49-F238E27FC236}">
              <a16:creationId xmlns:a16="http://schemas.microsoft.com/office/drawing/2014/main" id="{00000000-0008-0000-0400-000053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108" name="Text Box 17">
          <a:extLst>
            <a:ext uri="{FF2B5EF4-FFF2-40B4-BE49-F238E27FC236}">
              <a16:creationId xmlns:a16="http://schemas.microsoft.com/office/drawing/2014/main" id="{00000000-0008-0000-0400-000054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109" name="Text Box 18">
          <a:extLst>
            <a:ext uri="{FF2B5EF4-FFF2-40B4-BE49-F238E27FC236}">
              <a16:creationId xmlns:a16="http://schemas.microsoft.com/office/drawing/2014/main" id="{00000000-0008-0000-0400-000055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110" name="Text Box 19">
          <a:extLst>
            <a:ext uri="{FF2B5EF4-FFF2-40B4-BE49-F238E27FC236}">
              <a16:creationId xmlns:a16="http://schemas.microsoft.com/office/drawing/2014/main" id="{00000000-0008-0000-0400-000056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1111" name="Text Box 15">
          <a:extLst>
            <a:ext uri="{FF2B5EF4-FFF2-40B4-BE49-F238E27FC236}">
              <a16:creationId xmlns:a16="http://schemas.microsoft.com/office/drawing/2014/main" id="{00000000-0008-0000-0400-00005704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1107554</xdr:rowOff>
    </xdr:to>
    <xdr:sp macro="" textlink="">
      <xdr:nvSpPr>
        <xdr:cNvPr id="1112" name="Text Box 15">
          <a:extLst>
            <a:ext uri="{FF2B5EF4-FFF2-40B4-BE49-F238E27FC236}">
              <a16:creationId xmlns:a16="http://schemas.microsoft.com/office/drawing/2014/main" id="{00000000-0008-0000-0400-000058040000}"/>
            </a:ext>
          </a:extLst>
        </xdr:cNvPr>
        <xdr:cNvSpPr txBox="1">
          <a:spLocks noChangeArrowheads="1"/>
        </xdr:cNvSpPr>
      </xdr:nvSpPr>
      <xdr:spPr bwMode="auto">
        <a:xfrm>
          <a:off x="9867900" y="6981825"/>
          <a:ext cx="97630" cy="387932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1107554</xdr:rowOff>
    </xdr:to>
    <xdr:sp macro="" textlink="">
      <xdr:nvSpPr>
        <xdr:cNvPr id="1113" name="Text Box 15">
          <a:extLst>
            <a:ext uri="{FF2B5EF4-FFF2-40B4-BE49-F238E27FC236}">
              <a16:creationId xmlns:a16="http://schemas.microsoft.com/office/drawing/2014/main" id="{00000000-0008-0000-0400-000059040000}"/>
            </a:ext>
          </a:extLst>
        </xdr:cNvPr>
        <xdr:cNvSpPr txBox="1">
          <a:spLocks noChangeArrowheads="1"/>
        </xdr:cNvSpPr>
      </xdr:nvSpPr>
      <xdr:spPr bwMode="auto">
        <a:xfrm>
          <a:off x="9867900" y="6981825"/>
          <a:ext cx="97630" cy="387932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1107554</xdr:rowOff>
    </xdr:to>
    <xdr:sp macro="" textlink="">
      <xdr:nvSpPr>
        <xdr:cNvPr id="1114" name="Text Box 15">
          <a:extLst>
            <a:ext uri="{FF2B5EF4-FFF2-40B4-BE49-F238E27FC236}">
              <a16:creationId xmlns:a16="http://schemas.microsoft.com/office/drawing/2014/main" id="{00000000-0008-0000-0400-00005A040000}"/>
            </a:ext>
          </a:extLst>
        </xdr:cNvPr>
        <xdr:cNvSpPr txBox="1">
          <a:spLocks noChangeArrowheads="1"/>
        </xdr:cNvSpPr>
      </xdr:nvSpPr>
      <xdr:spPr bwMode="auto">
        <a:xfrm>
          <a:off x="9867900" y="6981825"/>
          <a:ext cx="97630" cy="387932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1115" name="Text Box 15">
          <a:extLst>
            <a:ext uri="{FF2B5EF4-FFF2-40B4-BE49-F238E27FC236}">
              <a16:creationId xmlns:a16="http://schemas.microsoft.com/office/drawing/2014/main" id="{00000000-0008-0000-0400-00005B04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1116" name="Text Box 16">
          <a:extLst>
            <a:ext uri="{FF2B5EF4-FFF2-40B4-BE49-F238E27FC236}">
              <a16:creationId xmlns:a16="http://schemas.microsoft.com/office/drawing/2014/main" id="{00000000-0008-0000-0400-00005C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117" name="Text Box 17">
          <a:extLst>
            <a:ext uri="{FF2B5EF4-FFF2-40B4-BE49-F238E27FC236}">
              <a16:creationId xmlns:a16="http://schemas.microsoft.com/office/drawing/2014/main" id="{00000000-0008-0000-0400-00005D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118" name="Text Box 18">
          <a:extLst>
            <a:ext uri="{FF2B5EF4-FFF2-40B4-BE49-F238E27FC236}">
              <a16:creationId xmlns:a16="http://schemas.microsoft.com/office/drawing/2014/main" id="{00000000-0008-0000-0400-00005E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119" name="Text Box 19">
          <a:extLst>
            <a:ext uri="{FF2B5EF4-FFF2-40B4-BE49-F238E27FC236}">
              <a16:creationId xmlns:a16="http://schemas.microsoft.com/office/drawing/2014/main" id="{00000000-0008-0000-0400-00005F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1120" name="Text Box 16">
          <a:extLst>
            <a:ext uri="{FF2B5EF4-FFF2-40B4-BE49-F238E27FC236}">
              <a16:creationId xmlns:a16="http://schemas.microsoft.com/office/drawing/2014/main" id="{00000000-0008-0000-0400-000060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121" name="Text Box 17">
          <a:extLst>
            <a:ext uri="{FF2B5EF4-FFF2-40B4-BE49-F238E27FC236}">
              <a16:creationId xmlns:a16="http://schemas.microsoft.com/office/drawing/2014/main" id="{00000000-0008-0000-0400-000061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122" name="Text Box 18">
          <a:extLst>
            <a:ext uri="{FF2B5EF4-FFF2-40B4-BE49-F238E27FC236}">
              <a16:creationId xmlns:a16="http://schemas.microsoft.com/office/drawing/2014/main" id="{00000000-0008-0000-0400-000062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123" name="Text Box 19">
          <a:extLst>
            <a:ext uri="{FF2B5EF4-FFF2-40B4-BE49-F238E27FC236}">
              <a16:creationId xmlns:a16="http://schemas.microsoft.com/office/drawing/2014/main" id="{00000000-0008-0000-0400-000063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1124" name="Text Box 15">
          <a:extLst>
            <a:ext uri="{FF2B5EF4-FFF2-40B4-BE49-F238E27FC236}">
              <a16:creationId xmlns:a16="http://schemas.microsoft.com/office/drawing/2014/main" id="{00000000-0008-0000-0400-00006404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1107554</xdr:rowOff>
    </xdr:to>
    <xdr:sp macro="" textlink="">
      <xdr:nvSpPr>
        <xdr:cNvPr id="1125" name="Text Box 15">
          <a:extLst>
            <a:ext uri="{FF2B5EF4-FFF2-40B4-BE49-F238E27FC236}">
              <a16:creationId xmlns:a16="http://schemas.microsoft.com/office/drawing/2014/main" id="{00000000-0008-0000-0400-000065040000}"/>
            </a:ext>
          </a:extLst>
        </xdr:cNvPr>
        <xdr:cNvSpPr txBox="1">
          <a:spLocks noChangeArrowheads="1"/>
        </xdr:cNvSpPr>
      </xdr:nvSpPr>
      <xdr:spPr bwMode="auto">
        <a:xfrm>
          <a:off x="9867900" y="6981825"/>
          <a:ext cx="97630" cy="387932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1107554</xdr:rowOff>
    </xdr:to>
    <xdr:sp macro="" textlink="">
      <xdr:nvSpPr>
        <xdr:cNvPr id="1126" name="Text Box 15">
          <a:extLst>
            <a:ext uri="{FF2B5EF4-FFF2-40B4-BE49-F238E27FC236}">
              <a16:creationId xmlns:a16="http://schemas.microsoft.com/office/drawing/2014/main" id="{00000000-0008-0000-0400-000066040000}"/>
            </a:ext>
          </a:extLst>
        </xdr:cNvPr>
        <xdr:cNvSpPr txBox="1">
          <a:spLocks noChangeArrowheads="1"/>
        </xdr:cNvSpPr>
      </xdr:nvSpPr>
      <xdr:spPr bwMode="auto">
        <a:xfrm>
          <a:off x="9867900" y="6981825"/>
          <a:ext cx="97630" cy="387932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1107554</xdr:rowOff>
    </xdr:to>
    <xdr:sp macro="" textlink="">
      <xdr:nvSpPr>
        <xdr:cNvPr id="1127" name="Text Box 15">
          <a:extLst>
            <a:ext uri="{FF2B5EF4-FFF2-40B4-BE49-F238E27FC236}">
              <a16:creationId xmlns:a16="http://schemas.microsoft.com/office/drawing/2014/main" id="{00000000-0008-0000-0400-000067040000}"/>
            </a:ext>
          </a:extLst>
        </xdr:cNvPr>
        <xdr:cNvSpPr txBox="1">
          <a:spLocks noChangeArrowheads="1"/>
        </xdr:cNvSpPr>
      </xdr:nvSpPr>
      <xdr:spPr bwMode="auto">
        <a:xfrm>
          <a:off x="9867900" y="6981825"/>
          <a:ext cx="97630" cy="387932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1128" name="Text Box 15">
          <a:extLst>
            <a:ext uri="{FF2B5EF4-FFF2-40B4-BE49-F238E27FC236}">
              <a16:creationId xmlns:a16="http://schemas.microsoft.com/office/drawing/2014/main" id="{00000000-0008-0000-0400-00006804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1129" name="Text Box 16">
          <a:extLst>
            <a:ext uri="{FF2B5EF4-FFF2-40B4-BE49-F238E27FC236}">
              <a16:creationId xmlns:a16="http://schemas.microsoft.com/office/drawing/2014/main" id="{00000000-0008-0000-0400-000069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130" name="Text Box 17">
          <a:extLst>
            <a:ext uri="{FF2B5EF4-FFF2-40B4-BE49-F238E27FC236}">
              <a16:creationId xmlns:a16="http://schemas.microsoft.com/office/drawing/2014/main" id="{00000000-0008-0000-0400-00006A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131" name="Text Box 18">
          <a:extLst>
            <a:ext uri="{FF2B5EF4-FFF2-40B4-BE49-F238E27FC236}">
              <a16:creationId xmlns:a16="http://schemas.microsoft.com/office/drawing/2014/main" id="{00000000-0008-0000-0400-00006B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132" name="Text Box 19">
          <a:extLst>
            <a:ext uri="{FF2B5EF4-FFF2-40B4-BE49-F238E27FC236}">
              <a16:creationId xmlns:a16="http://schemas.microsoft.com/office/drawing/2014/main" id="{00000000-0008-0000-0400-00006C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1133" name="Text Box 16">
          <a:extLst>
            <a:ext uri="{FF2B5EF4-FFF2-40B4-BE49-F238E27FC236}">
              <a16:creationId xmlns:a16="http://schemas.microsoft.com/office/drawing/2014/main" id="{00000000-0008-0000-0400-00006D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134" name="Text Box 17">
          <a:extLst>
            <a:ext uri="{FF2B5EF4-FFF2-40B4-BE49-F238E27FC236}">
              <a16:creationId xmlns:a16="http://schemas.microsoft.com/office/drawing/2014/main" id="{00000000-0008-0000-0400-00006E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135" name="Text Box 18">
          <a:extLst>
            <a:ext uri="{FF2B5EF4-FFF2-40B4-BE49-F238E27FC236}">
              <a16:creationId xmlns:a16="http://schemas.microsoft.com/office/drawing/2014/main" id="{00000000-0008-0000-0400-00006F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136" name="Text Box 19">
          <a:extLst>
            <a:ext uri="{FF2B5EF4-FFF2-40B4-BE49-F238E27FC236}">
              <a16:creationId xmlns:a16="http://schemas.microsoft.com/office/drawing/2014/main" id="{00000000-0008-0000-0400-000070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1137" name="Text Box 15">
          <a:extLst>
            <a:ext uri="{FF2B5EF4-FFF2-40B4-BE49-F238E27FC236}">
              <a16:creationId xmlns:a16="http://schemas.microsoft.com/office/drawing/2014/main" id="{00000000-0008-0000-0400-00007104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1107553</xdr:rowOff>
    </xdr:to>
    <xdr:sp macro="" textlink="">
      <xdr:nvSpPr>
        <xdr:cNvPr id="1138" name="Text Box 15">
          <a:extLst>
            <a:ext uri="{FF2B5EF4-FFF2-40B4-BE49-F238E27FC236}">
              <a16:creationId xmlns:a16="http://schemas.microsoft.com/office/drawing/2014/main" id="{00000000-0008-0000-0400-000072040000}"/>
            </a:ext>
          </a:extLst>
        </xdr:cNvPr>
        <xdr:cNvSpPr txBox="1">
          <a:spLocks noChangeArrowheads="1"/>
        </xdr:cNvSpPr>
      </xdr:nvSpPr>
      <xdr:spPr bwMode="auto">
        <a:xfrm>
          <a:off x="9867900" y="6981825"/>
          <a:ext cx="97630" cy="38793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1107553</xdr:rowOff>
    </xdr:to>
    <xdr:sp macro="" textlink="">
      <xdr:nvSpPr>
        <xdr:cNvPr id="1139" name="Text Box 15">
          <a:extLst>
            <a:ext uri="{FF2B5EF4-FFF2-40B4-BE49-F238E27FC236}">
              <a16:creationId xmlns:a16="http://schemas.microsoft.com/office/drawing/2014/main" id="{00000000-0008-0000-0400-000073040000}"/>
            </a:ext>
          </a:extLst>
        </xdr:cNvPr>
        <xdr:cNvSpPr txBox="1">
          <a:spLocks noChangeArrowheads="1"/>
        </xdr:cNvSpPr>
      </xdr:nvSpPr>
      <xdr:spPr bwMode="auto">
        <a:xfrm>
          <a:off x="9867900" y="6981825"/>
          <a:ext cx="97630" cy="38793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1107553</xdr:rowOff>
    </xdr:to>
    <xdr:sp macro="" textlink="">
      <xdr:nvSpPr>
        <xdr:cNvPr id="1140" name="Text Box 15">
          <a:extLst>
            <a:ext uri="{FF2B5EF4-FFF2-40B4-BE49-F238E27FC236}">
              <a16:creationId xmlns:a16="http://schemas.microsoft.com/office/drawing/2014/main" id="{00000000-0008-0000-0400-000074040000}"/>
            </a:ext>
          </a:extLst>
        </xdr:cNvPr>
        <xdr:cNvSpPr txBox="1">
          <a:spLocks noChangeArrowheads="1"/>
        </xdr:cNvSpPr>
      </xdr:nvSpPr>
      <xdr:spPr bwMode="auto">
        <a:xfrm>
          <a:off x="9867900" y="6981825"/>
          <a:ext cx="97630" cy="38793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1141" name="Text Box 15">
          <a:extLst>
            <a:ext uri="{FF2B5EF4-FFF2-40B4-BE49-F238E27FC236}">
              <a16:creationId xmlns:a16="http://schemas.microsoft.com/office/drawing/2014/main" id="{00000000-0008-0000-0400-00007504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1142" name="Text Box 16">
          <a:extLst>
            <a:ext uri="{FF2B5EF4-FFF2-40B4-BE49-F238E27FC236}">
              <a16:creationId xmlns:a16="http://schemas.microsoft.com/office/drawing/2014/main" id="{00000000-0008-0000-0400-000076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143" name="Text Box 17">
          <a:extLst>
            <a:ext uri="{FF2B5EF4-FFF2-40B4-BE49-F238E27FC236}">
              <a16:creationId xmlns:a16="http://schemas.microsoft.com/office/drawing/2014/main" id="{00000000-0008-0000-0400-000077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144" name="Text Box 18">
          <a:extLst>
            <a:ext uri="{FF2B5EF4-FFF2-40B4-BE49-F238E27FC236}">
              <a16:creationId xmlns:a16="http://schemas.microsoft.com/office/drawing/2014/main" id="{00000000-0008-0000-0400-000078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145" name="Text Box 19">
          <a:extLst>
            <a:ext uri="{FF2B5EF4-FFF2-40B4-BE49-F238E27FC236}">
              <a16:creationId xmlns:a16="http://schemas.microsoft.com/office/drawing/2014/main" id="{00000000-0008-0000-0400-000079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1146" name="Text Box 16">
          <a:extLst>
            <a:ext uri="{FF2B5EF4-FFF2-40B4-BE49-F238E27FC236}">
              <a16:creationId xmlns:a16="http://schemas.microsoft.com/office/drawing/2014/main" id="{00000000-0008-0000-0400-00007A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147" name="Text Box 17">
          <a:extLst>
            <a:ext uri="{FF2B5EF4-FFF2-40B4-BE49-F238E27FC236}">
              <a16:creationId xmlns:a16="http://schemas.microsoft.com/office/drawing/2014/main" id="{00000000-0008-0000-0400-00007B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148" name="Text Box 18">
          <a:extLst>
            <a:ext uri="{FF2B5EF4-FFF2-40B4-BE49-F238E27FC236}">
              <a16:creationId xmlns:a16="http://schemas.microsoft.com/office/drawing/2014/main" id="{00000000-0008-0000-0400-00007C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149" name="Text Box 19">
          <a:extLst>
            <a:ext uri="{FF2B5EF4-FFF2-40B4-BE49-F238E27FC236}">
              <a16:creationId xmlns:a16="http://schemas.microsoft.com/office/drawing/2014/main" id="{00000000-0008-0000-0400-00007D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1150" name="Text Box 15">
          <a:extLst>
            <a:ext uri="{FF2B5EF4-FFF2-40B4-BE49-F238E27FC236}">
              <a16:creationId xmlns:a16="http://schemas.microsoft.com/office/drawing/2014/main" id="{00000000-0008-0000-0400-00007E04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1107553</xdr:rowOff>
    </xdr:to>
    <xdr:sp macro="" textlink="">
      <xdr:nvSpPr>
        <xdr:cNvPr id="1151" name="Text Box 15">
          <a:extLst>
            <a:ext uri="{FF2B5EF4-FFF2-40B4-BE49-F238E27FC236}">
              <a16:creationId xmlns:a16="http://schemas.microsoft.com/office/drawing/2014/main" id="{00000000-0008-0000-0400-00007F040000}"/>
            </a:ext>
          </a:extLst>
        </xdr:cNvPr>
        <xdr:cNvSpPr txBox="1">
          <a:spLocks noChangeArrowheads="1"/>
        </xdr:cNvSpPr>
      </xdr:nvSpPr>
      <xdr:spPr bwMode="auto">
        <a:xfrm>
          <a:off x="9867900" y="6981825"/>
          <a:ext cx="97630" cy="38793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1107553</xdr:rowOff>
    </xdr:to>
    <xdr:sp macro="" textlink="">
      <xdr:nvSpPr>
        <xdr:cNvPr id="1152" name="Text Box 15">
          <a:extLst>
            <a:ext uri="{FF2B5EF4-FFF2-40B4-BE49-F238E27FC236}">
              <a16:creationId xmlns:a16="http://schemas.microsoft.com/office/drawing/2014/main" id="{00000000-0008-0000-0400-000080040000}"/>
            </a:ext>
          </a:extLst>
        </xdr:cNvPr>
        <xdr:cNvSpPr txBox="1">
          <a:spLocks noChangeArrowheads="1"/>
        </xdr:cNvSpPr>
      </xdr:nvSpPr>
      <xdr:spPr bwMode="auto">
        <a:xfrm>
          <a:off x="9867900" y="6981825"/>
          <a:ext cx="97630" cy="38793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1107553</xdr:rowOff>
    </xdr:to>
    <xdr:sp macro="" textlink="">
      <xdr:nvSpPr>
        <xdr:cNvPr id="1153" name="Text Box 15">
          <a:extLst>
            <a:ext uri="{FF2B5EF4-FFF2-40B4-BE49-F238E27FC236}">
              <a16:creationId xmlns:a16="http://schemas.microsoft.com/office/drawing/2014/main" id="{00000000-0008-0000-0400-000081040000}"/>
            </a:ext>
          </a:extLst>
        </xdr:cNvPr>
        <xdr:cNvSpPr txBox="1">
          <a:spLocks noChangeArrowheads="1"/>
        </xdr:cNvSpPr>
      </xdr:nvSpPr>
      <xdr:spPr bwMode="auto">
        <a:xfrm>
          <a:off x="9867900" y="6981825"/>
          <a:ext cx="97630" cy="38793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1154" name="Text Box 15">
          <a:extLst>
            <a:ext uri="{FF2B5EF4-FFF2-40B4-BE49-F238E27FC236}">
              <a16:creationId xmlns:a16="http://schemas.microsoft.com/office/drawing/2014/main" id="{00000000-0008-0000-0400-00008204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1155" name="Text Box 16">
          <a:extLst>
            <a:ext uri="{FF2B5EF4-FFF2-40B4-BE49-F238E27FC236}">
              <a16:creationId xmlns:a16="http://schemas.microsoft.com/office/drawing/2014/main" id="{00000000-0008-0000-0400-000083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156" name="Text Box 17">
          <a:extLst>
            <a:ext uri="{FF2B5EF4-FFF2-40B4-BE49-F238E27FC236}">
              <a16:creationId xmlns:a16="http://schemas.microsoft.com/office/drawing/2014/main" id="{00000000-0008-0000-0400-000084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157" name="Text Box 18">
          <a:extLst>
            <a:ext uri="{FF2B5EF4-FFF2-40B4-BE49-F238E27FC236}">
              <a16:creationId xmlns:a16="http://schemas.microsoft.com/office/drawing/2014/main" id="{00000000-0008-0000-0400-000085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158" name="Text Box 19">
          <a:extLst>
            <a:ext uri="{FF2B5EF4-FFF2-40B4-BE49-F238E27FC236}">
              <a16:creationId xmlns:a16="http://schemas.microsoft.com/office/drawing/2014/main" id="{00000000-0008-0000-0400-000086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1159" name="Text Box 16">
          <a:extLst>
            <a:ext uri="{FF2B5EF4-FFF2-40B4-BE49-F238E27FC236}">
              <a16:creationId xmlns:a16="http://schemas.microsoft.com/office/drawing/2014/main" id="{00000000-0008-0000-0400-000087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160" name="Text Box 17">
          <a:extLst>
            <a:ext uri="{FF2B5EF4-FFF2-40B4-BE49-F238E27FC236}">
              <a16:creationId xmlns:a16="http://schemas.microsoft.com/office/drawing/2014/main" id="{00000000-0008-0000-0400-000088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161" name="Text Box 18">
          <a:extLst>
            <a:ext uri="{FF2B5EF4-FFF2-40B4-BE49-F238E27FC236}">
              <a16:creationId xmlns:a16="http://schemas.microsoft.com/office/drawing/2014/main" id="{00000000-0008-0000-0400-000089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162" name="Text Box 19">
          <a:extLst>
            <a:ext uri="{FF2B5EF4-FFF2-40B4-BE49-F238E27FC236}">
              <a16:creationId xmlns:a16="http://schemas.microsoft.com/office/drawing/2014/main" id="{00000000-0008-0000-0400-00008A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1163" name="Text Box 15">
          <a:extLst>
            <a:ext uri="{FF2B5EF4-FFF2-40B4-BE49-F238E27FC236}">
              <a16:creationId xmlns:a16="http://schemas.microsoft.com/office/drawing/2014/main" id="{00000000-0008-0000-0400-00008B04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1107553</xdr:rowOff>
    </xdr:to>
    <xdr:sp macro="" textlink="">
      <xdr:nvSpPr>
        <xdr:cNvPr id="1164" name="Text Box 15">
          <a:extLst>
            <a:ext uri="{FF2B5EF4-FFF2-40B4-BE49-F238E27FC236}">
              <a16:creationId xmlns:a16="http://schemas.microsoft.com/office/drawing/2014/main" id="{00000000-0008-0000-0400-00008C040000}"/>
            </a:ext>
          </a:extLst>
        </xdr:cNvPr>
        <xdr:cNvSpPr txBox="1">
          <a:spLocks noChangeArrowheads="1"/>
        </xdr:cNvSpPr>
      </xdr:nvSpPr>
      <xdr:spPr bwMode="auto">
        <a:xfrm>
          <a:off x="9867900" y="6981825"/>
          <a:ext cx="97630" cy="38793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1107553</xdr:rowOff>
    </xdr:to>
    <xdr:sp macro="" textlink="">
      <xdr:nvSpPr>
        <xdr:cNvPr id="1165" name="Text Box 15">
          <a:extLst>
            <a:ext uri="{FF2B5EF4-FFF2-40B4-BE49-F238E27FC236}">
              <a16:creationId xmlns:a16="http://schemas.microsoft.com/office/drawing/2014/main" id="{00000000-0008-0000-0400-00008D040000}"/>
            </a:ext>
          </a:extLst>
        </xdr:cNvPr>
        <xdr:cNvSpPr txBox="1">
          <a:spLocks noChangeArrowheads="1"/>
        </xdr:cNvSpPr>
      </xdr:nvSpPr>
      <xdr:spPr bwMode="auto">
        <a:xfrm>
          <a:off x="9867900" y="6981825"/>
          <a:ext cx="97630" cy="38793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1107553</xdr:rowOff>
    </xdr:to>
    <xdr:sp macro="" textlink="">
      <xdr:nvSpPr>
        <xdr:cNvPr id="1166" name="Text Box 15">
          <a:extLst>
            <a:ext uri="{FF2B5EF4-FFF2-40B4-BE49-F238E27FC236}">
              <a16:creationId xmlns:a16="http://schemas.microsoft.com/office/drawing/2014/main" id="{00000000-0008-0000-0400-00008E040000}"/>
            </a:ext>
          </a:extLst>
        </xdr:cNvPr>
        <xdr:cNvSpPr txBox="1">
          <a:spLocks noChangeArrowheads="1"/>
        </xdr:cNvSpPr>
      </xdr:nvSpPr>
      <xdr:spPr bwMode="auto">
        <a:xfrm>
          <a:off x="9867900" y="6981825"/>
          <a:ext cx="97630" cy="38793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1167" name="Text Box 15">
          <a:extLst>
            <a:ext uri="{FF2B5EF4-FFF2-40B4-BE49-F238E27FC236}">
              <a16:creationId xmlns:a16="http://schemas.microsoft.com/office/drawing/2014/main" id="{00000000-0008-0000-0400-00008F04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1168" name="Text Box 16">
          <a:extLst>
            <a:ext uri="{FF2B5EF4-FFF2-40B4-BE49-F238E27FC236}">
              <a16:creationId xmlns:a16="http://schemas.microsoft.com/office/drawing/2014/main" id="{00000000-0008-0000-0400-000090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169" name="Text Box 17">
          <a:extLst>
            <a:ext uri="{FF2B5EF4-FFF2-40B4-BE49-F238E27FC236}">
              <a16:creationId xmlns:a16="http://schemas.microsoft.com/office/drawing/2014/main" id="{00000000-0008-0000-0400-000091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170" name="Text Box 18">
          <a:extLst>
            <a:ext uri="{FF2B5EF4-FFF2-40B4-BE49-F238E27FC236}">
              <a16:creationId xmlns:a16="http://schemas.microsoft.com/office/drawing/2014/main" id="{00000000-0008-0000-0400-000092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171" name="Text Box 19">
          <a:extLst>
            <a:ext uri="{FF2B5EF4-FFF2-40B4-BE49-F238E27FC236}">
              <a16:creationId xmlns:a16="http://schemas.microsoft.com/office/drawing/2014/main" id="{00000000-0008-0000-0400-000093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1172" name="Text Box 16">
          <a:extLst>
            <a:ext uri="{FF2B5EF4-FFF2-40B4-BE49-F238E27FC236}">
              <a16:creationId xmlns:a16="http://schemas.microsoft.com/office/drawing/2014/main" id="{00000000-0008-0000-0400-000094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173" name="Text Box 17">
          <a:extLst>
            <a:ext uri="{FF2B5EF4-FFF2-40B4-BE49-F238E27FC236}">
              <a16:creationId xmlns:a16="http://schemas.microsoft.com/office/drawing/2014/main" id="{00000000-0008-0000-0400-000095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174" name="Text Box 18">
          <a:extLst>
            <a:ext uri="{FF2B5EF4-FFF2-40B4-BE49-F238E27FC236}">
              <a16:creationId xmlns:a16="http://schemas.microsoft.com/office/drawing/2014/main" id="{00000000-0008-0000-0400-000096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175" name="Text Box 19">
          <a:extLst>
            <a:ext uri="{FF2B5EF4-FFF2-40B4-BE49-F238E27FC236}">
              <a16:creationId xmlns:a16="http://schemas.microsoft.com/office/drawing/2014/main" id="{00000000-0008-0000-0400-000097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1176" name="Text Box 15">
          <a:extLst>
            <a:ext uri="{FF2B5EF4-FFF2-40B4-BE49-F238E27FC236}">
              <a16:creationId xmlns:a16="http://schemas.microsoft.com/office/drawing/2014/main" id="{00000000-0008-0000-0400-00009804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1107554</xdr:rowOff>
    </xdr:to>
    <xdr:sp macro="" textlink="">
      <xdr:nvSpPr>
        <xdr:cNvPr id="1177" name="Text Box 15">
          <a:extLst>
            <a:ext uri="{FF2B5EF4-FFF2-40B4-BE49-F238E27FC236}">
              <a16:creationId xmlns:a16="http://schemas.microsoft.com/office/drawing/2014/main" id="{00000000-0008-0000-0400-000099040000}"/>
            </a:ext>
          </a:extLst>
        </xdr:cNvPr>
        <xdr:cNvSpPr txBox="1">
          <a:spLocks noChangeArrowheads="1"/>
        </xdr:cNvSpPr>
      </xdr:nvSpPr>
      <xdr:spPr bwMode="auto">
        <a:xfrm>
          <a:off x="9867900" y="6981825"/>
          <a:ext cx="97630" cy="387932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1107554</xdr:rowOff>
    </xdr:to>
    <xdr:sp macro="" textlink="">
      <xdr:nvSpPr>
        <xdr:cNvPr id="1178" name="Text Box 15">
          <a:extLst>
            <a:ext uri="{FF2B5EF4-FFF2-40B4-BE49-F238E27FC236}">
              <a16:creationId xmlns:a16="http://schemas.microsoft.com/office/drawing/2014/main" id="{00000000-0008-0000-0400-00009A040000}"/>
            </a:ext>
          </a:extLst>
        </xdr:cNvPr>
        <xdr:cNvSpPr txBox="1">
          <a:spLocks noChangeArrowheads="1"/>
        </xdr:cNvSpPr>
      </xdr:nvSpPr>
      <xdr:spPr bwMode="auto">
        <a:xfrm>
          <a:off x="9867900" y="6981825"/>
          <a:ext cx="97630" cy="387932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1107554</xdr:rowOff>
    </xdr:to>
    <xdr:sp macro="" textlink="">
      <xdr:nvSpPr>
        <xdr:cNvPr id="1179" name="Text Box 15">
          <a:extLst>
            <a:ext uri="{FF2B5EF4-FFF2-40B4-BE49-F238E27FC236}">
              <a16:creationId xmlns:a16="http://schemas.microsoft.com/office/drawing/2014/main" id="{00000000-0008-0000-0400-00009B040000}"/>
            </a:ext>
          </a:extLst>
        </xdr:cNvPr>
        <xdr:cNvSpPr txBox="1">
          <a:spLocks noChangeArrowheads="1"/>
        </xdr:cNvSpPr>
      </xdr:nvSpPr>
      <xdr:spPr bwMode="auto">
        <a:xfrm>
          <a:off x="9867900" y="6981825"/>
          <a:ext cx="97630" cy="387932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1180" name="Text Box 15">
          <a:extLst>
            <a:ext uri="{FF2B5EF4-FFF2-40B4-BE49-F238E27FC236}">
              <a16:creationId xmlns:a16="http://schemas.microsoft.com/office/drawing/2014/main" id="{00000000-0008-0000-0400-00009C04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1181" name="Text Box 16">
          <a:extLst>
            <a:ext uri="{FF2B5EF4-FFF2-40B4-BE49-F238E27FC236}">
              <a16:creationId xmlns:a16="http://schemas.microsoft.com/office/drawing/2014/main" id="{00000000-0008-0000-0400-00009D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182" name="Text Box 17">
          <a:extLst>
            <a:ext uri="{FF2B5EF4-FFF2-40B4-BE49-F238E27FC236}">
              <a16:creationId xmlns:a16="http://schemas.microsoft.com/office/drawing/2014/main" id="{00000000-0008-0000-0400-00009E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183" name="Text Box 18">
          <a:extLst>
            <a:ext uri="{FF2B5EF4-FFF2-40B4-BE49-F238E27FC236}">
              <a16:creationId xmlns:a16="http://schemas.microsoft.com/office/drawing/2014/main" id="{00000000-0008-0000-0400-00009F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184" name="Text Box 19">
          <a:extLst>
            <a:ext uri="{FF2B5EF4-FFF2-40B4-BE49-F238E27FC236}">
              <a16:creationId xmlns:a16="http://schemas.microsoft.com/office/drawing/2014/main" id="{00000000-0008-0000-0400-0000A0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1185" name="Text Box 16">
          <a:extLst>
            <a:ext uri="{FF2B5EF4-FFF2-40B4-BE49-F238E27FC236}">
              <a16:creationId xmlns:a16="http://schemas.microsoft.com/office/drawing/2014/main" id="{00000000-0008-0000-0400-0000A1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186" name="Text Box 17">
          <a:extLst>
            <a:ext uri="{FF2B5EF4-FFF2-40B4-BE49-F238E27FC236}">
              <a16:creationId xmlns:a16="http://schemas.microsoft.com/office/drawing/2014/main" id="{00000000-0008-0000-0400-0000A2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187" name="Text Box 18">
          <a:extLst>
            <a:ext uri="{FF2B5EF4-FFF2-40B4-BE49-F238E27FC236}">
              <a16:creationId xmlns:a16="http://schemas.microsoft.com/office/drawing/2014/main" id="{00000000-0008-0000-0400-0000A3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188" name="Text Box 19">
          <a:extLst>
            <a:ext uri="{FF2B5EF4-FFF2-40B4-BE49-F238E27FC236}">
              <a16:creationId xmlns:a16="http://schemas.microsoft.com/office/drawing/2014/main" id="{00000000-0008-0000-0400-0000A4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1189" name="Text Box 15">
          <a:extLst>
            <a:ext uri="{FF2B5EF4-FFF2-40B4-BE49-F238E27FC236}">
              <a16:creationId xmlns:a16="http://schemas.microsoft.com/office/drawing/2014/main" id="{00000000-0008-0000-0400-0000A504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1107554</xdr:rowOff>
    </xdr:to>
    <xdr:sp macro="" textlink="">
      <xdr:nvSpPr>
        <xdr:cNvPr id="1190" name="Text Box 15">
          <a:extLst>
            <a:ext uri="{FF2B5EF4-FFF2-40B4-BE49-F238E27FC236}">
              <a16:creationId xmlns:a16="http://schemas.microsoft.com/office/drawing/2014/main" id="{00000000-0008-0000-0400-0000A6040000}"/>
            </a:ext>
          </a:extLst>
        </xdr:cNvPr>
        <xdr:cNvSpPr txBox="1">
          <a:spLocks noChangeArrowheads="1"/>
        </xdr:cNvSpPr>
      </xdr:nvSpPr>
      <xdr:spPr bwMode="auto">
        <a:xfrm>
          <a:off x="9867900" y="6981825"/>
          <a:ext cx="97630" cy="387932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1107554</xdr:rowOff>
    </xdr:to>
    <xdr:sp macro="" textlink="">
      <xdr:nvSpPr>
        <xdr:cNvPr id="1191" name="Text Box 15">
          <a:extLst>
            <a:ext uri="{FF2B5EF4-FFF2-40B4-BE49-F238E27FC236}">
              <a16:creationId xmlns:a16="http://schemas.microsoft.com/office/drawing/2014/main" id="{00000000-0008-0000-0400-0000A7040000}"/>
            </a:ext>
          </a:extLst>
        </xdr:cNvPr>
        <xdr:cNvSpPr txBox="1">
          <a:spLocks noChangeArrowheads="1"/>
        </xdr:cNvSpPr>
      </xdr:nvSpPr>
      <xdr:spPr bwMode="auto">
        <a:xfrm>
          <a:off x="9867900" y="6981825"/>
          <a:ext cx="97630" cy="387932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1107554</xdr:rowOff>
    </xdr:to>
    <xdr:sp macro="" textlink="">
      <xdr:nvSpPr>
        <xdr:cNvPr id="1192" name="Text Box 15">
          <a:extLst>
            <a:ext uri="{FF2B5EF4-FFF2-40B4-BE49-F238E27FC236}">
              <a16:creationId xmlns:a16="http://schemas.microsoft.com/office/drawing/2014/main" id="{00000000-0008-0000-0400-0000A8040000}"/>
            </a:ext>
          </a:extLst>
        </xdr:cNvPr>
        <xdr:cNvSpPr txBox="1">
          <a:spLocks noChangeArrowheads="1"/>
        </xdr:cNvSpPr>
      </xdr:nvSpPr>
      <xdr:spPr bwMode="auto">
        <a:xfrm>
          <a:off x="9867900" y="6981825"/>
          <a:ext cx="97630" cy="387932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1193" name="Text Box 15">
          <a:extLst>
            <a:ext uri="{FF2B5EF4-FFF2-40B4-BE49-F238E27FC236}">
              <a16:creationId xmlns:a16="http://schemas.microsoft.com/office/drawing/2014/main" id="{00000000-0008-0000-0400-0000A904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1194" name="Text Box 16">
          <a:extLst>
            <a:ext uri="{FF2B5EF4-FFF2-40B4-BE49-F238E27FC236}">
              <a16:creationId xmlns:a16="http://schemas.microsoft.com/office/drawing/2014/main" id="{00000000-0008-0000-0400-0000AA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195" name="Text Box 17">
          <a:extLst>
            <a:ext uri="{FF2B5EF4-FFF2-40B4-BE49-F238E27FC236}">
              <a16:creationId xmlns:a16="http://schemas.microsoft.com/office/drawing/2014/main" id="{00000000-0008-0000-0400-0000AB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196" name="Text Box 18">
          <a:extLst>
            <a:ext uri="{FF2B5EF4-FFF2-40B4-BE49-F238E27FC236}">
              <a16:creationId xmlns:a16="http://schemas.microsoft.com/office/drawing/2014/main" id="{00000000-0008-0000-0400-0000AC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197" name="Text Box 19">
          <a:extLst>
            <a:ext uri="{FF2B5EF4-FFF2-40B4-BE49-F238E27FC236}">
              <a16:creationId xmlns:a16="http://schemas.microsoft.com/office/drawing/2014/main" id="{00000000-0008-0000-0400-0000AD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1198" name="Text Box 16">
          <a:extLst>
            <a:ext uri="{FF2B5EF4-FFF2-40B4-BE49-F238E27FC236}">
              <a16:creationId xmlns:a16="http://schemas.microsoft.com/office/drawing/2014/main" id="{00000000-0008-0000-0400-0000AE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199" name="Text Box 17">
          <a:extLst>
            <a:ext uri="{FF2B5EF4-FFF2-40B4-BE49-F238E27FC236}">
              <a16:creationId xmlns:a16="http://schemas.microsoft.com/office/drawing/2014/main" id="{00000000-0008-0000-0400-0000AF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200" name="Text Box 18">
          <a:extLst>
            <a:ext uri="{FF2B5EF4-FFF2-40B4-BE49-F238E27FC236}">
              <a16:creationId xmlns:a16="http://schemas.microsoft.com/office/drawing/2014/main" id="{00000000-0008-0000-0400-0000B0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201" name="Text Box 19">
          <a:extLst>
            <a:ext uri="{FF2B5EF4-FFF2-40B4-BE49-F238E27FC236}">
              <a16:creationId xmlns:a16="http://schemas.microsoft.com/office/drawing/2014/main" id="{00000000-0008-0000-0400-0000B1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1202" name="Text Box 15">
          <a:extLst>
            <a:ext uri="{FF2B5EF4-FFF2-40B4-BE49-F238E27FC236}">
              <a16:creationId xmlns:a16="http://schemas.microsoft.com/office/drawing/2014/main" id="{00000000-0008-0000-0400-0000B204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1107554</xdr:rowOff>
    </xdr:to>
    <xdr:sp macro="" textlink="">
      <xdr:nvSpPr>
        <xdr:cNvPr id="1203" name="Text Box 15">
          <a:extLst>
            <a:ext uri="{FF2B5EF4-FFF2-40B4-BE49-F238E27FC236}">
              <a16:creationId xmlns:a16="http://schemas.microsoft.com/office/drawing/2014/main" id="{00000000-0008-0000-0400-0000B3040000}"/>
            </a:ext>
          </a:extLst>
        </xdr:cNvPr>
        <xdr:cNvSpPr txBox="1">
          <a:spLocks noChangeArrowheads="1"/>
        </xdr:cNvSpPr>
      </xdr:nvSpPr>
      <xdr:spPr bwMode="auto">
        <a:xfrm>
          <a:off x="9867900" y="6981825"/>
          <a:ext cx="97630" cy="387932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1107554</xdr:rowOff>
    </xdr:to>
    <xdr:sp macro="" textlink="">
      <xdr:nvSpPr>
        <xdr:cNvPr id="1204" name="Text Box 15">
          <a:extLst>
            <a:ext uri="{FF2B5EF4-FFF2-40B4-BE49-F238E27FC236}">
              <a16:creationId xmlns:a16="http://schemas.microsoft.com/office/drawing/2014/main" id="{00000000-0008-0000-0400-0000B4040000}"/>
            </a:ext>
          </a:extLst>
        </xdr:cNvPr>
        <xdr:cNvSpPr txBox="1">
          <a:spLocks noChangeArrowheads="1"/>
        </xdr:cNvSpPr>
      </xdr:nvSpPr>
      <xdr:spPr bwMode="auto">
        <a:xfrm>
          <a:off x="9867900" y="6981825"/>
          <a:ext cx="97630" cy="387932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1107554</xdr:rowOff>
    </xdr:to>
    <xdr:sp macro="" textlink="">
      <xdr:nvSpPr>
        <xdr:cNvPr id="1205" name="Text Box 15">
          <a:extLst>
            <a:ext uri="{FF2B5EF4-FFF2-40B4-BE49-F238E27FC236}">
              <a16:creationId xmlns:a16="http://schemas.microsoft.com/office/drawing/2014/main" id="{00000000-0008-0000-0400-0000B5040000}"/>
            </a:ext>
          </a:extLst>
        </xdr:cNvPr>
        <xdr:cNvSpPr txBox="1">
          <a:spLocks noChangeArrowheads="1"/>
        </xdr:cNvSpPr>
      </xdr:nvSpPr>
      <xdr:spPr bwMode="auto">
        <a:xfrm>
          <a:off x="9867900" y="6981825"/>
          <a:ext cx="97630" cy="387932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1206" name="Text Box 15">
          <a:extLst>
            <a:ext uri="{FF2B5EF4-FFF2-40B4-BE49-F238E27FC236}">
              <a16:creationId xmlns:a16="http://schemas.microsoft.com/office/drawing/2014/main" id="{00000000-0008-0000-0400-0000B604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1207" name="Text Box 16">
          <a:extLst>
            <a:ext uri="{FF2B5EF4-FFF2-40B4-BE49-F238E27FC236}">
              <a16:creationId xmlns:a16="http://schemas.microsoft.com/office/drawing/2014/main" id="{00000000-0008-0000-0400-0000B7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208" name="Text Box 17">
          <a:extLst>
            <a:ext uri="{FF2B5EF4-FFF2-40B4-BE49-F238E27FC236}">
              <a16:creationId xmlns:a16="http://schemas.microsoft.com/office/drawing/2014/main" id="{00000000-0008-0000-0400-0000B8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209" name="Text Box 18">
          <a:extLst>
            <a:ext uri="{FF2B5EF4-FFF2-40B4-BE49-F238E27FC236}">
              <a16:creationId xmlns:a16="http://schemas.microsoft.com/office/drawing/2014/main" id="{00000000-0008-0000-0400-0000B9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210" name="Text Box 19">
          <a:extLst>
            <a:ext uri="{FF2B5EF4-FFF2-40B4-BE49-F238E27FC236}">
              <a16:creationId xmlns:a16="http://schemas.microsoft.com/office/drawing/2014/main" id="{00000000-0008-0000-0400-0000BA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1211" name="Text Box 16">
          <a:extLst>
            <a:ext uri="{FF2B5EF4-FFF2-40B4-BE49-F238E27FC236}">
              <a16:creationId xmlns:a16="http://schemas.microsoft.com/office/drawing/2014/main" id="{00000000-0008-0000-0400-0000BB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212" name="Text Box 17">
          <a:extLst>
            <a:ext uri="{FF2B5EF4-FFF2-40B4-BE49-F238E27FC236}">
              <a16:creationId xmlns:a16="http://schemas.microsoft.com/office/drawing/2014/main" id="{00000000-0008-0000-0400-0000BC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213" name="Text Box 18">
          <a:extLst>
            <a:ext uri="{FF2B5EF4-FFF2-40B4-BE49-F238E27FC236}">
              <a16:creationId xmlns:a16="http://schemas.microsoft.com/office/drawing/2014/main" id="{00000000-0008-0000-0400-0000BD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214" name="Text Box 19">
          <a:extLst>
            <a:ext uri="{FF2B5EF4-FFF2-40B4-BE49-F238E27FC236}">
              <a16:creationId xmlns:a16="http://schemas.microsoft.com/office/drawing/2014/main" id="{00000000-0008-0000-0400-0000BE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1215" name="Text Box 15">
          <a:extLst>
            <a:ext uri="{FF2B5EF4-FFF2-40B4-BE49-F238E27FC236}">
              <a16:creationId xmlns:a16="http://schemas.microsoft.com/office/drawing/2014/main" id="{00000000-0008-0000-0400-0000BF04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1100750</xdr:rowOff>
    </xdr:to>
    <xdr:sp macro="" textlink="">
      <xdr:nvSpPr>
        <xdr:cNvPr id="1216" name="Text Box 15">
          <a:extLst>
            <a:ext uri="{FF2B5EF4-FFF2-40B4-BE49-F238E27FC236}">
              <a16:creationId xmlns:a16="http://schemas.microsoft.com/office/drawing/2014/main" id="{00000000-0008-0000-0400-0000C0040000}"/>
            </a:ext>
          </a:extLst>
        </xdr:cNvPr>
        <xdr:cNvSpPr txBox="1">
          <a:spLocks noChangeArrowheads="1"/>
        </xdr:cNvSpPr>
      </xdr:nvSpPr>
      <xdr:spPr bwMode="auto">
        <a:xfrm>
          <a:off x="9867900" y="6981825"/>
          <a:ext cx="97630" cy="38725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1100750</xdr:rowOff>
    </xdr:to>
    <xdr:sp macro="" textlink="">
      <xdr:nvSpPr>
        <xdr:cNvPr id="1217" name="Text Box 15">
          <a:extLst>
            <a:ext uri="{FF2B5EF4-FFF2-40B4-BE49-F238E27FC236}">
              <a16:creationId xmlns:a16="http://schemas.microsoft.com/office/drawing/2014/main" id="{00000000-0008-0000-0400-0000C1040000}"/>
            </a:ext>
          </a:extLst>
        </xdr:cNvPr>
        <xdr:cNvSpPr txBox="1">
          <a:spLocks noChangeArrowheads="1"/>
        </xdr:cNvSpPr>
      </xdr:nvSpPr>
      <xdr:spPr bwMode="auto">
        <a:xfrm>
          <a:off x="9867900" y="6981825"/>
          <a:ext cx="97630" cy="38725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1100750</xdr:rowOff>
    </xdr:to>
    <xdr:sp macro="" textlink="">
      <xdr:nvSpPr>
        <xdr:cNvPr id="1218" name="Text Box 15">
          <a:extLst>
            <a:ext uri="{FF2B5EF4-FFF2-40B4-BE49-F238E27FC236}">
              <a16:creationId xmlns:a16="http://schemas.microsoft.com/office/drawing/2014/main" id="{00000000-0008-0000-0400-0000C2040000}"/>
            </a:ext>
          </a:extLst>
        </xdr:cNvPr>
        <xdr:cNvSpPr txBox="1">
          <a:spLocks noChangeArrowheads="1"/>
        </xdr:cNvSpPr>
      </xdr:nvSpPr>
      <xdr:spPr bwMode="auto">
        <a:xfrm>
          <a:off x="9867900" y="6981825"/>
          <a:ext cx="97630" cy="38725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1219" name="Text Box 15">
          <a:extLst>
            <a:ext uri="{FF2B5EF4-FFF2-40B4-BE49-F238E27FC236}">
              <a16:creationId xmlns:a16="http://schemas.microsoft.com/office/drawing/2014/main" id="{00000000-0008-0000-0400-0000C304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1220" name="Text Box 16">
          <a:extLst>
            <a:ext uri="{FF2B5EF4-FFF2-40B4-BE49-F238E27FC236}">
              <a16:creationId xmlns:a16="http://schemas.microsoft.com/office/drawing/2014/main" id="{00000000-0008-0000-0400-0000C4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221" name="Text Box 17">
          <a:extLst>
            <a:ext uri="{FF2B5EF4-FFF2-40B4-BE49-F238E27FC236}">
              <a16:creationId xmlns:a16="http://schemas.microsoft.com/office/drawing/2014/main" id="{00000000-0008-0000-0400-0000C5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222" name="Text Box 18">
          <a:extLst>
            <a:ext uri="{FF2B5EF4-FFF2-40B4-BE49-F238E27FC236}">
              <a16:creationId xmlns:a16="http://schemas.microsoft.com/office/drawing/2014/main" id="{00000000-0008-0000-0400-0000C6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223" name="Text Box 19">
          <a:extLst>
            <a:ext uri="{FF2B5EF4-FFF2-40B4-BE49-F238E27FC236}">
              <a16:creationId xmlns:a16="http://schemas.microsoft.com/office/drawing/2014/main" id="{00000000-0008-0000-0400-0000C7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1224" name="Text Box 16">
          <a:extLst>
            <a:ext uri="{FF2B5EF4-FFF2-40B4-BE49-F238E27FC236}">
              <a16:creationId xmlns:a16="http://schemas.microsoft.com/office/drawing/2014/main" id="{00000000-0008-0000-0400-0000C8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225" name="Text Box 17">
          <a:extLst>
            <a:ext uri="{FF2B5EF4-FFF2-40B4-BE49-F238E27FC236}">
              <a16:creationId xmlns:a16="http://schemas.microsoft.com/office/drawing/2014/main" id="{00000000-0008-0000-0400-0000C9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226" name="Text Box 18">
          <a:extLst>
            <a:ext uri="{FF2B5EF4-FFF2-40B4-BE49-F238E27FC236}">
              <a16:creationId xmlns:a16="http://schemas.microsoft.com/office/drawing/2014/main" id="{00000000-0008-0000-0400-0000CA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227" name="Text Box 19">
          <a:extLst>
            <a:ext uri="{FF2B5EF4-FFF2-40B4-BE49-F238E27FC236}">
              <a16:creationId xmlns:a16="http://schemas.microsoft.com/office/drawing/2014/main" id="{00000000-0008-0000-0400-0000CB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1228" name="Text Box 15">
          <a:extLst>
            <a:ext uri="{FF2B5EF4-FFF2-40B4-BE49-F238E27FC236}">
              <a16:creationId xmlns:a16="http://schemas.microsoft.com/office/drawing/2014/main" id="{00000000-0008-0000-0400-0000CC04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857250</xdr:colOff>
      <xdr:row>15</xdr:row>
      <xdr:rowOff>0</xdr:rowOff>
    </xdr:from>
    <xdr:to>
      <xdr:col>14</xdr:col>
      <xdr:colOff>97630</xdr:colOff>
      <xdr:row>15</xdr:row>
      <xdr:rowOff>1100750</xdr:rowOff>
    </xdr:to>
    <xdr:sp macro="" textlink="">
      <xdr:nvSpPr>
        <xdr:cNvPr id="1229" name="Text Box 15">
          <a:extLst>
            <a:ext uri="{FF2B5EF4-FFF2-40B4-BE49-F238E27FC236}">
              <a16:creationId xmlns:a16="http://schemas.microsoft.com/office/drawing/2014/main" id="{00000000-0008-0000-0400-0000CD040000}"/>
            </a:ext>
          </a:extLst>
        </xdr:cNvPr>
        <xdr:cNvSpPr txBox="1">
          <a:spLocks noChangeArrowheads="1"/>
        </xdr:cNvSpPr>
      </xdr:nvSpPr>
      <xdr:spPr bwMode="auto">
        <a:xfrm>
          <a:off x="9867900" y="6981825"/>
          <a:ext cx="97630" cy="38725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1100750</xdr:rowOff>
    </xdr:to>
    <xdr:sp macro="" textlink="">
      <xdr:nvSpPr>
        <xdr:cNvPr id="1230" name="Text Box 15">
          <a:extLst>
            <a:ext uri="{FF2B5EF4-FFF2-40B4-BE49-F238E27FC236}">
              <a16:creationId xmlns:a16="http://schemas.microsoft.com/office/drawing/2014/main" id="{00000000-0008-0000-0400-0000CE040000}"/>
            </a:ext>
          </a:extLst>
        </xdr:cNvPr>
        <xdr:cNvSpPr txBox="1">
          <a:spLocks noChangeArrowheads="1"/>
        </xdr:cNvSpPr>
      </xdr:nvSpPr>
      <xdr:spPr bwMode="auto">
        <a:xfrm>
          <a:off x="9867900" y="6981825"/>
          <a:ext cx="97630" cy="38725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1100750</xdr:rowOff>
    </xdr:to>
    <xdr:sp macro="" textlink="">
      <xdr:nvSpPr>
        <xdr:cNvPr id="1231" name="Text Box 15">
          <a:extLst>
            <a:ext uri="{FF2B5EF4-FFF2-40B4-BE49-F238E27FC236}">
              <a16:creationId xmlns:a16="http://schemas.microsoft.com/office/drawing/2014/main" id="{00000000-0008-0000-0400-0000CF040000}"/>
            </a:ext>
          </a:extLst>
        </xdr:cNvPr>
        <xdr:cNvSpPr txBox="1">
          <a:spLocks noChangeArrowheads="1"/>
        </xdr:cNvSpPr>
      </xdr:nvSpPr>
      <xdr:spPr bwMode="auto">
        <a:xfrm>
          <a:off x="9867900" y="6981825"/>
          <a:ext cx="97630" cy="38725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1232" name="Text Box 15">
          <a:extLst>
            <a:ext uri="{FF2B5EF4-FFF2-40B4-BE49-F238E27FC236}">
              <a16:creationId xmlns:a16="http://schemas.microsoft.com/office/drawing/2014/main" id="{00000000-0008-0000-0400-0000D004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1233" name="Text Box 16">
          <a:extLst>
            <a:ext uri="{FF2B5EF4-FFF2-40B4-BE49-F238E27FC236}">
              <a16:creationId xmlns:a16="http://schemas.microsoft.com/office/drawing/2014/main" id="{00000000-0008-0000-0400-0000D1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234" name="Text Box 17">
          <a:extLst>
            <a:ext uri="{FF2B5EF4-FFF2-40B4-BE49-F238E27FC236}">
              <a16:creationId xmlns:a16="http://schemas.microsoft.com/office/drawing/2014/main" id="{00000000-0008-0000-0400-0000D2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235" name="Text Box 18">
          <a:extLst>
            <a:ext uri="{FF2B5EF4-FFF2-40B4-BE49-F238E27FC236}">
              <a16:creationId xmlns:a16="http://schemas.microsoft.com/office/drawing/2014/main" id="{00000000-0008-0000-0400-0000D3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236" name="Text Box 19">
          <a:extLst>
            <a:ext uri="{FF2B5EF4-FFF2-40B4-BE49-F238E27FC236}">
              <a16:creationId xmlns:a16="http://schemas.microsoft.com/office/drawing/2014/main" id="{00000000-0008-0000-0400-0000D4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1237" name="Text Box 15">
          <a:extLst>
            <a:ext uri="{FF2B5EF4-FFF2-40B4-BE49-F238E27FC236}">
              <a16:creationId xmlns:a16="http://schemas.microsoft.com/office/drawing/2014/main" id="{00000000-0008-0000-0400-0000D504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238" name="Text Box 16">
          <a:extLst>
            <a:ext uri="{FF2B5EF4-FFF2-40B4-BE49-F238E27FC236}">
              <a16:creationId xmlns:a16="http://schemas.microsoft.com/office/drawing/2014/main" id="{00000000-0008-0000-0400-0000D6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239" name="Text Box 17">
          <a:extLst>
            <a:ext uri="{FF2B5EF4-FFF2-40B4-BE49-F238E27FC236}">
              <a16:creationId xmlns:a16="http://schemas.microsoft.com/office/drawing/2014/main" id="{00000000-0008-0000-0400-0000D7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240" name="Text Box 18">
          <a:extLst>
            <a:ext uri="{FF2B5EF4-FFF2-40B4-BE49-F238E27FC236}">
              <a16:creationId xmlns:a16="http://schemas.microsoft.com/office/drawing/2014/main" id="{00000000-0008-0000-0400-0000D8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241" name="Text Box 19">
          <a:extLst>
            <a:ext uri="{FF2B5EF4-FFF2-40B4-BE49-F238E27FC236}">
              <a16:creationId xmlns:a16="http://schemas.microsoft.com/office/drawing/2014/main" id="{00000000-0008-0000-0400-0000D9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1242" name="Text Box 15">
          <a:extLst>
            <a:ext uri="{FF2B5EF4-FFF2-40B4-BE49-F238E27FC236}">
              <a16:creationId xmlns:a16="http://schemas.microsoft.com/office/drawing/2014/main" id="{00000000-0008-0000-0400-0000DA04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444331"/>
    <xdr:sp macro="" textlink="">
      <xdr:nvSpPr>
        <xdr:cNvPr id="1243" name="Text Box 15">
          <a:extLst>
            <a:ext uri="{FF2B5EF4-FFF2-40B4-BE49-F238E27FC236}">
              <a16:creationId xmlns:a16="http://schemas.microsoft.com/office/drawing/2014/main" id="{00000000-0008-0000-0400-0000DB040000}"/>
            </a:ext>
          </a:extLst>
        </xdr:cNvPr>
        <xdr:cNvSpPr txBox="1">
          <a:spLocks noChangeArrowheads="1"/>
        </xdr:cNvSpPr>
      </xdr:nvSpPr>
      <xdr:spPr bwMode="auto">
        <a:xfrm>
          <a:off x="9867900" y="698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444014"/>
    <xdr:sp macro="" textlink="">
      <xdr:nvSpPr>
        <xdr:cNvPr id="1244" name="Text Box 15">
          <a:extLst>
            <a:ext uri="{FF2B5EF4-FFF2-40B4-BE49-F238E27FC236}">
              <a16:creationId xmlns:a16="http://schemas.microsoft.com/office/drawing/2014/main" id="{00000000-0008-0000-0400-0000DC04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1245" name="Text Box 16">
          <a:extLst>
            <a:ext uri="{FF2B5EF4-FFF2-40B4-BE49-F238E27FC236}">
              <a16:creationId xmlns:a16="http://schemas.microsoft.com/office/drawing/2014/main" id="{00000000-0008-0000-0400-0000DD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246" name="Text Box 17">
          <a:extLst>
            <a:ext uri="{FF2B5EF4-FFF2-40B4-BE49-F238E27FC236}">
              <a16:creationId xmlns:a16="http://schemas.microsoft.com/office/drawing/2014/main" id="{00000000-0008-0000-0400-0000DE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247" name="Text Box 18">
          <a:extLst>
            <a:ext uri="{FF2B5EF4-FFF2-40B4-BE49-F238E27FC236}">
              <a16:creationId xmlns:a16="http://schemas.microsoft.com/office/drawing/2014/main" id="{00000000-0008-0000-0400-0000DF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248" name="Text Box 19">
          <a:extLst>
            <a:ext uri="{FF2B5EF4-FFF2-40B4-BE49-F238E27FC236}">
              <a16:creationId xmlns:a16="http://schemas.microsoft.com/office/drawing/2014/main" id="{00000000-0008-0000-0400-0000E0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1249" name="Text Box 16">
          <a:extLst>
            <a:ext uri="{FF2B5EF4-FFF2-40B4-BE49-F238E27FC236}">
              <a16:creationId xmlns:a16="http://schemas.microsoft.com/office/drawing/2014/main" id="{00000000-0008-0000-0400-0000E1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250" name="Text Box 17">
          <a:extLst>
            <a:ext uri="{FF2B5EF4-FFF2-40B4-BE49-F238E27FC236}">
              <a16:creationId xmlns:a16="http://schemas.microsoft.com/office/drawing/2014/main" id="{00000000-0008-0000-0400-0000E2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251" name="Text Box 18">
          <a:extLst>
            <a:ext uri="{FF2B5EF4-FFF2-40B4-BE49-F238E27FC236}">
              <a16:creationId xmlns:a16="http://schemas.microsoft.com/office/drawing/2014/main" id="{00000000-0008-0000-0400-0000E3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252" name="Text Box 19">
          <a:extLst>
            <a:ext uri="{FF2B5EF4-FFF2-40B4-BE49-F238E27FC236}">
              <a16:creationId xmlns:a16="http://schemas.microsoft.com/office/drawing/2014/main" id="{00000000-0008-0000-0400-0000E4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1253" name="Text Box 15">
          <a:extLst>
            <a:ext uri="{FF2B5EF4-FFF2-40B4-BE49-F238E27FC236}">
              <a16:creationId xmlns:a16="http://schemas.microsoft.com/office/drawing/2014/main" id="{00000000-0008-0000-0400-0000E504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8209</xdr:rowOff>
    </xdr:to>
    <xdr:sp macro="" textlink="">
      <xdr:nvSpPr>
        <xdr:cNvPr id="1254" name="Text Box 15">
          <a:extLst>
            <a:ext uri="{FF2B5EF4-FFF2-40B4-BE49-F238E27FC236}">
              <a16:creationId xmlns:a16="http://schemas.microsoft.com/office/drawing/2014/main" id="{00000000-0008-0000-0400-0000E6040000}"/>
            </a:ext>
          </a:extLst>
        </xdr:cNvPr>
        <xdr:cNvSpPr txBox="1">
          <a:spLocks noChangeArrowheads="1"/>
        </xdr:cNvSpPr>
      </xdr:nvSpPr>
      <xdr:spPr bwMode="auto">
        <a:xfrm>
          <a:off x="9867900" y="6981825"/>
          <a:ext cx="95250" cy="820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9706</xdr:rowOff>
    </xdr:to>
    <xdr:sp macro="" textlink="">
      <xdr:nvSpPr>
        <xdr:cNvPr id="1255" name="Text Box 15">
          <a:extLst>
            <a:ext uri="{FF2B5EF4-FFF2-40B4-BE49-F238E27FC236}">
              <a16:creationId xmlns:a16="http://schemas.microsoft.com/office/drawing/2014/main" id="{00000000-0008-0000-0400-0000E7040000}"/>
            </a:ext>
          </a:extLst>
        </xdr:cNvPr>
        <xdr:cNvSpPr txBox="1">
          <a:spLocks noChangeArrowheads="1"/>
        </xdr:cNvSpPr>
      </xdr:nvSpPr>
      <xdr:spPr bwMode="auto">
        <a:xfrm>
          <a:off x="9867900" y="6981825"/>
          <a:ext cx="97630"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9706</xdr:rowOff>
    </xdr:to>
    <xdr:sp macro="" textlink="">
      <xdr:nvSpPr>
        <xdr:cNvPr id="1256" name="Text Box 15">
          <a:extLst>
            <a:ext uri="{FF2B5EF4-FFF2-40B4-BE49-F238E27FC236}">
              <a16:creationId xmlns:a16="http://schemas.microsoft.com/office/drawing/2014/main" id="{00000000-0008-0000-0400-0000E8040000}"/>
            </a:ext>
          </a:extLst>
        </xdr:cNvPr>
        <xdr:cNvSpPr txBox="1">
          <a:spLocks noChangeArrowheads="1"/>
        </xdr:cNvSpPr>
      </xdr:nvSpPr>
      <xdr:spPr bwMode="auto">
        <a:xfrm>
          <a:off x="9867900" y="6981825"/>
          <a:ext cx="97630"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9706</xdr:rowOff>
    </xdr:to>
    <xdr:sp macro="" textlink="">
      <xdr:nvSpPr>
        <xdr:cNvPr id="1257" name="Text Box 15">
          <a:extLst>
            <a:ext uri="{FF2B5EF4-FFF2-40B4-BE49-F238E27FC236}">
              <a16:creationId xmlns:a16="http://schemas.microsoft.com/office/drawing/2014/main" id="{00000000-0008-0000-0400-0000E9040000}"/>
            </a:ext>
          </a:extLst>
        </xdr:cNvPr>
        <xdr:cNvSpPr txBox="1">
          <a:spLocks noChangeArrowheads="1"/>
        </xdr:cNvSpPr>
      </xdr:nvSpPr>
      <xdr:spPr bwMode="auto">
        <a:xfrm>
          <a:off x="9867900" y="6981825"/>
          <a:ext cx="97630"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9706</xdr:rowOff>
    </xdr:to>
    <xdr:sp macro="" textlink="">
      <xdr:nvSpPr>
        <xdr:cNvPr id="1258" name="Text Box 15">
          <a:extLst>
            <a:ext uri="{FF2B5EF4-FFF2-40B4-BE49-F238E27FC236}">
              <a16:creationId xmlns:a16="http://schemas.microsoft.com/office/drawing/2014/main" id="{00000000-0008-0000-0400-0000EA040000}"/>
            </a:ext>
          </a:extLst>
        </xdr:cNvPr>
        <xdr:cNvSpPr txBox="1">
          <a:spLocks noChangeArrowheads="1"/>
        </xdr:cNvSpPr>
      </xdr:nvSpPr>
      <xdr:spPr bwMode="auto">
        <a:xfrm>
          <a:off x="9867900" y="6981825"/>
          <a:ext cx="97630"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114696</xdr:rowOff>
    </xdr:to>
    <xdr:sp macro="" textlink="">
      <xdr:nvSpPr>
        <xdr:cNvPr id="1259" name="Text Box 15">
          <a:extLst>
            <a:ext uri="{FF2B5EF4-FFF2-40B4-BE49-F238E27FC236}">
              <a16:creationId xmlns:a16="http://schemas.microsoft.com/office/drawing/2014/main" id="{00000000-0008-0000-0400-0000EB040000}"/>
            </a:ext>
          </a:extLst>
        </xdr:cNvPr>
        <xdr:cNvSpPr txBox="1">
          <a:spLocks noChangeArrowheads="1"/>
        </xdr:cNvSpPr>
      </xdr:nvSpPr>
      <xdr:spPr bwMode="auto">
        <a:xfrm>
          <a:off x="9867900" y="6981825"/>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114696</xdr:rowOff>
    </xdr:to>
    <xdr:sp macro="" textlink="">
      <xdr:nvSpPr>
        <xdr:cNvPr id="1260" name="Text Box 15">
          <a:extLst>
            <a:ext uri="{FF2B5EF4-FFF2-40B4-BE49-F238E27FC236}">
              <a16:creationId xmlns:a16="http://schemas.microsoft.com/office/drawing/2014/main" id="{00000000-0008-0000-0400-0000EC040000}"/>
            </a:ext>
          </a:extLst>
        </xdr:cNvPr>
        <xdr:cNvSpPr txBox="1">
          <a:spLocks noChangeArrowheads="1"/>
        </xdr:cNvSpPr>
      </xdr:nvSpPr>
      <xdr:spPr bwMode="auto">
        <a:xfrm>
          <a:off x="9867900" y="6981825"/>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114696</xdr:rowOff>
    </xdr:to>
    <xdr:sp macro="" textlink="">
      <xdr:nvSpPr>
        <xdr:cNvPr id="1261" name="Text Box 15">
          <a:extLst>
            <a:ext uri="{FF2B5EF4-FFF2-40B4-BE49-F238E27FC236}">
              <a16:creationId xmlns:a16="http://schemas.microsoft.com/office/drawing/2014/main" id="{00000000-0008-0000-0400-0000ED040000}"/>
            </a:ext>
          </a:extLst>
        </xdr:cNvPr>
        <xdr:cNvSpPr txBox="1">
          <a:spLocks noChangeArrowheads="1"/>
        </xdr:cNvSpPr>
      </xdr:nvSpPr>
      <xdr:spPr bwMode="auto">
        <a:xfrm>
          <a:off x="9867900" y="6981825"/>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1262" name="Text Box 15">
          <a:extLst>
            <a:ext uri="{FF2B5EF4-FFF2-40B4-BE49-F238E27FC236}">
              <a16:creationId xmlns:a16="http://schemas.microsoft.com/office/drawing/2014/main" id="{00000000-0008-0000-0400-0000EE04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1263" name="Text Box 15">
          <a:extLst>
            <a:ext uri="{FF2B5EF4-FFF2-40B4-BE49-F238E27FC236}">
              <a16:creationId xmlns:a16="http://schemas.microsoft.com/office/drawing/2014/main" id="{00000000-0008-0000-0400-0000EF04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1264" name="Text Box 15">
          <a:extLst>
            <a:ext uri="{FF2B5EF4-FFF2-40B4-BE49-F238E27FC236}">
              <a16:creationId xmlns:a16="http://schemas.microsoft.com/office/drawing/2014/main" id="{00000000-0008-0000-0400-0000F004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7541</xdr:rowOff>
    </xdr:to>
    <xdr:sp macro="" textlink="">
      <xdr:nvSpPr>
        <xdr:cNvPr id="1265" name="Text Box 15">
          <a:extLst>
            <a:ext uri="{FF2B5EF4-FFF2-40B4-BE49-F238E27FC236}">
              <a16:creationId xmlns:a16="http://schemas.microsoft.com/office/drawing/2014/main" id="{00000000-0008-0000-0400-0000F1040000}"/>
            </a:ext>
          </a:extLst>
        </xdr:cNvPr>
        <xdr:cNvSpPr txBox="1">
          <a:spLocks noChangeArrowheads="1"/>
        </xdr:cNvSpPr>
      </xdr:nvSpPr>
      <xdr:spPr bwMode="auto">
        <a:xfrm>
          <a:off x="9867900" y="6981825"/>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1266" name="Text Box 15">
          <a:extLst>
            <a:ext uri="{FF2B5EF4-FFF2-40B4-BE49-F238E27FC236}">
              <a16:creationId xmlns:a16="http://schemas.microsoft.com/office/drawing/2014/main" id="{00000000-0008-0000-0400-0000F204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1267" name="Text Box 15">
          <a:extLst>
            <a:ext uri="{FF2B5EF4-FFF2-40B4-BE49-F238E27FC236}">
              <a16:creationId xmlns:a16="http://schemas.microsoft.com/office/drawing/2014/main" id="{00000000-0008-0000-0400-0000F304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1268" name="Text Box 15">
          <a:extLst>
            <a:ext uri="{FF2B5EF4-FFF2-40B4-BE49-F238E27FC236}">
              <a16:creationId xmlns:a16="http://schemas.microsoft.com/office/drawing/2014/main" id="{00000000-0008-0000-0400-0000F404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114696</xdr:rowOff>
    </xdr:to>
    <xdr:sp macro="" textlink="">
      <xdr:nvSpPr>
        <xdr:cNvPr id="1269" name="Text Box 15">
          <a:extLst>
            <a:ext uri="{FF2B5EF4-FFF2-40B4-BE49-F238E27FC236}">
              <a16:creationId xmlns:a16="http://schemas.microsoft.com/office/drawing/2014/main" id="{00000000-0008-0000-0400-0000F5040000}"/>
            </a:ext>
          </a:extLst>
        </xdr:cNvPr>
        <xdr:cNvSpPr txBox="1">
          <a:spLocks noChangeArrowheads="1"/>
        </xdr:cNvSpPr>
      </xdr:nvSpPr>
      <xdr:spPr bwMode="auto">
        <a:xfrm>
          <a:off x="9867900" y="6981825"/>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114696</xdr:rowOff>
    </xdr:to>
    <xdr:sp macro="" textlink="">
      <xdr:nvSpPr>
        <xdr:cNvPr id="1270" name="Text Box 15">
          <a:extLst>
            <a:ext uri="{FF2B5EF4-FFF2-40B4-BE49-F238E27FC236}">
              <a16:creationId xmlns:a16="http://schemas.microsoft.com/office/drawing/2014/main" id="{00000000-0008-0000-0400-0000F6040000}"/>
            </a:ext>
          </a:extLst>
        </xdr:cNvPr>
        <xdr:cNvSpPr txBox="1">
          <a:spLocks noChangeArrowheads="1"/>
        </xdr:cNvSpPr>
      </xdr:nvSpPr>
      <xdr:spPr bwMode="auto">
        <a:xfrm>
          <a:off x="9867900" y="6981825"/>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114696</xdr:rowOff>
    </xdr:to>
    <xdr:sp macro="" textlink="">
      <xdr:nvSpPr>
        <xdr:cNvPr id="1271" name="Text Box 15">
          <a:extLst>
            <a:ext uri="{FF2B5EF4-FFF2-40B4-BE49-F238E27FC236}">
              <a16:creationId xmlns:a16="http://schemas.microsoft.com/office/drawing/2014/main" id="{00000000-0008-0000-0400-0000F7040000}"/>
            </a:ext>
          </a:extLst>
        </xdr:cNvPr>
        <xdr:cNvSpPr txBox="1">
          <a:spLocks noChangeArrowheads="1"/>
        </xdr:cNvSpPr>
      </xdr:nvSpPr>
      <xdr:spPr bwMode="auto">
        <a:xfrm>
          <a:off x="9867900" y="6981825"/>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114696</xdr:rowOff>
    </xdr:to>
    <xdr:sp macro="" textlink="">
      <xdr:nvSpPr>
        <xdr:cNvPr id="1272" name="Text Box 15">
          <a:extLst>
            <a:ext uri="{FF2B5EF4-FFF2-40B4-BE49-F238E27FC236}">
              <a16:creationId xmlns:a16="http://schemas.microsoft.com/office/drawing/2014/main" id="{00000000-0008-0000-0400-0000F8040000}"/>
            </a:ext>
          </a:extLst>
        </xdr:cNvPr>
        <xdr:cNvSpPr txBox="1">
          <a:spLocks noChangeArrowheads="1"/>
        </xdr:cNvSpPr>
      </xdr:nvSpPr>
      <xdr:spPr bwMode="auto">
        <a:xfrm>
          <a:off x="9867900" y="6981825"/>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114696</xdr:rowOff>
    </xdr:to>
    <xdr:sp macro="" textlink="">
      <xdr:nvSpPr>
        <xdr:cNvPr id="1273" name="Text Box 15">
          <a:extLst>
            <a:ext uri="{FF2B5EF4-FFF2-40B4-BE49-F238E27FC236}">
              <a16:creationId xmlns:a16="http://schemas.microsoft.com/office/drawing/2014/main" id="{00000000-0008-0000-0400-0000F9040000}"/>
            </a:ext>
          </a:extLst>
        </xdr:cNvPr>
        <xdr:cNvSpPr txBox="1">
          <a:spLocks noChangeArrowheads="1"/>
        </xdr:cNvSpPr>
      </xdr:nvSpPr>
      <xdr:spPr bwMode="auto">
        <a:xfrm>
          <a:off x="9867900" y="6981825"/>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114696</xdr:rowOff>
    </xdr:to>
    <xdr:sp macro="" textlink="">
      <xdr:nvSpPr>
        <xdr:cNvPr id="1274" name="Text Box 15">
          <a:extLst>
            <a:ext uri="{FF2B5EF4-FFF2-40B4-BE49-F238E27FC236}">
              <a16:creationId xmlns:a16="http://schemas.microsoft.com/office/drawing/2014/main" id="{00000000-0008-0000-0400-0000FA040000}"/>
            </a:ext>
          </a:extLst>
        </xdr:cNvPr>
        <xdr:cNvSpPr txBox="1">
          <a:spLocks noChangeArrowheads="1"/>
        </xdr:cNvSpPr>
      </xdr:nvSpPr>
      <xdr:spPr bwMode="auto">
        <a:xfrm>
          <a:off x="9867900" y="6981825"/>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1275" name="Text Box 15">
          <a:extLst>
            <a:ext uri="{FF2B5EF4-FFF2-40B4-BE49-F238E27FC236}">
              <a16:creationId xmlns:a16="http://schemas.microsoft.com/office/drawing/2014/main" id="{00000000-0008-0000-0400-0000FB04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1276" name="Text Box 15">
          <a:extLst>
            <a:ext uri="{FF2B5EF4-FFF2-40B4-BE49-F238E27FC236}">
              <a16:creationId xmlns:a16="http://schemas.microsoft.com/office/drawing/2014/main" id="{00000000-0008-0000-0400-0000FC04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112531</xdr:rowOff>
    </xdr:to>
    <xdr:sp macro="" textlink="">
      <xdr:nvSpPr>
        <xdr:cNvPr id="1277" name="Text Box 15">
          <a:extLst>
            <a:ext uri="{FF2B5EF4-FFF2-40B4-BE49-F238E27FC236}">
              <a16:creationId xmlns:a16="http://schemas.microsoft.com/office/drawing/2014/main" id="{00000000-0008-0000-0400-0000FD040000}"/>
            </a:ext>
          </a:extLst>
        </xdr:cNvPr>
        <xdr:cNvSpPr txBox="1">
          <a:spLocks noChangeArrowheads="1"/>
        </xdr:cNvSpPr>
      </xdr:nvSpPr>
      <xdr:spPr bwMode="auto">
        <a:xfrm>
          <a:off x="9867900" y="6981825"/>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1278" name="Text Box 15">
          <a:extLst>
            <a:ext uri="{FF2B5EF4-FFF2-40B4-BE49-F238E27FC236}">
              <a16:creationId xmlns:a16="http://schemas.microsoft.com/office/drawing/2014/main" id="{00000000-0008-0000-0400-0000FE04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1279" name="Text Box 16">
          <a:extLst>
            <a:ext uri="{FF2B5EF4-FFF2-40B4-BE49-F238E27FC236}">
              <a16:creationId xmlns:a16="http://schemas.microsoft.com/office/drawing/2014/main" id="{00000000-0008-0000-0400-0000FF04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280" name="Text Box 17">
          <a:extLst>
            <a:ext uri="{FF2B5EF4-FFF2-40B4-BE49-F238E27FC236}">
              <a16:creationId xmlns:a16="http://schemas.microsoft.com/office/drawing/2014/main" id="{00000000-0008-0000-0400-00000005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281" name="Text Box 18">
          <a:extLst>
            <a:ext uri="{FF2B5EF4-FFF2-40B4-BE49-F238E27FC236}">
              <a16:creationId xmlns:a16="http://schemas.microsoft.com/office/drawing/2014/main" id="{00000000-0008-0000-0400-00000105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282" name="Text Box 19">
          <a:extLst>
            <a:ext uri="{FF2B5EF4-FFF2-40B4-BE49-F238E27FC236}">
              <a16:creationId xmlns:a16="http://schemas.microsoft.com/office/drawing/2014/main" id="{00000000-0008-0000-0400-00000205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1283" name="Text Box 15">
          <a:extLst>
            <a:ext uri="{FF2B5EF4-FFF2-40B4-BE49-F238E27FC236}">
              <a16:creationId xmlns:a16="http://schemas.microsoft.com/office/drawing/2014/main" id="{00000000-0008-0000-0400-00000305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284" name="Text Box 16">
          <a:extLst>
            <a:ext uri="{FF2B5EF4-FFF2-40B4-BE49-F238E27FC236}">
              <a16:creationId xmlns:a16="http://schemas.microsoft.com/office/drawing/2014/main" id="{00000000-0008-0000-0400-00000405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285" name="Text Box 17">
          <a:extLst>
            <a:ext uri="{FF2B5EF4-FFF2-40B4-BE49-F238E27FC236}">
              <a16:creationId xmlns:a16="http://schemas.microsoft.com/office/drawing/2014/main" id="{00000000-0008-0000-0400-00000505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286" name="Text Box 18">
          <a:extLst>
            <a:ext uri="{FF2B5EF4-FFF2-40B4-BE49-F238E27FC236}">
              <a16:creationId xmlns:a16="http://schemas.microsoft.com/office/drawing/2014/main" id="{00000000-0008-0000-0400-00000605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287" name="Text Box 19">
          <a:extLst>
            <a:ext uri="{FF2B5EF4-FFF2-40B4-BE49-F238E27FC236}">
              <a16:creationId xmlns:a16="http://schemas.microsoft.com/office/drawing/2014/main" id="{00000000-0008-0000-0400-00000705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1288" name="Text Box 15">
          <a:extLst>
            <a:ext uri="{FF2B5EF4-FFF2-40B4-BE49-F238E27FC236}">
              <a16:creationId xmlns:a16="http://schemas.microsoft.com/office/drawing/2014/main" id="{00000000-0008-0000-0400-00000805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444331"/>
    <xdr:sp macro="" textlink="">
      <xdr:nvSpPr>
        <xdr:cNvPr id="1289" name="Text Box 15">
          <a:extLst>
            <a:ext uri="{FF2B5EF4-FFF2-40B4-BE49-F238E27FC236}">
              <a16:creationId xmlns:a16="http://schemas.microsoft.com/office/drawing/2014/main" id="{00000000-0008-0000-0400-000009050000}"/>
            </a:ext>
          </a:extLst>
        </xdr:cNvPr>
        <xdr:cNvSpPr txBox="1">
          <a:spLocks noChangeArrowheads="1"/>
        </xdr:cNvSpPr>
      </xdr:nvSpPr>
      <xdr:spPr bwMode="auto">
        <a:xfrm>
          <a:off x="9867900" y="698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444014"/>
    <xdr:sp macro="" textlink="">
      <xdr:nvSpPr>
        <xdr:cNvPr id="1290" name="Text Box 15">
          <a:extLst>
            <a:ext uri="{FF2B5EF4-FFF2-40B4-BE49-F238E27FC236}">
              <a16:creationId xmlns:a16="http://schemas.microsoft.com/office/drawing/2014/main" id="{00000000-0008-0000-0400-00000A05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1291" name="Text Box 16">
          <a:extLst>
            <a:ext uri="{FF2B5EF4-FFF2-40B4-BE49-F238E27FC236}">
              <a16:creationId xmlns:a16="http://schemas.microsoft.com/office/drawing/2014/main" id="{00000000-0008-0000-0400-00000B05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292" name="Text Box 17">
          <a:extLst>
            <a:ext uri="{FF2B5EF4-FFF2-40B4-BE49-F238E27FC236}">
              <a16:creationId xmlns:a16="http://schemas.microsoft.com/office/drawing/2014/main" id="{00000000-0008-0000-0400-00000C05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293" name="Text Box 18">
          <a:extLst>
            <a:ext uri="{FF2B5EF4-FFF2-40B4-BE49-F238E27FC236}">
              <a16:creationId xmlns:a16="http://schemas.microsoft.com/office/drawing/2014/main" id="{00000000-0008-0000-0400-00000D05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294" name="Text Box 19">
          <a:extLst>
            <a:ext uri="{FF2B5EF4-FFF2-40B4-BE49-F238E27FC236}">
              <a16:creationId xmlns:a16="http://schemas.microsoft.com/office/drawing/2014/main" id="{00000000-0008-0000-0400-00000E05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171450"/>
    <xdr:sp macro="" textlink="">
      <xdr:nvSpPr>
        <xdr:cNvPr id="1295" name="Text Box 16">
          <a:extLst>
            <a:ext uri="{FF2B5EF4-FFF2-40B4-BE49-F238E27FC236}">
              <a16:creationId xmlns:a16="http://schemas.microsoft.com/office/drawing/2014/main" id="{00000000-0008-0000-0400-00000F05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296" name="Text Box 17">
          <a:extLst>
            <a:ext uri="{FF2B5EF4-FFF2-40B4-BE49-F238E27FC236}">
              <a16:creationId xmlns:a16="http://schemas.microsoft.com/office/drawing/2014/main" id="{00000000-0008-0000-0400-00001005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297" name="Text Box 18">
          <a:extLst>
            <a:ext uri="{FF2B5EF4-FFF2-40B4-BE49-F238E27FC236}">
              <a16:creationId xmlns:a16="http://schemas.microsoft.com/office/drawing/2014/main" id="{00000000-0008-0000-0400-00001105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298" name="Text Box 19">
          <a:extLst>
            <a:ext uri="{FF2B5EF4-FFF2-40B4-BE49-F238E27FC236}">
              <a16:creationId xmlns:a16="http://schemas.microsoft.com/office/drawing/2014/main" id="{00000000-0008-0000-0400-00001205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1299" name="Text Box 15">
          <a:extLst>
            <a:ext uri="{FF2B5EF4-FFF2-40B4-BE49-F238E27FC236}">
              <a16:creationId xmlns:a16="http://schemas.microsoft.com/office/drawing/2014/main" id="{00000000-0008-0000-0400-00001305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2766</xdr:rowOff>
    </xdr:to>
    <xdr:sp macro="" textlink="">
      <xdr:nvSpPr>
        <xdr:cNvPr id="1300" name="Text Box 15">
          <a:extLst>
            <a:ext uri="{FF2B5EF4-FFF2-40B4-BE49-F238E27FC236}">
              <a16:creationId xmlns:a16="http://schemas.microsoft.com/office/drawing/2014/main" id="{00000000-0008-0000-0400-000014050000}"/>
            </a:ext>
          </a:extLst>
        </xdr:cNvPr>
        <xdr:cNvSpPr txBox="1">
          <a:spLocks noChangeArrowheads="1"/>
        </xdr:cNvSpPr>
      </xdr:nvSpPr>
      <xdr:spPr bwMode="auto">
        <a:xfrm>
          <a:off x="9867900" y="6981825"/>
          <a:ext cx="95250" cy="27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149406</xdr:rowOff>
    </xdr:to>
    <xdr:sp macro="" textlink="">
      <xdr:nvSpPr>
        <xdr:cNvPr id="1301" name="Text Box 15">
          <a:extLst>
            <a:ext uri="{FF2B5EF4-FFF2-40B4-BE49-F238E27FC236}">
              <a16:creationId xmlns:a16="http://schemas.microsoft.com/office/drawing/2014/main" id="{00000000-0008-0000-0400-000015050000}"/>
            </a:ext>
          </a:extLst>
        </xdr:cNvPr>
        <xdr:cNvSpPr txBox="1">
          <a:spLocks noChangeArrowheads="1"/>
        </xdr:cNvSpPr>
      </xdr:nvSpPr>
      <xdr:spPr bwMode="auto">
        <a:xfrm>
          <a:off x="9867900" y="6981825"/>
          <a:ext cx="97630" cy="1494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149406</xdr:rowOff>
    </xdr:to>
    <xdr:sp macro="" textlink="">
      <xdr:nvSpPr>
        <xdr:cNvPr id="1302" name="Text Box 15">
          <a:extLst>
            <a:ext uri="{FF2B5EF4-FFF2-40B4-BE49-F238E27FC236}">
              <a16:creationId xmlns:a16="http://schemas.microsoft.com/office/drawing/2014/main" id="{00000000-0008-0000-0400-000016050000}"/>
            </a:ext>
          </a:extLst>
        </xdr:cNvPr>
        <xdr:cNvSpPr txBox="1">
          <a:spLocks noChangeArrowheads="1"/>
        </xdr:cNvSpPr>
      </xdr:nvSpPr>
      <xdr:spPr bwMode="auto">
        <a:xfrm>
          <a:off x="9867900" y="6981825"/>
          <a:ext cx="97630" cy="1494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149406</xdr:rowOff>
    </xdr:to>
    <xdr:sp macro="" textlink="">
      <xdr:nvSpPr>
        <xdr:cNvPr id="1303" name="Text Box 15">
          <a:extLst>
            <a:ext uri="{FF2B5EF4-FFF2-40B4-BE49-F238E27FC236}">
              <a16:creationId xmlns:a16="http://schemas.microsoft.com/office/drawing/2014/main" id="{00000000-0008-0000-0400-000017050000}"/>
            </a:ext>
          </a:extLst>
        </xdr:cNvPr>
        <xdr:cNvSpPr txBox="1">
          <a:spLocks noChangeArrowheads="1"/>
        </xdr:cNvSpPr>
      </xdr:nvSpPr>
      <xdr:spPr bwMode="auto">
        <a:xfrm>
          <a:off x="9867900" y="6981825"/>
          <a:ext cx="97630" cy="1494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149406</xdr:rowOff>
    </xdr:to>
    <xdr:sp macro="" textlink="">
      <xdr:nvSpPr>
        <xdr:cNvPr id="1304" name="Text Box 15">
          <a:extLst>
            <a:ext uri="{FF2B5EF4-FFF2-40B4-BE49-F238E27FC236}">
              <a16:creationId xmlns:a16="http://schemas.microsoft.com/office/drawing/2014/main" id="{00000000-0008-0000-0400-000018050000}"/>
            </a:ext>
          </a:extLst>
        </xdr:cNvPr>
        <xdr:cNvSpPr txBox="1">
          <a:spLocks noChangeArrowheads="1"/>
        </xdr:cNvSpPr>
      </xdr:nvSpPr>
      <xdr:spPr bwMode="auto">
        <a:xfrm>
          <a:off x="9867900" y="6981825"/>
          <a:ext cx="97630" cy="1494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16</xdr:row>
      <xdr:rowOff>11509</xdr:rowOff>
    </xdr:to>
    <xdr:sp macro="" textlink="">
      <xdr:nvSpPr>
        <xdr:cNvPr id="1305" name="Text Box 15">
          <a:extLst>
            <a:ext uri="{FF2B5EF4-FFF2-40B4-BE49-F238E27FC236}">
              <a16:creationId xmlns:a16="http://schemas.microsoft.com/office/drawing/2014/main" id="{00000000-0008-0000-0400-000019050000}"/>
            </a:ext>
          </a:extLst>
        </xdr:cNvPr>
        <xdr:cNvSpPr txBox="1">
          <a:spLocks noChangeArrowheads="1"/>
        </xdr:cNvSpPr>
      </xdr:nvSpPr>
      <xdr:spPr bwMode="auto">
        <a:xfrm>
          <a:off x="9867900" y="6981825"/>
          <a:ext cx="97630" cy="42120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16</xdr:row>
      <xdr:rowOff>11509</xdr:rowOff>
    </xdr:to>
    <xdr:sp macro="" textlink="">
      <xdr:nvSpPr>
        <xdr:cNvPr id="1306" name="Text Box 15">
          <a:extLst>
            <a:ext uri="{FF2B5EF4-FFF2-40B4-BE49-F238E27FC236}">
              <a16:creationId xmlns:a16="http://schemas.microsoft.com/office/drawing/2014/main" id="{00000000-0008-0000-0400-00001A050000}"/>
            </a:ext>
          </a:extLst>
        </xdr:cNvPr>
        <xdr:cNvSpPr txBox="1">
          <a:spLocks noChangeArrowheads="1"/>
        </xdr:cNvSpPr>
      </xdr:nvSpPr>
      <xdr:spPr bwMode="auto">
        <a:xfrm>
          <a:off x="9867900" y="6981825"/>
          <a:ext cx="97630" cy="42120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16</xdr:row>
      <xdr:rowOff>11509</xdr:rowOff>
    </xdr:to>
    <xdr:sp macro="" textlink="">
      <xdr:nvSpPr>
        <xdr:cNvPr id="1307" name="Text Box 15">
          <a:extLst>
            <a:ext uri="{FF2B5EF4-FFF2-40B4-BE49-F238E27FC236}">
              <a16:creationId xmlns:a16="http://schemas.microsoft.com/office/drawing/2014/main" id="{00000000-0008-0000-0400-00001B050000}"/>
            </a:ext>
          </a:extLst>
        </xdr:cNvPr>
        <xdr:cNvSpPr txBox="1">
          <a:spLocks noChangeArrowheads="1"/>
        </xdr:cNvSpPr>
      </xdr:nvSpPr>
      <xdr:spPr bwMode="auto">
        <a:xfrm>
          <a:off x="9867900" y="6981825"/>
          <a:ext cx="97630" cy="42120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136659</xdr:rowOff>
    </xdr:to>
    <xdr:sp macro="" textlink="">
      <xdr:nvSpPr>
        <xdr:cNvPr id="1308" name="Text Box 15">
          <a:extLst>
            <a:ext uri="{FF2B5EF4-FFF2-40B4-BE49-F238E27FC236}">
              <a16:creationId xmlns:a16="http://schemas.microsoft.com/office/drawing/2014/main" id="{00000000-0008-0000-0400-00001C050000}"/>
            </a:ext>
          </a:extLst>
        </xdr:cNvPr>
        <xdr:cNvSpPr txBox="1">
          <a:spLocks noChangeArrowheads="1"/>
        </xdr:cNvSpPr>
      </xdr:nvSpPr>
      <xdr:spPr bwMode="auto">
        <a:xfrm>
          <a:off x="9867900" y="6981825"/>
          <a:ext cx="97630" cy="1366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136659</xdr:rowOff>
    </xdr:to>
    <xdr:sp macro="" textlink="">
      <xdr:nvSpPr>
        <xdr:cNvPr id="1309" name="Text Box 15">
          <a:extLst>
            <a:ext uri="{FF2B5EF4-FFF2-40B4-BE49-F238E27FC236}">
              <a16:creationId xmlns:a16="http://schemas.microsoft.com/office/drawing/2014/main" id="{00000000-0008-0000-0400-00001D050000}"/>
            </a:ext>
          </a:extLst>
        </xdr:cNvPr>
        <xdr:cNvSpPr txBox="1">
          <a:spLocks noChangeArrowheads="1"/>
        </xdr:cNvSpPr>
      </xdr:nvSpPr>
      <xdr:spPr bwMode="auto">
        <a:xfrm>
          <a:off x="9867900" y="6981825"/>
          <a:ext cx="97630" cy="1366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136659</xdr:rowOff>
    </xdr:to>
    <xdr:sp macro="" textlink="">
      <xdr:nvSpPr>
        <xdr:cNvPr id="1310" name="Text Box 15">
          <a:extLst>
            <a:ext uri="{FF2B5EF4-FFF2-40B4-BE49-F238E27FC236}">
              <a16:creationId xmlns:a16="http://schemas.microsoft.com/office/drawing/2014/main" id="{00000000-0008-0000-0400-00001E050000}"/>
            </a:ext>
          </a:extLst>
        </xdr:cNvPr>
        <xdr:cNvSpPr txBox="1">
          <a:spLocks noChangeArrowheads="1"/>
        </xdr:cNvSpPr>
      </xdr:nvSpPr>
      <xdr:spPr bwMode="auto">
        <a:xfrm>
          <a:off x="9867900" y="6981825"/>
          <a:ext cx="97630" cy="1366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136659</xdr:rowOff>
    </xdr:to>
    <xdr:sp macro="" textlink="">
      <xdr:nvSpPr>
        <xdr:cNvPr id="1311" name="Text Box 15">
          <a:extLst>
            <a:ext uri="{FF2B5EF4-FFF2-40B4-BE49-F238E27FC236}">
              <a16:creationId xmlns:a16="http://schemas.microsoft.com/office/drawing/2014/main" id="{00000000-0008-0000-0400-00001F050000}"/>
            </a:ext>
          </a:extLst>
        </xdr:cNvPr>
        <xdr:cNvSpPr txBox="1">
          <a:spLocks noChangeArrowheads="1"/>
        </xdr:cNvSpPr>
      </xdr:nvSpPr>
      <xdr:spPr bwMode="auto">
        <a:xfrm>
          <a:off x="9867900" y="6981825"/>
          <a:ext cx="97630" cy="1366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1106043</xdr:rowOff>
    </xdr:to>
    <xdr:sp macro="" textlink="">
      <xdr:nvSpPr>
        <xdr:cNvPr id="1312" name="Text Box 15">
          <a:extLst>
            <a:ext uri="{FF2B5EF4-FFF2-40B4-BE49-F238E27FC236}">
              <a16:creationId xmlns:a16="http://schemas.microsoft.com/office/drawing/2014/main" id="{00000000-0008-0000-0400-000020050000}"/>
            </a:ext>
          </a:extLst>
        </xdr:cNvPr>
        <xdr:cNvSpPr txBox="1">
          <a:spLocks noChangeArrowheads="1"/>
        </xdr:cNvSpPr>
      </xdr:nvSpPr>
      <xdr:spPr bwMode="auto">
        <a:xfrm>
          <a:off x="9867900" y="6981825"/>
          <a:ext cx="97630" cy="387781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1106043</xdr:rowOff>
    </xdr:to>
    <xdr:sp macro="" textlink="">
      <xdr:nvSpPr>
        <xdr:cNvPr id="1313" name="Text Box 15">
          <a:extLst>
            <a:ext uri="{FF2B5EF4-FFF2-40B4-BE49-F238E27FC236}">
              <a16:creationId xmlns:a16="http://schemas.microsoft.com/office/drawing/2014/main" id="{00000000-0008-0000-0400-000021050000}"/>
            </a:ext>
          </a:extLst>
        </xdr:cNvPr>
        <xdr:cNvSpPr txBox="1">
          <a:spLocks noChangeArrowheads="1"/>
        </xdr:cNvSpPr>
      </xdr:nvSpPr>
      <xdr:spPr bwMode="auto">
        <a:xfrm>
          <a:off x="9867900" y="6981825"/>
          <a:ext cx="97630" cy="387781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1106043</xdr:rowOff>
    </xdr:to>
    <xdr:sp macro="" textlink="">
      <xdr:nvSpPr>
        <xdr:cNvPr id="1314" name="Text Box 15">
          <a:extLst>
            <a:ext uri="{FF2B5EF4-FFF2-40B4-BE49-F238E27FC236}">
              <a16:creationId xmlns:a16="http://schemas.microsoft.com/office/drawing/2014/main" id="{00000000-0008-0000-0400-000022050000}"/>
            </a:ext>
          </a:extLst>
        </xdr:cNvPr>
        <xdr:cNvSpPr txBox="1">
          <a:spLocks noChangeArrowheads="1"/>
        </xdr:cNvSpPr>
      </xdr:nvSpPr>
      <xdr:spPr bwMode="auto">
        <a:xfrm>
          <a:off x="9867900" y="6981825"/>
          <a:ext cx="97630" cy="387781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16</xdr:row>
      <xdr:rowOff>11509</xdr:rowOff>
    </xdr:to>
    <xdr:sp macro="" textlink="">
      <xdr:nvSpPr>
        <xdr:cNvPr id="1315" name="Text Box 15">
          <a:extLst>
            <a:ext uri="{FF2B5EF4-FFF2-40B4-BE49-F238E27FC236}">
              <a16:creationId xmlns:a16="http://schemas.microsoft.com/office/drawing/2014/main" id="{00000000-0008-0000-0400-000023050000}"/>
            </a:ext>
          </a:extLst>
        </xdr:cNvPr>
        <xdr:cNvSpPr txBox="1">
          <a:spLocks noChangeArrowheads="1"/>
        </xdr:cNvSpPr>
      </xdr:nvSpPr>
      <xdr:spPr bwMode="auto">
        <a:xfrm>
          <a:off x="9867900" y="6981825"/>
          <a:ext cx="97630" cy="42120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16</xdr:row>
      <xdr:rowOff>11509</xdr:rowOff>
    </xdr:to>
    <xdr:sp macro="" textlink="">
      <xdr:nvSpPr>
        <xdr:cNvPr id="1316" name="Text Box 15">
          <a:extLst>
            <a:ext uri="{FF2B5EF4-FFF2-40B4-BE49-F238E27FC236}">
              <a16:creationId xmlns:a16="http://schemas.microsoft.com/office/drawing/2014/main" id="{00000000-0008-0000-0400-000024050000}"/>
            </a:ext>
          </a:extLst>
        </xdr:cNvPr>
        <xdr:cNvSpPr txBox="1">
          <a:spLocks noChangeArrowheads="1"/>
        </xdr:cNvSpPr>
      </xdr:nvSpPr>
      <xdr:spPr bwMode="auto">
        <a:xfrm>
          <a:off x="9867900" y="6981825"/>
          <a:ext cx="97630" cy="42120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16</xdr:row>
      <xdr:rowOff>11509</xdr:rowOff>
    </xdr:to>
    <xdr:sp macro="" textlink="">
      <xdr:nvSpPr>
        <xdr:cNvPr id="1317" name="Text Box 15">
          <a:extLst>
            <a:ext uri="{FF2B5EF4-FFF2-40B4-BE49-F238E27FC236}">
              <a16:creationId xmlns:a16="http://schemas.microsoft.com/office/drawing/2014/main" id="{00000000-0008-0000-0400-000025050000}"/>
            </a:ext>
          </a:extLst>
        </xdr:cNvPr>
        <xdr:cNvSpPr txBox="1">
          <a:spLocks noChangeArrowheads="1"/>
        </xdr:cNvSpPr>
      </xdr:nvSpPr>
      <xdr:spPr bwMode="auto">
        <a:xfrm>
          <a:off x="9867900" y="6981825"/>
          <a:ext cx="97630" cy="42120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16</xdr:row>
      <xdr:rowOff>11509</xdr:rowOff>
    </xdr:to>
    <xdr:sp macro="" textlink="">
      <xdr:nvSpPr>
        <xdr:cNvPr id="1318" name="Text Box 15">
          <a:extLst>
            <a:ext uri="{FF2B5EF4-FFF2-40B4-BE49-F238E27FC236}">
              <a16:creationId xmlns:a16="http://schemas.microsoft.com/office/drawing/2014/main" id="{00000000-0008-0000-0400-000026050000}"/>
            </a:ext>
          </a:extLst>
        </xdr:cNvPr>
        <xdr:cNvSpPr txBox="1">
          <a:spLocks noChangeArrowheads="1"/>
        </xdr:cNvSpPr>
      </xdr:nvSpPr>
      <xdr:spPr bwMode="auto">
        <a:xfrm>
          <a:off x="9867900" y="6981825"/>
          <a:ext cx="97630" cy="42120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16</xdr:row>
      <xdr:rowOff>11509</xdr:rowOff>
    </xdr:to>
    <xdr:sp macro="" textlink="">
      <xdr:nvSpPr>
        <xdr:cNvPr id="1319" name="Text Box 15">
          <a:extLst>
            <a:ext uri="{FF2B5EF4-FFF2-40B4-BE49-F238E27FC236}">
              <a16:creationId xmlns:a16="http://schemas.microsoft.com/office/drawing/2014/main" id="{00000000-0008-0000-0400-000027050000}"/>
            </a:ext>
          </a:extLst>
        </xdr:cNvPr>
        <xdr:cNvSpPr txBox="1">
          <a:spLocks noChangeArrowheads="1"/>
        </xdr:cNvSpPr>
      </xdr:nvSpPr>
      <xdr:spPr bwMode="auto">
        <a:xfrm>
          <a:off x="9867900" y="6981825"/>
          <a:ext cx="97630" cy="42120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16</xdr:row>
      <xdr:rowOff>11509</xdr:rowOff>
    </xdr:to>
    <xdr:sp macro="" textlink="">
      <xdr:nvSpPr>
        <xdr:cNvPr id="1320" name="Text Box 15">
          <a:extLst>
            <a:ext uri="{FF2B5EF4-FFF2-40B4-BE49-F238E27FC236}">
              <a16:creationId xmlns:a16="http://schemas.microsoft.com/office/drawing/2014/main" id="{00000000-0008-0000-0400-000028050000}"/>
            </a:ext>
          </a:extLst>
        </xdr:cNvPr>
        <xdr:cNvSpPr txBox="1">
          <a:spLocks noChangeArrowheads="1"/>
        </xdr:cNvSpPr>
      </xdr:nvSpPr>
      <xdr:spPr bwMode="auto">
        <a:xfrm>
          <a:off x="9867900" y="6981825"/>
          <a:ext cx="97630" cy="42120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1106043</xdr:rowOff>
    </xdr:to>
    <xdr:sp macro="" textlink="">
      <xdr:nvSpPr>
        <xdr:cNvPr id="1321" name="Text Box 15">
          <a:extLst>
            <a:ext uri="{FF2B5EF4-FFF2-40B4-BE49-F238E27FC236}">
              <a16:creationId xmlns:a16="http://schemas.microsoft.com/office/drawing/2014/main" id="{00000000-0008-0000-0400-000029050000}"/>
            </a:ext>
          </a:extLst>
        </xdr:cNvPr>
        <xdr:cNvSpPr txBox="1">
          <a:spLocks noChangeArrowheads="1"/>
        </xdr:cNvSpPr>
      </xdr:nvSpPr>
      <xdr:spPr bwMode="auto">
        <a:xfrm>
          <a:off x="9867900" y="6981825"/>
          <a:ext cx="97630" cy="387781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1106043</xdr:rowOff>
    </xdr:to>
    <xdr:sp macro="" textlink="">
      <xdr:nvSpPr>
        <xdr:cNvPr id="1322" name="Text Box 15">
          <a:extLst>
            <a:ext uri="{FF2B5EF4-FFF2-40B4-BE49-F238E27FC236}">
              <a16:creationId xmlns:a16="http://schemas.microsoft.com/office/drawing/2014/main" id="{00000000-0008-0000-0400-00002A050000}"/>
            </a:ext>
          </a:extLst>
        </xdr:cNvPr>
        <xdr:cNvSpPr txBox="1">
          <a:spLocks noChangeArrowheads="1"/>
        </xdr:cNvSpPr>
      </xdr:nvSpPr>
      <xdr:spPr bwMode="auto">
        <a:xfrm>
          <a:off x="9867900" y="6981825"/>
          <a:ext cx="97630" cy="387781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1106043</xdr:rowOff>
    </xdr:to>
    <xdr:sp macro="" textlink="">
      <xdr:nvSpPr>
        <xdr:cNvPr id="1323" name="Text Box 15">
          <a:extLst>
            <a:ext uri="{FF2B5EF4-FFF2-40B4-BE49-F238E27FC236}">
              <a16:creationId xmlns:a16="http://schemas.microsoft.com/office/drawing/2014/main" id="{00000000-0008-0000-0400-00002B050000}"/>
            </a:ext>
          </a:extLst>
        </xdr:cNvPr>
        <xdr:cNvSpPr txBox="1">
          <a:spLocks noChangeArrowheads="1"/>
        </xdr:cNvSpPr>
      </xdr:nvSpPr>
      <xdr:spPr bwMode="auto">
        <a:xfrm>
          <a:off x="9867900" y="6981825"/>
          <a:ext cx="97630" cy="387781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1324" name="Text Box 15">
          <a:extLst>
            <a:ext uri="{FF2B5EF4-FFF2-40B4-BE49-F238E27FC236}">
              <a16:creationId xmlns:a16="http://schemas.microsoft.com/office/drawing/2014/main" id="{00000000-0008-0000-0400-00002C05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171450</xdr:rowOff>
    </xdr:to>
    <xdr:sp macro="" textlink="">
      <xdr:nvSpPr>
        <xdr:cNvPr id="1325" name="Text Box 16">
          <a:extLst>
            <a:ext uri="{FF2B5EF4-FFF2-40B4-BE49-F238E27FC236}">
              <a16:creationId xmlns:a16="http://schemas.microsoft.com/office/drawing/2014/main" id="{00000000-0008-0000-0400-00002D05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326" name="Text Box 17">
          <a:extLst>
            <a:ext uri="{FF2B5EF4-FFF2-40B4-BE49-F238E27FC236}">
              <a16:creationId xmlns:a16="http://schemas.microsoft.com/office/drawing/2014/main" id="{00000000-0008-0000-0400-00002E05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327" name="Text Box 18">
          <a:extLst>
            <a:ext uri="{FF2B5EF4-FFF2-40B4-BE49-F238E27FC236}">
              <a16:creationId xmlns:a16="http://schemas.microsoft.com/office/drawing/2014/main" id="{00000000-0008-0000-0400-00002F05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328" name="Text Box 19">
          <a:extLst>
            <a:ext uri="{FF2B5EF4-FFF2-40B4-BE49-F238E27FC236}">
              <a16:creationId xmlns:a16="http://schemas.microsoft.com/office/drawing/2014/main" id="{00000000-0008-0000-0400-00003005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1329" name="Text Box 15">
          <a:extLst>
            <a:ext uri="{FF2B5EF4-FFF2-40B4-BE49-F238E27FC236}">
              <a16:creationId xmlns:a16="http://schemas.microsoft.com/office/drawing/2014/main" id="{00000000-0008-0000-0400-00003105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330" name="Text Box 16">
          <a:extLst>
            <a:ext uri="{FF2B5EF4-FFF2-40B4-BE49-F238E27FC236}">
              <a16:creationId xmlns:a16="http://schemas.microsoft.com/office/drawing/2014/main" id="{00000000-0008-0000-0400-00003205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331" name="Text Box 17">
          <a:extLst>
            <a:ext uri="{FF2B5EF4-FFF2-40B4-BE49-F238E27FC236}">
              <a16:creationId xmlns:a16="http://schemas.microsoft.com/office/drawing/2014/main" id="{00000000-0008-0000-0400-00003305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332" name="Text Box 18">
          <a:extLst>
            <a:ext uri="{FF2B5EF4-FFF2-40B4-BE49-F238E27FC236}">
              <a16:creationId xmlns:a16="http://schemas.microsoft.com/office/drawing/2014/main" id="{00000000-0008-0000-0400-00003405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333" name="Text Box 19">
          <a:extLst>
            <a:ext uri="{FF2B5EF4-FFF2-40B4-BE49-F238E27FC236}">
              <a16:creationId xmlns:a16="http://schemas.microsoft.com/office/drawing/2014/main" id="{00000000-0008-0000-0400-00003505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1334" name="Text Box 15">
          <a:extLst>
            <a:ext uri="{FF2B5EF4-FFF2-40B4-BE49-F238E27FC236}">
              <a16:creationId xmlns:a16="http://schemas.microsoft.com/office/drawing/2014/main" id="{00000000-0008-0000-0400-00003605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444331"/>
    <xdr:sp macro="" textlink="">
      <xdr:nvSpPr>
        <xdr:cNvPr id="1335" name="Text Box 15">
          <a:extLst>
            <a:ext uri="{FF2B5EF4-FFF2-40B4-BE49-F238E27FC236}">
              <a16:creationId xmlns:a16="http://schemas.microsoft.com/office/drawing/2014/main" id="{00000000-0008-0000-0400-000037050000}"/>
            </a:ext>
          </a:extLst>
        </xdr:cNvPr>
        <xdr:cNvSpPr txBox="1">
          <a:spLocks noChangeArrowheads="1"/>
        </xdr:cNvSpPr>
      </xdr:nvSpPr>
      <xdr:spPr bwMode="auto">
        <a:xfrm>
          <a:off x="9867900" y="698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2767</xdr:rowOff>
    </xdr:to>
    <xdr:sp macro="" textlink="">
      <xdr:nvSpPr>
        <xdr:cNvPr id="1336" name="Text Box 15">
          <a:extLst>
            <a:ext uri="{FF2B5EF4-FFF2-40B4-BE49-F238E27FC236}">
              <a16:creationId xmlns:a16="http://schemas.microsoft.com/office/drawing/2014/main" id="{00000000-0008-0000-0400-000038050000}"/>
            </a:ext>
          </a:extLst>
        </xdr:cNvPr>
        <xdr:cNvSpPr txBox="1">
          <a:spLocks noChangeArrowheads="1"/>
        </xdr:cNvSpPr>
      </xdr:nvSpPr>
      <xdr:spPr bwMode="auto">
        <a:xfrm>
          <a:off x="9867900" y="6981825"/>
          <a:ext cx="95250" cy="27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149407</xdr:rowOff>
    </xdr:to>
    <xdr:sp macro="" textlink="">
      <xdr:nvSpPr>
        <xdr:cNvPr id="1337" name="Text Box 15">
          <a:extLst>
            <a:ext uri="{FF2B5EF4-FFF2-40B4-BE49-F238E27FC236}">
              <a16:creationId xmlns:a16="http://schemas.microsoft.com/office/drawing/2014/main" id="{00000000-0008-0000-0400-000039050000}"/>
            </a:ext>
          </a:extLst>
        </xdr:cNvPr>
        <xdr:cNvSpPr txBox="1">
          <a:spLocks noChangeArrowheads="1"/>
        </xdr:cNvSpPr>
      </xdr:nvSpPr>
      <xdr:spPr bwMode="auto">
        <a:xfrm>
          <a:off x="9867900" y="6981825"/>
          <a:ext cx="97630" cy="14940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149407</xdr:rowOff>
    </xdr:to>
    <xdr:sp macro="" textlink="">
      <xdr:nvSpPr>
        <xdr:cNvPr id="1338" name="Text Box 15">
          <a:extLst>
            <a:ext uri="{FF2B5EF4-FFF2-40B4-BE49-F238E27FC236}">
              <a16:creationId xmlns:a16="http://schemas.microsoft.com/office/drawing/2014/main" id="{00000000-0008-0000-0400-00003A050000}"/>
            </a:ext>
          </a:extLst>
        </xdr:cNvPr>
        <xdr:cNvSpPr txBox="1">
          <a:spLocks noChangeArrowheads="1"/>
        </xdr:cNvSpPr>
      </xdr:nvSpPr>
      <xdr:spPr bwMode="auto">
        <a:xfrm>
          <a:off x="9867900" y="6981825"/>
          <a:ext cx="97630" cy="14940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149407</xdr:rowOff>
    </xdr:to>
    <xdr:sp macro="" textlink="">
      <xdr:nvSpPr>
        <xdr:cNvPr id="1339" name="Text Box 15">
          <a:extLst>
            <a:ext uri="{FF2B5EF4-FFF2-40B4-BE49-F238E27FC236}">
              <a16:creationId xmlns:a16="http://schemas.microsoft.com/office/drawing/2014/main" id="{00000000-0008-0000-0400-00003B050000}"/>
            </a:ext>
          </a:extLst>
        </xdr:cNvPr>
        <xdr:cNvSpPr txBox="1">
          <a:spLocks noChangeArrowheads="1"/>
        </xdr:cNvSpPr>
      </xdr:nvSpPr>
      <xdr:spPr bwMode="auto">
        <a:xfrm>
          <a:off x="9867900" y="6981825"/>
          <a:ext cx="97630" cy="14940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149407</xdr:rowOff>
    </xdr:to>
    <xdr:sp macro="" textlink="">
      <xdr:nvSpPr>
        <xdr:cNvPr id="1340" name="Text Box 15">
          <a:extLst>
            <a:ext uri="{FF2B5EF4-FFF2-40B4-BE49-F238E27FC236}">
              <a16:creationId xmlns:a16="http://schemas.microsoft.com/office/drawing/2014/main" id="{00000000-0008-0000-0400-00003C050000}"/>
            </a:ext>
          </a:extLst>
        </xdr:cNvPr>
        <xdr:cNvSpPr txBox="1">
          <a:spLocks noChangeArrowheads="1"/>
        </xdr:cNvSpPr>
      </xdr:nvSpPr>
      <xdr:spPr bwMode="auto">
        <a:xfrm>
          <a:off x="9867900" y="6981825"/>
          <a:ext cx="97630" cy="14940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16</xdr:row>
      <xdr:rowOff>11510</xdr:rowOff>
    </xdr:to>
    <xdr:sp macro="" textlink="">
      <xdr:nvSpPr>
        <xdr:cNvPr id="1341" name="Text Box 15">
          <a:extLst>
            <a:ext uri="{FF2B5EF4-FFF2-40B4-BE49-F238E27FC236}">
              <a16:creationId xmlns:a16="http://schemas.microsoft.com/office/drawing/2014/main" id="{00000000-0008-0000-0400-00003D050000}"/>
            </a:ext>
          </a:extLst>
        </xdr:cNvPr>
        <xdr:cNvSpPr txBox="1">
          <a:spLocks noChangeArrowheads="1"/>
        </xdr:cNvSpPr>
      </xdr:nvSpPr>
      <xdr:spPr bwMode="auto">
        <a:xfrm>
          <a:off x="9867900" y="6981825"/>
          <a:ext cx="97630" cy="42120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16</xdr:row>
      <xdr:rowOff>11510</xdr:rowOff>
    </xdr:to>
    <xdr:sp macro="" textlink="">
      <xdr:nvSpPr>
        <xdr:cNvPr id="1342" name="Text Box 15">
          <a:extLst>
            <a:ext uri="{FF2B5EF4-FFF2-40B4-BE49-F238E27FC236}">
              <a16:creationId xmlns:a16="http://schemas.microsoft.com/office/drawing/2014/main" id="{00000000-0008-0000-0400-00003E050000}"/>
            </a:ext>
          </a:extLst>
        </xdr:cNvPr>
        <xdr:cNvSpPr txBox="1">
          <a:spLocks noChangeArrowheads="1"/>
        </xdr:cNvSpPr>
      </xdr:nvSpPr>
      <xdr:spPr bwMode="auto">
        <a:xfrm>
          <a:off x="9867900" y="6981825"/>
          <a:ext cx="97630" cy="42120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16</xdr:row>
      <xdr:rowOff>11510</xdr:rowOff>
    </xdr:to>
    <xdr:sp macro="" textlink="">
      <xdr:nvSpPr>
        <xdr:cNvPr id="1343" name="Text Box 15">
          <a:extLst>
            <a:ext uri="{FF2B5EF4-FFF2-40B4-BE49-F238E27FC236}">
              <a16:creationId xmlns:a16="http://schemas.microsoft.com/office/drawing/2014/main" id="{00000000-0008-0000-0400-00003F050000}"/>
            </a:ext>
          </a:extLst>
        </xdr:cNvPr>
        <xdr:cNvSpPr txBox="1">
          <a:spLocks noChangeArrowheads="1"/>
        </xdr:cNvSpPr>
      </xdr:nvSpPr>
      <xdr:spPr bwMode="auto">
        <a:xfrm>
          <a:off x="9867900" y="6981825"/>
          <a:ext cx="97630" cy="42120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16</xdr:row>
      <xdr:rowOff>11510</xdr:rowOff>
    </xdr:to>
    <xdr:sp macro="" textlink="">
      <xdr:nvSpPr>
        <xdr:cNvPr id="1344" name="Text Box 15">
          <a:extLst>
            <a:ext uri="{FF2B5EF4-FFF2-40B4-BE49-F238E27FC236}">
              <a16:creationId xmlns:a16="http://schemas.microsoft.com/office/drawing/2014/main" id="{00000000-0008-0000-0400-000040050000}"/>
            </a:ext>
          </a:extLst>
        </xdr:cNvPr>
        <xdr:cNvSpPr txBox="1">
          <a:spLocks noChangeArrowheads="1"/>
        </xdr:cNvSpPr>
      </xdr:nvSpPr>
      <xdr:spPr bwMode="auto">
        <a:xfrm>
          <a:off x="9867900" y="6981825"/>
          <a:ext cx="97630" cy="42120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16</xdr:row>
      <xdr:rowOff>11510</xdr:rowOff>
    </xdr:to>
    <xdr:sp macro="" textlink="">
      <xdr:nvSpPr>
        <xdr:cNvPr id="1345" name="Text Box 15">
          <a:extLst>
            <a:ext uri="{FF2B5EF4-FFF2-40B4-BE49-F238E27FC236}">
              <a16:creationId xmlns:a16="http://schemas.microsoft.com/office/drawing/2014/main" id="{00000000-0008-0000-0400-000041050000}"/>
            </a:ext>
          </a:extLst>
        </xdr:cNvPr>
        <xdr:cNvSpPr txBox="1">
          <a:spLocks noChangeArrowheads="1"/>
        </xdr:cNvSpPr>
      </xdr:nvSpPr>
      <xdr:spPr bwMode="auto">
        <a:xfrm>
          <a:off x="9867900" y="6981825"/>
          <a:ext cx="97630" cy="42120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16</xdr:row>
      <xdr:rowOff>11510</xdr:rowOff>
    </xdr:to>
    <xdr:sp macro="" textlink="">
      <xdr:nvSpPr>
        <xdr:cNvPr id="1346" name="Text Box 15">
          <a:extLst>
            <a:ext uri="{FF2B5EF4-FFF2-40B4-BE49-F238E27FC236}">
              <a16:creationId xmlns:a16="http://schemas.microsoft.com/office/drawing/2014/main" id="{00000000-0008-0000-0400-000042050000}"/>
            </a:ext>
          </a:extLst>
        </xdr:cNvPr>
        <xdr:cNvSpPr txBox="1">
          <a:spLocks noChangeArrowheads="1"/>
        </xdr:cNvSpPr>
      </xdr:nvSpPr>
      <xdr:spPr bwMode="auto">
        <a:xfrm>
          <a:off x="9867900" y="6981825"/>
          <a:ext cx="97630" cy="42120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16</xdr:row>
      <xdr:rowOff>11510</xdr:rowOff>
    </xdr:to>
    <xdr:sp macro="" textlink="">
      <xdr:nvSpPr>
        <xdr:cNvPr id="1347" name="Text Box 15">
          <a:extLst>
            <a:ext uri="{FF2B5EF4-FFF2-40B4-BE49-F238E27FC236}">
              <a16:creationId xmlns:a16="http://schemas.microsoft.com/office/drawing/2014/main" id="{00000000-0008-0000-0400-000043050000}"/>
            </a:ext>
          </a:extLst>
        </xdr:cNvPr>
        <xdr:cNvSpPr txBox="1">
          <a:spLocks noChangeArrowheads="1"/>
        </xdr:cNvSpPr>
      </xdr:nvSpPr>
      <xdr:spPr bwMode="auto">
        <a:xfrm>
          <a:off x="9867900" y="6981825"/>
          <a:ext cx="97630" cy="42120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16</xdr:row>
      <xdr:rowOff>11510</xdr:rowOff>
    </xdr:to>
    <xdr:sp macro="" textlink="">
      <xdr:nvSpPr>
        <xdr:cNvPr id="1348" name="Text Box 15">
          <a:extLst>
            <a:ext uri="{FF2B5EF4-FFF2-40B4-BE49-F238E27FC236}">
              <a16:creationId xmlns:a16="http://schemas.microsoft.com/office/drawing/2014/main" id="{00000000-0008-0000-0400-000044050000}"/>
            </a:ext>
          </a:extLst>
        </xdr:cNvPr>
        <xdr:cNvSpPr txBox="1">
          <a:spLocks noChangeArrowheads="1"/>
        </xdr:cNvSpPr>
      </xdr:nvSpPr>
      <xdr:spPr bwMode="auto">
        <a:xfrm>
          <a:off x="9867900" y="6981825"/>
          <a:ext cx="97630" cy="42120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16</xdr:row>
      <xdr:rowOff>11510</xdr:rowOff>
    </xdr:to>
    <xdr:sp macro="" textlink="">
      <xdr:nvSpPr>
        <xdr:cNvPr id="1349" name="Text Box 15">
          <a:extLst>
            <a:ext uri="{FF2B5EF4-FFF2-40B4-BE49-F238E27FC236}">
              <a16:creationId xmlns:a16="http://schemas.microsoft.com/office/drawing/2014/main" id="{00000000-0008-0000-0400-000045050000}"/>
            </a:ext>
          </a:extLst>
        </xdr:cNvPr>
        <xdr:cNvSpPr txBox="1">
          <a:spLocks noChangeArrowheads="1"/>
        </xdr:cNvSpPr>
      </xdr:nvSpPr>
      <xdr:spPr bwMode="auto">
        <a:xfrm>
          <a:off x="9867900" y="6981825"/>
          <a:ext cx="97630" cy="42120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350" name="Text Box 16">
          <a:extLst>
            <a:ext uri="{FF2B5EF4-FFF2-40B4-BE49-F238E27FC236}">
              <a16:creationId xmlns:a16="http://schemas.microsoft.com/office/drawing/2014/main" id="{00000000-0008-0000-0400-00004605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351" name="Text Box 17">
          <a:extLst>
            <a:ext uri="{FF2B5EF4-FFF2-40B4-BE49-F238E27FC236}">
              <a16:creationId xmlns:a16="http://schemas.microsoft.com/office/drawing/2014/main" id="{00000000-0008-0000-0400-00004705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352" name="Text Box 18">
          <a:extLst>
            <a:ext uri="{FF2B5EF4-FFF2-40B4-BE49-F238E27FC236}">
              <a16:creationId xmlns:a16="http://schemas.microsoft.com/office/drawing/2014/main" id="{00000000-0008-0000-0400-00004805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171450</xdr:rowOff>
    </xdr:to>
    <xdr:sp macro="" textlink="">
      <xdr:nvSpPr>
        <xdr:cNvPr id="1353" name="Text Box 19">
          <a:extLst>
            <a:ext uri="{FF2B5EF4-FFF2-40B4-BE49-F238E27FC236}">
              <a16:creationId xmlns:a16="http://schemas.microsoft.com/office/drawing/2014/main" id="{00000000-0008-0000-0400-00004905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15</xdr:row>
      <xdr:rowOff>0</xdr:rowOff>
    </xdr:from>
    <xdr:to>
      <xdr:col>14</xdr:col>
      <xdr:colOff>95250</xdr:colOff>
      <xdr:row>15</xdr:row>
      <xdr:rowOff>466338</xdr:rowOff>
    </xdr:to>
    <xdr:sp macro="" textlink="">
      <xdr:nvSpPr>
        <xdr:cNvPr id="1354" name="Text Box 15">
          <a:extLst>
            <a:ext uri="{FF2B5EF4-FFF2-40B4-BE49-F238E27FC236}">
              <a16:creationId xmlns:a16="http://schemas.microsoft.com/office/drawing/2014/main" id="{00000000-0008-0000-0400-00004A050000}"/>
            </a:ext>
          </a:extLst>
        </xdr:cNvPr>
        <xdr:cNvSpPr txBox="1">
          <a:spLocks noChangeArrowheads="1"/>
        </xdr:cNvSpPr>
      </xdr:nvSpPr>
      <xdr:spPr bwMode="auto">
        <a:xfrm>
          <a:off x="9867900" y="6981825"/>
          <a:ext cx="95250" cy="32381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1355" name="Text Box 15">
          <a:extLst>
            <a:ext uri="{FF2B5EF4-FFF2-40B4-BE49-F238E27FC236}">
              <a16:creationId xmlns:a16="http://schemas.microsoft.com/office/drawing/2014/main" id="{00000000-0008-0000-0400-00004B05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356" name="Text Box 16">
          <a:extLst>
            <a:ext uri="{FF2B5EF4-FFF2-40B4-BE49-F238E27FC236}">
              <a16:creationId xmlns:a16="http://schemas.microsoft.com/office/drawing/2014/main" id="{00000000-0008-0000-0400-00004C05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357" name="Text Box 17">
          <a:extLst>
            <a:ext uri="{FF2B5EF4-FFF2-40B4-BE49-F238E27FC236}">
              <a16:creationId xmlns:a16="http://schemas.microsoft.com/office/drawing/2014/main" id="{00000000-0008-0000-0400-00004D05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358" name="Text Box 18">
          <a:extLst>
            <a:ext uri="{FF2B5EF4-FFF2-40B4-BE49-F238E27FC236}">
              <a16:creationId xmlns:a16="http://schemas.microsoft.com/office/drawing/2014/main" id="{00000000-0008-0000-0400-00004E05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171450"/>
    <xdr:sp macro="" textlink="">
      <xdr:nvSpPr>
        <xdr:cNvPr id="1359" name="Text Box 19">
          <a:extLst>
            <a:ext uri="{FF2B5EF4-FFF2-40B4-BE49-F238E27FC236}">
              <a16:creationId xmlns:a16="http://schemas.microsoft.com/office/drawing/2014/main" id="{00000000-0008-0000-0400-00004F050000}"/>
            </a:ext>
          </a:extLst>
        </xdr:cNvPr>
        <xdr:cNvSpPr txBox="1">
          <a:spLocks noChangeArrowheads="1"/>
        </xdr:cNvSpPr>
      </xdr:nvSpPr>
      <xdr:spPr bwMode="auto">
        <a:xfrm>
          <a:off x="9867900" y="6981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213632"/>
    <xdr:sp macro="" textlink="">
      <xdr:nvSpPr>
        <xdr:cNvPr id="1360" name="Text Box 15">
          <a:extLst>
            <a:ext uri="{FF2B5EF4-FFF2-40B4-BE49-F238E27FC236}">
              <a16:creationId xmlns:a16="http://schemas.microsoft.com/office/drawing/2014/main" id="{00000000-0008-0000-0400-000050050000}"/>
            </a:ext>
          </a:extLst>
        </xdr:cNvPr>
        <xdr:cNvSpPr txBox="1">
          <a:spLocks noChangeArrowheads="1"/>
        </xdr:cNvSpPr>
      </xdr:nvSpPr>
      <xdr:spPr bwMode="auto">
        <a:xfrm>
          <a:off x="9867900" y="698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15</xdr:row>
      <xdr:rowOff>0</xdr:rowOff>
    </xdr:from>
    <xdr:ext cx="95250" cy="444331"/>
    <xdr:sp macro="" textlink="">
      <xdr:nvSpPr>
        <xdr:cNvPr id="1361" name="Text Box 15">
          <a:extLst>
            <a:ext uri="{FF2B5EF4-FFF2-40B4-BE49-F238E27FC236}">
              <a16:creationId xmlns:a16="http://schemas.microsoft.com/office/drawing/2014/main" id="{00000000-0008-0000-0400-000051050000}"/>
            </a:ext>
          </a:extLst>
        </xdr:cNvPr>
        <xdr:cNvSpPr txBox="1">
          <a:spLocks noChangeArrowheads="1"/>
        </xdr:cNvSpPr>
      </xdr:nvSpPr>
      <xdr:spPr bwMode="auto">
        <a:xfrm>
          <a:off x="9867900" y="698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15</xdr:row>
      <xdr:rowOff>0</xdr:rowOff>
    </xdr:from>
    <xdr:to>
      <xdr:col>14</xdr:col>
      <xdr:colOff>95250</xdr:colOff>
      <xdr:row>15</xdr:row>
      <xdr:rowOff>14430</xdr:rowOff>
    </xdr:to>
    <xdr:sp macro="" textlink="">
      <xdr:nvSpPr>
        <xdr:cNvPr id="1362" name="Text Box 15">
          <a:extLst>
            <a:ext uri="{FF2B5EF4-FFF2-40B4-BE49-F238E27FC236}">
              <a16:creationId xmlns:a16="http://schemas.microsoft.com/office/drawing/2014/main" id="{00000000-0008-0000-0400-000052050000}"/>
            </a:ext>
          </a:extLst>
        </xdr:cNvPr>
        <xdr:cNvSpPr txBox="1">
          <a:spLocks noChangeArrowheads="1"/>
        </xdr:cNvSpPr>
      </xdr:nvSpPr>
      <xdr:spPr bwMode="auto">
        <a:xfrm>
          <a:off x="9867900" y="6981825"/>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9706</xdr:rowOff>
    </xdr:to>
    <xdr:sp macro="" textlink="">
      <xdr:nvSpPr>
        <xdr:cNvPr id="1363" name="Text Box 15">
          <a:extLst>
            <a:ext uri="{FF2B5EF4-FFF2-40B4-BE49-F238E27FC236}">
              <a16:creationId xmlns:a16="http://schemas.microsoft.com/office/drawing/2014/main" id="{00000000-0008-0000-0400-000053050000}"/>
            </a:ext>
          </a:extLst>
        </xdr:cNvPr>
        <xdr:cNvSpPr txBox="1">
          <a:spLocks noChangeArrowheads="1"/>
        </xdr:cNvSpPr>
      </xdr:nvSpPr>
      <xdr:spPr bwMode="auto">
        <a:xfrm>
          <a:off x="9867900" y="6981825"/>
          <a:ext cx="97630"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9706</xdr:rowOff>
    </xdr:to>
    <xdr:sp macro="" textlink="">
      <xdr:nvSpPr>
        <xdr:cNvPr id="1364" name="Text Box 15">
          <a:extLst>
            <a:ext uri="{FF2B5EF4-FFF2-40B4-BE49-F238E27FC236}">
              <a16:creationId xmlns:a16="http://schemas.microsoft.com/office/drawing/2014/main" id="{00000000-0008-0000-0400-000054050000}"/>
            </a:ext>
          </a:extLst>
        </xdr:cNvPr>
        <xdr:cNvSpPr txBox="1">
          <a:spLocks noChangeArrowheads="1"/>
        </xdr:cNvSpPr>
      </xdr:nvSpPr>
      <xdr:spPr bwMode="auto">
        <a:xfrm>
          <a:off x="9867900" y="6981825"/>
          <a:ext cx="97630"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9706</xdr:rowOff>
    </xdr:to>
    <xdr:sp macro="" textlink="">
      <xdr:nvSpPr>
        <xdr:cNvPr id="1365" name="Text Box 15">
          <a:extLst>
            <a:ext uri="{FF2B5EF4-FFF2-40B4-BE49-F238E27FC236}">
              <a16:creationId xmlns:a16="http://schemas.microsoft.com/office/drawing/2014/main" id="{00000000-0008-0000-0400-000055050000}"/>
            </a:ext>
          </a:extLst>
        </xdr:cNvPr>
        <xdr:cNvSpPr txBox="1">
          <a:spLocks noChangeArrowheads="1"/>
        </xdr:cNvSpPr>
      </xdr:nvSpPr>
      <xdr:spPr bwMode="auto">
        <a:xfrm>
          <a:off x="9867900" y="6981825"/>
          <a:ext cx="97630"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9706</xdr:rowOff>
    </xdr:to>
    <xdr:sp macro="" textlink="">
      <xdr:nvSpPr>
        <xdr:cNvPr id="1366" name="Text Box 15">
          <a:extLst>
            <a:ext uri="{FF2B5EF4-FFF2-40B4-BE49-F238E27FC236}">
              <a16:creationId xmlns:a16="http://schemas.microsoft.com/office/drawing/2014/main" id="{00000000-0008-0000-0400-000056050000}"/>
            </a:ext>
          </a:extLst>
        </xdr:cNvPr>
        <xdr:cNvSpPr txBox="1">
          <a:spLocks noChangeArrowheads="1"/>
        </xdr:cNvSpPr>
      </xdr:nvSpPr>
      <xdr:spPr bwMode="auto">
        <a:xfrm>
          <a:off x="9867900" y="6981825"/>
          <a:ext cx="97630"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117342</xdr:rowOff>
    </xdr:to>
    <xdr:sp macro="" textlink="">
      <xdr:nvSpPr>
        <xdr:cNvPr id="1367" name="Text Box 15">
          <a:extLst>
            <a:ext uri="{FF2B5EF4-FFF2-40B4-BE49-F238E27FC236}">
              <a16:creationId xmlns:a16="http://schemas.microsoft.com/office/drawing/2014/main" id="{00000000-0008-0000-0400-000057050000}"/>
            </a:ext>
          </a:extLst>
        </xdr:cNvPr>
        <xdr:cNvSpPr txBox="1">
          <a:spLocks noChangeArrowheads="1"/>
        </xdr:cNvSpPr>
      </xdr:nvSpPr>
      <xdr:spPr bwMode="auto">
        <a:xfrm>
          <a:off x="9867900" y="6981825"/>
          <a:ext cx="97630"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117342</xdr:rowOff>
    </xdr:to>
    <xdr:sp macro="" textlink="">
      <xdr:nvSpPr>
        <xdr:cNvPr id="1368" name="Text Box 15">
          <a:extLst>
            <a:ext uri="{FF2B5EF4-FFF2-40B4-BE49-F238E27FC236}">
              <a16:creationId xmlns:a16="http://schemas.microsoft.com/office/drawing/2014/main" id="{00000000-0008-0000-0400-000058050000}"/>
            </a:ext>
          </a:extLst>
        </xdr:cNvPr>
        <xdr:cNvSpPr txBox="1">
          <a:spLocks noChangeArrowheads="1"/>
        </xdr:cNvSpPr>
      </xdr:nvSpPr>
      <xdr:spPr bwMode="auto">
        <a:xfrm>
          <a:off x="9867900" y="6981825"/>
          <a:ext cx="97630"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117342</xdr:rowOff>
    </xdr:to>
    <xdr:sp macro="" textlink="">
      <xdr:nvSpPr>
        <xdr:cNvPr id="1369" name="Text Box 15">
          <a:extLst>
            <a:ext uri="{FF2B5EF4-FFF2-40B4-BE49-F238E27FC236}">
              <a16:creationId xmlns:a16="http://schemas.microsoft.com/office/drawing/2014/main" id="{00000000-0008-0000-0400-000059050000}"/>
            </a:ext>
          </a:extLst>
        </xdr:cNvPr>
        <xdr:cNvSpPr txBox="1">
          <a:spLocks noChangeArrowheads="1"/>
        </xdr:cNvSpPr>
      </xdr:nvSpPr>
      <xdr:spPr bwMode="auto">
        <a:xfrm>
          <a:off x="9867900" y="6981825"/>
          <a:ext cx="97630"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117342</xdr:rowOff>
    </xdr:to>
    <xdr:sp macro="" textlink="">
      <xdr:nvSpPr>
        <xdr:cNvPr id="1370" name="Text Box 15">
          <a:extLst>
            <a:ext uri="{FF2B5EF4-FFF2-40B4-BE49-F238E27FC236}">
              <a16:creationId xmlns:a16="http://schemas.microsoft.com/office/drawing/2014/main" id="{00000000-0008-0000-0400-00005A050000}"/>
            </a:ext>
          </a:extLst>
        </xdr:cNvPr>
        <xdr:cNvSpPr txBox="1">
          <a:spLocks noChangeArrowheads="1"/>
        </xdr:cNvSpPr>
      </xdr:nvSpPr>
      <xdr:spPr bwMode="auto">
        <a:xfrm>
          <a:off x="9867900" y="6981825"/>
          <a:ext cx="97630"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117342</xdr:rowOff>
    </xdr:to>
    <xdr:sp macro="" textlink="">
      <xdr:nvSpPr>
        <xdr:cNvPr id="1371" name="Text Box 15">
          <a:extLst>
            <a:ext uri="{FF2B5EF4-FFF2-40B4-BE49-F238E27FC236}">
              <a16:creationId xmlns:a16="http://schemas.microsoft.com/office/drawing/2014/main" id="{00000000-0008-0000-0400-00005B050000}"/>
            </a:ext>
          </a:extLst>
        </xdr:cNvPr>
        <xdr:cNvSpPr txBox="1">
          <a:spLocks noChangeArrowheads="1"/>
        </xdr:cNvSpPr>
      </xdr:nvSpPr>
      <xdr:spPr bwMode="auto">
        <a:xfrm>
          <a:off x="9867900" y="6981825"/>
          <a:ext cx="97630"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117342</xdr:rowOff>
    </xdr:to>
    <xdr:sp macro="" textlink="">
      <xdr:nvSpPr>
        <xdr:cNvPr id="1372" name="Text Box 15">
          <a:extLst>
            <a:ext uri="{FF2B5EF4-FFF2-40B4-BE49-F238E27FC236}">
              <a16:creationId xmlns:a16="http://schemas.microsoft.com/office/drawing/2014/main" id="{00000000-0008-0000-0400-00005C050000}"/>
            </a:ext>
          </a:extLst>
        </xdr:cNvPr>
        <xdr:cNvSpPr txBox="1">
          <a:spLocks noChangeArrowheads="1"/>
        </xdr:cNvSpPr>
      </xdr:nvSpPr>
      <xdr:spPr bwMode="auto">
        <a:xfrm>
          <a:off x="9867900" y="6981825"/>
          <a:ext cx="97630"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117342</xdr:rowOff>
    </xdr:to>
    <xdr:sp macro="" textlink="">
      <xdr:nvSpPr>
        <xdr:cNvPr id="1373" name="Text Box 15">
          <a:extLst>
            <a:ext uri="{FF2B5EF4-FFF2-40B4-BE49-F238E27FC236}">
              <a16:creationId xmlns:a16="http://schemas.microsoft.com/office/drawing/2014/main" id="{00000000-0008-0000-0400-00005D050000}"/>
            </a:ext>
          </a:extLst>
        </xdr:cNvPr>
        <xdr:cNvSpPr txBox="1">
          <a:spLocks noChangeArrowheads="1"/>
        </xdr:cNvSpPr>
      </xdr:nvSpPr>
      <xdr:spPr bwMode="auto">
        <a:xfrm>
          <a:off x="9867900" y="6981825"/>
          <a:ext cx="97630"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117342</xdr:rowOff>
    </xdr:to>
    <xdr:sp macro="" textlink="">
      <xdr:nvSpPr>
        <xdr:cNvPr id="1374" name="Text Box 15">
          <a:extLst>
            <a:ext uri="{FF2B5EF4-FFF2-40B4-BE49-F238E27FC236}">
              <a16:creationId xmlns:a16="http://schemas.microsoft.com/office/drawing/2014/main" id="{00000000-0008-0000-0400-00005E050000}"/>
            </a:ext>
          </a:extLst>
        </xdr:cNvPr>
        <xdr:cNvSpPr txBox="1">
          <a:spLocks noChangeArrowheads="1"/>
        </xdr:cNvSpPr>
      </xdr:nvSpPr>
      <xdr:spPr bwMode="auto">
        <a:xfrm>
          <a:off x="9867900" y="6981825"/>
          <a:ext cx="97630"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15</xdr:row>
      <xdr:rowOff>0</xdr:rowOff>
    </xdr:from>
    <xdr:to>
      <xdr:col>14</xdr:col>
      <xdr:colOff>97630</xdr:colOff>
      <xdr:row>15</xdr:row>
      <xdr:rowOff>117342</xdr:rowOff>
    </xdr:to>
    <xdr:sp macro="" textlink="">
      <xdr:nvSpPr>
        <xdr:cNvPr id="1375" name="Text Box 15">
          <a:extLst>
            <a:ext uri="{FF2B5EF4-FFF2-40B4-BE49-F238E27FC236}">
              <a16:creationId xmlns:a16="http://schemas.microsoft.com/office/drawing/2014/main" id="{00000000-0008-0000-0400-00005F050000}"/>
            </a:ext>
          </a:extLst>
        </xdr:cNvPr>
        <xdr:cNvSpPr txBox="1">
          <a:spLocks noChangeArrowheads="1"/>
        </xdr:cNvSpPr>
      </xdr:nvSpPr>
      <xdr:spPr bwMode="auto">
        <a:xfrm>
          <a:off x="9867900" y="6981825"/>
          <a:ext cx="97630"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15</xdr:row>
      <xdr:rowOff>0</xdr:rowOff>
    </xdr:from>
    <xdr:ext cx="95250" cy="444014"/>
    <xdr:sp macro="" textlink="">
      <xdr:nvSpPr>
        <xdr:cNvPr id="1376" name="Text Box 15">
          <a:extLst>
            <a:ext uri="{FF2B5EF4-FFF2-40B4-BE49-F238E27FC236}">
              <a16:creationId xmlns:a16="http://schemas.microsoft.com/office/drawing/2014/main" id="{00000000-0008-0000-0400-000060050000}"/>
            </a:ext>
          </a:extLst>
        </xdr:cNvPr>
        <xdr:cNvSpPr txBox="1">
          <a:spLocks noChangeArrowheads="1"/>
        </xdr:cNvSpPr>
      </xdr:nvSpPr>
      <xdr:spPr bwMode="auto">
        <a:xfrm>
          <a:off x="9867900" y="6981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18</xdr:row>
      <xdr:rowOff>0</xdr:rowOff>
    </xdr:from>
    <xdr:to>
      <xdr:col>14</xdr:col>
      <xdr:colOff>95250</xdr:colOff>
      <xdr:row>18</xdr:row>
      <xdr:rowOff>171450</xdr:rowOff>
    </xdr:to>
    <xdr:sp macro="" textlink="">
      <xdr:nvSpPr>
        <xdr:cNvPr id="1377" name="Text Box 16">
          <a:extLst>
            <a:ext uri="{FF2B5EF4-FFF2-40B4-BE49-F238E27FC236}">
              <a16:creationId xmlns:a16="http://schemas.microsoft.com/office/drawing/2014/main" id="{00000000-0008-0000-0400-000061050000}"/>
            </a:ext>
          </a:extLst>
        </xdr:cNvPr>
        <xdr:cNvSpPr txBox="1">
          <a:spLocks noChangeArrowheads="1"/>
        </xdr:cNvSpPr>
      </xdr:nvSpPr>
      <xdr:spPr bwMode="auto">
        <a:xfrm>
          <a:off x="9867900" y="1032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18</xdr:row>
      <xdr:rowOff>0</xdr:rowOff>
    </xdr:from>
    <xdr:to>
      <xdr:col>14</xdr:col>
      <xdr:colOff>95250</xdr:colOff>
      <xdr:row>18</xdr:row>
      <xdr:rowOff>171450</xdr:rowOff>
    </xdr:to>
    <xdr:sp macro="" textlink="">
      <xdr:nvSpPr>
        <xdr:cNvPr id="1378" name="Text Box 17">
          <a:extLst>
            <a:ext uri="{FF2B5EF4-FFF2-40B4-BE49-F238E27FC236}">
              <a16:creationId xmlns:a16="http://schemas.microsoft.com/office/drawing/2014/main" id="{00000000-0008-0000-0400-000062050000}"/>
            </a:ext>
          </a:extLst>
        </xdr:cNvPr>
        <xdr:cNvSpPr txBox="1">
          <a:spLocks noChangeArrowheads="1"/>
        </xdr:cNvSpPr>
      </xdr:nvSpPr>
      <xdr:spPr bwMode="auto">
        <a:xfrm>
          <a:off x="9867900" y="1032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18</xdr:row>
      <xdr:rowOff>0</xdr:rowOff>
    </xdr:from>
    <xdr:to>
      <xdr:col>14</xdr:col>
      <xdr:colOff>95250</xdr:colOff>
      <xdr:row>18</xdr:row>
      <xdr:rowOff>171450</xdr:rowOff>
    </xdr:to>
    <xdr:sp macro="" textlink="">
      <xdr:nvSpPr>
        <xdr:cNvPr id="1379" name="Text Box 18">
          <a:extLst>
            <a:ext uri="{FF2B5EF4-FFF2-40B4-BE49-F238E27FC236}">
              <a16:creationId xmlns:a16="http://schemas.microsoft.com/office/drawing/2014/main" id="{00000000-0008-0000-0400-000063050000}"/>
            </a:ext>
          </a:extLst>
        </xdr:cNvPr>
        <xdr:cNvSpPr txBox="1">
          <a:spLocks noChangeArrowheads="1"/>
        </xdr:cNvSpPr>
      </xdr:nvSpPr>
      <xdr:spPr bwMode="auto">
        <a:xfrm>
          <a:off x="9867900" y="1032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18</xdr:row>
      <xdr:rowOff>0</xdr:rowOff>
    </xdr:from>
    <xdr:to>
      <xdr:col>14</xdr:col>
      <xdr:colOff>95250</xdr:colOff>
      <xdr:row>18</xdr:row>
      <xdr:rowOff>171450</xdr:rowOff>
    </xdr:to>
    <xdr:sp macro="" textlink="">
      <xdr:nvSpPr>
        <xdr:cNvPr id="1380" name="Text Box 19">
          <a:extLst>
            <a:ext uri="{FF2B5EF4-FFF2-40B4-BE49-F238E27FC236}">
              <a16:creationId xmlns:a16="http://schemas.microsoft.com/office/drawing/2014/main" id="{00000000-0008-0000-0400-000064050000}"/>
            </a:ext>
          </a:extLst>
        </xdr:cNvPr>
        <xdr:cNvSpPr txBox="1">
          <a:spLocks noChangeArrowheads="1"/>
        </xdr:cNvSpPr>
      </xdr:nvSpPr>
      <xdr:spPr bwMode="auto">
        <a:xfrm>
          <a:off x="9867900" y="1032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16</xdr:row>
      <xdr:rowOff>504825</xdr:rowOff>
    </xdr:from>
    <xdr:ext cx="95250" cy="444014"/>
    <xdr:sp macro="" textlink="">
      <xdr:nvSpPr>
        <xdr:cNvPr id="1381" name="Text Box 15">
          <a:extLst>
            <a:ext uri="{FF2B5EF4-FFF2-40B4-BE49-F238E27FC236}">
              <a16:creationId xmlns:a16="http://schemas.microsoft.com/office/drawing/2014/main" id="{00000000-0008-0000-0400-000065050000}"/>
            </a:ext>
          </a:extLst>
        </xdr:cNvPr>
        <xdr:cNvSpPr txBox="1">
          <a:spLocks noChangeArrowheads="1"/>
        </xdr:cNvSpPr>
      </xdr:nvSpPr>
      <xdr:spPr bwMode="auto">
        <a:xfrm>
          <a:off x="9867900" y="89439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18</xdr:row>
      <xdr:rowOff>0</xdr:rowOff>
    </xdr:from>
    <xdr:ext cx="95250" cy="171450"/>
    <xdr:sp macro="" textlink="">
      <xdr:nvSpPr>
        <xdr:cNvPr id="1382" name="Text Box 16">
          <a:extLst>
            <a:ext uri="{FF2B5EF4-FFF2-40B4-BE49-F238E27FC236}">
              <a16:creationId xmlns:a16="http://schemas.microsoft.com/office/drawing/2014/main" id="{00000000-0008-0000-0400-000066050000}"/>
            </a:ext>
          </a:extLst>
        </xdr:cNvPr>
        <xdr:cNvSpPr txBox="1">
          <a:spLocks noChangeArrowheads="1"/>
        </xdr:cNvSpPr>
      </xdr:nvSpPr>
      <xdr:spPr bwMode="auto">
        <a:xfrm>
          <a:off x="9867900" y="1032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18</xdr:row>
      <xdr:rowOff>0</xdr:rowOff>
    </xdr:from>
    <xdr:ext cx="95250" cy="171450"/>
    <xdr:sp macro="" textlink="">
      <xdr:nvSpPr>
        <xdr:cNvPr id="1383" name="Text Box 17">
          <a:extLst>
            <a:ext uri="{FF2B5EF4-FFF2-40B4-BE49-F238E27FC236}">
              <a16:creationId xmlns:a16="http://schemas.microsoft.com/office/drawing/2014/main" id="{00000000-0008-0000-0400-000067050000}"/>
            </a:ext>
          </a:extLst>
        </xdr:cNvPr>
        <xdr:cNvSpPr txBox="1">
          <a:spLocks noChangeArrowheads="1"/>
        </xdr:cNvSpPr>
      </xdr:nvSpPr>
      <xdr:spPr bwMode="auto">
        <a:xfrm>
          <a:off x="9867900" y="1032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18</xdr:row>
      <xdr:rowOff>0</xdr:rowOff>
    </xdr:from>
    <xdr:ext cx="95250" cy="171450"/>
    <xdr:sp macro="" textlink="">
      <xdr:nvSpPr>
        <xdr:cNvPr id="1384" name="Text Box 18">
          <a:extLst>
            <a:ext uri="{FF2B5EF4-FFF2-40B4-BE49-F238E27FC236}">
              <a16:creationId xmlns:a16="http://schemas.microsoft.com/office/drawing/2014/main" id="{00000000-0008-0000-0400-000068050000}"/>
            </a:ext>
          </a:extLst>
        </xdr:cNvPr>
        <xdr:cNvSpPr txBox="1">
          <a:spLocks noChangeArrowheads="1"/>
        </xdr:cNvSpPr>
      </xdr:nvSpPr>
      <xdr:spPr bwMode="auto">
        <a:xfrm>
          <a:off x="9867900" y="1032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18</xdr:row>
      <xdr:rowOff>0</xdr:rowOff>
    </xdr:from>
    <xdr:ext cx="95250" cy="171450"/>
    <xdr:sp macro="" textlink="">
      <xdr:nvSpPr>
        <xdr:cNvPr id="1385" name="Text Box 19">
          <a:extLst>
            <a:ext uri="{FF2B5EF4-FFF2-40B4-BE49-F238E27FC236}">
              <a16:creationId xmlns:a16="http://schemas.microsoft.com/office/drawing/2014/main" id="{00000000-0008-0000-0400-000069050000}"/>
            </a:ext>
          </a:extLst>
        </xdr:cNvPr>
        <xdr:cNvSpPr txBox="1">
          <a:spLocks noChangeArrowheads="1"/>
        </xdr:cNvSpPr>
      </xdr:nvSpPr>
      <xdr:spPr bwMode="auto">
        <a:xfrm>
          <a:off x="9867900" y="10325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18</xdr:row>
      <xdr:rowOff>504825</xdr:rowOff>
    </xdr:from>
    <xdr:ext cx="95250" cy="213632"/>
    <xdr:sp macro="" textlink="">
      <xdr:nvSpPr>
        <xdr:cNvPr id="1386" name="Text Box 15">
          <a:extLst>
            <a:ext uri="{FF2B5EF4-FFF2-40B4-BE49-F238E27FC236}">
              <a16:creationId xmlns:a16="http://schemas.microsoft.com/office/drawing/2014/main" id="{00000000-0008-0000-0400-00006A050000}"/>
            </a:ext>
          </a:extLst>
        </xdr:cNvPr>
        <xdr:cNvSpPr txBox="1">
          <a:spLocks noChangeArrowheads="1"/>
        </xdr:cNvSpPr>
      </xdr:nvSpPr>
      <xdr:spPr bwMode="auto">
        <a:xfrm>
          <a:off x="9867900" y="10515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18</xdr:row>
      <xdr:rowOff>504825</xdr:rowOff>
    </xdr:from>
    <xdr:ext cx="95250" cy="444331"/>
    <xdr:sp macro="" textlink="">
      <xdr:nvSpPr>
        <xdr:cNvPr id="1387" name="Text Box 15">
          <a:extLst>
            <a:ext uri="{FF2B5EF4-FFF2-40B4-BE49-F238E27FC236}">
              <a16:creationId xmlns:a16="http://schemas.microsoft.com/office/drawing/2014/main" id="{00000000-0008-0000-0400-00006B050000}"/>
            </a:ext>
          </a:extLst>
        </xdr:cNvPr>
        <xdr:cNvSpPr txBox="1">
          <a:spLocks noChangeArrowheads="1"/>
        </xdr:cNvSpPr>
      </xdr:nvSpPr>
      <xdr:spPr bwMode="auto">
        <a:xfrm>
          <a:off x="9867900" y="10515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19</xdr:row>
      <xdr:rowOff>504825</xdr:rowOff>
    </xdr:from>
    <xdr:to>
      <xdr:col>14</xdr:col>
      <xdr:colOff>95250</xdr:colOff>
      <xdr:row>20</xdr:row>
      <xdr:rowOff>23955</xdr:rowOff>
    </xdr:to>
    <xdr:sp macro="" textlink="">
      <xdr:nvSpPr>
        <xdr:cNvPr id="1388" name="Text Box 15">
          <a:extLst>
            <a:ext uri="{FF2B5EF4-FFF2-40B4-BE49-F238E27FC236}">
              <a16:creationId xmlns:a16="http://schemas.microsoft.com/office/drawing/2014/main" id="{00000000-0008-0000-0400-00006C050000}"/>
            </a:ext>
          </a:extLst>
        </xdr:cNvPr>
        <xdr:cNvSpPr txBox="1">
          <a:spLocks noChangeArrowheads="1"/>
        </xdr:cNvSpPr>
      </xdr:nvSpPr>
      <xdr:spPr bwMode="auto">
        <a:xfrm>
          <a:off x="9867900" y="10706100"/>
          <a:ext cx="95250" cy="239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19</xdr:row>
      <xdr:rowOff>301625</xdr:rowOff>
    </xdr:from>
    <xdr:to>
      <xdr:col>14</xdr:col>
      <xdr:colOff>97630</xdr:colOff>
      <xdr:row>20</xdr:row>
      <xdr:rowOff>187506</xdr:rowOff>
    </xdr:to>
    <xdr:sp macro="" textlink="">
      <xdr:nvSpPr>
        <xdr:cNvPr id="1389" name="Text Box 15">
          <a:extLst>
            <a:ext uri="{FF2B5EF4-FFF2-40B4-BE49-F238E27FC236}">
              <a16:creationId xmlns:a16="http://schemas.microsoft.com/office/drawing/2014/main" id="{00000000-0008-0000-0400-00006D050000}"/>
            </a:ext>
          </a:extLst>
        </xdr:cNvPr>
        <xdr:cNvSpPr txBox="1">
          <a:spLocks noChangeArrowheads="1"/>
        </xdr:cNvSpPr>
      </xdr:nvSpPr>
      <xdr:spPr bwMode="auto">
        <a:xfrm>
          <a:off x="9867900" y="10702925"/>
          <a:ext cx="97630" cy="21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19</xdr:row>
      <xdr:rowOff>301625</xdr:rowOff>
    </xdr:from>
    <xdr:to>
      <xdr:col>14</xdr:col>
      <xdr:colOff>97630</xdr:colOff>
      <xdr:row>20</xdr:row>
      <xdr:rowOff>187506</xdr:rowOff>
    </xdr:to>
    <xdr:sp macro="" textlink="">
      <xdr:nvSpPr>
        <xdr:cNvPr id="1390" name="Text Box 15">
          <a:extLst>
            <a:ext uri="{FF2B5EF4-FFF2-40B4-BE49-F238E27FC236}">
              <a16:creationId xmlns:a16="http://schemas.microsoft.com/office/drawing/2014/main" id="{00000000-0008-0000-0400-00006E050000}"/>
            </a:ext>
          </a:extLst>
        </xdr:cNvPr>
        <xdr:cNvSpPr txBox="1">
          <a:spLocks noChangeArrowheads="1"/>
        </xdr:cNvSpPr>
      </xdr:nvSpPr>
      <xdr:spPr bwMode="auto">
        <a:xfrm>
          <a:off x="9867900" y="10702925"/>
          <a:ext cx="97630" cy="21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19</xdr:row>
      <xdr:rowOff>301625</xdr:rowOff>
    </xdr:from>
    <xdr:to>
      <xdr:col>14</xdr:col>
      <xdr:colOff>97630</xdr:colOff>
      <xdr:row>20</xdr:row>
      <xdr:rowOff>187506</xdr:rowOff>
    </xdr:to>
    <xdr:sp macro="" textlink="">
      <xdr:nvSpPr>
        <xdr:cNvPr id="1391" name="Text Box 15">
          <a:extLst>
            <a:ext uri="{FF2B5EF4-FFF2-40B4-BE49-F238E27FC236}">
              <a16:creationId xmlns:a16="http://schemas.microsoft.com/office/drawing/2014/main" id="{00000000-0008-0000-0400-00006F050000}"/>
            </a:ext>
          </a:extLst>
        </xdr:cNvPr>
        <xdr:cNvSpPr txBox="1">
          <a:spLocks noChangeArrowheads="1"/>
        </xdr:cNvSpPr>
      </xdr:nvSpPr>
      <xdr:spPr bwMode="auto">
        <a:xfrm>
          <a:off x="9867900" y="10702925"/>
          <a:ext cx="97630" cy="21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19</xdr:row>
      <xdr:rowOff>301625</xdr:rowOff>
    </xdr:from>
    <xdr:to>
      <xdr:col>14</xdr:col>
      <xdr:colOff>97630</xdr:colOff>
      <xdr:row>20</xdr:row>
      <xdr:rowOff>187506</xdr:rowOff>
    </xdr:to>
    <xdr:sp macro="" textlink="">
      <xdr:nvSpPr>
        <xdr:cNvPr id="1392" name="Text Box 15">
          <a:extLst>
            <a:ext uri="{FF2B5EF4-FFF2-40B4-BE49-F238E27FC236}">
              <a16:creationId xmlns:a16="http://schemas.microsoft.com/office/drawing/2014/main" id="{00000000-0008-0000-0400-000070050000}"/>
            </a:ext>
          </a:extLst>
        </xdr:cNvPr>
        <xdr:cNvSpPr txBox="1">
          <a:spLocks noChangeArrowheads="1"/>
        </xdr:cNvSpPr>
      </xdr:nvSpPr>
      <xdr:spPr bwMode="auto">
        <a:xfrm>
          <a:off x="9867900" y="10702925"/>
          <a:ext cx="97630" cy="2192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19</xdr:row>
      <xdr:rowOff>301625</xdr:rowOff>
    </xdr:from>
    <xdr:to>
      <xdr:col>14</xdr:col>
      <xdr:colOff>97630</xdr:colOff>
      <xdr:row>20</xdr:row>
      <xdr:rowOff>190367</xdr:rowOff>
    </xdr:to>
    <xdr:sp macro="" textlink="">
      <xdr:nvSpPr>
        <xdr:cNvPr id="1393" name="Text Box 15">
          <a:extLst>
            <a:ext uri="{FF2B5EF4-FFF2-40B4-BE49-F238E27FC236}">
              <a16:creationId xmlns:a16="http://schemas.microsoft.com/office/drawing/2014/main" id="{00000000-0008-0000-0400-000071050000}"/>
            </a:ext>
          </a:extLst>
        </xdr:cNvPr>
        <xdr:cNvSpPr txBox="1">
          <a:spLocks noChangeArrowheads="1"/>
        </xdr:cNvSpPr>
      </xdr:nvSpPr>
      <xdr:spPr bwMode="auto">
        <a:xfrm>
          <a:off x="9867900" y="10702925"/>
          <a:ext cx="97630" cy="3268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19</xdr:row>
      <xdr:rowOff>301625</xdr:rowOff>
    </xdr:from>
    <xdr:to>
      <xdr:col>14</xdr:col>
      <xdr:colOff>97630</xdr:colOff>
      <xdr:row>20</xdr:row>
      <xdr:rowOff>190367</xdr:rowOff>
    </xdr:to>
    <xdr:sp macro="" textlink="">
      <xdr:nvSpPr>
        <xdr:cNvPr id="1394" name="Text Box 15">
          <a:extLst>
            <a:ext uri="{FF2B5EF4-FFF2-40B4-BE49-F238E27FC236}">
              <a16:creationId xmlns:a16="http://schemas.microsoft.com/office/drawing/2014/main" id="{00000000-0008-0000-0400-000072050000}"/>
            </a:ext>
          </a:extLst>
        </xdr:cNvPr>
        <xdr:cNvSpPr txBox="1">
          <a:spLocks noChangeArrowheads="1"/>
        </xdr:cNvSpPr>
      </xdr:nvSpPr>
      <xdr:spPr bwMode="auto">
        <a:xfrm>
          <a:off x="9867900" y="10702925"/>
          <a:ext cx="97630" cy="3268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19</xdr:row>
      <xdr:rowOff>301625</xdr:rowOff>
    </xdr:from>
    <xdr:to>
      <xdr:col>14</xdr:col>
      <xdr:colOff>97630</xdr:colOff>
      <xdr:row>20</xdr:row>
      <xdr:rowOff>190367</xdr:rowOff>
    </xdr:to>
    <xdr:sp macro="" textlink="">
      <xdr:nvSpPr>
        <xdr:cNvPr id="1395" name="Text Box 15">
          <a:extLst>
            <a:ext uri="{FF2B5EF4-FFF2-40B4-BE49-F238E27FC236}">
              <a16:creationId xmlns:a16="http://schemas.microsoft.com/office/drawing/2014/main" id="{00000000-0008-0000-0400-000073050000}"/>
            </a:ext>
          </a:extLst>
        </xdr:cNvPr>
        <xdr:cNvSpPr txBox="1">
          <a:spLocks noChangeArrowheads="1"/>
        </xdr:cNvSpPr>
      </xdr:nvSpPr>
      <xdr:spPr bwMode="auto">
        <a:xfrm>
          <a:off x="9867900" y="10702925"/>
          <a:ext cx="97630" cy="3268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19</xdr:row>
      <xdr:rowOff>301625</xdr:rowOff>
    </xdr:from>
    <xdr:to>
      <xdr:col>14</xdr:col>
      <xdr:colOff>97630</xdr:colOff>
      <xdr:row>20</xdr:row>
      <xdr:rowOff>190367</xdr:rowOff>
    </xdr:to>
    <xdr:sp macro="" textlink="">
      <xdr:nvSpPr>
        <xdr:cNvPr id="1396" name="Text Box 15">
          <a:extLst>
            <a:ext uri="{FF2B5EF4-FFF2-40B4-BE49-F238E27FC236}">
              <a16:creationId xmlns:a16="http://schemas.microsoft.com/office/drawing/2014/main" id="{00000000-0008-0000-0400-000074050000}"/>
            </a:ext>
          </a:extLst>
        </xdr:cNvPr>
        <xdr:cNvSpPr txBox="1">
          <a:spLocks noChangeArrowheads="1"/>
        </xdr:cNvSpPr>
      </xdr:nvSpPr>
      <xdr:spPr bwMode="auto">
        <a:xfrm>
          <a:off x="9867900" y="10702925"/>
          <a:ext cx="97630" cy="3268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19</xdr:row>
      <xdr:rowOff>301625</xdr:rowOff>
    </xdr:from>
    <xdr:to>
      <xdr:col>14</xdr:col>
      <xdr:colOff>97630</xdr:colOff>
      <xdr:row>20</xdr:row>
      <xdr:rowOff>190367</xdr:rowOff>
    </xdr:to>
    <xdr:sp macro="" textlink="">
      <xdr:nvSpPr>
        <xdr:cNvPr id="1397" name="Text Box 15">
          <a:extLst>
            <a:ext uri="{FF2B5EF4-FFF2-40B4-BE49-F238E27FC236}">
              <a16:creationId xmlns:a16="http://schemas.microsoft.com/office/drawing/2014/main" id="{00000000-0008-0000-0400-000075050000}"/>
            </a:ext>
          </a:extLst>
        </xdr:cNvPr>
        <xdr:cNvSpPr txBox="1">
          <a:spLocks noChangeArrowheads="1"/>
        </xdr:cNvSpPr>
      </xdr:nvSpPr>
      <xdr:spPr bwMode="auto">
        <a:xfrm>
          <a:off x="9867900" y="10702925"/>
          <a:ext cx="97630" cy="3268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19</xdr:row>
      <xdr:rowOff>301625</xdr:rowOff>
    </xdr:from>
    <xdr:to>
      <xdr:col>14</xdr:col>
      <xdr:colOff>97630</xdr:colOff>
      <xdr:row>20</xdr:row>
      <xdr:rowOff>190367</xdr:rowOff>
    </xdr:to>
    <xdr:sp macro="" textlink="">
      <xdr:nvSpPr>
        <xdr:cNvPr id="1398" name="Text Box 15">
          <a:extLst>
            <a:ext uri="{FF2B5EF4-FFF2-40B4-BE49-F238E27FC236}">
              <a16:creationId xmlns:a16="http://schemas.microsoft.com/office/drawing/2014/main" id="{00000000-0008-0000-0400-000076050000}"/>
            </a:ext>
          </a:extLst>
        </xdr:cNvPr>
        <xdr:cNvSpPr txBox="1">
          <a:spLocks noChangeArrowheads="1"/>
        </xdr:cNvSpPr>
      </xdr:nvSpPr>
      <xdr:spPr bwMode="auto">
        <a:xfrm>
          <a:off x="9867900" y="10702925"/>
          <a:ext cx="97630" cy="3268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19</xdr:row>
      <xdr:rowOff>301625</xdr:rowOff>
    </xdr:from>
    <xdr:to>
      <xdr:col>14</xdr:col>
      <xdr:colOff>97630</xdr:colOff>
      <xdr:row>20</xdr:row>
      <xdr:rowOff>190367</xdr:rowOff>
    </xdr:to>
    <xdr:sp macro="" textlink="">
      <xdr:nvSpPr>
        <xdr:cNvPr id="1399" name="Text Box 15">
          <a:extLst>
            <a:ext uri="{FF2B5EF4-FFF2-40B4-BE49-F238E27FC236}">
              <a16:creationId xmlns:a16="http://schemas.microsoft.com/office/drawing/2014/main" id="{00000000-0008-0000-0400-000077050000}"/>
            </a:ext>
          </a:extLst>
        </xdr:cNvPr>
        <xdr:cNvSpPr txBox="1">
          <a:spLocks noChangeArrowheads="1"/>
        </xdr:cNvSpPr>
      </xdr:nvSpPr>
      <xdr:spPr bwMode="auto">
        <a:xfrm>
          <a:off x="9867900" y="10702925"/>
          <a:ext cx="97630" cy="3268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19</xdr:row>
      <xdr:rowOff>301625</xdr:rowOff>
    </xdr:from>
    <xdr:to>
      <xdr:col>14</xdr:col>
      <xdr:colOff>97630</xdr:colOff>
      <xdr:row>20</xdr:row>
      <xdr:rowOff>190367</xdr:rowOff>
    </xdr:to>
    <xdr:sp macro="" textlink="">
      <xdr:nvSpPr>
        <xdr:cNvPr id="1400" name="Text Box 15">
          <a:extLst>
            <a:ext uri="{FF2B5EF4-FFF2-40B4-BE49-F238E27FC236}">
              <a16:creationId xmlns:a16="http://schemas.microsoft.com/office/drawing/2014/main" id="{00000000-0008-0000-0400-000078050000}"/>
            </a:ext>
          </a:extLst>
        </xdr:cNvPr>
        <xdr:cNvSpPr txBox="1">
          <a:spLocks noChangeArrowheads="1"/>
        </xdr:cNvSpPr>
      </xdr:nvSpPr>
      <xdr:spPr bwMode="auto">
        <a:xfrm>
          <a:off x="9867900" y="10702925"/>
          <a:ext cx="97630" cy="3268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857250</xdr:colOff>
      <xdr:row>19</xdr:row>
      <xdr:rowOff>301625</xdr:rowOff>
    </xdr:from>
    <xdr:to>
      <xdr:col>14</xdr:col>
      <xdr:colOff>97630</xdr:colOff>
      <xdr:row>20</xdr:row>
      <xdr:rowOff>190367</xdr:rowOff>
    </xdr:to>
    <xdr:sp macro="" textlink="">
      <xdr:nvSpPr>
        <xdr:cNvPr id="1401" name="Text Box 15">
          <a:extLst>
            <a:ext uri="{FF2B5EF4-FFF2-40B4-BE49-F238E27FC236}">
              <a16:creationId xmlns:a16="http://schemas.microsoft.com/office/drawing/2014/main" id="{00000000-0008-0000-0400-000079050000}"/>
            </a:ext>
          </a:extLst>
        </xdr:cNvPr>
        <xdr:cNvSpPr txBox="1">
          <a:spLocks noChangeArrowheads="1"/>
        </xdr:cNvSpPr>
      </xdr:nvSpPr>
      <xdr:spPr bwMode="auto">
        <a:xfrm>
          <a:off x="9867900" y="10702925"/>
          <a:ext cx="97630" cy="3268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18</xdr:row>
      <xdr:rowOff>504825</xdr:rowOff>
    </xdr:from>
    <xdr:ext cx="95250" cy="444014"/>
    <xdr:sp macro="" textlink="">
      <xdr:nvSpPr>
        <xdr:cNvPr id="1402" name="Text Box 15">
          <a:extLst>
            <a:ext uri="{FF2B5EF4-FFF2-40B4-BE49-F238E27FC236}">
              <a16:creationId xmlns:a16="http://schemas.microsoft.com/office/drawing/2014/main" id="{00000000-0008-0000-0400-00007A050000}"/>
            </a:ext>
          </a:extLst>
        </xdr:cNvPr>
        <xdr:cNvSpPr txBox="1">
          <a:spLocks noChangeArrowheads="1"/>
        </xdr:cNvSpPr>
      </xdr:nvSpPr>
      <xdr:spPr bwMode="auto">
        <a:xfrm>
          <a:off x="9867900" y="10515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23</xdr:row>
      <xdr:rowOff>0</xdr:rowOff>
    </xdr:from>
    <xdr:ext cx="95250" cy="171450"/>
    <xdr:sp macro="" textlink="">
      <xdr:nvSpPr>
        <xdr:cNvPr id="1403" name="Text Box 16">
          <a:extLst>
            <a:ext uri="{FF2B5EF4-FFF2-40B4-BE49-F238E27FC236}">
              <a16:creationId xmlns:a16="http://schemas.microsoft.com/office/drawing/2014/main" id="{00000000-0008-0000-0400-00007B050000}"/>
            </a:ext>
          </a:extLst>
        </xdr:cNvPr>
        <xdr:cNvSpPr txBox="1">
          <a:spLocks noChangeArrowheads="1"/>
        </xdr:cNvSpPr>
      </xdr:nvSpPr>
      <xdr:spPr bwMode="auto">
        <a:xfrm>
          <a:off x="9867900" y="12544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23</xdr:row>
      <xdr:rowOff>0</xdr:rowOff>
    </xdr:from>
    <xdr:ext cx="95250" cy="171450"/>
    <xdr:sp macro="" textlink="">
      <xdr:nvSpPr>
        <xdr:cNvPr id="1404" name="Text Box 17">
          <a:extLst>
            <a:ext uri="{FF2B5EF4-FFF2-40B4-BE49-F238E27FC236}">
              <a16:creationId xmlns:a16="http://schemas.microsoft.com/office/drawing/2014/main" id="{00000000-0008-0000-0400-00007C050000}"/>
            </a:ext>
          </a:extLst>
        </xdr:cNvPr>
        <xdr:cNvSpPr txBox="1">
          <a:spLocks noChangeArrowheads="1"/>
        </xdr:cNvSpPr>
      </xdr:nvSpPr>
      <xdr:spPr bwMode="auto">
        <a:xfrm>
          <a:off x="9867900" y="12544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23</xdr:row>
      <xdr:rowOff>0</xdr:rowOff>
    </xdr:from>
    <xdr:ext cx="95250" cy="171450"/>
    <xdr:sp macro="" textlink="">
      <xdr:nvSpPr>
        <xdr:cNvPr id="1405" name="Text Box 18">
          <a:extLst>
            <a:ext uri="{FF2B5EF4-FFF2-40B4-BE49-F238E27FC236}">
              <a16:creationId xmlns:a16="http://schemas.microsoft.com/office/drawing/2014/main" id="{00000000-0008-0000-0400-00007D050000}"/>
            </a:ext>
          </a:extLst>
        </xdr:cNvPr>
        <xdr:cNvSpPr txBox="1">
          <a:spLocks noChangeArrowheads="1"/>
        </xdr:cNvSpPr>
      </xdr:nvSpPr>
      <xdr:spPr bwMode="auto">
        <a:xfrm>
          <a:off x="9867900" y="12544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23</xdr:row>
      <xdr:rowOff>0</xdr:rowOff>
    </xdr:from>
    <xdr:ext cx="95250" cy="171450"/>
    <xdr:sp macro="" textlink="">
      <xdr:nvSpPr>
        <xdr:cNvPr id="1406" name="Text Box 19">
          <a:extLst>
            <a:ext uri="{FF2B5EF4-FFF2-40B4-BE49-F238E27FC236}">
              <a16:creationId xmlns:a16="http://schemas.microsoft.com/office/drawing/2014/main" id="{00000000-0008-0000-0400-00007E050000}"/>
            </a:ext>
          </a:extLst>
        </xdr:cNvPr>
        <xdr:cNvSpPr txBox="1">
          <a:spLocks noChangeArrowheads="1"/>
        </xdr:cNvSpPr>
      </xdr:nvSpPr>
      <xdr:spPr bwMode="auto">
        <a:xfrm>
          <a:off x="9867900" y="12544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504825</xdr:rowOff>
    </xdr:from>
    <xdr:ext cx="95250" cy="444014"/>
    <xdr:sp macro="" textlink="">
      <xdr:nvSpPr>
        <xdr:cNvPr id="1407" name="Text Box 15">
          <a:extLst>
            <a:ext uri="{FF2B5EF4-FFF2-40B4-BE49-F238E27FC236}">
              <a16:creationId xmlns:a16="http://schemas.microsoft.com/office/drawing/2014/main" id="{00000000-0008-0000-0400-00007F050000}"/>
            </a:ext>
          </a:extLst>
        </xdr:cNvPr>
        <xdr:cNvSpPr txBox="1">
          <a:spLocks noChangeArrowheads="1"/>
        </xdr:cNvSpPr>
      </xdr:nvSpPr>
      <xdr:spPr bwMode="auto">
        <a:xfrm>
          <a:off x="9867900" y="123539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23</xdr:row>
      <xdr:rowOff>0</xdr:rowOff>
    </xdr:from>
    <xdr:ext cx="95250" cy="171450"/>
    <xdr:sp macro="" textlink="">
      <xdr:nvSpPr>
        <xdr:cNvPr id="1408" name="Text Box 16">
          <a:extLst>
            <a:ext uri="{FF2B5EF4-FFF2-40B4-BE49-F238E27FC236}">
              <a16:creationId xmlns:a16="http://schemas.microsoft.com/office/drawing/2014/main" id="{00000000-0008-0000-0400-000080050000}"/>
            </a:ext>
          </a:extLst>
        </xdr:cNvPr>
        <xdr:cNvSpPr txBox="1">
          <a:spLocks noChangeArrowheads="1"/>
        </xdr:cNvSpPr>
      </xdr:nvSpPr>
      <xdr:spPr bwMode="auto">
        <a:xfrm>
          <a:off x="9867900" y="12544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23</xdr:row>
      <xdr:rowOff>0</xdr:rowOff>
    </xdr:from>
    <xdr:ext cx="95250" cy="171450"/>
    <xdr:sp macro="" textlink="">
      <xdr:nvSpPr>
        <xdr:cNvPr id="1409" name="Text Box 17">
          <a:extLst>
            <a:ext uri="{FF2B5EF4-FFF2-40B4-BE49-F238E27FC236}">
              <a16:creationId xmlns:a16="http://schemas.microsoft.com/office/drawing/2014/main" id="{00000000-0008-0000-0400-000081050000}"/>
            </a:ext>
          </a:extLst>
        </xdr:cNvPr>
        <xdr:cNvSpPr txBox="1">
          <a:spLocks noChangeArrowheads="1"/>
        </xdr:cNvSpPr>
      </xdr:nvSpPr>
      <xdr:spPr bwMode="auto">
        <a:xfrm>
          <a:off x="9867900" y="12544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23</xdr:row>
      <xdr:rowOff>0</xdr:rowOff>
    </xdr:from>
    <xdr:ext cx="95250" cy="171450"/>
    <xdr:sp macro="" textlink="">
      <xdr:nvSpPr>
        <xdr:cNvPr id="1410" name="Text Box 18">
          <a:extLst>
            <a:ext uri="{FF2B5EF4-FFF2-40B4-BE49-F238E27FC236}">
              <a16:creationId xmlns:a16="http://schemas.microsoft.com/office/drawing/2014/main" id="{00000000-0008-0000-0400-000082050000}"/>
            </a:ext>
          </a:extLst>
        </xdr:cNvPr>
        <xdr:cNvSpPr txBox="1">
          <a:spLocks noChangeArrowheads="1"/>
        </xdr:cNvSpPr>
      </xdr:nvSpPr>
      <xdr:spPr bwMode="auto">
        <a:xfrm>
          <a:off x="9867900" y="12544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23</xdr:row>
      <xdr:rowOff>0</xdr:rowOff>
    </xdr:from>
    <xdr:ext cx="95250" cy="171450"/>
    <xdr:sp macro="" textlink="">
      <xdr:nvSpPr>
        <xdr:cNvPr id="1411" name="Text Box 19">
          <a:extLst>
            <a:ext uri="{FF2B5EF4-FFF2-40B4-BE49-F238E27FC236}">
              <a16:creationId xmlns:a16="http://schemas.microsoft.com/office/drawing/2014/main" id="{00000000-0008-0000-0400-000083050000}"/>
            </a:ext>
          </a:extLst>
        </xdr:cNvPr>
        <xdr:cNvSpPr txBox="1">
          <a:spLocks noChangeArrowheads="1"/>
        </xdr:cNvSpPr>
      </xdr:nvSpPr>
      <xdr:spPr bwMode="auto">
        <a:xfrm>
          <a:off x="9867900" y="12544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23</xdr:row>
      <xdr:rowOff>504825</xdr:rowOff>
    </xdr:from>
    <xdr:ext cx="95250" cy="213632"/>
    <xdr:sp macro="" textlink="">
      <xdr:nvSpPr>
        <xdr:cNvPr id="1412" name="Text Box 15">
          <a:extLst>
            <a:ext uri="{FF2B5EF4-FFF2-40B4-BE49-F238E27FC236}">
              <a16:creationId xmlns:a16="http://schemas.microsoft.com/office/drawing/2014/main" id="{00000000-0008-0000-0400-000084050000}"/>
            </a:ext>
          </a:extLst>
        </xdr:cNvPr>
        <xdr:cNvSpPr txBox="1">
          <a:spLocks noChangeArrowheads="1"/>
        </xdr:cNvSpPr>
      </xdr:nvSpPr>
      <xdr:spPr bwMode="auto">
        <a:xfrm>
          <a:off x="9867900" y="1273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23</xdr:row>
      <xdr:rowOff>504825</xdr:rowOff>
    </xdr:from>
    <xdr:ext cx="95250" cy="444331"/>
    <xdr:sp macro="" textlink="">
      <xdr:nvSpPr>
        <xdr:cNvPr id="1413" name="Text Box 15">
          <a:extLst>
            <a:ext uri="{FF2B5EF4-FFF2-40B4-BE49-F238E27FC236}">
              <a16:creationId xmlns:a16="http://schemas.microsoft.com/office/drawing/2014/main" id="{00000000-0008-0000-0400-000085050000}"/>
            </a:ext>
          </a:extLst>
        </xdr:cNvPr>
        <xdr:cNvSpPr txBox="1">
          <a:spLocks noChangeArrowheads="1"/>
        </xdr:cNvSpPr>
      </xdr:nvSpPr>
      <xdr:spPr bwMode="auto">
        <a:xfrm>
          <a:off x="9867900" y="1273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24</xdr:row>
      <xdr:rowOff>504825</xdr:rowOff>
    </xdr:from>
    <xdr:ext cx="95250" cy="14430"/>
    <xdr:sp macro="" textlink="">
      <xdr:nvSpPr>
        <xdr:cNvPr id="1414" name="Text Box 15">
          <a:extLst>
            <a:ext uri="{FF2B5EF4-FFF2-40B4-BE49-F238E27FC236}">
              <a16:creationId xmlns:a16="http://schemas.microsoft.com/office/drawing/2014/main" id="{00000000-0008-0000-0400-000086050000}"/>
            </a:ext>
          </a:extLst>
        </xdr:cNvPr>
        <xdr:cNvSpPr txBox="1">
          <a:spLocks noChangeArrowheads="1"/>
        </xdr:cNvSpPr>
      </xdr:nvSpPr>
      <xdr:spPr bwMode="auto">
        <a:xfrm>
          <a:off x="9867900" y="12925425"/>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24</xdr:row>
      <xdr:rowOff>301625</xdr:rowOff>
    </xdr:from>
    <xdr:ext cx="95248" cy="9706"/>
    <xdr:sp macro="" textlink="">
      <xdr:nvSpPr>
        <xdr:cNvPr id="1415" name="Text Box 15">
          <a:extLst>
            <a:ext uri="{FF2B5EF4-FFF2-40B4-BE49-F238E27FC236}">
              <a16:creationId xmlns:a16="http://schemas.microsoft.com/office/drawing/2014/main" id="{00000000-0008-0000-0400-000087050000}"/>
            </a:ext>
          </a:extLst>
        </xdr:cNvPr>
        <xdr:cNvSpPr txBox="1">
          <a:spLocks noChangeArrowheads="1"/>
        </xdr:cNvSpPr>
      </xdr:nvSpPr>
      <xdr:spPr bwMode="auto">
        <a:xfrm>
          <a:off x="9867900" y="12922250"/>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24</xdr:row>
      <xdr:rowOff>301625</xdr:rowOff>
    </xdr:from>
    <xdr:ext cx="95248" cy="9706"/>
    <xdr:sp macro="" textlink="">
      <xdr:nvSpPr>
        <xdr:cNvPr id="1416" name="Text Box 15">
          <a:extLst>
            <a:ext uri="{FF2B5EF4-FFF2-40B4-BE49-F238E27FC236}">
              <a16:creationId xmlns:a16="http://schemas.microsoft.com/office/drawing/2014/main" id="{00000000-0008-0000-0400-000088050000}"/>
            </a:ext>
          </a:extLst>
        </xdr:cNvPr>
        <xdr:cNvSpPr txBox="1">
          <a:spLocks noChangeArrowheads="1"/>
        </xdr:cNvSpPr>
      </xdr:nvSpPr>
      <xdr:spPr bwMode="auto">
        <a:xfrm>
          <a:off x="9867900" y="12922250"/>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24</xdr:row>
      <xdr:rowOff>301625</xdr:rowOff>
    </xdr:from>
    <xdr:ext cx="95248" cy="9706"/>
    <xdr:sp macro="" textlink="">
      <xdr:nvSpPr>
        <xdr:cNvPr id="1417" name="Text Box 15">
          <a:extLst>
            <a:ext uri="{FF2B5EF4-FFF2-40B4-BE49-F238E27FC236}">
              <a16:creationId xmlns:a16="http://schemas.microsoft.com/office/drawing/2014/main" id="{00000000-0008-0000-0400-000089050000}"/>
            </a:ext>
          </a:extLst>
        </xdr:cNvPr>
        <xdr:cNvSpPr txBox="1">
          <a:spLocks noChangeArrowheads="1"/>
        </xdr:cNvSpPr>
      </xdr:nvSpPr>
      <xdr:spPr bwMode="auto">
        <a:xfrm>
          <a:off x="9867900" y="12922250"/>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24</xdr:row>
      <xdr:rowOff>301625</xdr:rowOff>
    </xdr:from>
    <xdr:ext cx="95248" cy="9706"/>
    <xdr:sp macro="" textlink="">
      <xdr:nvSpPr>
        <xdr:cNvPr id="1418" name="Text Box 15">
          <a:extLst>
            <a:ext uri="{FF2B5EF4-FFF2-40B4-BE49-F238E27FC236}">
              <a16:creationId xmlns:a16="http://schemas.microsoft.com/office/drawing/2014/main" id="{00000000-0008-0000-0400-00008A050000}"/>
            </a:ext>
          </a:extLst>
        </xdr:cNvPr>
        <xdr:cNvSpPr txBox="1">
          <a:spLocks noChangeArrowheads="1"/>
        </xdr:cNvSpPr>
      </xdr:nvSpPr>
      <xdr:spPr bwMode="auto">
        <a:xfrm>
          <a:off x="9867900" y="12922250"/>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24</xdr:row>
      <xdr:rowOff>301625</xdr:rowOff>
    </xdr:from>
    <xdr:ext cx="95248" cy="117342"/>
    <xdr:sp macro="" textlink="">
      <xdr:nvSpPr>
        <xdr:cNvPr id="1419" name="Text Box 15">
          <a:extLst>
            <a:ext uri="{FF2B5EF4-FFF2-40B4-BE49-F238E27FC236}">
              <a16:creationId xmlns:a16="http://schemas.microsoft.com/office/drawing/2014/main" id="{00000000-0008-0000-0400-00008B050000}"/>
            </a:ext>
          </a:extLst>
        </xdr:cNvPr>
        <xdr:cNvSpPr txBox="1">
          <a:spLocks noChangeArrowheads="1"/>
        </xdr:cNvSpPr>
      </xdr:nvSpPr>
      <xdr:spPr bwMode="auto">
        <a:xfrm>
          <a:off x="9867900" y="1292225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24</xdr:row>
      <xdr:rowOff>301625</xdr:rowOff>
    </xdr:from>
    <xdr:ext cx="95248" cy="117342"/>
    <xdr:sp macro="" textlink="">
      <xdr:nvSpPr>
        <xdr:cNvPr id="1420" name="Text Box 15">
          <a:extLst>
            <a:ext uri="{FF2B5EF4-FFF2-40B4-BE49-F238E27FC236}">
              <a16:creationId xmlns:a16="http://schemas.microsoft.com/office/drawing/2014/main" id="{00000000-0008-0000-0400-00008C050000}"/>
            </a:ext>
          </a:extLst>
        </xdr:cNvPr>
        <xdr:cNvSpPr txBox="1">
          <a:spLocks noChangeArrowheads="1"/>
        </xdr:cNvSpPr>
      </xdr:nvSpPr>
      <xdr:spPr bwMode="auto">
        <a:xfrm>
          <a:off x="9867900" y="1292225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24</xdr:row>
      <xdr:rowOff>301625</xdr:rowOff>
    </xdr:from>
    <xdr:ext cx="95248" cy="117342"/>
    <xdr:sp macro="" textlink="">
      <xdr:nvSpPr>
        <xdr:cNvPr id="1421" name="Text Box 15">
          <a:extLst>
            <a:ext uri="{FF2B5EF4-FFF2-40B4-BE49-F238E27FC236}">
              <a16:creationId xmlns:a16="http://schemas.microsoft.com/office/drawing/2014/main" id="{00000000-0008-0000-0400-00008D050000}"/>
            </a:ext>
          </a:extLst>
        </xdr:cNvPr>
        <xdr:cNvSpPr txBox="1">
          <a:spLocks noChangeArrowheads="1"/>
        </xdr:cNvSpPr>
      </xdr:nvSpPr>
      <xdr:spPr bwMode="auto">
        <a:xfrm>
          <a:off x="9867900" y="1292225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24</xdr:row>
      <xdr:rowOff>301625</xdr:rowOff>
    </xdr:from>
    <xdr:ext cx="95248" cy="117342"/>
    <xdr:sp macro="" textlink="">
      <xdr:nvSpPr>
        <xdr:cNvPr id="1422" name="Text Box 15">
          <a:extLst>
            <a:ext uri="{FF2B5EF4-FFF2-40B4-BE49-F238E27FC236}">
              <a16:creationId xmlns:a16="http://schemas.microsoft.com/office/drawing/2014/main" id="{00000000-0008-0000-0400-00008E050000}"/>
            </a:ext>
          </a:extLst>
        </xdr:cNvPr>
        <xdr:cNvSpPr txBox="1">
          <a:spLocks noChangeArrowheads="1"/>
        </xdr:cNvSpPr>
      </xdr:nvSpPr>
      <xdr:spPr bwMode="auto">
        <a:xfrm>
          <a:off x="9867900" y="1292225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24</xdr:row>
      <xdr:rowOff>301625</xdr:rowOff>
    </xdr:from>
    <xdr:ext cx="95248" cy="117342"/>
    <xdr:sp macro="" textlink="">
      <xdr:nvSpPr>
        <xdr:cNvPr id="1423" name="Text Box 15">
          <a:extLst>
            <a:ext uri="{FF2B5EF4-FFF2-40B4-BE49-F238E27FC236}">
              <a16:creationId xmlns:a16="http://schemas.microsoft.com/office/drawing/2014/main" id="{00000000-0008-0000-0400-00008F050000}"/>
            </a:ext>
          </a:extLst>
        </xdr:cNvPr>
        <xdr:cNvSpPr txBox="1">
          <a:spLocks noChangeArrowheads="1"/>
        </xdr:cNvSpPr>
      </xdr:nvSpPr>
      <xdr:spPr bwMode="auto">
        <a:xfrm>
          <a:off x="9867900" y="1292225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24</xdr:row>
      <xdr:rowOff>301625</xdr:rowOff>
    </xdr:from>
    <xdr:ext cx="95248" cy="117342"/>
    <xdr:sp macro="" textlink="">
      <xdr:nvSpPr>
        <xdr:cNvPr id="1424" name="Text Box 15">
          <a:extLst>
            <a:ext uri="{FF2B5EF4-FFF2-40B4-BE49-F238E27FC236}">
              <a16:creationId xmlns:a16="http://schemas.microsoft.com/office/drawing/2014/main" id="{00000000-0008-0000-0400-000090050000}"/>
            </a:ext>
          </a:extLst>
        </xdr:cNvPr>
        <xdr:cNvSpPr txBox="1">
          <a:spLocks noChangeArrowheads="1"/>
        </xdr:cNvSpPr>
      </xdr:nvSpPr>
      <xdr:spPr bwMode="auto">
        <a:xfrm>
          <a:off x="9867900" y="1292225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24</xdr:row>
      <xdr:rowOff>301625</xdr:rowOff>
    </xdr:from>
    <xdr:ext cx="95248" cy="117342"/>
    <xdr:sp macro="" textlink="">
      <xdr:nvSpPr>
        <xdr:cNvPr id="1425" name="Text Box 15">
          <a:extLst>
            <a:ext uri="{FF2B5EF4-FFF2-40B4-BE49-F238E27FC236}">
              <a16:creationId xmlns:a16="http://schemas.microsoft.com/office/drawing/2014/main" id="{00000000-0008-0000-0400-000091050000}"/>
            </a:ext>
          </a:extLst>
        </xdr:cNvPr>
        <xdr:cNvSpPr txBox="1">
          <a:spLocks noChangeArrowheads="1"/>
        </xdr:cNvSpPr>
      </xdr:nvSpPr>
      <xdr:spPr bwMode="auto">
        <a:xfrm>
          <a:off x="9867900" y="1292225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24</xdr:row>
      <xdr:rowOff>301625</xdr:rowOff>
    </xdr:from>
    <xdr:ext cx="95248" cy="117342"/>
    <xdr:sp macro="" textlink="">
      <xdr:nvSpPr>
        <xdr:cNvPr id="1426" name="Text Box 15">
          <a:extLst>
            <a:ext uri="{FF2B5EF4-FFF2-40B4-BE49-F238E27FC236}">
              <a16:creationId xmlns:a16="http://schemas.microsoft.com/office/drawing/2014/main" id="{00000000-0008-0000-0400-000092050000}"/>
            </a:ext>
          </a:extLst>
        </xdr:cNvPr>
        <xdr:cNvSpPr txBox="1">
          <a:spLocks noChangeArrowheads="1"/>
        </xdr:cNvSpPr>
      </xdr:nvSpPr>
      <xdr:spPr bwMode="auto">
        <a:xfrm>
          <a:off x="9867900" y="1292225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24</xdr:row>
      <xdr:rowOff>301625</xdr:rowOff>
    </xdr:from>
    <xdr:ext cx="95248" cy="117342"/>
    <xdr:sp macro="" textlink="">
      <xdr:nvSpPr>
        <xdr:cNvPr id="1427" name="Text Box 15">
          <a:extLst>
            <a:ext uri="{FF2B5EF4-FFF2-40B4-BE49-F238E27FC236}">
              <a16:creationId xmlns:a16="http://schemas.microsoft.com/office/drawing/2014/main" id="{00000000-0008-0000-0400-000093050000}"/>
            </a:ext>
          </a:extLst>
        </xdr:cNvPr>
        <xdr:cNvSpPr txBox="1">
          <a:spLocks noChangeArrowheads="1"/>
        </xdr:cNvSpPr>
      </xdr:nvSpPr>
      <xdr:spPr bwMode="auto">
        <a:xfrm>
          <a:off x="9867900" y="1292225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23</xdr:row>
      <xdr:rowOff>504825</xdr:rowOff>
    </xdr:from>
    <xdr:ext cx="95250" cy="444014"/>
    <xdr:sp macro="" textlink="">
      <xdr:nvSpPr>
        <xdr:cNvPr id="1428" name="Text Box 15">
          <a:extLst>
            <a:ext uri="{FF2B5EF4-FFF2-40B4-BE49-F238E27FC236}">
              <a16:creationId xmlns:a16="http://schemas.microsoft.com/office/drawing/2014/main" id="{00000000-0008-0000-0400-000094050000}"/>
            </a:ext>
          </a:extLst>
        </xdr:cNvPr>
        <xdr:cNvSpPr txBox="1">
          <a:spLocks noChangeArrowheads="1"/>
        </xdr:cNvSpPr>
      </xdr:nvSpPr>
      <xdr:spPr bwMode="auto">
        <a:xfrm>
          <a:off x="9867900" y="127349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24</xdr:row>
      <xdr:rowOff>504825</xdr:rowOff>
    </xdr:from>
    <xdr:ext cx="95250" cy="21574"/>
    <xdr:sp macro="" textlink="">
      <xdr:nvSpPr>
        <xdr:cNvPr id="1429" name="Text Box 15">
          <a:extLst>
            <a:ext uri="{FF2B5EF4-FFF2-40B4-BE49-F238E27FC236}">
              <a16:creationId xmlns:a16="http://schemas.microsoft.com/office/drawing/2014/main" id="{00000000-0008-0000-0400-000095050000}"/>
            </a:ext>
          </a:extLst>
        </xdr:cNvPr>
        <xdr:cNvSpPr txBox="1">
          <a:spLocks noChangeArrowheads="1"/>
        </xdr:cNvSpPr>
      </xdr:nvSpPr>
      <xdr:spPr bwMode="auto">
        <a:xfrm>
          <a:off x="9867900" y="12925425"/>
          <a:ext cx="95250" cy="215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24</xdr:row>
      <xdr:rowOff>301625</xdr:rowOff>
    </xdr:from>
    <xdr:ext cx="95248" cy="216875"/>
    <xdr:sp macro="" textlink="">
      <xdr:nvSpPr>
        <xdr:cNvPr id="1430" name="Text Box 15">
          <a:extLst>
            <a:ext uri="{FF2B5EF4-FFF2-40B4-BE49-F238E27FC236}">
              <a16:creationId xmlns:a16="http://schemas.microsoft.com/office/drawing/2014/main" id="{00000000-0008-0000-0400-000096050000}"/>
            </a:ext>
          </a:extLst>
        </xdr:cNvPr>
        <xdr:cNvSpPr txBox="1">
          <a:spLocks noChangeArrowheads="1"/>
        </xdr:cNvSpPr>
      </xdr:nvSpPr>
      <xdr:spPr bwMode="auto">
        <a:xfrm>
          <a:off x="9867900" y="12922250"/>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24</xdr:row>
      <xdr:rowOff>301625</xdr:rowOff>
    </xdr:from>
    <xdr:ext cx="95248" cy="216875"/>
    <xdr:sp macro="" textlink="">
      <xdr:nvSpPr>
        <xdr:cNvPr id="1431" name="Text Box 15">
          <a:extLst>
            <a:ext uri="{FF2B5EF4-FFF2-40B4-BE49-F238E27FC236}">
              <a16:creationId xmlns:a16="http://schemas.microsoft.com/office/drawing/2014/main" id="{00000000-0008-0000-0400-000097050000}"/>
            </a:ext>
          </a:extLst>
        </xdr:cNvPr>
        <xdr:cNvSpPr txBox="1">
          <a:spLocks noChangeArrowheads="1"/>
        </xdr:cNvSpPr>
      </xdr:nvSpPr>
      <xdr:spPr bwMode="auto">
        <a:xfrm>
          <a:off x="9867900" y="12922250"/>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24</xdr:row>
      <xdr:rowOff>301625</xdr:rowOff>
    </xdr:from>
    <xdr:ext cx="95248" cy="216875"/>
    <xdr:sp macro="" textlink="">
      <xdr:nvSpPr>
        <xdr:cNvPr id="1432" name="Text Box 15">
          <a:extLst>
            <a:ext uri="{FF2B5EF4-FFF2-40B4-BE49-F238E27FC236}">
              <a16:creationId xmlns:a16="http://schemas.microsoft.com/office/drawing/2014/main" id="{00000000-0008-0000-0400-000098050000}"/>
            </a:ext>
          </a:extLst>
        </xdr:cNvPr>
        <xdr:cNvSpPr txBox="1">
          <a:spLocks noChangeArrowheads="1"/>
        </xdr:cNvSpPr>
      </xdr:nvSpPr>
      <xdr:spPr bwMode="auto">
        <a:xfrm>
          <a:off x="9867900" y="12922250"/>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24</xdr:row>
      <xdr:rowOff>301625</xdr:rowOff>
    </xdr:from>
    <xdr:ext cx="95248" cy="216875"/>
    <xdr:sp macro="" textlink="">
      <xdr:nvSpPr>
        <xdr:cNvPr id="1433" name="Text Box 15">
          <a:extLst>
            <a:ext uri="{FF2B5EF4-FFF2-40B4-BE49-F238E27FC236}">
              <a16:creationId xmlns:a16="http://schemas.microsoft.com/office/drawing/2014/main" id="{00000000-0008-0000-0400-000099050000}"/>
            </a:ext>
          </a:extLst>
        </xdr:cNvPr>
        <xdr:cNvSpPr txBox="1">
          <a:spLocks noChangeArrowheads="1"/>
        </xdr:cNvSpPr>
      </xdr:nvSpPr>
      <xdr:spPr bwMode="auto">
        <a:xfrm>
          <a:off x="9867900" y="12922250"/>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24</xdr:row>
      <xdr:rowOff>301625</xdr:rowOff>
    </xdr:from>
    <xdr:ext cx="95248" cy="324511"/>
    <xdr:sp macro="" textlink="">
      <xdr:nvSpPr>
        <xdr:cNvPr id="1434" name="Text Box 15">
          <a:extLst>
            <a:ext uri="{FF2B5EF4-FFF2-40B4-BE49-F238E27FC236}">
              <a16:creationId xmlns:a16="http://schemas.microsoft.com/office/drawing/2014/main" id="{00000000-0008-0000-0400-00009A050000}"/>
            </a:ext>
          </a:extLst>
        </xdr:cNvPr>
        <xdr:cNvSpPr txBox="1">
          <a:spLocks noChangeArrowheads="1"/>
        </xdr:cNvSpPr>
      </xdr:nvSpPr>
      <xdr:spPr bwMode="auto">
        <a:xfrm>
          <a:off x="9867900" y="1292225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24</xdr:row>
      <xdr:rowOff>301625</xdr:rowOff>
    </xdr:from>
    <xdr:ext cx="95248" cy="324511"/>
    <xdr:sp macro="" textlink="">
      <xdr:nvSpPr>
        <xdr:cNvPr id="1435" name="Text Box 15">
          <a:extLst>
            <a:ext uri="{FF2B5EF4-FFF2-40B4-BE49-F238E27FC236}">
              <a16:creationId xmlns:a16="http://schemas.microsoft.com/office/drawing/2014/main" id="{00000000-0008-0000-0400-00009B050000}"/>
            </a:ext>
          </a:extLst>
        </xdr:cNvPr>
        <xdr:cNvSpPr txBox="1">
          <a:spLocks noChangeArrowheads="1"/>
        </xdr:cNvSpPr>
      </xdr:nvSpPr>
      <xdr:spPr bwMode="auto">
        <a:xfrm>
          <a:off x="9867900" y="1292225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24</xdr:row>
      <xdr:rowOff>301625</xdr:rowOff>
    </xdr:from>
    <xdr:ext cx="95248" cy="324511"/>
    <xdr:sp macro="" textlink="">
      <xdr:nvSpPr>
        <xdr:cNvPr id="1436" name="Text Box 15">
          <a:extLst>
            <a:ext uri="{FF2B5EF4-FFF2-40B4-BE49-F238E27FC236}">
              <a16:creationId xmlns:a16="http://schemas.microsoft.com/office/drawing/2014/main" id="{00000000-0008-0000-0400-00009C050000}"/>
            </a:ext>
          </a:extLst>
        </xdr:cNvPr>
        <xdr:cNvSpPr txBox="1">
          <a:spLocks noChangeArrowheads="1"/>
        </xdr:cNvSpPr>
      </xdr:nvSpPr>
      <xdr:spPr bwMode="auto">
        <a:xfrm>
          <a:off x="9867900" y="1292225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24</xdr:row>
      <xdr:rowOff>301625</xdr:rowOff>
    </xdr:from>
    <xdr:ext cx="95248" cy="324511"/>
    <xdr:sp macro="" textlink="">
      <xdr:nvSpPr>
        <xdr:cNvPr id="1437" name="Text Box 15">
          <a:extLst>
            <a:ext uri="{FF2B5EF4-FFF2-40B4-BE49-F238E27FC236}">
              <a16:creationId xmlns:a16="http://schemas.microsoft.com/office/drawing/2014/main" id="{00000000-0008-0000-0400-00009D050000}"/>
            </a:ext>
          </a:extLst>
        </xdr:cNvPr>
        <xdr:cNvSpPr txBox="1">
          <a:spLocks noChangeArrowheads="1"/>
        </xdr:cNvSpPr>
      </xdr:nvSpPr>
      <xdr:spPr bwMode="auto">
        <a:xfrm>
          <a:off x="9867900" y="1292225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24</xdr:row>
      <xdr:rowOff>301625</xdr:rowOff>
    </xdr:from>
    <xdr:ext cx="95248" cy="324511"/>
    <xdr:sp macro="" textlink="">
      <xdr:nvSpPr>
        <xdr:cNvPr id="1438" name="Text Box 15">
          <a:extLst>
            <a:ext uri="{FF2B5EF4-FFF2-40B4-BE49-F238E27FC236}">
              <a16:creationId xmlns:a16="http://schemas.microsoft.com/office/drawing/2014/main" id="{00000000-0008-0000-0400-00009E050000}"/>
            </a:ext>
          </a:extLst>
        </xdr:cNvPr>
        <xdr:cNvSpPr txBox="1">
          <a:spLocks noChangeArrowheads="1"/>
        </xdr:cNvSpPr>
      </xdr:nvSpPr>
      <xdr:spPr bwMode="auto">
        <a:xfrm>
          <a:off x="9867900" y="1292225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24</xdr:row>
      <xdr:rowOff>301625</xdr:rowOff>
    </xdr:from>
    <xdr:ext cx="95248" cy="324511"/>
    <xdr:sp macro="" textlink="">
      <xdr:nvSpPr>
        <xdr:cNvPr id="1439" name="Text Box 15">
          <a:extLst>
            <a:ext uri="{FF2B5EF4-FFF2-40B4-BE49-F238E27FC236}">
              <a16:creationId xmlns:a16="http://schemas.microsoft.com/office/drawing/2014/main" id="{00000000-0008-0000-0400-00009F050000}"/>
            </a:ext>
          </a:extLst>
        </xdr:cNvPr>
        <xdr:cNvSpPr txBox="1">
          <a:spLocks noChangeArrowheads="1"/>
        </xdr:cNvSpPr>
      </xdr:nvSpPr>
      <xdr:spPr bwMode="auto">
        <a:xfrm>
          <a:off x="9867900" y="1292225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24</xdr:row>
      <xdr:rowOff>301625</xdr:rowOff>
    </xdr:from>
    <xdr:ext cx="95248" cy="324511"/>
    <xdr:sp macro="" textlink="">
      <xdr:nvSpPr>
        <xdr:cNvPr id="1440" name="Text Box 15">
          <a:extLst>
            <a:ext uri="{FF2B5EF4-FFF2-40B4-BE49-F238E27FC236}">
              <a16:creationId xmlns:a16="http://schemas.microsoft.com/office/drawing/2014/main" id="{00000000-0008-0000-0400-0000A0050000}"/>
            </a:ext>
          </a:extLst>
        </xdr:cNvPr>
        <xdr:cNvSpPr txBox="1">
          <a:spLocks noChangeArrowheads="1"/>
        </xdr:cNvSpPr>
      </xdr:nvSpPr>
      <xdr:spPr bwMode="auto">
        <a:xfrm>
          <a:off x="9867900" y="1292225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24</xdr:row>
      <xdr:rowOff>301625</xdr:rowOff>
    </xdr:from>
    <xdr:ext cx="95248" cy="324511"/>
    <xdr:sp macro="" textlink="">
      <xdr:nvSpPr>
        <xdr:cNvPr id="1441" name="Text Box 15">
          <a:extLst>
            <a:ext uri="{FF2B5EF4-FFF2-40B4-BE49-F238E27FC236}">
              <a16:creationId xmlns:a16="http://schemas.microsoft.com/office/drawing/2014/main" id="{00000000-0008-0000-0400-0000A1050000}"/>
            </a:ext>
          </a:extLst>
        </xdr:cNvPr>
        <xdr:cNvSpPr txBox="1">
          <a:spLocks noChangeArrowheads="1"/>
        </xdr:cNvSpPr>
      </xdr:nvSpPr>
      <xdr:spPr bwMode="auto">
        <a:xfrm>
          <a:off x="9867900" y="1292225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24</xdr:row>
      <xdr:rowOff>301625</xdr:rowOff>
    </xdr:from>
    <xdr:ext cx="95248" cy="324511"/>
    <xdr:sp macro="" textlink="">
      <xdr:nvSpPr>
        <xdr:cNvPr id="1442" name="Text Box 15">
          <a:extLst>
            <a:ext uri="{FF2B5EF4-FFF2-40B4-BE49-F238E27FC236}">
              <a16:creationId xmlns:a16="http://schemas.microsoft.com/office/drawing/2014/main" id="{00000000-0008-0000-0400-0000A2050000}"/>
            </a:ext>
          </a:extLst>
        </xdr:cNvPr>
        <xdr:cNvSpPr txBox="1">
          <a:spLocks noChangeArrowheads="1"/>
        </xdr:cNvSpPr>
      </xdr:nvSpPr>
      <xdr:spPr bwMode="auto">
        <a:xfrm>
          <a:off x="9867900" y="1292225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28</xdr:row>
      <xdr:rowOff>0</xdr:rowOff>
    </xdr:from>
    <xdr:ext cx="95250" cy="171450"/>
    <xdr:sp macro="" textlink="">
      <xdr:nvSpPr>
        <xdr:cNvPr id="1443" name="Text Box 16">
          <a:extLst>
            <a:ext uri="{FF2B5EF4-FFF2-40B4-BE49-F238E27FC236}">
              <a16:creationId xmlns:a16="http://schemas.microsoft.com/office/drawing/2014/main" id="{00000000-0008-0000-0400-0000A3050000}"/>
            </a:ext>
          </a:extLst>
        </xdr:cNvPr>
        <xdr:cNvSpPr txBox="1">
          <a:spLocks noChangeArrowheads="1"/>
        </xdr:cNvSpPr>
      </xdr:nvSpPr>
      <xdr:spPr bwMode="auto">
        <a:xfrm>
          <a:off x="9867900" y="1596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28</xdr:row>
      <xdr:rowOff>0</xdr:rowOff>
    </xdr:from>
    <xdr:ext cx="95250" cy="171450"/>
    <xdr:sp macro="" textlink="">
      <xdr:nvSpPr>
        <xdr:cNvPr id="1444" name="Text Box 17">
          <a:extLst>
            <a:ext uri="{FF2B5EF4-FFF2-40B4-BE49-F238E27FC236}">
              <a16:creationId xmlns:a16="http://schemas.microsoft.com/office/drawing/2014/main" id="{00000000-0008-0000-0400-0000A4050000}"/>
            </a:ext>
          </a:extLst>
        </xdr:cNvPr>
        <xdr:cNvSpPr txBox="1">
          <a:spLocks noChangeArrowheads="1"/>
        </xdr:cNvSpPr>
      </xdr:nvSpPr>
      <xdr:spPr bwMode="auto">
        <a:xfrm>
          <a:off x="9867900" y="1596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28</xdr:row>
      <xdr:rowOff>0</xdr:rowOff>
    </xdr:from>
    <xdr:ext cx="95250" cy="171450"/>
    <xdr:sp macro="" textlink="">
      <xdr:nvSpPr>
        <xdr:cNvPr id="1445" name="Text Box 18">
          <a:extLst>
            <a:ext uri="{FF2B5EF4-FFF2-40B4-BE49-F238E27FC236}">
              <a16:creationId xmlns:a16="http://schemas.microsoft.com/office/drawing/2014/main" id="{00000000-0008-0000-0400-0000A5050000}"/>
            </a:ext>
          </a:extLst>
        </xdr:cNvPr>
        <xdr:cNvSpPr txBox="1">
          <a:spLocks noChangeArrowheads="1"/>
        </xdr:cNvSpPr>
      </xdr:nvSpPr>
      <xdr:spPr bwMode="auto">
        <a:xfrm>
          <a:off x="9867900" y="1596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28</xdr:row>
      <xdr:rowOff>0</xdr:rowOff>
    </xdr:from>
    <xdr:ext cx="95250" cy="171450"/>
    <xdr:sp macro="" textlink="">
      <xdr:nvSpPr>
        <xdr:cNvPr id="1446" name="Text Box 19">
          <a:extLst>
            <a:ext uri="{FF2B5EF4-FFF2-40B4-BE49-F238E27FC236}">
              <a16:creationId xmlns:a16="http://schemas.microsoft.com/office/drawing/2014/main" id="{00000000-0008-0000-0400-0000A6050000}"/>
            </a:ext>
          </a:extLst>
        </xdr:cNvPr>
        <xdr:cNvSpPr txBox="1">
          <a:spLocks noChangeArrowheads="1"/>
        </xdr:cNvSpPr>
      </xdr:nvSpPr>
      <xdr:spPr bwMode="auto">
        <a:xfrm>
          <a:off x="9867900" y="1596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26</xdr:row>
      <xdr:rowOff>504825</xdr:rowOff>
    </xdr:from>
    <xdr:ext cx="95250" cy="444014"/>
    <xdr:sp macro="" textlink="">
      <xdr:nvSpPr>
        <xdr:cNvPr id="1447" name="Text Box 15">
          <a:extLst>
            <a:ext uri="{FF2B5EF4-FFF2-40B4-BE49-F238E27FC236}">
              <a16:creationId xmlns:a16="http://schemas.microsoft.com/office/drawing/2014/main" id="{00000000-0008-0000-0400-0000A7050000}"/>
            </a:ext>
          </a:extLst>
        </xdr:cNvPr>
        <xdr:cNvSpPr txBox="1">
          <a:spLocks noChangeArrowheads="1"/>
        </xdr:cNvSpPr>
      </xdr:nvSpPr>
      <xdr:spPr bwMode="auto">
        <a:xfrm>
          <a:off x="9867900" y="15220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28</xdr:row>
      <xdr:rowOff>0</xdr:rowOff>
    </xdr:from>
    <xdr:ext cx="95250" cy="171450"/>
    <xdr:sp macro="" textlink="">
      <xdr:nvSpPr>
        <xdr:cNvPr id="1448" name="Text Box 16">
          <a:extLst>
            <a:ext uri="{FF2B5EF4-FFF2-40B4-BE49-F238E27FC236}">
              <a16:creationId xmlns:a16="http://schemas.microsoft.com/office/drawing/2014/main" id="{00000000-0008-0000-0400-0000A8050000}"/>
            </a:ext>
          </a:extLst>
        </xdr:cNvPr>
        <xdr:cNvSpPr txBox="1">
          <a:spLocks noChangeArrowheads="1"/>
        </xdr:cNvSpPr>
      </xdr:nvSpPr>
      <xdr:spPr bwMode="auto">
        <a:xfrm>
          <a:off x="9867900" y="1596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28</xdr:row>
      <xdr:rowOff>0</xdr:rowOff>
    </xdr:from>
    <xdr:ext cx="95250" cy="171450"/>
    <xdr:sp macro="" textlink="">
      <xdr:nvSpPr>
        <xdr:cNvPr id="1449" name="Text Box 17">
          <a:extLst>
            <a:ext uri="{FF2B5EF4-FFF2-40B4-BE49-F238E27FC236}">
              <a16:creationId xmlns:a16="http://schemas.microsoft.com/office/drawing/2014/main" id="{00000000-0008-0000-0400-0000A9050000}"/>
            </a:ext>
          </a:extLst>
        </xdr:cNvPr>
        <xdr:cNvSpPr txBox="1">
          <a:spLocks noChangeArrowheads="1"/>
        </xdr:cNvSpPr>
      </xdr:nvSpPr>
      <xdr:spPr bwMode="auto">
        <a:xfrm>
          <a:off x="9867900" y="1596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28</xdr:row>
      <xdr:rowOff>0</xdr:rowOff>
    </xdr:from>
    <xdr:ext cx="95250" cy="171450"/>
    <xdr:sp macro="" textlink="">
      <xdr:nvSpPr>
        <xdr:cNvPr id="1450" name="Text Box 18">
          <a:extLst>
            <a:ext uri="{FF2B5EF4-FFF2-40B4-BE49-F238E27FC236}">
              <a16:creationId xmlns:a16="http://schemas.microsoft.com/office/drawing/2014/main" id="{00000000-0008-0000-0400-0000AA050000}"/>
            </a:ext>
          </a:extLst>
        </xdr:cNvPr>
        <xdr:cNvSpPr txBox="1">
          <a:spLocks noChangeArrowheads="1"/>
        </xdr:cNvSpPr>
      </xdr:nvSpPr>
      <xdr:spPr bwMode="auto">
        <a:xfrm>
          <a:off x="9867900" y="1596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28</xdr:row>
      <xdr:rowOff>0</xdr:rowOff>
    </xdr:from>
    <xdr:ext cx="95250" cy="171450"/>
    <xdr:sp macro="" textlink="">
      <xdr:nvSpPr>
        <xdr:cNvPr id="1451" name="Text Box 19">
          <a:extLst>
            <a:ext uri="{FF2B5EF4-FFF2-40B4-BE49-F238E27FC236}">
              <a16:creationId xmlns:a16="http://schemas.microsoft.com/office/drawing/2014/main" id="{00000000-0008-0000-0400-0000AB050000}"/>
            </a:ext>
          </a:extLst>
        </xdr:cNvPr>
        <xdr:cNvSpPr txBox="1">
          <a:spLocks noChangeArrowheads="1"/>
        </xdr:cNvSpPr>
      </xdr:nvSpPr>
      <xdr:spPr bwMode="auto">
        <a:xfrm>
          <a:off x="9867900" y="1596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28</xdr:row>
      <xdr:rowOff>504825</xdr:rowOff>
    </xdr:from>
    <xdr:ext cx="95250" cy="213632"/>
    <xdr:sp macro="" textlink="">
      <xdr:nvSpPr>
        <xdr:cNvPr id="1452" name="Text Box 15">
          <a:extLst>
            <a:ext uri="{FF2B5EF4-FFF2-40B4-BE49-F238E27FC236}">
              <a16:creationId xmlns:a16="http://schemas.microsoft.com/office/drawing/2014/main" id="{00000000-0008-0000-0400-0000AC050000}"/>
            </a:ext>
          </a:extLst>
        </xdr:cNvPr>
        <xdr:cNvSpPr txBox="1">
          <a:spLocks noChangeArrowheads="1"/>
        </xdr:cNvSpPr>
      </xdr:nvSpPr>
      <xdr:spPr bwMode="auto">
        <a:xfrm>
          <a:off x="9867900" y="16154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28</xdr:row>
      <xdr:rowOff>504825</xdr:rowOff>
    </xdr:from>
    <xdr:ext cx="95250" cy="444331"/>
    <xdr:sp macro="" textlink="">
      <xdr:nvSpPr>
        <xdr:cNvPr id="1453" name="Text Box 15">
          <a:extLst>
            <a:ext uri="{FF2B5EF4-FFF2-40B4-BE49-F238E27FC236}">
              <a16:creationId xmlns:a16="http://schemas.microsoft.com/office/drawing/2014/main" id="{00000000-0008-0000-0400-0000AD050000}"/>
            </a:ext>
          </a:extLst>
        </xdr:cNvPr>
        <xdr:cNvSpPr txBox="1">
          <a:spLocks noChangeArrowheads="1"/>
        </xdr:cNvSpPr>
      </xdr:nvSpPr>
      <xdr:spPr bwMode="auto">
        <a:xfrm>
          <a:off x="9867900" y="16154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29</xdr:row>
      <xdr:rowOff>504825</xdr:rowOff>
    </xdr:from>
    <xdr:ext cx="95250" cy="14430"/>
    <xdr:sp macro="" textlink="">
      <xdr:nvSpPr>
        <xdr:cNvPr id="1454" name="Text Box 15">
          <a:extLst>
            <a:ext uri="{FF2B5EF4-FFF2-40B4-BE49-F238E27FC236}">
              <a16:creationId xmlns:a16="http://schemas.microsoft.com/office/drawing/2014/main" id="{00000000-0008-0000-0400-0000AE050000}"/>
            </a:ext>
          </a:extLst>
        </xdr:cNvPr>
        <xdr:cNvSpPr txBox="1">
          <a:spLocks noChangeArrowheads="1"/>
        </xdr:cNvSpPr>
      </xdr:nvSpPr>
      <xdr:spPr bwMode="auto">
        <a:xfrm>
          <a:off x="9867900" y="16344900"/>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29</xdr:row>
      <xdr:rowOff>301625</xdr:rowOff>
    </xdr:from>
    <xdr:ext cx="95248" cy="9706"/>
    <xdr:sp macro="" textlink="">
      <xdr:nvSpPr>
        <xdr:cNvPr id="1455" name="Text Box 15">
          <a:extLst>
            <a:ext uri="{FF2B5EF4-FFF2-40B4-BE49-F238E27FC236}">
              <a16:creationId xmlns:a16="http://schemas.microsoft.com/office/drawing/2014/main" id="{00000000-0008-0000-0400-0000AF050000}"/>
            </a:ext>
          </a:extLst>
        </xdr:cNvPr>
        <xdr:cNvSpPr txBox="1">
          <a:spLocks noChangeArrowheads="1"/>
        </xdr:cNvSpPr>
      </xdr:nvSpPr>
      <xdr:spPr bwMode="auto">
        <a:xfrm>
          <a:off x="9867900" y="16341725"/>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29</xdr:row>
      <xdr:rowOff>301625</xdr:rowOff>
    </xdr:from>
    <xdr:ext cx="95248" cy="9706"/>
    <xdr:sp macro="" textlink="">
      <xdr:nvSpPr>
        <xdr:cNvPr id="1456" name="Text Box 15">
          <a:extLst>
            <a:ext uri="{FF2B5EF4-FFF2-40B4-BE49-F238E27FC236}">
              <a16:creationId xmlns:a16="http://schemas.microsoft.com/office/drawing/2014/main" id="{00000000-0008-0000-0400-0000B0050000}"/>
            </a:ext>
          </a:extLst>
        </xdr:cNvPr>
        <xdr:cNvSpPr txBox="1">
          <a:spLocks noChangeArrowheads="1"/>
        </xdr:cNvSpPr>
      </xdr:nvSpPr>
      <xdr:spPr bwMode="auto">
        <a:xfrm>
          <a:off x="9867900" y="16341725"/>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29</xdr:row>
      <xdr:rowOff>301625</xdr:rowOff>
    </xdr:from>
    <xdr:ext cx="95248" cy="9706"/>
    <xdr:sp macro="" textlink="">
      <xdr:nvSpPr>
        <xdr:cNvPr id="1457" name="Text Box 15">
          <a:extLst>
            <a:ext uri="{FF2B5EF4-FFF2-40B4-BE49-F238E27FC236}">
              <a16:creationId xmlns:a16="http://schemas.microsoft.com/office/drawing/2014/main" id="{00000000-0008-0000-0400-0000B1050000}"/>
            </a:ext>
          </a:extLst>
        </xdr:cNvPr>
        <xdr:cNvSpPr txBox="1">
          <a:spLocks noChangeArrowheads="1"/>
        </xdr:cNvSpPr>
      </xdr:nvSpPr>
      <xdr:spPr bwMode="auto">
        <a:xfrm>
          <a:off x="9867900" y="16341725"/>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29</xdr:row>
      <xdr:rowOff>301625</xdr:rowOff>
    </xdr:from>
    <xdr:ext cx="95248" cy="9706"/>
    <xdr:sp macro="" textlink="">
      <xdr:nvSpPr>
        <xdr:cNvPr id="1458" name="Text Box 15">
          <a:extLst>
            <a:ext uri="{FF2B5EF4-FFF2-40B4-BE49-F238E27FC236}">
              <a16:creationId xmlns:a16="http://schemas.microsoft.com/office/drawing/2014/main" id="{00000000-0008-0000-0400-0000B2050000}"/>
            </a:ext>
          </a:extLst>
        </xdr:cNvPr>
        <xdr:cNvSpPr txBox="1">
          <a:spLocks noChangeArrowheads="1"/>
        </xdr:cNvSpPr>
      </xdr:nvSpPr>
      <xdr:spPr bwMode="auto">
        <a:xfrm>
          <a:off x="9867900" y="16341725"/>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29</xdr:row>
      <xdr:rowOff>301625</xdr:rowOff>
    </xdr:from>
    <xdr:ext cx="95248" cy="117342"/>
    <xdr:sp macro="" textlink="">
      <xdr:nvSpPr>
        <xdr:cNvPr id="1459" name="Text Box 15">
          <a:extLst>
            <a:ext uri="{FF2B5EF4-FFF2-40B4-BE49-F238E27FC236}">
              <a16:creationId xmlns:a16="http://schemas.microsoft.com/office/drawing/2014/main" id="{00000000-0008-0000-0400-0000B3050000}"/>
            </a:ext>
          </a:extLst>
        </xdr:cNvPr>
        <xdr:cNvSpPr txBox="1">
          <a:spLocks noChangeArrowheads="1"/>
        </xdr:cNvSpPr>
      </xdr:nvSpPr>
      <xdr:spPr bwMode="auto">
        <a:xfrm>
          <a:off x="9867900" y="1634172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29</xdr:row>
      <xdr:rowOff>301625</xdr:rowOff>
    </xdr:from>
    <xdr:ext cx="95248" cy="117342"/>
    <xdr:sp macro="" textlink="">
      <xdr:nvSpPr>
        <xdr:cNvPr id="1460" name="Text Box 15">
          <a:extLst>
            <a:ext uri="{FF2B5EF4-FFF2-40B4-BE49-F238E27FC236}">
              <a16:creationId xmlns:a16="http://schemas.microsoft.com/office/drawing/2014/main" id="{00000000-0008-0000-0400-0000B4050000}"/>
            </a:ext>
          </a:extLst>
        </xdr:cNvPr>
        <xdr:cNvSpPr txBox="1">
          <a:spLocks noChangeArrowheads="1"/>
        </xdr:cNvSpPr>
      </xdr:nvSpPr>
      <xdr:spPr bwMode="auto">
        <a:xfrm>
          <a:off x="9867900" y="1634172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29</xdr:row>
      <xdr:rowOff>301625</xdr:rowOff>
    </xdr:from>
    <xdr:ext cx="95248" cy="117342"/>
    <xdr:sp macro="" textlink="">
      <xdr:nvSpPr>
        <xdr:cNvPr id="1461" name="Text Box 15">
          <a:extLst>
            <a:ext uri="{FF2B5EF4-FFF2-40B4-BE49-F238E27FC236}">
              <a16:creationId xmlns:a16="http://schemas.microsoft.com/office/drawing/2014/main" id="{00000000-0008-0000-0400-0000B5050000}"/>
            </a:ext>
          </a:extLst>
        </xdr:cNvPr>
        <xdr:cNvSpPr txBox="1">
          <a:spLocks noChangeArrowheads="1"/>
        </xdr:cNvSpPr>
      </xdr:nvSpPr>
      <xdr:spPr bwMode="auto">
        <a:xfrm>
          <a:off x="9867900" y="1634172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29</xdr:row>
      <xdr:rowOff>301625</xdr:rowOff>
    </xdr:from>
    <xdr:ext cx="95248" cy="117342"/>
    <xdr:sp macro="" textlink="">
      <xdr:nvSpPr>
        <xdr:cNvPr id="1462" name="Text Box 15">
          <a:extLst>
            <a:ext uri="{FF2B5EF4-FFF2-40B4-BE49-F238E27FC236}">
              <a16:creationId xmlns:a16="http://schemas.microsoft.com/office/drawing/2014/main" id="{00000000-0008-0000-0400-0000B6050000}"/>
            </a:ext>
          </a:extLst>
        </xdr:cNvPr>
        <xdr:cNvSpPr txBox="1">
          <a:spLocks noChangeArrowheads="1"/>
        </xdr:cNvSpPr>
      </xdr:nvSpPr>
      <xdr:spPr bwMode="auto">
        <a:xfrm>
          <a:off x="9867900" y="1634172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29</xdr:row>
      <xdr:rowOff>301625</xdr:rowOff>
    </xdr:from>
    <xdr:ext cx="95248" cy="117342"/>
    <xdr:sp macro="" textlink="">
      <xdr:nvSpPr>
        <xdr:cNvPr id="1463" name="Text Box 15">
          <a:extLst>
            <a:ext uri="{FF2B5EF4-FFF2-40B4-BE49-F238E27FC236}">
              <a16:creationId xmlns:a16="http://schemas.microsoft.com/office/drawing/2014/main" id="{00000000-0008-0000-0400-0000B7050000}"/>
            </a:ext>
          </a:extLst>
        </xdr:cNvPr>
        <xdr:cNvSpPr txBox="1">
          <a:spLocks noChangeArrowheads="1"/>
        </xdr:cNvSpPr>
      </xdr:nvSpPr>
      <xdr:spPr bwMode="auto">
        <a:xfrm>
          <a:off x="9867900" y="1634172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29</xdr:row>
      <xdr:rowOff>301625</xdr:rowOff>
    </xdr:from>
    <xdr:ext cx="95248" cy="117342"/>
    <xdr:sp macro="" textlink="">
      <xdr:nvSpPr>
        <xdr:cNvPr id="1464" name="Text Box 15">
          <a:extLst>
            <a:ext uri="{FF2B5EF4-FFF2-40B4-BE49-F238E27FC236}">
              <a16:creationId xmlns:a16="http://schemas.microsoft.com/office/drawing/2014/main" id="{00000000-0008-0000-0400-0000B8050000}"/>
            </a:ext>
          </a:extLst>
        </xdr:cNvPr>
        <xdr:cNvSpPr txBox="1">
          <a:spLocks noChangeArrowheads="1"/>
        </xdr:cNvSpPr>
      </xdr:nvSpPr>
      <xdr:spPr bwMode="auto">
        <a:xfrm>
          <a:off x="9867900" y="1634172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29</xdr:row>
      <xdr:rowOff>301625</xdr:rowOff>
    </xdr:from>
    <xdr:ext cx="95248" cy="117342"/>
    <xdr:sp macro="" textlink="">
      <xdr:nvSpPr>
        <xdr:cNvPr id="1465" name="Text Box 15">
          <a:extLst>
            <a:ext uri="{FF2B5EF4-FFF2-40B4-BE49-F238E27FC236}">
              <a16:creationId xmlns:a16="http://schemas.microsoft.com/office/drawing/2014/main" id="{00000000-0008-0000-0400-0000B9050000}"/>
            </a:ext>
          </a:extLst>
        </xdr:cNvPr>
        <xdr:cNvSpPr txBox="1">
          <a:spLocks noChangeArrowheads="1"/>
        </xdr:cNvSpPr>
      </xdr:nvSpPr>
      <xdr:spPr bwMode="auto">
        <a:xfrm>
          <a:off x="9867900" y="1634172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29</xdr:row>
      <xdr:rowOff>301625</xdr:rowOff>
    </xdr:from>
    <xdr:ext cx="95248" cy="117342"/>
    <xdr:sp macro="" textlink="">
      <xdr:nvSpPr>
        <xdr:cNvPr id="1466" name="Text Box 15">
          <a:extLst>
            <a:ext uri="{FF2B5EF4-FFF2-40B4-BE49-F238E27FC236}">
              <a16:creationId xmlns:a16="http://schemas.microsoft.com/office/drawing/2014/main" id="{00000000-0008-0000-0400-0000BA050000}"/>
            </a:ext>
          </a:extLst>
        </xdr:cNvPr>
        <xdr:cNvSpPr txBox="1">
          <a:spLocks noChangeArrowheads="1"/>
        </xdr:cNvSpPr>
      </xdr:nvSpPr>
      <xdr:spPr bwMode="auto">
        <a:xfrm>
          <a:off x="9867900" y="1634172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29</xdr:row>
      <xdr:rowOff>301625</xdr:rowOff>
    </xdr:from>
    <xdr:ext cx="95248" cy="117342"/>
    <xdr:sp macro="" textlink="">
      <xdr:nvSpPr>
        <xdr:cNvPr id="1467" name="Text Box 15">
          <a:extLst>
            <a:ext uri="{FF2B5EF4-FFF2-40B4-BE49-F238E27FC236}">
              <a16:creationId xmlns:a16="http://schemas.microsoft.com/office/drawing/2014/main" id="{00000000-0008-0000-0400-0000BB050000}"/>
            </a:ext>
          </a:extLst>
        </xdr:cNvPr>
        <xdr:cNvSpPr txBox="1">
          <a:spLocks noChangeArrowheads="1"/>
        </xdr:cNvSpPr>
      </xdr:nvSpPr>
      <xdr:spPr bwMode="auto">
        <a:xfrm>
          <a:off x="9867900" y="1634172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28</xdr:row>
      <xdr:rowOff>504825</xdr:rowOff>
    </xdr:from>
    <xdr:ext cx="95250" cy="444014"/>
    <xdr:sp macro="" textlink="">
      <xdr:nvSpPr>
        <xdr:cNvPr id="1468" name="Text Box 15">
          <a:extLst>
            <a:ext uri="{FF2B5EF4-FFF2-40B4-BE49-F238E27FC236}">
              <a16:creationId xmlns:a16="http://schemas.microsoft.com/office/drawing/2014/main" id="{00000000-0008-0000-0400-0000BC050000}"/>
            </a:ext>
          </a:extLst>
        </xdr:cNvPr>
        <xdr:cNvSpPr txBox="1">
          <a:spLocks noChangeArrowheads="1"/>
        </xdr:cNvSpPr>
      </xdr:nvSpPr>
      <xdr:spPr bwMode="auto">
        <a:xfrm>
          <a:off x="9867900" y="16154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29</xdr:row>
      <xdr:rowOff>504825</xdr:rowOff>
    </xdr:from>
    <xdr:ext cx="95250" cy="14430"/>
    <xdr:sp macro="" textlink="">
      <xdr:nvSpPr>
        <xdr:cNvPr id="1469" name="Text Box 15">
          <a:extLst>
            <a:ext uri="{FF2B5EF4-FFF2-40B4-BE49-F238E27FC236}">
              <a16:creationId xmlns:a16="http://schemas.microsoft.com/office/drawing/2014/main" id="{00000000-0008-0000-0400-0000BD050000}"/>
            </a:ext>
          </a:extLst>
        </xdr:cNvPr>
        <xdr:cNvSpPr txBox="1">
          <a:spLocks noChangeArrowheads="1"/>
        </xdr:cNvSpPr>
      </xdr:nvSpPr>
      <xdr:spPr bwMode="auto">
        <a:xfrm>
          <a:off x="9867900" y="16344900"/>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29</xdr:row>
      <xdr:rowOff>504825</xdr:rowOff>
    </xdr:from>
    <xdr:ext cx="95250" cy="21574"/>
    <xdr:sp macro="" textlink="">
      <xdr:nvSpPr>
        <xdr:cNvPr id="1470" name="Text Box 15">
          <a:extLst>
            <a:ext uri="{FF2B5EF4-FFF2-40B4-BE49-F238E27FC236}">
              <a16:creationId xmlns:a16="http://schemas.microsoft.com/office/drawing/2014/main" id="{00000000-0008-0000-0400-0000BE050000}"/>
            </a:ext>
          </a:extLst>
        </xdr:cNvPr>
        <xdr:cNvSpPr txBox="1">
          <a:spLocks noChangeArrowheads="1"/>
        </xdr:cNvSpPr>
      </xdr:nvSpPr>
      <xdr:spPr bwMode="auto">
        <a:xfrm>
          <a:off x="9867900" y="16344900"/>
          <a:ext cx="95250" cy="215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29</xdr:row>
      <xdr:rowOff>301625</xdr:rowOff>
    </xdr:from>
    <xdr:ext cx="95248" cy="216875"/>
    <xdr:sp macro="" textlink="">
      <xdr:nvSpPr>
        <xdr:cNvPr id="1471" name="Text Box 15">
          <a:extLst>
            <a:ext uri="{FF2B5EF4-FFF2-40B4-BE49-F238E27FC236}">
              <a16:creationId xmlns:a16="http://schemas.microsoft.com/office/drawing/2014/main" id="{00000000-0008-0000-0400-0000BF050000}"/>
            </a:ext>
          </a:extLst>
        </xdr:cNvPr>
        <xdr:cNvSpPr txBox="1">
          <a:spLocks noChangeArrowheads="1"/>
        </xdr:cNvSpPr>
      </xdr:nvSpPr>
      <xdr:spPr bwMode="auto">
        <a:xfrm>
          <a:off x="9867900" y="16341725"/>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29</xdr:row>
      <xdr:rowOff>301625</xdr:rowOff>
    </xdr:from>
    <xdr:ext cx="95248" cy="216875"/>
    <xdr:sp macro="" textlink="">
      <xdr:nvSpPr>
        <xdr:cNvPr id="1472" name="Text Box 15">
          <a:extLst>
            <a:ext uri="{FF2B5EF4-FFF2-40B4-BE49-F238E27FC236}">
              <a16:creationId xmlns:a16="http://schemas.microsoft.com/office/drawing/2014/main" id="{00000000-0008-0000-0400-0000C0050000}"/>
            </a:ext>
          </a:extLst>
        </xdr:cNvPr>
        <xdr:cNvSpPr txBox="1">
          <a:spLocks noChangeArrowheads="1"/>
        </xdr:cNvSpPr>
      </xdr:nvSpPr>
      <xdr:spPr bwMode="auto">
        <a:xfrm>
          <a:off x="9867900" y="16341725"/>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29</xdr:row>
      <xdr:rowOff>301625</xdr:rowOff>
    </xdr:from>
    <xdr:ext cx="95248" cy="216875"/>
    <xdr:sp macro="" textlink="">
      <xdr:nvSpPr>
        <xdr:cNvPr id="1473" name="Text Box 15">
          <a:extLst>
            <a:ext uri="{FF2B5EF4-FFF2-40B4-BE49-F238E27FC236}">
              <a16:creationId xmlns:a16="http://schemas.microsoft.com/office/drawing/2014/main" id="{00000000-0008-0000-0400-0000C1050000}"/>
            </a:ext>
          </a:extLst>
        </xdr:cNvPr>
        <xdr:cNvSpPr txBox="1">
          <a:spLocks noChangeArrowheads="1"/>
        </xdr:cNvSpPr>
      </xdr:nvSpPr>
      <xdr:spPr bwMode="auto">
        <a:xfrm>
          <a:off x="9867900" y="16341725"/>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29</xdr:row>
      <xdr:rowOff>301625</xdr:rowOff>
    </xdr:from>
    <xdr:ext cx="95248" cy="216875"/>
    <xdr:sp macro="" textlink="">
      <xdr:nvSpPr>
        <xdr:cNvPr id="1474" name="Text Box 15">
          <a:extLst>
            <a:ext uri="{FF2B5EF4-FFF2-40B4-BE49-F238E27FC236}">
              <a16:creationId xmlns:a16="http://schemas.microsoft.com/office/drawing/2014/main" id="{00000000-0008-0000-0400-0000C2050000}"/>
            </a:ext>
          </a:extLst>
        </xdr:cNvPr>
        <xdr:cNvSpPr txBox="1">
          <a:spLocks noChangeArrowheads="1"/>
        </xdr:cNvSpPr>
      </xdr:nvSpPr>
      <xdr:spPr bwMode="auto">
        <a:xfrm>
          <a:off x="9867900" y="16341725"/>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29</xdr:row>
      <xdr:rowOff>301625</xdr:rowOff>
    </xdr:from>
    <xdr:ext cx="95248" cy="324511"/>
    <xdr:sp macro="" textlink="">
      <xdr:nvSpPr>
        <xdr:cNvPr id="1475" name="Text Box 15">
          <a:extLst>
            <a:ext uri="{FF2B5EF4-FFF2-40B4-BE49-F238E27FC236}">
              <a16:creationId xmlns:a16="http://schemas.microsoft.com/office/drawing/2014/main" id="{00000000-0008-0000-0400-0000C3050000}"/>
            </a:ext>
          </a:extLst>
        </xdr:cNvPr>
        <xdr:cNvSpPr txBox="1">
          <a:spLocks noChangeArrowheads="1"/>
        </xdr:cNvSpPr>
      </xdr:nvSpPr>
      <xdr:spPr bwMode="auto">
        <a:xfrm>
          <a:off x="9867900" y="1634172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29</xdr:row>
      <xdr:rowOff>301625</xdr:rowOff>
    </xdr:from>
    <xdr:ext cx="95248" cy="324511"/>
    <xdr:sp macro="" textlink="">
      <xdr:nvSpPr>
        <xdr:cNvPr id="1476" name="Text Box 15">
          <a:extLst>
            <a:ext uri="{FF2B5EF4-FFF2-40B4-BE49-F238E27FC236}">
              <a16:creationId xmlns:a16="http://schemas.microsoft.com/office/drawing/2014/main" id="{00000000-0008-0000-0400-0000C4050000}"/>
            </a:ext>
          </a:extLst>
        </xdr:cNvPr>
        <xdr:cNvSpPr txBox="1">
          <a:spLocks noChangeArrowheads="1"/>
        </xdr:cNvSpPr>
      </xdr:nvSpPr>
      <xdr:spPr bwMode="auto">
        <a:xfrm>
          <a:off x="9867900" y="1634172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29</xdr:row>
      <xdr:rowOff>301625</xdr:rowOff>
    </xdr:from>
    <xdr:ext cx="95248" cy="324511"/>
    <xdr:sp macro="" textlink="">
      <xdr:nvSpPr>
        <xdr:cNvPr id="1477" name="Text Box 15">
          <a:extLst>
            <a:ext uri="{FF2B5EF4-FFF2-40B4-BE49-F238E27FC236}">
              <a16:creationId xmlns:a16="http://schemas.microsoft.com/office/drawing/2014/main" id="{00000000-0008-0000-0400-0000C5050000}"/>
            </a:ext>
          </a:extLst>
        </xdr:cNvPr>
        <xdr:cNvSpPr txBox="1">
          <a:spLocks noChangeArrowheads="1"/>
        </xdr:cNvSpPr>
      </xdr:nvSpPr>
      <xdr:spPr bwMode="auto">
        <a:xfrm>
          <a:off x="9867900" y="1634172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29</xdr:row>
      <xdr:rowOff>301625</xdr:rowOff>
    </xdr:from>
    <xdr:ext cx="95248" cy="324511"/>
    <xdr:sp macro="" textlink="">
      <xdr:nvSpPr>
        <xdr:cNvPr id="1478" name="Text Box 15">
          <a:extLst>
            <a:ext uri="{FF2B5EF4-FFF2-40B4-BE49-F238E27FC236}">
              <a16:creationId xmlns:a16="http://schemas.microsoft.com/office/drawing/2014/main" id="{00000000-0008-0000-0400-0000C6050000}"/>
            </a:ext>
          </a:extLst>
        </xdr:cNvPr>
        <xdr:cNvSpPr txBox="1">
          <a:spLocks noChangeArrowheads="1"/>
        </xdr:cNvSpPr>
      </xdr:nvSpPr>
      <xdr:spPr bwMode="auto">
        <a:xfrm>
          <a:off x="9867900" y="1634172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29</xdr:row>
      <xdr:rowOff>301625</xdr:rowOff>
    </xdr:from>
    <xdr:ext cx="95248" cy="324511"/>
    <xdr:sp macro="" textlink="">
      <xdr:nvSpPr>
        <xdr:cNvPr id="1479" name="Text Box 15">
          <a:extLst>
            <a:ext uri="{FF2B5EF4-FFF2-40B4-BE49-F238E27FC236}">
              <a16:creationId xmlns:a16="http://schemas.microsoft.com/office/drawing/2014/main" id="{00000000-0008-0000-0400-0000C7050000}"/>
            </a:ext>
          </a:extLst>
        </xdr:cNvPr>
        <xdr:cNvSpPr txBox="1">
          <a:spLocks noChangeArrowheads="1"/>
        </xdr:cNvSpPr>
      </xdr:nvSpPr>
      <xdr:spPr bwMode="auto">
        <a:xfrm>
          <a:off x="9867900" y="1634172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29</xdr:row>
      <xdr:rowOff>301625</xdr:rowOff>
    </xdr:from>
    <xdr:ext cx="95248" cy="324511"/>
    <xdr:sp macro="" textlink="">
      <xdr:nvSpPr>
        <xdr:cNvPr id="1480" name="Text Box 15">
          <a:extLst>
            <a:ext uri="{FF2B5EF4-FFF2-40B4-BE49-F238E27FC236}">
              <a16:creationId xmlns:a16="http://schemas.microsoft.com/office/drawing/2014/main" id="{00000000-0008-0000-0400-0000C8050000}"/>
            </a:ext>
          </a:extLst>
        </xdr:cNvPr>
        <xdr:cNvSpPr txBox="1">
          <a:spLocks noChangeArrowheads="1"/>
        </xdr:cNvSpPr>
      </xdr:nvSpPr>
      <xdr:spPr bwMode="auto">
        <a:xfrm>
          <a:off x="9867900" y="1634172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29</xdr:row>
      <xdr:rowOff>301625</xdr:rowOff>
    </xdr:from>
    <xdr:ext cx="95248" cy="324511"/>
    <xdr:sp macro="" textlink="">
      <xdr:nvSpPr>
        <xdr:cNvPr id="1481" name="Text Box 15">
          <a:extLst>
            <a:ext uri="{FF2B5EF4-FFF2-40B4-BE49-F238E27FC236}">
              <a16:creationId xmlns:a16="http://schemas.microsoft.com/office/drawing/2014/main" id="{00000000-0008-0000-0400-0000C9050000}"/>
            </a:ext>
          </a:extLst>
        </xdr:cNvPr>
        <xdr:cNvSpPr txBox="1">
          <a:spLocks noChangeArrowheads="1"/>
        </xdr:cNvSpPr>
      </xdr:nvSpPr>
      <xdr:spPr bwMode="auto">
        <a:xfrm>
          <a:off x="9867900" y="1634172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29</xdr:row>
      <xdr:rowOff>301625</xdr:rowOff>
    </xdr:from>
    <xdr:ext cx="95248" cy="324511"/>
    <xdr:sp macro="" textlink="">
      <xdr:nvSpPr>
        <xdr:cNvPr id="1482" name="Text Box 15">
          <a:extLst>
            <a:ext uri="{FF2B5EF4-FFF2-40B4-BE49-F238E27FC236}">
              <a16:creationId xmlns:a16="http://schemas.microsoft.com/office/drawing/2014/main" id="{00000000-0008-0000-0400-0000CA050000}"/>
            </a:ext>
          </a:extLst>
        </xdr:cNvPr>
        <xdr:cNvSpPr txBox="1">
          <a:spLocks noChangeArrowheads="1"/>
        </xdr:cNvSpPr>
      </xdr:nvSpPr>
      <xdr:spPr bwMode="auto">
        <a:xfrm>
          <a:off x="9867900" y="1634172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29</xdr:row>
      <xdr:rowOff>301625</xdr:rowOff>
    </xdr:from>
    <xdr:ext cx="95248" cy="324511"/>
    <xdr:sp macro="" textlink="">
      <xdr:nvSpPr>
        <xdr:cNvPr id="1483" name="Text Box 15">
          <a:extLst>
            <a:ext uri="{FF2B5EF4-FFF2-40B4-BE49-F238E27FC236}">
              <a16:creationId xmlns:a16="http://schemas.microsoft.com/office/drawing/2014/main" id="{00000000-0008-0000-0400-0000CB050000}"/>
            </a:ext>
          </a:extLst>
        </xdr:cNvPr>
        <xdr:cNvSpPr txBox="1">
          <a:spLocks noChangeArrowheads="1"/>
        </xdr:cNvSpPr>
      </xdr:nvSpPr>
      <xdr:spPr bwMode="auto">
        <a:xfrm>
          <a:off x="9867900" y="1634172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33</xdr:row>
      <xdr:rowOff>0</xdr:rowOff>
    </xdr:from>
    <xdr:ext cx="95250" cy="171450"/>
    <xdr:sp macro="" textlink="">
      <xdr:nvSpPr>
        <xdr:cNvPr id="1484" name="Text Box 16">
          <a:extLst>
            <a:ext uri="{FF2B5EF4-FFF2-40B4-BE49-F238E27FC236}">
              <a16:creationId xmlns:a16="http://schemas.microsoft.com/office/drawing/2014/main" id="{00000000-0008-0000-0400-0000CC050000}"/>
            </a:ext>
          </a:extLst>
        </xdr:cNvPr>
        <xdr:cNvSpPr txBox="1">
          <a:spLocks noChangeArrowheads="1"/>
        </xdr:cNvSpPr>
      </xdr:nvSpPr>
      <xdr:spPr bwMode="auto">
        <a:xfrm>
          <a:off x="9867900" y="18154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33</xdr:row>
      <xdr:rowOff>0</xdr:rowOff>
    </xdr:from>
    <xdr:ext cx="95250" cy="171450"/>
    <xdr:sp macro="" textlink="">
      <xdr:nvSpPr>
        <xdr:cNvPr id="1485" name="Text Box 17">
          <a:extLst>
            <a:ext uri="{FF2B5EF4-FFF2-40B4-BE49-F238E27FC236}">
              <a16:creationId xmlns:a16="http://schemas.microsoft.com/office/drawing/2014/main" id="{00000000-0008-0000-0400-0000CD050000}"/>
            </a:ext>
          </a:extLst>
        </xdr:cNvPr>
        <xdr:cNvSpPr txBox="1">
          <a:spLocks noChangeArrowheads="1"/>
        </xdr:cNvSpPr>
      </xdr:nvSpPr>
      <xdr:spPr bwMode="auto">
        <a:xfrm>
          <a:off x="9867900" y="18154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33</xdr:row>
      <xdr:rowOff>0</xdr:rowOff>
    </xdr:from>
    <xdr:ext cx="95250" cy="171450"/>
    <xdr:sp macro="" textlink="">
      <xdr:nvSpPr>
        <xdr:cNvPr id="1486" name="Text Box 18">
          <a:extLst>
            <a:ext uri="{FF2B5EF4-FFF2-40B4-BE49-F238E27FC236}">
              <a16:creationId xmlns:a16="http://schemas.microsoft.com/office/drawing/2014/main" id="{00000000-0008-0000-0400-0000CE050000}"/>
            </a:ext>
          </a:extLst>
        </xdr:cNvPr>
        <xdr:cNvSpPr txBox="1">
          <a:spLocks noChangeArrowheads="1"/>
        </xdr:cNvSpPr>
      </xdr:nvSpPr>
      <xdr:spPr bwMode="auto">
        <a:xfrm>
          <a:off x="9867900" y="18154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33</xdr:row>
      <xdr:rowOff>0</xdr:rowOff>
    </xdr:from>
    <xdr:ext cx="95250" cy="171450"/>
    <xdr:sp macro="" textlink="">
      <xdr:nvSpPr>
        <xdr:cNvPr id="1487" name="Text Box 19">
          <a:extLst>
            <a:ext uri="{FF2B5EF4-FFF2-40B4-BE49-F238E27FC236}">
              <a16:creationId xmlns:a16="http://schemas.microsoft.com/office/drawing/2014/main" id="{00000000-0008-0000-0400-0000CF050000}"/>
            </a:ext>
          </a:extLst>
        </xdr:cNvPr>
        <xdr:cNvSpPr txBox="1">
          <a:spLocks noChangeArrowheads="1"/>
        </xdr:cNvSpPr>
      </xdr:nvSpPr>
      <xdr:spPr bwMode="auto">
        <a:xfrm>
          <a:off x="9867900" y="18154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31</xdr:row>
      <xdr:rowOff>504825</xdr:rowOff>
    </xdr:from>
    <xdr:ext cx="95250" cy="444014"/>
    <xdr:sp macro="" textlink="">
      <xdr:nvSpPr>
        <xdr:cNvPr id="1488" name="Text Box 15">
          <a:extLst>
            <a:ext uri="{FF2B5EF4-FFF2-40B4-BE49-F238E27FC236}">
              <a16:creationId xmlns:a16="http://schemas.microsoft.com/office/drawing/2014/main" id="{00000000-0008-0000-0400-0000D0050000}"/>
            </a:ext>
          </a:extLst>
        </xdr:cNvPr>
        <xdr:cNvSpPr txBox="1">
          <a:spLocks noChangeArrowheads="1"/>
        </xdr:cNvSpPr>
      </xdr:nvSpPr>
      <xdr:spPr bwMode="auto">
        <a:xfrm>
          <a:off x="9867900" y="179641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33</xdr:row>
      <xdr:rowOff>0</xdr:rowOff>
    </xdr:from>
    <xdr:ext cx="95250" cy="171450"/>
    <xdr:sp macro="" textlink="">
      <xdr:nvSpPr>
        <xdr:cNvPr id="1489" name="Text Box 16">
          <a:extLst>
            <a:ext uri="{FF2B5EF4-FFF2-40B4-BE49-F238E27FC236}">
              <a16:creationId xmlns:a16="http://schemas.microsoft.com/office/drawing/2014/main" id="{00000000-0008-0000-0400-0000D1050000}"/>
            </a:ext>
          </a:extLst>
        </xdr:cNvPr>
        <xdr:cNvSpPr txBox="1">
          <a:spLocks noChangeArrowheads="1"/>
        </xdr:cNvSpPr>
      </xdr:nvSpPr>
      <xdr:spPr bwMode="auto">
        <a:xfrm>
          <a:off x="9867900" y="18154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33</xdr:row>
      <xdr:rowOff>0</xdr:rowOff>
    </xdr:from>
    <xdr:ext cx="95250" cy="171450"/>
    <xdr:sp macro="" textlink="">
      <xdr:nvSpPr>
        <xdr:cNvPr id="1490" name="Text Box 17">
          <a:extLst>
            <a:ext uri="{FF2B5EF4-FFF2-40B4-BE49-F238E27FC236}">
              <a16:creationId xmlns:a16="http://schemas.microsoft.com/office/drawing/2014/main" id="{00000000-0008-0000-0400-0000D2050000}"/>
            </a:ext>
          </a:extLst>
        </xdr:cNvPr>
        <xdr:cNvSpPr txBox="1">
          <a:spLocks noChangeArrowheads="1"/>
        </xdr:cNvSpPr>
      </xdr:nvSpPr>
      <xdr:spPr bwMode="auto">
        <a:xfrm>
          <a:off x="9867900" y="18154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33</xdr:row>
      <xdr:rowOff>0</xdr:rowOff>
    </xdr:from>
    <xdr:ext cx="95250" cy="171450"/>
    <xdr:sp macro="" textlink="">
      <xdr:nvSpPr>
        <xdr:cNvPr id="1491" name="Text Box 18">
          <a:extLst>
            <a:ext uri="{FF2B5EF4-FFF2-40B4-BE49-F238E27FC236}">
              <a16:creationId xmlns:a16="http://schemas.microsoft.com/office/drawing/2014/main" id="{00000000-0008-0000-0400-0000D3050000}"/>
            </a:ext>
          </a:extLst>
        </xdr:cNvPr>
        <xdr:cNvSpPr txBox="1">
          <a:spLocks noChangeArrowheads="1"/>
        </xdr:cNvSpPr>
      </xdr:nvSpPr>
      <xdr:spPr bwMode="auto">
        <a:xfrm>
          <a:off x="9867900" y="18154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33</xdr:row>
      <xdr:rowOff>0</xdr:rowOff>
    </xdr:from>
    <xdr:ext cx="95250" cy="171450"/>
    <xdr:sp macro="" textlink="">
      <xdr:nvSpPr>
        <xdr:cNvPr id="1492" name="Text Box 19">
          <a:extLst>
            <a:ext uri="{FF2B5EF4-FFF2-40B4-BE49-F238E27FC236}">
              <a16:creationId xmlns:a16="http://schemas.microsoft.com/office/drawing/2014/main" id="{00000000-0008-0000-0400-0000D4050000}"/>
            </a:ext>
          </a:extLst>
        </xdr:cNvPr>
        <xdr:cNvSpPr txBox="1">
          <a:spLocks noChangeArrowheads="1"/>
        </xdr:cNvSpPr>
      </xdr:nvSpPr>
      <xdr:spPr bwMode="auto">
        <a:xfrm>
          <a:off x="9867900" y="18154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33</xdr:row>
      <xdr:rowOff>504825</xdr:rowOff>
    </xdr:from>
    <xdr:ext cx="95250" cy="213632"/>
    <xdr:sp macro="" textlink="">
      <xdr:nvSpPr>
        <xdr:cNvPr id="1493" name="Text Box 15">
          <a:extLst>
            <a:ext uri="{FF2B5EF4-FFF2-40B4-BE49-F238E27FC236}">
              <a16:creationId xmlns:a16="http://schemas.microsoft.com/office/drawing/2014/main" id="{00000000-0008-0000-0400-0000D5050000}"/>
            </a:ext>
          </a:extLst>
        </xdr:cNvPr>
        <xdr:cNvSpPr txBox="1">
          <a:spLocks noChangeArrowheads="1"/>
        </xdr:cNvSpPr>
      </xdr:nvSpPr>
      <xdr:spPr bwMode="auto">
        <a:xfrm>
          <a:off x="9867900" y="1834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33</xdr:row>
      <xdr:rowOff>504825</xdr:rowOff>
    </xdr:from>
    <xdr:ext cx="95250" cy="444331"/>
    <xdr:sp macro="" textlink="">
      <xdr:nvSpPr>
        <xdr:cNvPr id="1494" name="Text Box 15">
          <a:extLst>
            <a:ext uri="{FF2B5EF4-FFF2-40B4-BE49-F238E27FC236}">
              <a16:creationId xmlns:a16="http://schemas.microsoft.com/office/drawing/2014/main" id="{00000000-0008-0000-0400-0000D6050000}"/>
            </a:ext>
          </a:extLst>
        </xdr:cNvPr>
        <xdr:cNvSpPr txBox="1">
          <a:spLocks noChangeArrowheads="1"/>
        </xdr:cNvSpPr>
      </xdr:nvSpPr>
      <xdr:spPr bwMode="auto">
        <a:xfrm>
          <a:off x="9867900" y="1834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34</xdr:row>
      <xdr:rowOff>504825</xdr:rowOff>
    </xdr:from>
    <xdr:ext cx="95250" cy="14430"/>
    <xdr:sp macro="" textlink="">
      <xdr:nvSpPr>
        <xdr:cNvPr id="1495" name="Text Box 15">
          <a:extLst>
            <a:ext uri="{FF2B5EF4-FFF2-40B4-BE49-F238E27FC236}">
              <a16:creationId xmlns:a16="http://schemas.microsoft.com/office/drawing/2014/main" id="{00000000-0008-0000-0400-0000D7050000}"/>
            </a:ext>
          </a:extLst>
        </xdr:cNvPr>
        <xdr:cNvSpPr txBox="1">
          <a:spLocks noChangeArrowheads="1"/>
        </xdr:cNvSpPr>
      </xdr:nvSpPr>
      <xdr:spPr bwMode="auto">
        <a:xfrm>
          <a:off x="9867900" y="18535650"/>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34</xdr:row>
      <xdr:rowOff>301625</xdr:rowOff>
    </xdr:from>
    <xdr:ext cx="95248" cy="9706"/>
    <xdr:sp macro="" textlink="">
      <xdr:nvSpPr>
        <xdr:cNvPr id="1496" name="Text Box 15">
          <a:extLst>
            <a:ext uri="{FF2B5EF4-FFF2-40B4-BE49-F238E27FC236}">
              <a16:creationId xmlns:a16="http://schemas.microsoft.com/office/drawing/2014/main" id="{00000000-0008-0000-0400-0000D8050000}"/>
            </a:ext>
          </a:extLst>
        </xdr:cNvPr>
        <xdr:cNvSpPr txBox="1">
          <a:spLocks noChangeArrowheads="1"/>
        </xdr:cNvSpPr>
      </xdr:nvSpPr>
      <xdr:spPr bwMode="auto">
        <a:xfrm>
          <a:off x="9867900" y="18532475"/>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34</xdr:row>
      <xdr:rowOff>301625</xdr:rowOff>
    </xdr:from>
    <xdr:ext cx="95248" cy="9706"/>
    <xdr:sp macro="" textlink="">
      <xdr:nvSpPr>
        <xdr:cNvPr id="1497" name="Text Box 15">
          <a:extLst>
            <a:ext uri="{FF2B5EF4-FFF2-40B4-BE49-F238E27FC236}">
              <a16:creationId xmlns:a16="http://schemas.microsoft.com/office/drawing/2014/main" id="{00000000-0008-0000-0400-0000D9050000}"/>
            </a:ext>
          </a:extLst>
        </xdr:cNvPr>
        <xdr:cNvSpPr txBox="1">
          <a:spLocks noChangeArrowheads="1"/>
        </xdr:cNvSpPr>
      </xdr:nvSpPr>
      <xdr:spPr bwMode="auto">
        <a:xfrm>
          <a:off x="9867900" y="18532475"/>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34</xdr:row>
      <xdr:rowOff>301625</xdr:rowOff>
    </xdr:from>
    <xdr:ext cx="95248" cy="9706"/>
    <xdr:sp macro="" textlink="">
      <xdr:nvSpPr>
        <xdr:cNvPr id="1498" name="Text Box 15">
          <a:extLst>
            <a:ext uri="{FF2B5EF4-FFF2-40B4-BE49-F238E27FC236}">
              <a16:creationId xmlns:a16="http://schemas.microsoft.com/office/drawing/2014/main" id="{00000000-0008-0000-0400-0000DA050000}"/>
            </a:ext>
          </a:extLst>
        </xdr:cNvPr>
        <xdr:cNvSpPr txBox="1">
          <a:spLocks noChangeArrowheads="1"/>
        </xdr:cNvSpPr>
      </xdr:nvSpPr>
      <xdr:spPr bwMode="auto">
        <a:xfrm>
          <a:off x="9867900" y="18532475"/>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34</xdr:row>
      <xdr:rowOff>301625</xdr:rowOff>
    </xdr:from>
    <xdr:ext cx="95248" cy="9706"/>
    <xdr:sp macro="" textlink="">
      <xdr:nvSpPr>
        <xdr:cNvPr id="1499" name="Text Box 15">
          <a:extLst>
            <a:ext uri="{FF2B5EF4-FFF2-40B4-BE49-F238E27FC236}">
              <a16:creationId xmlns:a16="http://schemas.microsoft.com/office/drawing/2014/main" id="{00000000-0008-0000-0400-0000DB050000}"/>
            </a:ext>
          </a:extLst>
        </xdr:cNvPr>
        <xdr:cNvSpPr txBox="1">
          <a:spLocks noChangeArrowheads="1"/>
        </xdr:cNvSpPr>
      </xdr:nvSpPr>
      <xdr:spPr bwMode="auto">
        <a:xfrm>
          <a:off x="9867900" y="18532475"/>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34</xdr:row>
      <xdr:rowOff>301625</xdr:rowOff>
    </xdr:from>
    <xdr:ext cx="95248" cy="117342"/>
    <xdr:sp macro="" textlink="">
      <xdr:nvSpPr>
        <xdr:cNvPr id="1500" name="Text Box 15">
          <a:extLst>
            <a:ext uri="{FF2B5EF4-FFF2-40B4-BE49-F238E27FC236}">
              <a16:creationId xmlns:a16="http://schemas.microsoft.com/office/drawing/2014/main" id="{00000000-0008-0000-0400-0000DC050000}"/>
            </a:ext>
          </a:extLst>
        </xdr:cNvPr>
        <xdr:cNvSpPr txBox="1">
          <a:spLocks noChangeArrowheads="1"/>
        </xdr:cNvSpPr>
      </xdr:nvSpPr>
      <xdr:spPr bwMode="auto">
        <a:xfrm>
          <a:off x="9867900" y="1853247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34</xdr:row>
      <xdr:rowOff>301625</xdr:rowOff>
    </xdr:from>
    <xdr:ext cx="95248" cy="117342"/>
    <xdr:sp macro="" textlink="">
      <xdr:nvSpPr>
        <xdr:cNvPr id="1501" name="Text Box 15">
          <a:extLst>
            <a:ext uri="{FF2B5EF4-FFF2-40B4-BE49-F238E27FC236}">
              <a16:creationId xmlns:a16="http://schemas.microsoft.com/office/drawing/2014/main" id="{00000000-0008-0000-0400-0000DD050000}"/>
            </a:ext>
          </a:extLst>
        </xdr:cNvPr>
        <xdr:cNvSpPr txBox="1">
          <a:spLocks noChangeArrowheads="1"/>
        </xdr:cNvSpPr>
      </xdr:nvSpPr>
      <xdr:spPr bwMode="auto">
        <a:xfrm>
          <a:off x="9867900" y="1853247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34</xdr:row>
      <xdr:rowOff>301625</xdr:rowOff>
    </xdr:from>
    <xdr:ext cx="95248" cy="117342"/>
    <xdr:sp macro="" textlink="">
      <xdr:nvSpPr>
        <xdr:cNvPr id="1502" name="Text Box 15">
          <a:extLst>
            <a:ext uri="{FF2B5EF4-FFF2-40B4-BE49-F238E27FC236}">
              <a16:creationId xmlns:a16="http://schemas.microsoft.com/office/drawing/2014/main" id="{00000000-0008-0000-0400-0000DE050000}"/>
            </a:ext>
          </a:extLst>
        </xdr:cNvPr>
        <xdr:cNvSpPr txBox="1">
          <a:spLocks noChangeArrowheads="1"/>
        </xdr:cNvSpPr>
      </xdr:nvSpPr>
      <xdr:spPr bwMode="auto">
        <a:xfrm>
          <a:off x="9867900" y="1853247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34</xdr:row>
      <xdr:rowOff>301625</xdr:rowOff>
    </xdr:from>
    <xdr:ext cx="95248" cy="117342"/>
    <xdr:sp macro="" textlink="">
      <xdr:nvSpPr>
        <xdr:cNvPr id="1503" name="Text Box 15">
          <a:extLst>
            <a:ext uri="{FF2B5EF4-FFF2-40B4-BE49-F238E27FC236}">
              <a16:creationId xmlns:a16="http://schemas.microsoft.com/office/drawing/2014/main" id="{00000000-0008-0000-0400-0000DF050000}"/>
            </a:ext>
          </a:extLst>
        </xdr:cNvPr>
        <xdr:cNvSpPr txBox="1">
          <a:spLocks noChangeArrowheads="1"/>
        </xdr:cNvSpPr>
      </xdr:nvSpPr>
      <xdr:spPr bwMode="auto">
        <a:xfrm>
          <a:off x="9867900" y="1853247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34</xdr:row>
      <xdr:rowOff>301625</xdr:rowOff>
    </xdr:from>
    <xdr:ext cx="95248" cy="117342"/>
    <xdr:sp macro="" textlink="">
      <xdr:nvSpPr>
        <xdr:cNvPr id="1504" name="Text Box 15">
          <a:extLst>
            <a:ext uri="{FF2B5EF4-FFF2-40B4-BE49-F238E27FC236}">
              <a16:creationId xmlns:a16="http://schemas.microsoft.com/office/drawing/2014/main" id="{00000000-0008-0000-0400-0000E0050000}"/>
            </a:ext>
          </a:extLst>
        </xdr:cNvPr>
        <xdr:cNvSpPr txBox="1">
          <a:spLocks noChangeArrowheads="1"/>
        </xdr:cNvSpPr>
      </xdr:nvSpPr>
      <xdr:spPr bwMode="auto">
        <a:xfrm>
          <a:off x="9867900" y="1853247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34</xdr:row>
      <xdr:rowOff>301625</xdr:rowOff>
    </xdr:from>
    <xdr:ext cx="95248" cy="117342"/>
    <xdr:sp macro="" textlink="">
      <xdr:nvSpPr>
        <xdr:cNvPr id="1505" name="Text Box 15">
          <a:extLst>
            <a:ext uri="{FF2B5EF4-FFF2-40B4-BE49-F238E27FC236}">
              <a16:creationId xmlns:a16="http://schemas.microsoft.com/office/drawing/2014/main" id="{00000000-0008-0000-0400-0000E1050000}"/>
            </a:ext>
          </a:extLst>
        </xdr:cNvPr>
        <xdr:cNvSpPr txBox="1">
          <a:spLocks noChangeArrowheads="1"/>
        </xdr:cNvSpPr>
      </xdr:nvSpPr>
      <xdr:spPr bwMode="auto">
        <a:xfrm>
          <a:off x="9867900" y="1853247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34</xdr:row>
      <xdr:rowOff>301625</xdr:rowOff>
    </xdr:from>
    <xdr:ext cx="95248" cy="117342"/>
    <xdr:sp macro="" textlink="">
      <xdr:nvSpPr>
        <xdr:cNvPr id="1506" name="Text Box 15">
          <a:extLst>
            <a:ext uri="{FF2B5EF4-FFF2-40B4-BE49-F238E27FC236}">
              <a16:creationId xmlns:a16="http://schemas.microsoft.com/office/drawing/2014/main" id="{00000000-0008-0000-0400-0000E2050000}"/>
            </a:ext>
          </a:extLst>
        </xdr:cNvPr>
        <xdr:cNvSpPr txBox="1">
          <a:spLocks noChangeArrowheads="1"/>
        </xdr:cNvSpPr>
      </xdr:nvSpPr>
      <xdr:spPr bwMode="auto">
        <a:xfrm>
          <a:off x="9867900" y="1853247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34</xdr:row>
      <xdr:rowOff>301625</xdr:rowOff>
    </xdr:from>
    <xdr:ext cx="95248" cy="117342"/>
    <xdr:sp macro="" textlink="">
      <xdr:nvSpPr>
        <xdr:cNvPr id="1507" name="Text Box 15">
          <a:extLst>
            <a:ext uri="{FF2B5EF4-FFF2-40B4-BE49-F238E27FC236}">
              <a16:creationId xmlns:a16="http://schemas.microsoft.com/office/drawing/2014/main" id="{00000000-0008-0000-0400-0000E3050000}"/>
            </a:ext>
          </a:extLst>
        </xdr:cNvPr>
        <xdr:cNvSpPr txBox="1">
          <a:spLocks noChangeArrowheads="1"/>
        </xdr:cNvSpPr>
      </xdr:nvSpPr>
      <xdr:spPr bwMode="auto">
        <a:xfrm>
          <a:off x="9867900" y="1853247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34</xdr:row>
      <xdr:rowOff>301625</xdr:rowOff>
    </xdr:from>
    <xdr:ext cx="95248" cy="117342"/>
    <xdr:sp macro="" textlink="">
      <xdr:nvSpPr>
        <xdr:cNvPr id="1508" name="Text Box 15">
          <a:extLst>
            <a:ext uri="{FF2B5EF4-FFF2-40B4-BE49-F238E27FC236}">
              <a16:creationId xmlns:a16="http://schemas.microsoft.com/office/drawing/2014/main" id="{00000000-0008-0000-0400-0000E4050000}"/>
            </a:ext>
          </a:extLst>
        </xdr:cNvPr>
        <xdr:cNvSpPr txBox="1">
          <a:spLocks noChangeArrowheads="1"/>
        </xdr:cNvSpPr>
      </xdr:nvSpPr>
      <xdr:spPr bwMode="auto">
        <a:xfrm>
          <a:off x="9867900" y="1853247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33</xdr:row>
      <xdr:rowOff>504825</xdr:rowOff>
    </xdr:from>
    <xdr:ext cx="95250" cy="444014"/>
    <xdr:sp macro="" textlink="">
      <xdr:nvSpPr>
        <xdr:cNvPr id="1509" name="Text Box 15">
          <a:extLst>
            <a:ext uri="{FF2B5EF4-FFF2-40B4-BE49-F238E27FC236}">
              <a16:creationId xmlns:a16="http://schemas.microsoft.com/office/drawing/2014/main" id="{00000000-0008-0000-0400-0000E5050000}"/>
            </a:ext>
          </a:extLst>
        </xdr:cNvPr>
        <xdr:cNvSpPr txBox="1">
          <a:spLocks noChangeArrowheads="1"/>
        </xdr:cNvSpPr>
      </xdr:nvSpPr>
      <xdr:spPr bwMode="auto">
        <a:xfrm>
          <a:off x="9867900" y="183451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34</xdr:row>
      <xdr:rowOff>504825</xdr:rowOff>
    </xdr:from>
    <xdr:ext cx="95250" cy="14430"/>
    <xdr:sp macro="" textlink="">
      <xdr:nvSpPr>
        <xdr:cNvPr id="1510" name="Text Box 15">
          <a:extLst>
            <a:ext uri="{FF2B5EF4-FFF2-40B4-BE49-F238E27FC236}">
              <a16:creationId xmlns:a16="http://schemas.microsoft.com/office/drawing/2014/main" id="{00000000-0008-0000-0400-0000E6050000}"/>
            </a:ext>
          </a:extLst>
        </xdr:cNvPr>
        <xdr:cNvSpPr txBox="1">
          <a:spLocks noChangeArrowheads="1"/>
        </xdr:cNvSpPr>
      </xdr:nvSpPr>
      <xdr:spPr bwMode="auto">
        <a:xfrm>
          <a:off x="9867900" y="18535650"/>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34</xdr:row>
      <xdr:rowOff>504825</xdr:rowOff>
    </xdr:from>
    <xdr:ext cx="95250" cy="14430"/>
    <xdr:sp macro="" textlink="">
      <xdr:nvSpPr>
        <xdr:cNvPr id="1511" name="Text Box 15">
          <a:extLst>
            <a:ext uri="{FF2B5EF4-FFF2-40B4-BE49-F238E27FC236}">
              <a16:creationId xmlns:a16="http://schemas.microsoft.com/office/drawing/2014/main" id="{00000000-0008-0000-0400-0000E7050000}"/>
            </a:ext>
          </a:extLst>
        </xdr:cNvPr>
        <xdr:cNvSpPr txBox="1">
          <a:spLocks noChangeArrowheads="1"/>
        </xdr:cNvSpPr>
      </xdr:nvSpPr>
      <xdr:spPr bwMode="auto">
        <a:xfrm>
          <a:off x="9867900" y="18535650"/>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34</xdr:row>
      <xdr:rowOff>504825</xdr:rowOff>
    </xdr:from>
    <xdr:ext cx="95250" cy="21574"/>
    <xdr:sp macro="" textlink="">
      <xdr:nvSpPr>
        <xdr:cNvPr id="1512" name="Text Box 15">
          <a:extLst>
            <a:ext uri="{FF2B5EF4-FFF2-40B4-BE49-F238E27FC236}">
              <a16:creationId xmlns:a16="http://schemas.microsoft.com/office/drawing/2014/main" id="{00000000-0008-0000-0400-0000E8050000}"/>
            </a:ext>
          </a:extLst>
        </xdr:cNvPr>
        <xdr:cNvSpPr txBox="1">
          <a:spLocks noChangeArrowheads="1"/>
        </xdr:cNvSpPr>
      </xdr:nvSpPr>
      <xdr:spPr bwMode="auto">
        <a:xfrm>
          <a:off x="9867900" y="18535650"/>
          <a:ext cx="95250" cy="215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34</xdr:row>
      <xdr:rowOff>301625</xdr:rowOff>
    </xdr:from>
    <xdr:ext cx="95248" cy="216875"/>
    <xdr:sp macro="" textlink="">
      <xdr:nvSpPr>
        <xdr:cNvPr id="1513" name="Text Box 15">
          <a:extLst>
            <a:ext uri="{FF2B5EF4-FFF2-40B4-BE49-F238E27FC236}">
              <a16:creationId xmlns:a16="http://schemas.microsoft.com/office/drawing/2014/main" id="{00000000-0008-0000-0400-0000E9050000}"/>
            </a:ext>
          </a:extLst>
        </xdr:cNvPr>
        <xdr:cNvSpPr txBox="1">
          <a:spLocks noChangeArrowheads="1"/>
        </xdr:cNvSpPr>
      </xdr:nvSpPr>
      <xdr:spPr bwMode="auto">
        <a:xfrm>
          <a:off x="9867900" y="18532475"/>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34</xdr:row>
      <xdr:rowOff>301625</xdr:rowOff>
    </xdr:from>
    <xdr:ext cx="95248" cy="216875"/>
    <xdr:sp macro="" textlink="">
      <xdr:nvSpPr>
        <xdr:cNvPr id="1514" name="Text Box 15">
          <a:extLst>
            <a:ext uri="{FF2B5EF4-FFF2-40B4-BE49-F238E27FC236}">
              <a16:creationId xmlns:a16="http://schemas.microsoft.com/office/drawing/2014/main" id="{00000000-0008-0000-0400-0000EA050000}"/>
            </a:ext>
          </a:extLst>
        </xdr:cNvPr>
        <xdr:cNvSpPr txBox="1">
          <a:spLocks noChangeArrowheads="1"/>
        </xdr:cNvSpPr>
      </xdr:nvSpPr>
      <xdr:spPr bwMode="auto">
        <a:xfrm>
          <a:off x="9867900" y="18532475"/>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34</xdr:row>
      <xdr:rowOff>301625</xdr:rowOff>
    </xdr:from>
    <xdr:ext cx="95248" cy="216875"/>
    <xdr:sp macro="" textlink="">
      <xdr:nvSpPr>
        <xdr:cNvPr id="1515" name="Text Box 15">
          <a:extLst>
            <a:ext uri="{FF2B5EF4-FFF2-40B4-BE49-F238E27FC236}">
              <a16:creationId xmlns:a16="http://schemas.microsoft.com/office/drawing/2014/main" id="{00000000-0008-0000-0400-0000EB050000}"/>
            </a:ext>
          </a:extLst>
        </xdr:cNvPr>
        <xdr:cNvSpPr txBox="1">
          <a:spLocks noChangeArrowheads="1"/>
        </xdr:cNvSpPr>
      </xdr:nvSpPr>
      <xdr:spPr bwMode="auto">
        <a:xfrm>
          <a:off x="9867900" y="18532475"/>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34</xdr:row>
      <xdr:rowOff>301625</xdr:rowOff>
    </xdr:from>
    <xdr:ext cx="95248" cy="216875"/>
    <xdr:sp macro="" textlink="">
      <xdr:nvSpPr>
        <xdr:cNvPr id="1516" name="Text Box 15">
          <a:extLst>
            <a:ext uri="{FF2B5EF4-FFF2-40B4-BE49-F238E27FC236}">
              <a16:creationId xmlns:a16="http://schemas.microsoft.com/office/drawing/2014/main" id="{00000000-0008-0000-0400-0000EC050000}"/>
            </a:ext>
          </a:extLst>
        </xdr:cNvPr>
        <xdr:cNvSpPr txBox="1">
          <a:spLocks noChangeArrowheads="1"/>
        </xdr:cNvSpPr>
      </xdr:nvSpPr>
      <xdr:spPr bwMode="auto">
        <a:xfrm>
          <a:off x="9867900" y="18532475"/>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34</xdr:row>
      <xdr:rowOff>301625</xdr:rowOff>
    </xdr:from>
    <xdr:ext cx="95248" cy="324511"/>
    <xdr:sp macro="" textlink="">
      <xdr:nvSpPr>
        <xdr:cNvPr id="1517" name="Text Box 15">
          <a:extLst>
            <a:ext uri="{FF2B5EF4-FFF2-40B4-BE49-F238E27FC236}">
              <a16:creationId xmlns:a16="http://schemas.microsoft.com/office/drawing/2014/main" id="{00000000-0008-0000-0400-0000ED050000}"/>
            </a:ext>
          </a:extLst>
        </xdr:cNvPr>
        <xdr:cNvSpPr txBox="1">
          <a:spLocks noChangeArrowheads="1"/>
        </xdr:cNvSpPr>
      </xdr:nvSpPr>
      <xdr:spPr bwMode="auto">
        <a:xfrm>
          <a:off x="9867900" y="1853247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34</xdr:row>
      <xdr:rowOff>301625</xdr:rowOff>
    </xdr:from>
    <xdr:ext cx="95248" cy="324511"/>
    <xdr:sp macro="" textlink="">
      <xdr:nvSpPr>
        <xdr:cNvPr id="1518" name="Text Box 15">
          <a:extLst>
            <a:ext uri="{FF2B5EF4-FFF2-40B4-BE49-F238E27FC236}">
              <a16:creationId xmlns:a16="http://schemas.microsoft.com/office/drawing/2014/main" id="{00000000-0008-0000-0400-0000EE050000}"/>
            </a:ext>
          </a:extLst>
        </xdr:cNvPr>
        <xdr:cNvSpPr txBox="1">
          <a:spLocks noChangeArrowheads="1"/>
        </xdr:cNvSpPr>
      </xdr:nvSpPr>
      <xdr:spPr bwMode="auto">
        <a:xfrm>
          <a:off x="9867900" y="1853247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34</xdr:row>
      <xdr:rowOff>301625</xdr:rowOff>
    </xdr:from>
    <xdr:ext cx="95248" cy="324511"/>
    <xdr:sp macro="" textlink="">
      <xdr:nvSpPr>
        <xdr:cNvPr id="1519" name="Text Box 15">
          <a:extLst>
            <a:ext uri="{FF2B5EF4-FFF2-40B4-BE49-F238E27FC236}">
              <a16:creationId xmlns:a16="http://schemas.microsoft.com/office/drawing/2014/main" id="{00000000-0008-0000-0400-0000EF050000}"/>
            </a:ext>
          </a:extLst>
        </xdr:cNvPr>
        <xdr:cNvSpPr txBox="1">
          <a:spLocks noChangeArrowheads="1"/>
        </xdr:cNvSpPr>
      </xdr:nvSpPr>
      <xdr:spPr bwMode="auto">
        <a:xfrm>
          <a:off x="9867900" y="1853247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34</xdr:row>
      <xdr:rowOff>301625</xdr:rowOff>
    </xdr:from>
    <xdr:ext cx="95248" cy="324511"/>
    <xdr:sp macro="" textlink="">
      <xdr:nvSpPr>
        <xdr:cNvPr id="1520" name="Text Box 15">
          <a:extLst>
            <a:ext uri="{FF2B5EF4-FFF2-40B4-BE49-F238E27FC236}">
              <a16:creationId xmlns:a16="http://schemas.microsoft.com/office/drawing/2014/main" id="{00000000-0008-0000-0400-0000F0050000}"/>
            </a:ext>
          </a:extLst>
        </xdr:cNvPr>
        <xdr:cNvSpPr txBox="1">
          <a:spLocks noChangeArrowheads="1"/>
        </xdr:cNvSpPr>
      </xdr:nvSpPr>
      <xdr:spPr bwMode="auto">
        <a:xfrm>
          <a:off x="9867900" y="1853247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34</xdr:row>
      <xdr:rowOff>301625</xdr:rowOff>
    </xdr:from>
    <xdr:ext cx="95248" cy="324511"/>
    <xdr:sp macro="" textlink="">
      <xdr:nvSpPr>
        <xdr:cNvPr id="1521" name="Text Box 15">
          <a:extLst>
            <a:ext uri="{FF2B5EF4-FFF2-40B4-BE49-F238E27FC236}">
              <a16:creationId xmlns:a16="http://schemas.microsoft.com/office/drawing/2014/main" id="{00000000-0008-0000-0400-0000F1050000}"/>
            </a:ext>
          </a:extLst>
        </xdr:cNvPr>
        <xdr:cNvSpPr txBox="1">
          <a:spLocks noChangeArrowheads="1"/>
        </xdr:cNvSpPr>
      </xdr:nvSpPr>
      <xdr:spPr bwMode="auto">
        <a:xfrm>
          <a:off x="9867900" y="1853247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34</xdr:row>
      <xdr:rowOff>301625</xdr:rowOff>
    </xdr:from>
    <xdr:ext cx="95248" cy="324511"/>
    <xdr:sp macro="" textlink="">
      <xdr:nvSpPr>
        <xdr:cNvPr id="1522" name="Text Box 15">
          <a:extLst>
            <a:ext uri="{FF2B5EF4-FFF2-40B4-BE49-F238E27FC236}">
              <a16:creationId xmlns:a16="http://schemas.microsoft.com/office/drawing/2014/main" id="{00000000-0008-0000-0400-0000F2050000}"/>
            </a:ext>
          </a:extLst>
        </xdr:cNvPr>
        <xdr:cNvSpPr txBox="1">
          <a:spLocks noChangeArrowheads="1"/>
        </xdr:cNvSpPr>
      </xdr:nvSpPr>
      <xdr:spPr bwMode="auto">
        <a:xfrm>
          <a:off x="9867900" y="1853247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34</xdr:row>
      <xdr:rowOff>301625</xdr:rowOff>
    </xdr:from>
    <xdr:ext cx="95248" cy="324511"/>
    <xdr:sp macro="" textlink="">
      <xdr:nvSpPr>
        <xdr:cNvPr id="1523" name="Text Box 15">
          <a:extLst>
            <a:ext uri="{FF2B5EF4-FFF2-40B4-BE49-F238E27FC236}">
              <a16:creationId xmlns:a16="http://schemas.microsoft.com/office/drawing/2014/main" id="{00000000-0008-0000-0400-0000F3050000}"/>
            </a:ext>
          </a:extLst>
        </xdr:cNvPr>
        <xdr:cNvSpPr txBox="1">
          <a:spLocks noChangeArrowheads="1"/>
        </xdr:cNvSpPr>
      </xdr:nvSpPr>
      <xdr:spPr bwMode="auto">
        <a:xfrm>
          <a:off x="9867900" y="1853247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34</xdr:row>
      <xdr:rowOff>301625</xdr:rowOff>
    </xdr:from>
    <xdr:ext cx="95248" cy="324511"/>
    <xdr:sp macro="" textlink="">
      <xdr:nvSpPr>
        <xdr:cNvPr id="1524" name="Text Box 15">
          <a:extLst>
            <a:ext uri="{FF2B5EF4-FFF2-40B4-BE49-F238E27FC236}">
              <a16:creationId xmlns:a16="http://schemas.microsoft.com/office/drawing/2014/main" id="{00000000-0008-0000-0400-0000F4050000}"/>
            </a:ext>
          </a:extLst>
        </xdr:cNvPr>
        <xdr:cNvSpPr txBox="1">
          <a:spLocks noChangeArrowheads="1"/>
        </xdr:cNvSpPr>
      </xdr:nvSpPr>
      <xdr:spPr bwMode="auto">
        <a:xfrm>
          <a:off x="9867900" y="1853247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34</xdr:row>
      <xdr:rowOff>301625</xdr:rowOff>
    </xdr:from>
    <xdr:ext cx="95248" cy="324511"/>
    <xdr:sp macro="" textlink="">
      <xdr:nvSpPr>
        <xdr:cNvPr id="1525" name="Text Box 15">
          <a:extLst>
            <a:ext uri="{FF2B5EF4-FFF2-40B4-BE49-F238E27FC236}">
              <a16:creationId xmlns:a16="http://schemas.microsoft.com/office/drawing/2014/main" id="{00000000-0008-0000-0400-0000F5050000}"/>
            </a:ext>
          </a:extLst>
        </xdr:cNvPr>
        <xdr:cNvSpPr txBox="1">
          <a:spLocks noChangeArrowheads="1"/>
        </xdr:cNvSpPr>
      </xdr:nvSpPr>
      <xdr:spPr bwMode="auto">
        <a:xfrm>
          <a:off x="9867900" y="1853247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38</xdr:row>
      <xdr:rowOff>0</xdr:rowOff>
    </xdr:from>
    <xdr:ext cx="95250" cy="171450"/>
    <xdr:sp macro="" textlink="">
      <xdr:nvSpPr>
        <xdr:cNvPr id="1526" name="Text Box 16">
          <a:extLst>
            <a:ext uri="{FF2B5EF4-FFF2-40B4-BE49-F238E27FC236}">
              <a16:creationId xmlns:a16="http://schemas.microsoft.com/office/drawing/2014/main" id="{00000000-0008-0000-0400-0000F6050000}"/>
            </a:ext>
          </a:extLst>
        </xdr:cNvPr>
        <xdr:cNvSpPr txBox="1">
          <a:spLocks noChangeArrowheads="1"/>
        </xdr:cNvSpPr>
      </xdr:nvSpPr>
      <xdr:spPr bwMode="auto">
        <a:xfrm>
          <a:off x="9867900" y="20240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38</xdr:row>
      <xdr:rowOff>0</xdr:rowOff>
    </xdr:from>
    <xdr:ext cx="95250" cy="171450"/>
    <xdr:sp macro="" textlink="">
      <xdr:nvSpPr>
        <xdr:cNvPr id="1527" name="Text Box 17">
          <a:extLst>
            <a:ext uri="{FF2B5EF4-FFF2-40B4-BE49-F238E27FC236}">
              <a16:creationId xmlns:a16="http://schemas.microsoft.com/office/drawing/2014/main" id="{00000000-0008-0000-0400-0000F7050000}"/>
            </a:ext>
          </a:extLst>
        </xdr:cNvPr>
        <xdr:cNvSpPr txBox="1">
          <a:spLocks noChangeArrowheads="1"/>
        </xdr:cNvSpPr>
      </xdr:nvSpPr>
      <xdr:spPr bwMode="auto">
        <a:xfrm>
          <a:off x="9867900" y="20240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38</xdr:row>
      <xdr:rowOff>0</xdr:rowOff>
    </xdr:from>
    <xdr:ext cx="95250" cy="171450"/>
    <xdr:sp macro="" textlink="">
      <xdr:nvSpPr>
        <xdr:cNvPr id="1528" name="Text Box 18">
          <a:extLst>
            <a:ext uri="{FF2B5EF4-FFF2-40B4-BE49-F238E27FC236}">
              <a16:creationId xmlns:a16="http://schemas.microsoft.com/office/drawing/2014/main" id="{00000000-0008-0000-0400-0000F8050000}"/>
            </a:ext>
          </a:extLst>
        </xdr:cNvPr>
        <xdr:cNvSpPr txBox="1">
          <a:spLocks noChangeArrowheads="1"/>
        </xdr:cNvSpPr>
      </xdr:nvSpPr>
      <xdr:spPr bwMode="auto">
        <a:xfrm>
          <a:off x="9867900" y="20240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38</xdr:row>
      <xdr:rowOff>0</xdr:rowOff>
    </xdr:from>
    <xdr:ext cx="95250" cy="171450"/>
    <xdr:sp macro="" textlink="">
      <xdr:nvSpPr>
        <xdr:cNvPr id="1529" name="Text Box 19">
          <a:extLst>
            <a:ext uri="{FF2B5EF4-FFF2-40B4-BE49-F238E27FC236}">
              <a16:creationId xmlns:a16="http://schemas.microsoft.com/office/drawing/2014/main" id="{00000000-0008-0000-0400-0000F9050000}"/>
            </a:ext>
          </a:extLst>
        </xdr:cNvPr>
        <xdr:cNvSpPr txBox="1">
          <a:spLocks noChangeArrowheads="1"/>
        </xdr:cNvSpPr>
      </xdr:nvSpPr>
      <xdr:spPr bwMode="auto">
        <a:xfrm>
          <a:off x="9867900" y="20240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36</xdr:row>
      <xdr:rowOff>504825</xdr:rowOff>
    </xdr:from>
    <xdr:ext cx="95250" cy="444014"/>
    <xdr:sp macro="" textlink="">
      <xdr:nvSpPr>
        <xdr:cNvPr id="1530" name="Text Box 15">
          <a:extLst>
            <a:ext uri="{FF2B5EF4-FFF2-40B4-BE49-F238E27FC236}">
              <a16:creationId xmlns:a16="http://schemas.microsoft.com/office/drawing/2014/main" id="{00000000-0008-0000-0400-0000FA050000}"/>
            </a:ext>
          </a:extLst>
        </xdr:cNvPr>
        <xdr:cNvSpPr txBox="1">
          <a:spLocks noChangeArrowheads="1"/>
        </xdr:cNvSpPr>
      </xdr:nvSpPr>
      <xdr:spPr bwMode="auto">
        <a:xfrm>
          <a:off x="9867900" y="20050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38</xdr:row>
      <xdr:rowOff>0</xdr:rowOff>
    </xdr:from>
    <xdr:ext cx="95250" cy="171450"/>
    <xdr:sp macro="" textlink="">
      <xdr:nvSpPr>
        <xdr:cNvPr id="1531" name="Text Box 16">
          <a:extLst>
            <a:ext uri="{FF2B5EF4-FFF2-40B4-BE49-F238E27FC236}">
              <a16:creationId xmlns:a16="http://schemas.microsoft.com/office/drawing/2014/main" id="{00000000-0008-0000-0400-0000FB050000}"/>
            </a:ext>
          </a:extLst>
        </xdr:cNvPr>
        <xdr:cNvSpPr txBox="1">
          <a:spLocks noChangeArrowheads="1"/>
        </xdr:cNvSpPr>
      </xdr:nvSpPr>
      <xdr:spPr bwMode="auto">
        <a:xfrm>
          <a:off x="9867900" y="20240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38</xdr:row>
      <xdr:rowOff>0</xdr:rowOff>
    </xdr:from>
    <xdr:ext cx="95250" cy="171450"/>
    <xdr:sp macro="" textlink="">
      <xdr:nvSpPr>
        <xdr:cNvPr id="1532" name="Text Box 17">
          <a:extLst>
            <a:ext uri="{FF2B5EF4-FFF2-40B4-BE49-F238E27FC236}">
              <a16:creationId xmlns:a16="http://schemas.microsoft.com/office/drawing/2014/main" id="{00000000-0008-0000-0400-0000FC050000}"/>
            </a:ext>
          </a:extLst>
        </xdr:cNvPr>
        <xdr:cNvSpPr txBox="1">
          <a:spLocks noChangeArrowheads="1"/>
        </xdr:cNvSpPr>
      </xdr:nvSpPr>
      <xdr:spPr bwMode="auto">
        <a:xfrm>
          <a:off x="9867900" y="20240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38</xdr:row>
      <xdr:rowOff>0</xdr:rowOff>
    </xdr:from>
    <xdr:ext cx="95250" cy="171450"/>
    <xdr:sp macro="" textlink="">
      <xdr:nvSpPr>
        <xdr:cNvPr id="1533" name="Text Box 18">
          <a:extLst>
            <a:ext uri="{FF2B5EF4-FFF2-40B4-BE49-F238E27FC236}">
              <a16:creationId xmlns:a16="http://schemas.microsoft.com/office/drawing/2014/main" id="{00000000-0008-0000-0400-0000FD050000}"/>
            </a:ext>
          </a:extLst>
        </xdr:cNvPr>
        <xdr:cNvSpPr txBox="1">
          <a:spLocks noChangeArrowheads="1"/>
        </xdr:cNvSpPr>
      </xdr:nvSpPr>
      <xdr:spPr bwMode="auto">
        <a:xfrm>
          <a:off x="9867900" y="20240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38</xdr:row>
      <xdr:rowOff>0</xdr:rowOff>
    </xdr:from>
    <xdr:ext cx="95250" cy="171450"/>
    <xdr:sp macro="" textlink="">
      <xdr:nvSpPr>
        <xdr:cNvPr id="1534" name="Text Box 19">
          <a:extLst>
            <a:ext uri="{FF2B5EF4-FFF2-40B4-BE49-F238E27FC236}">
              <a16:creationId xmlns:a16="http://schemas.microsoft.com/office/drawing/2014/main" id="{00000000-0008-0000-0400-0000FE050000}"/>
            </a:ext>
          </a:extLst>
        </xdr:cNvPr>
        <xdr:cNvSpPr txBox="1">
          <a:spLocks noChangeArrowheads="1"/>
        </xdr:cNvSpPr>
      </xdr:nvSpPr>
      <xdr:spPr bwMode="auto">
        <a:xfrm>
          <a:off x="9867900" y="20240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38</xdr:row>
      <xdr:rowOff>504825</xdr:rowOff>
    </xdr:from>
    <xdr:ext cx="95250" cy="213632"/>
    <xdr:sp macro="" textlink="">
      <xdr:nvSpPr>
        <xdr:cNvPr id="1535" name="Text Box 15">
          <a:extLst>
            <a:ext uri="{FF2B5EF4-FFF2-40B4-BE49-F238E27FC236}">
              <a16:creationId xmlns:a16="http://schemas.microsoft.com/office/drawing/2014/main" id="{00000000-0008-0000-0400-0000FF050000}"/>
            </a:ext>
          </a:extLst>
        </xdr:cNvPr>
        <xdr:cNvSpPr txBox="1">
          <a:spLocks noChangeArrowheads="1"/>
        </xdr:cNvSpPr>
      </xdr:nvSpPr>
      <xdr:spPr bwMode="auto">
        <a:xfrm>
          <a:off x="9867900" y="2043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38</xdr:row>
      <xdr:rowOff>504825</xdr:rowOff>
    </xdr:from>
    <xdr:ext cx="95250" cy="444331"/>
    <xdr:sp macro="" textlink="">
      <xdr:nvSpPr>
        <xdr:cNvPr id="1536" name="Text Box 15">
          <a:extLst>
            <a:ext uri="{FF2B5EF4-FFF2-40B4-BE49-F238E27FC236}">
              <a16:creationId xmlns:a16="http://schemas.microsoft.com/office/drawing/2014/main" id="{00000000-0008-0000-0400-000000060000}"/>
            </a:ext>
          </a:extLst>
        </xdr:cNvPr>
        <xdr:cNvSpPr txBox="1">
          <a:spLocks noChangeArrowheads="1"/>
        </xdr:cNvSpPr>
      </xdr:nvSpPr>
      <xdr:spPr bwMode="auto">
        <a:xfrm>
          <a:off x="9867900" y="20431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39</xdr:row>
      <xdr:rowOff>504825</xdr:rowOff>
    </xdr:from>
    <xdr:ext cx="95250" cy="14430"/>
    <xdr:sp macro="" textlink="">
      <xdr:nvSpPr>
        <xdr:cNvPr id="1537" name="Text Box 15">
          <a:extLst>
            <a:ext uri="{FF2B5EF4-FFF2-40B4-BE49-F238E27FC236}">
              <a16:creationId xmlns:a16="http://schemas.microsoft.com/office/drawing/2014/main" id="{00000000-0008-0000-0400-000001060000}"/>
            </a:ext>
          </a:extLst>
        </xdr:cNvPr>
        <xdr:cNvSpPr txBox="1">
          <a:spLocks noChangeArrowheads="1"/>
        </xdr:cNvSpPr>
      </xdr:nvSpPr>
      <xdr:spPr bwMode="auto">
        <a:xfrm>
          <a:off x="9867900" y="20621625"/>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39</xdr:row>
      <xdr:rowOff>301625</xdr:rowOff>
    </xdr:from>
    <xdr:ext cx="95248" cy="9706"/>
    <xdr:sp macro="" textlink="">
      <xdr:nvSpPr>
        <xdr:cNvPr id="1538" name="Text Box 15">
          <a:extLst>
            <a:ext uri="{FF2B5EF4-FFF2-40B4-BE49-F238E27FC236}">
              <a16:creationId xmlns:a16="http://schemas.microsoft.com/office/drawing/2014/main" id="{00000000-0008-0000-0400-000002060000}"/>
            </a:ext>
          </a:extLst>
        </xdr:cNvPr>
        <xdr:cNvSpPr txBox="1">
          <a:spLocks noChangeArrowheads="1"/>
        </xdr:cNvSpPr>
      </xdr:nvSpPr>
      <xdr:spPr bwMode="auto">
        <a:xfrm>
          <a:off x="9867900" y="20618450"/>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39</xdr:row>
      <xdr:rowOff>301625</xdr:rowOff>
    </xdr:from>
    <xdr:ext cx="95248" cy="9706"/>
    <xdr:sp macro="" textlink="">
      <xdr:nvSpPr>
        <xdr:cNvPr id="1539" name="Text Box 15">
          <a:extLst>
            <a:ext uri="{FF2B5EF4-FFF2-40B4-BE49-F238E27FC236}">
              <a16:creationId xmlns:a16="http://schemas.microsoft.com/office/drawing/2014/main" id="{00000000-0008-0000-0400-000003060000}"/>
            </a:ext>
          </a:extLst>
        </xdr:cNvPr>
        <xdr:cNvSpPr txBox="1">
          <a:spLocks noChangeArrowheads="1"/>
        </xdr:cNvSpPr>
      </xdr:nvSpPr>
      <xdr:spPr bwMode="auto">
        <a:xfrm>
          <a:off x="9867900" y="20618450"/>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39</xdr:row>
      <xdr:rowOff>301625</xdr:rowOff>
    </xdr:from>
    <xdr:ext cx="95248" cy="9706"/>
    <xdr:sp macro="" textlink="">
      <xdr:nvSpPr>
        <xdr:cNvPr id="1540" name="Text Box 15">
          <a:extLst>
            <a:ext uri="{FF2B5EF4-FFF2-40B4-BE49-F238E27FC236}">
              <a16:creationId xmlns:a16="http://schemas.microsoft.com/office/drawing/2014/main" id="{00000000-0008-0000-0400-000004060000}"/>
            </a:ext>
          </a:extLst>
        </xdr:cNvPr>
        <xdr:cNvSpPr txBox="1">
          <a:spLocks noChangeArrowheads="1"/>
        </xdr:cNvSpPr>
      </xdr:nvSpPr>
      <xdr:spPr bwMode="auto">
        <a:xfrm>
          <a:off x="9867900" y="20618450"/>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39</xdr:row>
      <xdr:rowOff>301625</xdr:rowOff>
    </xdr:from>
    <xdr:ext cx="95248" cy="9706"/>
    <xdr:sp macro="" textlink="">
      <xdr:nvSpPr>
        <xdr:cNvPr id="1541" name="Text Box 15">
          <a:extLst>
            <a:ext uri="{FF2B5EF4-FFF2-40B4-BE49-F238E27FC236}">
              <a16:creationId xmlns:a16="http://schemas.microsoft.com/office/drawing/2014/main" id="{00000000-0008-0000-0400-000005060000}"/>
            </a:ext>
          </a:extLst>
        </xdr:cNvPr>
        <xdr:cNvSpPr txBox="1">
          <a:spLocks noChangeArrowheads="1"/>
        </xdr:cNvSpPr>
      </xdr:nvSpPr>
      <xdr:spPr bwMode="auto">
        <a:xfrm>
          <a:off x="9867900" y="20618450"/>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39</xdr:row>
      <xdr:rowOff>301625</xdr:rowOff>
    </xdr:from>
    <xdr:ext cx="95248" cy="117342"/>
    <xdr:sp macro="" textlink="">
      <xdr:nvSpPr>
        <xdr:cNvPr id="1542" name="Text Box 15">
          <a:extLst>
            <a:ext uri="{FF2B5EF4-FFF2-40B4-BE49-F238E27FC236}">
              <a16:creationId xmlns:a16="http://schemas.microsoft.com/office/drawing/2014/main" id="{00000000-0008-0000-0400-000006060000}"/>
            </a:ext>
          </a:extLst>
        </xdr:cNvPr>
        <xdr:cNvSpPr txBox="1">
          <a:spLocks noChangeArrowheads="1"/>
        </xdr:cNvSpPr>
      </xdr:nvSpPr>
      <xdr:spPr bwMode="auto">
        <a:xfrm>
          <a:off x="9867900" y="2061845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39</xdr:row>
      <xdr:rowOff>301625</xdr:rowOff>
    </xdr:from>
    <xdr:ext cx="95248" cy="117342"/>
    <xdr:sp macro="" textlink="">
      <xdr:nvSpPr>
        <xdr:cNvPr id="1543" name="Text Box 15">
          <a:extLst>
            <a:ext uri="{FF2B5EF4-FFF2-40B4-BE49-F238E27FC236}">
              <a16:creationId xmlns:a16="http://schemas.microsoft.com/office/drawing/2014/main" id="{00000000-0008-0000-0400-000007060000}"/>
            </a:ext>
          </a:extLst>
        </xdr:cNvPr>
        <xdr:cNvSpPr txBox="1">
          <a:spLocks noChangeArrowheads="1"/>
        </xdr:cNvSpPr>
      </xdr:nvSpPr>
      <xdr:spPr bwMode="auto">
        <a:xfrm>
          <a:off x="9867900" y="2061845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39</xdr:row>
      <xdr:rowOff>301625</xdr:rowOff>
    </xdr:from>
    <xdr:ext cx="95248" cy="117342"/>
    <xdr:sp macro="" textlink="">
      <xdr:nvSpPr>
        <xdr:cNvPr id="1544" name="Text Box 15">
          <a:extLst>
            <a:ext uri="{FF2B5EF4-FFF2-40B4-BE49-F238E27FC236}">
              <a16:creationId xmlns:a16="http://schemas.microsoft.com/office/drawing/2014/main" id="{00000000-0008-0000-0400-000008060000}"/>
            </a:ext>
          </a:extLst>
        </xdr:cNvPr>
        <xdr:cNvSpPr txBox="1">
          <a:spLocks noChangeArrowheads="1"/>
        </xdr:cNvSpPr>
      </xdr:nvSpPr>
      <xdr:spPr bwMode="auto">
        <a:xfrm>
          <a:off x="9867900" y="2061845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39</xdr:row>
      <xdr:rowOff>301625</xdr:rowOff>
    </xdr:from>
    <xdr:ext cx="95248" cy="117342"/>
    <xdr:sp macro="" textlink="">
      <xdr:nvSpPr>
        <xdr:cNvPr id="1545" name="Text Box 15">
          <a:extLst>
            <a:ext uri="{FF2B5EF4-FFF2-40B4-BE49-F238E27FC236}">
              <a16:creationId xmlns:a16="http://schemas.microsoft.com/office/drawing/2014/main" id="{00000000-0008-0000-0400-000009060000}"/>
            </a:ext>
          </a:extLst>
        </xdr:cNvPr>
        <xdr:cNvSpPr txBox="1">
          <a:spLocks noChangeArrowheads="1"/>
        </xdr:cNvSpPr>
      </xdr:nvSpPr>
      <xdr:spPr bwMode="auto">
        <a:xfrm>
          <a:off x="9867900" y="2061845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39</xdr:row>
      <xdr:rowOff>301625</xdr:rowOff>
    </xdr:from>
    <xdr:ext cx="95248" cy="117342"/>
    <xdr:sp macro="" textlink="">
      <xdr:nvSpPr>
        <xdr:cNvPr id="1546" name="Text Box 15">
          <a:extLst>
            <a:ext uri="{FF2B5EF4-FFF2-40B4-BE49-F238E27FC236}">
              <a16:creationId xmlns:a16="http://schemas.microsoft.com/office/drawing/2014/main" id="{00000000-0008-0000-0400-00000A060000}"/>
            </a:ext>
          </a:extLst>
        </xdr:cNvPr>
        <xdr:cNvSpPr txBox="1">
          <a:spLocks noChangeArrowheads="1"/>
        </xdr:cNvSpPr>
      </xdr:nvSpPr>
      <xdr:spPr bwMode="auto">
        <a:xfrm>
          <a:off x="9867900" y="2061845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39</xdr:row>
      <xdr:rowOff>301625</xdr:rowOff>
    </xdr:from>
    <xdr:ext cx="95248" cy="117342"/>
    <xdr:sp macro="" textlink="">
      <xdr:nvSpPr>
        <xdr:cNvPr id="1547" name="Text Box 15">
          <a:extLst>
            <a:ext uri="{FF2B5EF4-FFF2-40B4-BE49-F238E27FC236}">
              <a16:creationId xmlns:a16="http://schemas.microsoft.com/office/drawing/2014/main" id="{00000000-0008-0000-0400-00000B060000}"/>
            </a:ext>
          </a:extLst>
        </xdr:cNvPr>
        <xdr:cNvSpPr txBox="1">
          <a:spLocks noChangeArrowheads="1"/>
        </xdr:cNvSpPr>
      </xdr:nvSpPr>
      <xdr:spPr bwMode="auto">
        <a:xfrm>
          <a:off x="9867900" y="2061845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39</xdr:row>
      <xdr:rowOff>301625</xdr:rowOff>
    </xdr:from>
    <xdr:ext cx="95248" cy="117342"/>
    <xdr:sp macro="" textlink="">
      <xdr:nvSpPr>
        <xdr:cNvPr id="1548" name="Text Box 15">
          <a:extLst>
            <a:ext uri="{FF2B5EF4-FFF2-40B4-BE49-F238E27FC236}">
              <a16:creationId xmlns:a16="http://schemas.microsoft.com/office/drawing/2014/main" id="{00000000-0008-0000-0400-00000C060000}"/>
            </a:ext>
          </a:extLst>
        </xdr:cNvPr>
        <xdr:cNvSpPr txBox="1">
          <a:spLocks noChangeArrowheads="1"/>
        </xdr:cNvSpPr>
      </xdr:nvSpPr>
      <xdr:spPr bwMode="auto">
        <a:xfrm>
          <a:off x="9867900" y="2061845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39</xdr:row>
      <xdr:rowOff>301625</xdr:rowOff>
    </xdr:from>
    <xdr:ext cx="95248" cy="117342"/>
    <xdr:sp macro="" textlink="">
      <xdr:nvSpPr>
        <xdr:cNvPr id="1549" name="Text Box 15">
          <a:extLst>
            <a:ext uri="{FF2B5EF4-FFF2-40B4-BE49-F238E27FC236}">
              <a16:creationId xmlns:a16="http://schemas.microsoft.com/office/drawing/2014/main" id="{00000000-0008-0000-0400-00000D060000}"/>
            </a:ext>
          </a:extLst>
        </xdr:cNvPr>
        <xdr:cNvSpPr txBox="1">
          <a:spLocks noChangeArrowheads="1"/>
        </xdr:cNvSpPr>
      </xdr:nvSpPr>
      <xdr:spPr bwMode="auto">
        <a:xfrm>
          <a:off x="9867900" y="2061845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39</xdr:row>
      <xdr:rowOff>301625</xdr:rowOff>
    </xdr:from>
    <xdr:ext cx="95248" cy="117342"/>
    <xdr:sp macro="" textlink="">
      <xdr:nvSpPr>
        <xdr:cNvPr id="1550" name="Text Box 15">
          <a:extLst>
            <a:ext uri="{FF2B5EF4-FFF2-40B4-BE49-F238E27FC236}">
              <a16:creationId xmlns:a16="http://schemas.microsoft.com/office/drawing/2014/main" id="{00000000-0008-0000-0400-00000E060000}"/>
            </a:ext>
          </a:extLst>
        </xdr:cNvPr>
        <xdr:cNvSpPr txBox="1">
          <a:spLocks noChangeArrowheads="1"/>
        </xdr:cNvSpPr>
      </xdr:nvSpPr>
      <xdr:spPr bwMode="auto">
        <a:xfrm>
          <a:off x="9867900" y="2061845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38</xdr:row>
      <xdr:rowOff>504825</xdr:rowOff>
    </xdr:from>
    <xdr:ext cx="95250" cy="444014"/>
    <xdr:sp macro="" textlink="">
      <xdr:nvSpPr>
        <xdr:cNvPr id="1551" name="Text Box 15">
          <a:extLst>
            <a:ext uri="{FF2B5EF4-FFF2-40B4-BE49-F238E27FC236}">
              <a16:creationId xmlns:a16="http://schemas.microsoft.com/office/drawing/2014/main" id="{00000000-0008-0000-0400-00000F060000}"/>
            </a:ext>
          </a:extLst>
        </xdr:cNvPr>
        <xdr:cNvSpPr txBox="1">
          <a:spLocks noChangeArrowheads="1"/>
        </xdr:cNvSpPr>
      </xdr:nvSpPr>
      <xdr:spPr bwMode="auto">
        <a:xfrm>
          <a:off x="9867900" y="20431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39</xdr:row>
      <xdr:rowOff>504825</xdr:rowOff>
    </xdr:from>
    <xdr:ext cx="95250" cy="14430"/>
    <xdr:sp macro="" textlink="">
      <xdr:nvSpPr>
        <xdr:cNvPr id="1552" name="Text Box 15">
          <a:extLst>
            <a:ext uri="{FF2B5EF4-FFF2-40B4-BE49-F238E27FC236}">
              <a16:creationId xmlns:a16="http://schemas.microsoft.com/office/drawing/2014/main" id="{00000000-0008-0000-0400-000010060000}"/>
            </a:ext>
          </a:extLst>
        </xdr:cNvPr>
        <xdr:cNvSpPr txBox="1">
          <a:spLocks noChangeArrowheads="1"/>
        </xdr:cNvSpPr>
      </xdr:nvSpPr>
      <xdr:spPr bwMode="auto">
        <a:xfrm>
          <a:off x="9867900" y="20621625"/>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39</xdr:row>
      <xdr:rowOff>504825</xdr:rowOff>
    </xdr:from>
    <xdr:ext cx="95250" cy="14430"/>
    <xdr:sp macro="" textlink="">
      <xdr:nvSpPr>
        <xdr:cNvPr id="1553" name="Text Box 15">
          <a:extLst>
            <a:ext uri="{FF2B5EF4-FFF2-40B4-BE49-F238E27FC236}">
              <a16:creationId xmlns:a16="http://schemas.microsoft.com/office/drawing/2014/main" id="{00000000-0008-0000-0400-000011060000}"/>
            </a:ext>
          </a:extLst>
        </xdr:cNvPr>
        <xdr:cNvSpPr txBox="1">
          <a:spLocks noChangeArrowheads="1"/>
        </xdr:cNvSpPr>
      </xdr:nvSpPr>
      <xdr:spPr bwMode="auto">
        <a:xfrm>
          <a:off x="9867900" y="20621625"/>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39</xdr:row>
      <xdr:rowOff>504825</xdr:rowOff>
    </xdr:from>
    <xdr:ext cx="95250" cy="14430"/>
    <xdr:sp macro="" textlink="">
      <xdr:nvSpPr>
        <xdr:cNvPr id="1554" name="Text Box 15">
          <a:extLst>
            <a:ext uri="{FF2B5EF4-FFF2-40B4-BE49-F238E27FC236}">
              <a16:creationId xmlns:a16="http://schemas.microsoft.com/office/drawing/2014/main" id="{00000000-0008-0000-0400-000012060000}"/>
            </a:ext>
          </a:extLst>
        </xdr:cNvPr>
        <xdr:cNvSpPr txBox="1">
          <a:spLocks noChangeArrowheads="1"/>
        </xdr:cNvSpPr>
      </xdr:nvSpPr>
      <xdr:spPr bwMode="auto">
        <a:xfrm>
          <a:off x="9867900" y="20621625"/>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39</xdr:row>
      <xdr:rowOff>504825</xdr:rowOff>
    </xdr:from>
    <xdr:ext cx="95250" cy="21574"/>
    <xdr:sp macro="" textlink="">
      <xdr:nvSpPr>
        <xdr:cNvPr id="1555" name="Text Box 15">
          <a:extLst>
            <a:ext uri="{FF2B5EF4-FFF2-40B4-BE49-F238E27FC236}">
              <a16:creationId xmlns:a16="http://schemas.microsoft.com/office/drawing/2014/main" id="{00000000-0008-0000-0400-000013060000}"/>
            </a:ext>
          </a:extLst>
        </xdr:cNvPr>
        <xdr:cNvSpPr txBox="1">
          <a:spLocks noChangeArrowheads="1"/>
        </xdr:cNvSpPr>
      </xdr:nvSpPr>
      <xdr:spPr bwMode="auto">
        <a:xfrm>
          <a:off x="9867900" y="20621625"/>
          <a:ext cx="95250" cy="215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39</xdr:row>
      <xdr:rowOff>301625</xdr:rowOff>
    </xdr:from>
    <xdr:ext cx="95248" cy="216875"/>
    <xdr:sp macro="" textlink="">
      <xdr:nvSpPr>
        <xdr:cNvPr id="1556" name="Text Box 15">
          <a:extLst>
            <a:ext uri="{FF2B5EF4-FFF2-40B4-BE49-F238E27FC236}">
              <a16:creationId xmlns:a16="http://schemas.microsoft.com/office/drawing/2014/main" id="{00000000-0008-0000-0400-000014060000}"/>
            </a:ext>
          </a:extLst>
        </xdr:cNvPr>
        <xdr:cNvSpPr txBox="1">
          <a:spLocks noChangeArrowheads="1"/>
        </xdr:cNvSpPr>
      </xdr:nvSpPr>
      <xdr:spPr bwMode="auto">
        <a:xfrm>
          <a:off x="9867900" y="20618450"/>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39</xdr:row>
      <xdr:rowOff>301625</xdr:rowOff>
    </xdr:from>
    <xdr:ext cx="95248" cy="216875"/>
    <xdr:sp macro="" textlink="">
      <xdr:nvSpPr>
        <xdr:cNvPr id="1557" name="Text Box 15">
          <a:extLst>
            <a:ext uri="{FF2B5EF4-FFF2-40B4-BE49-F238E27FC236}">
              <a16:creationId xmlns:a16="http://schemas.microsoft.com/office/drawing/2014/main" id="{00000000-0008-0000-0400-000015060000}"/>
            </a:ext>
          </a:extLst>
        </xdr:cNvPr>
        <xdr:cNvSpPr txBox="1">
          <a:spLocks noChangeArrowheads="1"/>
        </xdr:cNvSpPr>
      </xdr:nvSpPr>
      <xdr:spPr bwMode="auto">
        <a:xfrm>
          <a:off x="9867900" y="20618450"/>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39</xdr:row>
      <xdr:rowOff>301625</xdr:rowOff>
    </xdr:from>
    <xdr:ext cx="95248" cy="216875"/>
    <xdr:sp macro="" textlink="">
      <xdr:nvSpPr>
        <xdr:cNvPr id="1558" name="Text Box 15">
          <a:extLst>
            <a:ext uri="{FF2B5EF4-FFF2-40B4-BE49-F238E27FC236}">
              <a16:creationId xmlns:a16="http://schemas.microsoft.com/office/drawing/2014/main" id="{00000000-0008-0000-0400-000016060000}"/>
            </a:ext>
          </a:extLst>
        </xdr:cNvPr>
        <xdr:cNvSpPr txBox="1">
          <a:spLocks noChangeArrowheads="1"/>
        </xdr:cNvSpPr>
      </xdr:nvSpPr>
      <xdr:spPr bwMode="auto">
        <a:xfrm>
          <a:off x="9867900" y="20618450"/>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39</xdr:row>
      <xdr:rowOff>301625</xdr:rowOff>
    </xdr:from>
    <xdr:ext cx="95248" cy="216875"/>
    <xdr:sp macro="" textlink="">
      <xdr:nvSpPr>
        <xdr:cNvPr id="1559" name="Text Box 15">
          <a:extLst>
            <a:ext uri="{FF2B5EF4-FFF2-40B4-BE49-F238E27FC236}">
              <a16:creationId xmlns:a16="http://schemas.microsoft.com/office/drawing/2014/main" id="{00000000-0008-0000-0400-000017060000}"/>
            </a:ext>
          </a:extLst>
        </xdr:cNvPr>
        <xdr:cNvSpPr txBox="1">
          <a:spLocks noChangeArrowheads="1"/>
        </xdr:cNvSpPr>
      </xdr:nvSpPr>
      <xdr:spPr bwMode="auto">
        <a:xfrm>
          <a:off x="9867900" y="20618450"/>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39</xdr:row>
      <xdr:rowOff>301625</xdr:rowOff>
    </xdr:from>
    <xdr:ext cx="95248" cy="324511"/>
    <xdr:sp macro="" textlink="">
      <xdr:nvSpPr>
        <xdr:cNvPr id="1560" name="Text Box 15">
          <a:extLst>
            <a:ext uri="{FF2B5EF4-FFF2-40B4-BE49-F238E27FC236}">
              <a16:creationId xmlns:a16="http://schemas.microsoft.com/office/drawing/2014/main" id="{00000000-0008-0000-0400-000018060000}"/>
            </a:ext>
          </a:extLst>
        </xdr:cNvPr>
        <xdr:cNvSpPr txBox="1">
          <a:spLocks noChangeArrowheads="1"/>
        </xdr:cNvSpPr>
      </xdr:nvSpPr>
      <xdr:spPr bwMode="auto">
        <a:xfrm>
          <a:off x="9867900" y="2061845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39</xdr:row>
      <xdr:rowOff>301625</xdr:rowOff>
    </xdr:from>
    <xdr:ext cx="95248" cy="324511"/>
    <xdr:sp macro="" textlink="">
      <xdr:nvSpPr>
        <xdr:cNvPr id="1561" name="Text Box 15">
          <a:extLst>
            <a:ext uri="{FF2B5EF4-FFF2-40B4-BE49-F238E27FC236}">
              <a16:creationId xmlns:a16="http://schemas.microsoft.com/office/drawing/2014/main" id="{00000000-0008-0000-0400-000019060000}"/>
            </a:ext>
          </a:extLst>
        </xdr:cNvPr>
        <xdr:cNvSpPr txBox="1">
          <a:spLocks noChangeArrowheads="1"/>
        </xdr:cNvSpPr>
      </xdr:nvSpPr>
      <xdr:spPr bwMode="auto">
        <a:xfrm>
          <a:off x="9867900" y="2061845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39</xdr:row>
      <xdr:rowOff>301625</xdr:rowOff>
    </xdr:from>
    <xdr:ext cx="95248" cy="324511"/>
    <xdr:sp macro="" textlink="">
      <xdr:nvSpPr>
        <xdr:cNvPr id="1562" name="Text Box 15">
          <a:extLst>
            <a:ext uri="{FF2B5EF4-FFF2-40B4-BE49-F238E27FC236}">
              <a16:creationId xmlns:a16="http://schemas.microsoft.com/office/drawing/2014/main" id="{00000000-0008-0000-0400-00001A060000}"/>
            </a:ext>
          </a:extLst>
        </xdr:cNvPr>
        <xdr:cNvSpPr txBox="1">
          <a:spLocks noChangeArrowheads="1"/>
        </xdr:cNvSpPr>
      </xdr:nvSpPr>
      <xdr:spPr bwMode="auto">
        <a:xfrm>
          <a:off x="9867900" y="2061845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39</xdr:row>
      <xdr:rowOff>301625</xdr:rowOff>
    </xdr:from>
    <xdr:ext cx="95248" cy="324511"/>
    <xdr:sp macro="" textlink="">
      <xdr:nvSpPr>
        <xdr:cNvPr id="1563" name="Text Box 15">
          <a:extLst>
            <a:ext uri="{FF2B5EF4-FFF2-40B4-BE49-F238E27FC236}">
              <a16:creationId xmlns:a16="http://schemas.microsoft.com/office/drawing/2014/main" id="{00000000-0008-0000-0400-00001B060000}"/>
            </a:ext>
          </a:extLst>
        </xdr:cNvPr>
        <xdr:cNvSpPr txBox="1">
          <a:spLocks noChangeArrowheads="1"/>
        </xdr:cNvSpPr>
      </xdr:nvSpPr>
      <xdr:spPr bwMode="auto">
        <a:xfrm>
          <a:off x="9867900" y="2061845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39</xdr:row>
      <xdr:rowOff>301625</xdr:rowOff>
    </xdr:from>
    <xdr:ext cx="95248" cy="324511"/>
    <xdr:sp macro="" textlink="">
      <xdr:nvSpPr>
        <xdr:cNvPr id="1564" name="Text Box 15">
          <a:extLst>
            <a:ext uri="{FF2B5EF4-FFF2-40B4-BE49-F238E27FC236}">
              <a16:creationId xmlns:a16="http://schemas.microsoft.com/office/drawing/2014/main" id="{00000000-0008-0000-0400-00001C060000}"/>
            </a:ext>
          </a:extLst>
        </xdr:cNvPr>
        <xdr:cNvSpPr txBox="1">
          <a:spLocks noChangeArrowheads="1"/>
        </xdr:cNvSpPr>
      </xdr:nvSpPr>
      <xdr:spPr bwMode="auto">
        <a:xfrm>
          <a:off x="9867900" y="2061845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39</xdr:row>
      <xdr:rowOff>301625</xdr:rowOff>
    </xdr:from>
    <xdr:ext cx="95248" cy="324511"/>
    <xdr:sp macro="" textlink="">
      <xdr:nvSpPr>
        <xdr:cNvPr id="1565" name="Text Box 15">
          <a:extLst>
            <a:ext uri="{FF2B5EF4-FFF2-40B4-BE49-F238E27FC236}">
              <a16:creationId xmlns:a16="http://schemas.microsoft.com/office/drawing/2014/main" id="{00000000-0008-0000-0400-00001D060000}"/>
            </a:ext>
          </a:extLst>
        </xdr:cNvPr>
        <xdr:cNvSpPr txBox="1">
          <a:spLocks noChangeArrowheads="1"/>
        </xdr:cNvSpPr>
      </xdr:nvSpPr>
      <xdr:spPr bwMode="auto">
        <a:xfrm>
          <a:off x="9867900" y="2061845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39</xdr:row>
      <xdr:rowOff>301625</xdr:rowOff>
    </xdr:from>
    <xdr:ext cx="95248" cy="324511"/>
    <xdr:sp macro="" textlink="">
      <xdr:nvSpPr>
        <xdr:cNvPr id="1566" name="Text Box 15">
          <a:extLst>
            <a:ext uri="{FF2B5EF4-FFF2-40B4-BE49-F238E27FC236}">
              <a16:creationId xmlns:a16="http://schemas.microsoft.com/office/drawing/2014/main" id="{00000000-0008-0000-0400-00001E060000}"/>
            </a:ext>
          </a:extLst>
        </xdr:cNvPr>
        <xdr:cNvSpPr txBox="1">
          <a:spLocks noChangeArrowheads="1"/>
        </xdr:cNvSpPr>
      </xdr:nvSpPr>
      <xdr:spPr bwMode="auto">
        <a:xfrm>
          <a:off x="9867900" y="2061845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39</xdr:row>
      <xdr:rowOff>301625</xdr:rowOff>
    </xdr:from>
    <xdr:ext cx="95248" cy="324511"/>
    <xdr:sp macro="" textlink="">
      <xdr:nvSpPr>
        <xdr:cNvPr id="1567" name="Text Box 15">
          <a:extLst>
            <a:ext uri="{FF2B5EF4-FFF2-40B4-BE49-F238E27FC236}">
              <a16:creationId xmlns:a16="http://schemas.microsoft.com/office/drawing/2014/main" id="{00000000-0008-0000-0400-00001F060000}"/>
            </a:ext>
          </a:extLst>
        </xdr:cNvPr>
        <xdr:cNvSpPr txBox="1">
          <a:spLocks noChangeArrowheads="1"/>
        </xdr:cNvSpPr>
      </xdr:nvSpPr>
      <xdr:spPr bwMode="auto">
        <a:xfrm>
          <a:off x="9867900" y="2061845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39</xdr:row>
      <xdr:rowOff>301625</xdr:rowOff>
    </xdr:from>
    <xdr:ext cx="95248" cy="324511"/>
    <xdr:sp macro="" textlink="">
      <xdr:nvSpPr>
        <xdr:cNvPr id="1568" name="Text Box 15">
          <a:extLst>
            <a:ext uri="{FF2B5EF4-FFF2-40B4-BE49-F238E27FC236}">
              <a16:creationId xmlns:a16="http://schemas.microsoft.com/office/drawing/2014/main" id="{00000000-0008-0000-0400-000020060000}"/>
            </a:ext>
          </a:extLst>
        </xdr:cNvPr>
        <xdr:cNvSpPr txBox="1">
          <a:spLocks noChangeArrowheads="1"/>
        </xdr:cNvSpPr>
      </xdr:nvSpPr>
      <xdr:spPr bwMode="auto">
        <a:xfrm>
          <a:off x="9867900" y="2061845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43</xdr:row>
      <xdr:rowOff>0</xdr:rowOff>
    </xdr:from>
    <xdr:ext cx="95250" cy="171450"/>
    <xdr:sp macro="" textlink="">
      <xdr:nvSpPr>
        <xdr:cNvPr id="1569" name="Text Box 16">
          <a:extLst>
            <a:ext uri="{FF2B5EF4-FFF2-40B4-BE49-F238E27FC236}">
              <a16:creationId xmlns:a16="http://schemas.microsoft.com/office/drawing/2014/main" id="{00000000-0008-0000-0400-000021060000}"/>
            </a:ext>
          </a:extLst>
        </xdr:cNvPr>
        <xdr:cNvSpPr txBox="1">
          <a:spLocks noChangeArrowheads="1"/>
        </xdr:cNvSpPr>
      </xdr:nvSpPr>
      <xdr:spPr bwMode="auto">
        <a:xfrm>
          <a:off x="9867900" y="22602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43</xdr:row>
      <xdr:rowOff>0</xdr:rowOff>
    </xdr:from>
    <xdr:ext cx="95250" cy="171450"/>
    <xdr:sp macro="" textlink="">
      <xdr:nvSpPr>
        <xdr:cNvPr id="1570" name="Text Box 17">
          <a:extLst>
            <a:ext uri="{FF2B5EF4-FFF2-40B4-BE49-F238E27FC236}">
              <a16:creationId xmlns:a16="http://schemas.microsoft.com/office/drawing/2014/main" id="{00000000-0008-0000-0400-000022060000}"/>
            </a:ext>
          </a:extLst>
        </xdr:cNvPr>
        <xdr:cNvSpPr txBox="1">
          <a:spLocks noChangeArrowheads="1"/>
        </xdr:cNvSpPr>
      </xdr:nvSpPr>
      <xdr:spPr bwMode="auto">
        <a:xfrm>
          <a:off x="9867900" y="22602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43</xdr:row>
      <xdr:rowOff>0</xdr:rowOff>
    </xdr:from>
    <xdr:ext cx="95250" cy="171450"/>
    <xdr:sp macro="" textlink="">
      <xdr:nvSpPr>
        <xdr:cNvPr id="1571" name="Text Box 18">
          <a:extLst>
            <a:ext uri="{FF2B5EF4-FFF2-40B4-BE49-F238E27FC236}">
              <a16:creationId xmlns:a16="http://schemas.microsoft.com/office/drawing/2014/main" id="{00000000-0008-0000-0400-000023060000}"/>
            </a:ext>
          </a:extLst>
        </xdr:cNvPr>
        <xdr:cNvSpPr txBox="1">
          <a:spLocks noChangeArrowheads="1"/>
        </xdr:cNvSpPr>
      </xdr:nvSpPr>
      <xdr:spPr bwMode="auto">
        <a:xfrm>
          <a:off x="9867900" y="22602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43</xdr:row>
      <xdr:rowOff>0</xdr:rowOff>
    </xdr:from>
    <xdr:ext cx="95250" cy="171450"/>
    <xdr:sp macro="" textlink="">
      <xdr:nvSpPr>
        <xdr:cNvPr id="1572" name="Text Box 19">
          <a:extLst>
            <a:ext uri="{FF2B5EF4-FFF2-40B4-BE49-F238E27FC236}">
              <a16:creationId xmlns:a16="http://schemas.microsoft.com/office/drawing/2014/main" id="{00000000-0008-0000-0400-000024060000}"/>
            </a:ext>
          </a:extLst>
        </xdr:cNvPr>
        <xdr:cNvSpPr txBox="1">
          <a:spLocks noChangeArrowheads="1"/>
        </xdr:cNvSpPr>
      </xdr:nvSpPr>
      <xdr:spPr bwMode="auto">
        <a:xfrm>
          <a:off x="9867900" y="22602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41</xdr:row>
      <xdr:rowOff>504825</xdr:rowOff>
    </xdr:from>
    <xdr:ext cx="95250" cy="444014"/>
    <xdr:sp macro="" textlink="">
      <xdr:nvSpPr>
        <xdr:cNvPr id="1573" name="Text Box 15">
          <a:extLst>
            <a:ext uri="{FF2B5EF4-FFF2-40B4-BE49-F238E27FC236}">
              <a16:creationId xmlns:a16="http://schemas.microsoft.com/office/drawing/2014/main" id="{00000000-0008-0000-0400-000025060000}"/>
            </a:ext>
          </a:extLst>
        </xdr:cNvPr>
        <xdr:cNvSpPr txBox="1">
          <a:spLocks noChangeArrowheads="1"/>
        </xdr:cNvSpPr>
      </xdr:nvSpPr>
      <xdr:spPr bwMode="auto">
        <a:xfrm>
          <a:off x="9867900" y="224123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43</xdr:row>
      <xdr:rowOff>0</xdr:rowOff>
    </xdr:from>
    <xdr:ext cx="95250" cy="171450"/>
    <xdr:sp macro="" textlink="">
      <xdr:nvSpPr>
        <xdr:cNvPr id="1574" name="Text Box 16">
          <a:extLst>
            <a:ext uri="{FF2B5EF4-FFF2-40B4-BE49-F238E27FC236}">
              <a16:creationId xmlns:a16="http://schemas.microsoft.com/office/drawing/2014/main" id="{00000000-0008-0000-0400-000026060000}"/>
            </a:ext>
          </a:extLst>
        </xdr:cNvPr>
        <xdr:cNvSpPr txBox="1">
          <a:spLocks noChangeArrowheads="1"/>
        </xdr:cNvSpPr>
      </xdr:nvSpPr>
      <xdr:spPr bwMode="auto">
        <a:xfrm>
          <a:off x="9867900" y="22602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43</xdr:row>
      <xdr:rowOff>0</xdr:rowOff>
    </xdr:from>
    <xdr:ext cx="95250" cy="171450"/>
    <xdr:sp macro="" textlink="">
      <xdr:nvSpPr>
        <xdr:cNvPr id="1575" name="Text Box 17">
          <a:extLst>
            <a:ext uri="{FF2B5EF4-FFF2-40B4-BE49-F238E27FC236}">
              <a16:creationId xmlns:a16="http://schemas.microsoft.com/office/drawing/2014/main" id="{00000000-0008-0000-0400-000027060000}"/>
            </a:ext>
          </a:extLst>
        </xdr:cNvPr>
        <xdr:cNvSpPr txBox="1">
          <a:spLocks noChangeArrowheads="1"/>
        </xdr:cNvSpPr>
      </xdr:nvSpPr>
      <xdr:spPr bwMode="auto">
        <a:xfrm>
          <a:off x="9867900" y="22602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43</xdr:row>
      <xdr:rowOff>0</xdr:rowOff>
    </xdr:from>
    <xdr:ext cx="95250" cy="171450"/>
    <xdr:sp macro="" textlink="">
      <xdr:nvSpPr>
        <xdr:cNvPr id="1576" name="Text Box 18">
          <a:extLst>
            <a:ext uri="{FF2B5EF4-FFF2-40B4-BE49-F238E27FC236}">
              <a16:creationId xmlns:a16="http://schemas.microsoft.com/office/drawing/2014/main" id="{00000000-0008-0000-0400-000028060000}"/>
            </a:ext>
          </a:extLst>
        </xdr:cNvPr>
        <xdr:cNvSpPr txBox="1">
          <a:spLocks noChangeArrowheads="1"/>
        </xdr:cNvSpPr>
      </xdr:nvSpPr>
      <xdr:spPr bwMode="auto">
        <a:xfrm>
          <a:off x="9867900" y="22602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43</xdr:row>
      <xdr:rowOff>0</xdr:rowOff>
    </xdr:from>
    <xdr:ext cx="95250" cy="171450"/>
    <xdr:sp macro="" textlink="">
      <xdr:nvSpPr>
        <xdr:cNvPr id="1577" name="Text Box 19">
          <a:extLst>
            <a:ext uri="{FF2B5EF4-FFF2-40B4-BE49-F238E27FC236}">
              <a16:creationId xmlns:a16="http://schemas.microsoft.com/office/drawing/2014/main" id="{00000000-0008-0000-0400-000029060000}"/>
            </a:ext>
          </a:extLst>
        </xdr:cNvPr>
        <xdr:cNvSpPr txBox="1">
          <a:spLocks noChangeArrowheads="1"/>
        </xdr:cNvSpPr>
      </xdr:nvSpPr>
      <xdr:spPr bwMode="auto">
        <a:xfrm>
          <a:off x="9867900" y="22602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43</xdr:row>
      <xdr:rowOff>504825</xdr:rowOff>
    </xdr:from>
    <xdr:ext cx="95250" cy="213632"/>
    <xdr:sp macro="" textlink="">
      <xdr:nvSpPr>
        <xdr:cNvPr id="1578" name="Text Box 15">
          <a:extLst>
            <a:ext uri="{FF2B5EF4-FFF2-40B4-BE49-F238E27FC236}">
              <a16:creationId xmlns:a16="http://schemas.microsoft.com/office/drawing/2014/main" id="{00000000-0008-0000-0400-00002A060000}"/>
            </a:ext>
          </a:extLst>
        </xdr:cNvPr>
        <xdr:cNvSpPr txBox="1">
          <a:spLocks noChangeArrowheads="1"/>
        </xdr:cNvSpPr>
      </xdr:nvSpPr>
      <xdr:spPr bwMode="auto">
        <a:xfrm>
          <a:off x="9867900" y="22793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43</xdr:row>
      <xdr:rowOff>504825</xdr:rowOff>
    </xdr:from>
    <xdr:ext cx="95250" cy="444331"/>
    <xdr:sp macro="" textlink="">
      <xdr:nvSpPr>
        <xdr:cNvPr id="1579" name="Text Box 15">
          <a:extLst>
            <a:ext uri="{FF2B5EF4-FFF2-40B4-BE49-F238E27FC236}">
              <a16:creationId xmlns:a16="http://schemas.microsoft.com/office/drawing/2014/main" id="{00000000-0008-0000-0400-00002B060000}"/>
            </a:ext>
          </a:extLst>
        </xdr:cNvPr>
        <xdr:cNvSpPr txBox="1">
          <a:spLocks noChangeArrowheads="1"/>
        </xdr:cNvSpPr>
      </xdr:nvSpPr>
      <xdr:spPr bwMode="auto">
        <a:xfrm>
          <a:off x="9867900" y="22793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44</xdr:row>
      <xdr:rowOff>504825</xdr:rowOff>
    </xdr:from>
    <xdr:ext cx="95250" cy="14430"/>
    <xdr:sp macro="" textlink="">
      <xdr:nvSpPr>
        <xdr:cNvPr id="1580" name="Text Box 15">
          <a:extLst>
            <a:ext uri="{FF2B5EF4-FFF2-40B4-BE49-F238E27FC236}">
              <a16:creationId xmlns:a16="http://schemas.microsoft.com/office/drawing/2014/main" id="{00000000-0008-0000-0400-00002C060000}"/>
            </a:ext>
          </a:extLst>
        </xdr:cNvPr>
        <xdr:cNvSpPr txBox="1">
          <a:spLocks noChangeArrowheads="1"/>
        </xdr:cNvSpPr>
      </xdr:nvSpPr>
      <xdr:spPr bwMode="auto">
        <a:xfrm>
          <a:off x="9867900" y="22983825"/>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44</xdr:row>
      <xdr:rowOff>301625</xdr:rowOff>
    </xdr:from>
    <xdr:ext cx="95248" cy="9706"/>
    <xdr:sp macro="" textlink="">
      <xdr:nvSpPr>
        <xdr:cNvPr id="1581" name="Text Box 15">
          <a:extLst>
            <a:ext uri="{FF2B5EF4-FFF2-40B4-BE49-F238E27FC236}">
              <a16:creationId xmlns:a16="http://schemas.microsoft.com/office/drawing/2014/main" id="{00000000-0008-0000-0400-00002D060000}"/>
            </a:ext>
          </a:extLst>
        </xdr:cNvPr>
        <xdr:cNvSpPr txBox="1">
          <a:spLocks noChangeArrowheads="1"/>
        </xdr:cNvSpPr>
      </xdr:nvSpPr>
      <xdr:spPr bwMode="auto">
        <a:xfrm>
          <a:off x="9867900" y="22980650"/>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44</xdr:row>
      <xdr:rowOff>301625</xdr:rowOff>
    </xdr:from>
    <xdr:ext cx="95248" cy="9706"/>
    <xdr:sp macro="" textlink="">
      <xdr:nvSpPr>
        <xdr:cNvPr id="1582" name="Text Box 15">
          <a:extLst>
            <a:ext uri="{FF2B5EF4-FFF2-40B4-BE49-F238E27FC236}">
              <a16:creationId xmlns:a16="http://schemas.microsoft.com/office/drawing/2014/main" id="{00000000-0008-0000-0400-00002E060000}"/>
            </a:ext>
          </a:extLst>
        </xdr:cNvPr>
        <xdr:cNvSpPr txBox="1">
          <a:spLocks noChangeArrowheads="1"/>
        </xdr:cNvSpPr>
      </xdr:nvSpPr>
      <xdr:spPr bwMode="auto">
        <a:xfrm>
          <a:off x="9867900" y="22980650"/>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44</xdr:row>
      <xdr:rowOff>301625</xdr:rowOff>
    </xdr:from>
    <xdr:ext cx="95248" cy="9706"/>
    <xdr:sp macro="" textlink="">
      <xdr:nvSpPr>
        <xdr:cNvPr id="1583" name="Text Box 15">
          <a:extLst>
            <a:ext uri="{FF2B5EF4-FFF2-40B4-BE49-F238E27FC236}">
              <a16:creationId xmlns:a16="http://schemas.microsoft.com/office/drawing/2014/main" id="{00000000-0008-0000-0400-00002F060000}"/>
            </a:ext>
          </a:extLst>
        </xdr:cNvPr>
        <xdr:cNvSpPr txBox="1">
          <a:spLocks noChangeArrowheads="1"/>
        </xdr:cNvSpPr>
      </xdr:nvSpPr>
      <xdr:spPr bwMode="auto">
        <a:xfrm>
          <a:off x="9867900" y="22980650"/>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44</xdr:row>
      <xdr:rowOff>301625</xdr:rowOff>
    </xdr:from>
    <xdr:ext cx="95248" cy="9706"/>
    <xdr:sp macro="" textlink="">
      <xdr:nvSpPr>
        <xdr:cNvPr id="1584" name="Text Box 15">
          <a:extLst>
            <a:ext uri="{FF2B5EF4-FFF2-40B4-BE49-F238E27FC236}">
              <a16:creationId xmlns:a16="http://schemas.microsoft.com/office/drawing/2014/main" id="{00000000-0008-0000-0400-000030060000}"/>
            </a:ext>
          </a:extLst>
        </xdr:cNvPr>
        <xdr:cNvSpPr txBox="1">
          <a:spLocks noChangeArrowheads="1"/>
        </xdr:cNvSpPr>
      </xdr:nvSpPr>
      <xdr:spPr bwMode="auto">
        <a:xfrm>
          <a:off x="9867900" y="22980650"/>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44</xdr:row>
      <xdr:rowOff>301625</xdr:rowOff>
    </xdr:from>
    <xdr:ext cx="95248" cy="117342"/>
    <xdr:sp macro="" textlink="">
      <xdr:nvSpPr>
        <xdr:cNvPr id="1585" name="Text Box 15">
          <a:extLst>
            <a:ext uri="{FF2B5EF4-FFF2-40B4-BE49-F238E27FC236}">
              <a16:creationId xmlns:a16="http://schemas.microsoft.com/office/drawing/2014/main" id="{00000000-0008-0000-0400-000031060000}"/>
            </a:ext>
          </a:extLst>
        </xdr:cNvPr>
        <xdr:cNvSpPr txBox="1">
          <a:spLocks noChangeArrowheads="1"/>
        </xdr:cNvSpPr>
      </xdr:nvSpPr>
      <xdr:spPr bwMode="auto">
        <a:xfrm>
          <a:off x="9867900" y="2298065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44</xdr:row>
      <xdr:rowOff>301625</xdr:rowOff>
    </xdr:from>
    <xdr:ext cx="95248" cy="117342"/>
    <xdr:sp macro="" textlink="">
      <xdr:nvSpPr>
        <xdr:cNvPr id="1586" name="Text Box 15">
          <a:extLst>
            <a:ext uri="{FF2B5EF4-FFF2-40B4-BE49-F238E27FC236}">
              <a16:creationId xmlns:a16="http://schemas.microsoft.com/office/drawing/2014/main" id="{00000000-0008-0000-0400-000032060000}"/>
            </a:ext>
          </a:extLst>
        </xdr:cNvPr>
        <xdr:cNvSpPr txBox="1">
          <a:spLocks noChangeArrowheads="1"/>
        </xdr:cNvSpPr>
      </xdr:nvSpPr>
      <xdr:spPr bwMode="auto">
        <a:xfrm>
          <a:off x="9867900" y="2298065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44</xdr:row>
      <xdr:rowOff>301625</xdr:rowOff>
    </xdr:from>
    <xdr:ext cx="95248" cy="117342"/>
    <xdr:sp macro="" textlink="">
      <xdr:nvSpPr>
        <xdr:cNvPr id="1587" name="Text Box 15">
          <a:extLst>
            <a:ext uri="{FF2B5EF4-FFF2-40B4-BE49-F238E27FC236}">
              <a16:creationId xmlns:a16="http://schemas.microsoft.com/office/drawing/2014/main" id="{00000000-0008-0000-0400-000033060000}"/>
            </a:ext>
          </a:extLst>
        </xdr:cNvPr>
        <xdr:cNvSpPr txBox="1">
          <a:spLocks noChangeArrowheads="1"/>
        </xdr:cNvSpPr>
      </xdr:nvSpPr>
      <xdr:spPr bwMode="auto">
        <a:xfrm>
          <a:off x="9867900" y="2298065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44</xdr:row>
      <xdr:rowOff>301625</xdr:rowOff>
    </xdr:from>
    <xdr:ext cx="95248" cy="117342"/>
    <xdr:sp macro="" textlink="">
      <xdr:nvSpPr>
        <xdr:cNvPr id="1588" name="Text Box 15">
          <a:extLst>
            <a:ext uri="{FF2B5EF4-FFF2-40B4-BE49-F238E27FC236}">
              <a16:creationId xmlns:a16="http://schemas.microsoft.com/office/drawing/2014/main" id="{00000000-0008-0000-0400-000034060000}"/>
            </a:ext>
          </a:extLst>
        </xdr:cNvPr>
        <xdr:cNvSpPr txBox="1">
          <a:spLocks noChangeArrowheads="1"/>
        </xdr:cNvSpPr>
      </xdr:nvSpPr>
      <xdr:spPr bwMode="auto">
        <a:xfrm>
          <a:off x="9867900" y="2298065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44</xdr:row>
      <xdr:rowOff>301625</xdr:rowOff>
    </xdr:from>
    <xdr:ext cx="95248" cy="117342"/>
    <xdr:sp macro="" textlink="">
      <xdr:nvSpPr>
        <xdr:cNvPr id="1589" name="Text Box 15">
          <a:extLst>
            <a:ext uri="{FF2B5EF4-FFF2-40B4-BE49-F238E27FC236}">
              <a16:creationId xmlns:a16="http://schemas.microsoft.com/office/drawing/2014/main" id="{00000000-0008-0000-0400-000035060000}"/>
            </a:ext>
          </a:extLst>
        </xdr:cNvPr>
        <xdr:cNvSpPr txBox="1">
          <a:spLocks noChangeArrowheads="1"/>
        </xdr:cNvSpPr>
      </xdr:nvSpPr>
      <xdr:spPr bwMode="auto">
        <a:xfrm>
          <a:off x="9867900" y="2298065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44</xdr:row>
      <xdr:rowOff>301625</xdr:rowOff>
    </xdr:from>
    <xdr:ext cx="95248" cy="117342"/>
    <xdr:sp macro="" textlink="">
      <xdr:nvSpPr>
        <xdr:cNvPr id="1590" name="Text Box 15">
          <a:extLst>
            <a:ext uri="{FF2B5EF4-FFF2-40B4-BE49-F238E27FC236}">
              <a16:creationId xmlns:a16="http://schemas.microsoft.com/office/drawing/2014/main" id="{00000000-0008-0000-0400-000036060000}"/>
            </a:ext>
          </a:extLst>
        </xdr:cNvPr>
        <xdr:cNvSpPr txBox="1">
          <a:spLocks noChangeArrowheads="1"/>
        </xdr:cNvSpPr>
      </xdr:nvSpPr>
      <xdr:spPr bwMode="auto">
        <a:xfrm>
          <a:off x="9867900" y="2298065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44</xdr:row>
      <xdr:rowOff>301625</xdr:rowOff>
    </xdr:from>
    <xdr:ext cx="95248" cy="117342"/>
    <xdr:sp macro="" textlink="">
      <xdr:nvSpPr>
        <xdr:cNvPr id="1591" name="Text Box 15">
          <a:extLst>
            <a:ext uri="{FF2B5EF4-FFF2-40B4-BE49-F238E27FC236}">
              <a16:creationId xmlns:a16="http://schemas.microsoft.com/office/drawing/2014/main" id="{00000000-0008-0000-0400-000037060000}"/>
            </a:ext>
          </a:extLst>
        </xdr:cNvPr>
        <xdr:cNvSpPr txBox="1">
          <a:spLocks noChangeArrowheads="1"/>
        </xdr:cNvSpPr>
      </xdr:nvSpPr>
      <xdr:spPr bwMode="auto">
        <a:xfrm>
          <a:off x="9867900" y="2298065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44</xdr:row>
      <xdr:rowOff>301625</xdr:rowOff>
    </xdr:from>
    <xdr:ext cx="95248" cy="117342"/>
    <xdr:sp macro="" textlink="">
      <xdr:nvSpPr>
        <xdr:cNvPr id="1592" name="Text Box 15">
          <a:extLst>
            <a:ext uri="{FF2B5EF4-FFF2-40B4-BE49-F238E27FC236}">
              <a16:creationId xmlns:a16="http://schemas.microsoft.com/office/drawing/2014/main" id="{00000000-0008-0000-0400-000038060000}"/>
            </a:ext>
          </a:extLst>
        </xdr:cNvPr>
        <xdr:cNvSpPr txBox="1">
          <a:spLocks noChangeArrowheads="1"/>
        </xdr:cNvSpPr>
      </xdr:nvSpPr>
      <xdr:spPr bwMode="auto">
        <a:xfrm>
          <a:off x="9867900" y="2298065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44</xdr:row>
      <xdr:rowOff>301625</xdr:rowOff>
    </xdr:from>
    <xdr:ext cx="95248" cy="117342"/>
    <xdr:sp macro="" textlink="">
      <xdr:nvSpPr>
        <xdr:cNvPr id="1593" name="Text Box 15">
          <a:extLst>
            <a:ext uri="{FF2B5EF4-FFF2-40B4-BE49-F238E27FC236}">
              <a16:creationId xmlns:a16="http://schemas.microsoft.com/office/drawing/2014/main" id="{00000000-0008-0000-0400-000039060000}"/>
            </a:ext>
          </a:extLst>
        </xdr:cNvPr>
        <xdr:cNvSpPr txBox="1">
          <a:spLocks noChangeArrowheads="1"/>
        </xdr:cNvSpPr>
      </xdr:nvSpPr>
      <xdr:spPr bwMode="auto">
        <a:xfrm>
          <a:off x="9867900" y="2298065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43</xdr:row>
      <xdr:rowOff>504825</xdr:rowOff>
    </xdr:from>
    <xdr:ext cx="95250" cy="444014"/>
    <xdr:sp macro="" textlink="">
      <xdr:nvSpPr>
        <xdr:cNvPr id="1594" name="Text Box 15">
          <a:extLst>
            <a:ext uri="{FF2B5EF4-FFF2-40B4-BE49-F238E27FC236}">
              <a16:creationId xmlns:a16="http://schemas.microsoft.com/office/drawing/2014/main" id="{00000000-0008-0000-0400-00003A060000}"/>
            </a:ext>
          </a:extLst>
        </xdr:cNvPr>
        <xdr:cNvSpPr txBox="1">
          <a:spLocks noChangeArrowheads="1"/>
        </xdr:cNvSpPr>
      </xdr:nvSpPr>
      <xdr:spPr bwMode="auto">
        <a:xfrm>
          <a:off x="9867900" y="227933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44</xdr:row>
      <xdr:rowOff>504825</xdr:rowOff>
    </xdr:from>
    <xdr:ext cx="95250" cy="14430"/>
    <xdr:sp macro="" textlink="">
      <xdr:nvSpPr>
        <xdr:cNvPr id="1595" name="Text Box 15">
          <a:extLst>
            <a:ext uri="{FF2B5EF4-FFF2-40B4-BE49-F238E27FC236}">
              <a16:creationId xmlns:a16="http://schemas.microsoft.com/office/drawing/2014/main" id="{00000000-0008-0000-0400-00003B060000}"/>
            </a:ext>
          </a:extLst>
        </xdr:cNvPr>
        <xdr:cNvSpPr txBox="1">
          <a:spLocks noChangeArrowheads="1"/>
        </xdr:cNvSpPr>
      </xdr:nvSpPr>
      <xdr:spPr bwMode="auto">
        <a:xfrm>
          <a:off x="9867900" y="22983825"/>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44</xdr:row>
      <xdr:rowOff>504825</xdr:rowOff>
    </xdr:from>
    <xdr:ext cx="95250" cy="14430"/>
    <xdr:sp macro="" textlink="">
      <xdr:nvSpPr>
        <xdr:cNvPr id="1596" name="Text Box 15">
          <a:extLst>
            <a:ext uri="{FF2B5EF4-FFF2-40B4-BE49-F238E27FC236}">
              <a16:creationId xmlns:a16="http://schemas.microsoft.com/office/drawing/2014/main" id="{00000000-0008-0000-0400-00003C060000}"/>
            </a:ext>
          </a:extLst>
        </xdr:cNvPr>
        <xdr:cNvSpPr txBox="1">
          <a:spLocks noChangeArrowheads="1"/>
        </xdr:cNvSpPr>
      </xdr:nvSpPr>
      <xdr:spPr bwMode="auto">
        <a:xfrm>
          <a:off x="9867900" y="22983825"/>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44</xdr:row>
      <xdr:rowOff>504825</xdr:rowOff>
    </xdr:from>
    <xdr:ext cx="95250" cy="14430"/>
    <xdr:sp macro="" textlink="">
      <xdr:nvSpPr>
        <xdr:cNvPr id="1597" name="Text Box 15">
          <a:extLst>
            <a:ext uri="{FF2B5EF4-FFF2-40B4-BE49-F238E27FC236}">
              <a16:creationId xmlns:a16="http://schemas.microsoft.com/office/drawing/2014/main" id="{00000000-0008-0000-0400-00003D060000}"/>
            </a:ext>
          </a:extLst>
        </xdr:cNvPr>
        <xdr:cNvSpPr txBox="1">
          <a:spLocks noChangeArrowheads="1"/>
        </xdr:cNvSpPr>
      </xdr:nvSpPr>
      <xdr:spPr bwMode="auto">
        <a:xfrm>
          <a:off x="9867900" y="22983825"/>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44</xdr:row>
      <xdr:rowOff>504825</xdr:rowOff>
    </xdr:from>
    <xdr:ext cx="95250" cy="14430"/>
    <xdr:sp macro="" textlink="">
      <xdr:nvSpPr>
        <xdr:cNvPr id="1598" name="Text Box 15">
          <a:extLst>
            <a:ext uri="{FF2B5EF4-FFF2-40B4-BE49-F238E27FC236}">
              <a16:creationId xmlns:a16="http://schemas.microsoft.com/office/drawing/2014/main" id="{00000000-0008-0000-0400-00003E060000}"/>
            </a:ext>
          </a:extLst>
        </xdr:cNvPr>
        <xdr:cNvSpPr txBox="1">
          <a:spLocks noChangeArrowheads="1"/>
        </xdr:cNvSpPr>
      </xdr:nvSpPr>
      <xdr:spPr bwMode="auto">
        <a:xfrm>
          <a:off x="9867900" y="22983825"/>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44</xdr:row>
      <xdr:rowOff>504825</xdr:rowOff>
    </xdr:from>
    <xdr:ext cx="95250" cy="21574"/>
    <xdr:sp macro="" textlink="">
      <xdr:nvSpPr>
        <xdr:cNvPr id="1599" name="Text Box 15">
          <a:extLst>
            <a:ext uri="{FF2B5EF4-FFF2-40B4-BE49-F238E27FC236}">
              <a16:creationId xmlns:a16="http://schemas.microsoft.com/office/drawing/2014/main" id="{00000000-0008-0000-0400-00003F060000}"/>
            </a:ext>
          </a:extLst>
        </xdr:cNvPr>
        <xdr:cNvSpPr txBox="1">
          <a:spLocks noChangeArrowheads="1"/>
        </xdr:cNvSpPr>
      </xdr:nvSpPr>
      <xdr:spPr bwMode="auto">
        <a:xfrm>
          <a:off x="9867900" y="22983825"/>
          <a:ext cx="95250" cy="215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44</xdr:row>
      <xdr:rowOff>301625</xdr:rowOff>
    </xdr:from>
    <xdr:ext cx="95248" cy="216875"/>
    <xdr:sp macro="" textlink="">
      <xdr:nvSpPr>
        <xdr:cNvPr id="1600" name="Text Box 15">
          <a:extLst>
            <a:ext uri="{FF2B5EF4-FFF2-40B4-BE49-F238E27FC236}">
              <a16:creationId xmlns:a16="http://schemas.microsoft.com/office/drawing/2014/main" id="{00000000-0008-0000-0400-000040060000}"/>
            </a:ext>
          </a:extLst>
        </xdr:cNvPr>
        <xdr:cNvSpPr txBox="1">
          <a:spLocks noChangeArrowheads="1"/>
        </xdr:cNvSpPr>
      </xdr:nvSpPr>
      <xdr:spPr bwMode="auto">
        <a:xfrm>
          <a:off x="9867900" y="22980650"/>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44</xdr:row>
      <xdr:rowOff>301625</xdr:rowOff>
    </xdr:from>
    <xdr:ext cx="95248" cy="216875"/>
    <xdr:sp macro="" textlink="">
      <xdr:nvSpPr>
        <xdr:cNvPr id="1601" name="Text Box 15">
          <a:extLst>
            <a:ext uri="{FF2B5EF4-FFF2-40B4-BE49-F238E27FC236}">
              <a16:creationId xmlns:a16="http://schemas.microsoft.com/office/drawing/2014/main" id="{00000000-0008-0000-0400-000041060000}"/>
            </a:ext>
          </a:extLst>
        </xdr:cNvPr>
        <xdr:cNvSpPr txBox="1">
          <a:spLocks noChangeArrowheads="1"/>
        </xdr:cNvSpPr>
      </xdr:nvSpPr>
      <xdr:spPr bwMode="auto">
        <a:xfrm>
          <a:off x="9867900" y="22980650"/>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44</xdr:row>
      <xdr:rowOff>301625</xdr:rowOff>
    </xdr:from>
    <xdr:ext cx="95248" cy="216875"/>
    <xdr:sp macro="" textlink="">
      <xdr:nvSpPr>
        <xdr:cNvPr id="1602" name="Text Box 15">
          <a:extLst>
            <a:ext uri="{FF2B5EF4-FFF2-40B4-BE49-F238E27FC236}">
              <a16:creationId xmlns:a16="http://schemas.microsoft.com/office/drawing/2014/main" id="{00000000-0008-0000-0400-000042060000}"/>
            </a:ext>
          </a:extLst>
        </xdr:cNvPr>
        <xdr:cNvSpPr txBox="1">
          <a:spLocks noChangeArrowheads="1"/>
        </xdr:cNvSpPr>
      </xdr:nvSpPr>
      <xdr:spPr bwMode="auto">
        <a:xfrm>
          <a:off x="9867900" y="22980650"/>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44</xdr:row>
      <xdr:rowOff>301625</xdr:rowOff>
    </xdr:from>
    <xdr:ext cx="95248" cy="216875"/>
    <xdr:sp macro="" textlink="">
      <xdr:nvSpPr>
        <xdr:cNvPr id="1603" name="Text Box 15">
          <a:extLst>
            <a:ext uri="{FF2B5EF4-FFF2-40B4-BE49-F238E27FC236}">
              <a16:creationId xmlns:a16="http://schemas.microsoft.com/office/drawing/2014/main" id="{00000000-0008-0000-0400-000043060000}"/>
            </a:ext>
          </a:extLst>
        </xdr:cNvPr>
        <xdr:cNvSpPr txBox="1">
          <a:spLocks noChangeArrowheads="1"/>
        </xdr:cNvSpPr>
      </xdr:nvSpPr>
      <xdr:spPr bwMode="auto">
        <a:xfrm>
          <a:off x="9867900" y="22980650"/>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44</xdr:row>
      <xdr:rowOff>301625</xdr:rowOff>
    </xdr:from>
    <xdr:ext cx="95248" cy="324511"/>
    <xdr:sp macro="" textlink="">
      <xdr:nvSpPr>
        <xdr:cNvPr id="1604" name="Text Box 15">
          <a:extLst>
            <a:ext uri="{FF2B5EF4-FFF2-40B4-BE49-F238E27FC236}">
              <a16:creationId xmlns:a16="http://schemas.microsoft.com/office/drawing/2014/main" id="{00000000-0008-0000-0400-000044060000}"/>
            </a:ext>
          </a:extLst>
        </xdr:cNvPr>
        <xdr:cNvSpPr txBox="1">
          <a:spLocks noChangeArrowheads="1"/>
        </xdr:cNvSpPr>
      </xdr:nvSpPr>
      <xdr:spPr bwMode="auto">
        <a:xfrm>
          <a:off x="9867900" y="2298065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44</xdr:row>
      <xdr:rowOff>301625</xdr:rowOff>
    </xdr:from>
    <xdr:ext cx="95248" cy="324511"/>
    <xdr:sp macro="" textlink="">
      <xdr:nvSpPr>
        <xdr:cNvPr id="1605" name="Text Box 15">
          <a:extLst>
            <a:ext uri="{FF2B5EF4-FFF2-40B4-BE49-F238E27FC236}">
              <a16:creationId xmlns:a16="http://schemas.microsoft.com/office/drawing/2014/main" id="{00000000-0008-0000-0400-000045060000}"/>
            </a:ext>
          </a:extLst>
        </xdr:cNvPr>
        <xdr:cNvSpPr txBox="1">
          <a:spLocks noChangeArrowheads="1"/>
        </xdr:cNvSpPr>
      </xdr:nvSpPr>
      <xdr:spPr bwMode="auto">
        <a:xfrm>
          <a:off x="9867900" y="2298065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44</xdr:row>
      <xdr:rowOff>301625</xdr:rowOff>
    </xdr:from>
    <xdr:ext cx="95248" cy="324511"/>
    <xdr:sp macro="" textlink="">
      <xdr:nvSpPr>
        <xdr:cNvPr id="1606" name="Text Box 15">
          <a:extLst>
            <a:ext uri="{FF2B5EF4-FFF2-40B4-BE49-F238E27FC236}">
              <a16:creationId xmlns:a16="http://schemas.microsoft.com/office/drawing/2014/main" id="{00000000-0008-0000-0400-000046060000}"/>
            </a:ext>
          </a:extLst>
        </xdr:cNvPr>
        <xdr:cNvSpPr txBox="1">
          <a:spLocks noChangeArrowheads="1"/>
        </xdr:cNvSpPr>
      </xdr:nvSpPr>
      <xdr:spPr bwMode="auto">
        <a:xfrm>
          <a:off x="9867900" y="2298065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44</xdr:row>
      <xdr:rowOff>301625</xdr:rowOff>
    </xdr:from>
    <xdr:ext cx="95248" cy="324511"/>
    <xdr:sp macro="" textlink="">
      <xdr:nvSpPr>
        <xdr:cNvPr id="1607" name="Text Box 15">
          <a:extLst>
            <a:ext uri="{FF2B5EF4-FFF2-40B4-BE49-F238E27FC236}">
              <a16:creationId xmlns:a16="http://schemas.microsoft.com/office/drawing/2014/main" id="{00000000-0008-0000-0400-000047060000}"/>
            </a:ext>
          </a:extLst>
        </xdr:cNvPr>
        <xdr:cNvSpPr txBox="1">
          <a:spLocks noChangeArrowheads="1"/>
        </xdr:cNvSpPr>
      </xdr:nvSpPr>
      <xdr:spPr bwMode="auto">
        <a:xfrm>
          <a:off x="9867900" y="2298065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44</xdr:row>
      <xdr:rowOff>301625</xdr:rowOff>
    </xdr:from>
    <xdr:ext cx="95248" cy="324511"/>
    <xdr:sp macro="" textlink="">
      <xdr:nvSpPr>
        <xdr:cNvPr id="1608" name="Text Box 15">
          <a:extLst>
            <a:ext uri="{FF2B5EF4-FFF2-40B4-BE49-F238E27FC236}">
              <a16:creationId xmlns:a16="http://schemas.microsoft.com/office/drawing/2014/main" id="{00000000-0008-0000-0400-000048060000}"/>
            </a:ext>
          </a:extLst>
        </xdr:cNvPr>
        <xdr:cNvSpPr txBox="1">
          <a:spLocks noChangeArrowheads="1"/>
        </xdr:cNvSpPr>
      </xdr:nvSpPr>
      <xdr:spPr bwMode="auto">
        <a:xfrm>
          <a:off x="9867900" y="2298065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44</xdr:row>
      <xdr:rowOff>301625</xdr:rowOff>
    </xdr:from>
    <xdr:ext cx="95248" cy="324511"/>
    <xdr:sp macro="" textlink="">
      <xdr:nvSpPr>
        <xdr:cNvPr id="1609" name="Text Box 15">
          <a:extLst>
            <a:ext uri="{FF2B5EF4-FFF2-40B4-BE49-F238E27FC236}">
              <a16:creationId xmlns:a16="http://schemas.microsoft.com/office/drawing/2014/main" id="{00000000-0008-0000-0400-000049060000}"/>
            </a:ext>
          </a:extLst>
        </xdr:cNvPr>
        <xdr:cNvSpPr txBox="1">
          <a:spLocks noChangeArrowheads="1"/>
        </xdr:cNvSpPr>
      </xdr:nvSpPr>
      <xdr:spPr bwMode="auto">
        <a:xfrm>
          <a:off x="9867900" y="2298065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44</xdr:row>
      <xdr:rowOff>301625</xdr:rowOff>
    </xdr:from>
    <xdr:ext cx="95248" cy="324511"/>
    <xdr:sp macro="" textlink="">
      <xdr:nvSpPr>
        <xdr:cNvPr id="1610" name="Text Box 15">
          <a:extLst>
            <a:ext uri="{FF2B5EF4-FFF2-40B4-BE49-F238E27FC236}">
              <a16:creationId xmlns:a16="http://schemas.microsoft.com/office/drawing/2014/main" id="{00000000-0008-0000-0400-00004A060000}"/>
            </a:ext>
          </a:extLst>
        </xdr:cNvPr>
        <xdr:cNvSpPr txBox="1">
          <a:spLocks noChangeArrowheads="1"/>
        </xdr:cNvSpPr>
      </xdr:nvSpPr>
      <xdr:spPr bwMode="auto">
        <a:xfrm>
          <a:off x="9867900" y="2298065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44</xdr:row>
      <xdr:rowOff>301625</xdr:rowOff>
    </xdr:from>
    <xdr:ext cx="95248" cy="324511"/>
    <xdr:sp macro="" textlink="">
      <xdr:nvSpPr>
        <xdr:cNvPr id="1611" name="Text Box 15">
          <a:extLst>
            <a:ext uri="{FF2B5EF4-FFF2-40B4-BE49-F238E27FC236}">
              <a16:creationId xmlns:a16="http://schemas.microsoft.com/office/drawing/2014/main" id="{00000000-0008-0000-0400-00004B060000}"/>
            </a:ext>
          </a:extLst>
        </xdr:cNvPr>
        <xdr:cNvSpPr txBox="1">
          <a:spLocks noChangeArrowheads="1"/>
        </xdr:cNvSpPr>
      </xdr:nvSpPr>
      <xdr:spPr bwMode="auto">
        <a:xfrm>
          <a:off x="9867900" y="2298065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44</xdr:row>
      <xdr:rowOff>301625</xdr:rowOff>
    </xdr:from>
    <xdr:ext cx="95248" cy="324511"/>
    <xdr:sp macro="" textlink="">
      <xdr:nvSpPr>
        <xdr:cNvPr id="1612" name="Text Box 15">
          <a:extLst>
            <a:ext uri="{FF2B5EF4-FFF2-40B4-BE49-F238E27FC236}">
              <a16:creationId xmlns:a16="http://schemas.microsoft.com/office/drawing/2014/main" id="{00000000-0008-0000-0400-00004C060000}"/>
            </a:ext>
          </a:extLst>
        </xdr:cNvPr>
        <xdr:cNvSpPr txBox="1">
          <a:spLocks noChangeArrowheads="1"/>
        </xdr:cNvSpPr>
      </xdr:nvSpPr>
      <xdr:spPr bwMode="auto">
        <a:xfrm>
          <a:off x="9867900" y="2298065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48</xdr:row>
      <xdr:rowOff>0</xdr:rowOff>
    </xdr:from>
    <xdr:ext cx="95250" cy="171450"/>
    <xdr:sp macro="" textlink="">
      <xdr:nvSpPr>
        <xdr:cNvPr id="1613" name="Text Box 16">
          <a:extLst>
            <a:ext uri="{FF2B5EF4-FFF2-40B4-BE49-F238E27FC236}">
              <a16:creationId xmlns:a16="http://schemas.microsoft.com/office/drawing/2014/main" id="{00000000-0008-0000-0400-00004D060000}"/>
            </a:ext>
          </a:extLst>
        </xdr:cNvPr>
        <xdr:cNvSpPr txBox="1">
          <a:spLocks noChangeArrowheads="1"/>
        </xdr:cNvSpPr>
      </xdr:nvSpPr>
      <xdr:spPr bwMode="auto">
        <a:xfrm>
          <a:off x="9867900" y="25260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48</xdr:row>
      <xdr:rowOff>0</xdr:rowOff>
    </xdr:from>
    <xdr:ext cx="95250" cy="171450"/>
    <xdr:sp macro="" textlink="">
      <xdr:nvSpPr>
        <xdr:cNvPr id="1614" name="Text Box 17">
          <a:extLst>
            <a:ext uri="{FF2B5EF4-FFF2-40B4-BE49-F238E27FC236}">
              <a16:creationId xmlns:a16="http://schemas.microsoft.com/office/drawing/2014/main" id="{00000000-0008-0000-0400-00004E060000}"/>
            </a:ext>
          </a:extLst>
        </xdr:cNvPr>
        <xdr:cNvSpPr txBox="1">
          <a:spLocks noChangeArrowheads="1"/>
        </xdr:cNvSpPr>
      </xdr:nvSpPr>
      <xdr:spPr bwMode="auto">
        <a:xfrm>
          <a:off x="9867900" y="25260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48</xdr:row>
      <xdr:rowOff>0</xdr:rowOff>
    </xdr:from>
    <xdr:ext cx="95250" cy="171450"/>
    <xdr:sp macro="" textlink="">
      <xdr:nvSpPr>
        <xdr:cNvPr id="1615" name="Text Box 18">
          <a:extLst>
            <a:ext uri="{FF2B5EF4-FFF2-40B4-BE49-F238E27FC236}">
              <a16:creationId xmlns:a16="http://schemas.microsoft.com/office/drawing/2014/main" id="{00000000-0008-0000-0400-00004F060000}"/>
            </a:ext>
          </a:extLst>
        </xdr:cNvPr>
        <xdr:cNvSpPr txBox="1">
          <a:spLocks noChangeArrowheads="1"/>
        </xdr:cNvSpPr>
      </xdr:nvSpPr>
      <xdr:spPr bwMode="auto">
        <a:xfrm>
          <a:off x="9867900" y="25260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48</xdr:row>
      <xdr:rowOff>0</xdr:rowOff>
    </xdr:from>
    <xdr:ext cx="95250" cy="171450"/>
    <xdr:sp macro="" textlink="">
      <xdr:nvSpPr>
        <xdr:cNvPr id="1616" name="Text Box 19">
          <a:extLst>
            <a:ext uri="{FF2B5EF4-FFF2-40B4-BE49-F238E27FC236}">
              <a16:creationId xmlns:a16="http://schemas.microsoft.com/office/drawing/2014/main" id="{00000000-0008-0000-0400-000050060000}"/>
            </a:ext>
          </a:extLst>
        </xdr:cNvPr>
        <xdr:cNvSpPr txBox="1">
          <a:spLocks noChangeArrowheads="1"/>
        </xdr:cNvSpPr>
      </xdr:nvSpPr>
      <xdr:spPr bwMode="auto">
        <a:xfrm>
          <a:off x="9867900" y="25260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46</xdr:row>
      <xdr:rowOff>504825</xdr:rowOff>
    </xdr:from>
    <xdr:ext cx="95250" cy="444014"/>
    <xdr:sp macro="" textlink="">
      <xdr:nvSpPr>
        <xdr:cNvPr id="1617" name="Text Box 15">
          <a:extLst>
            <a:ext uri="{FF2B5EF4-FFF2-40B4-BE49-F238E27FC236}">
              <a16:creationId xmlns:a16="http://schemas.microsoft.com/office/drawing/2014/main" id="{00000000-0008-0000-0400-000051060000}"/>
            </a:ext>
          </a:extLst>
        </xdr:cNvPr>
        <xdr:cNvSpPr txBox="1">
          <a:spLocks noChangeArrowheads="1"/>
        </xdr:cNvSpPr>
      </xdr:nvSpPr>
      <xdr:spPr bwMode="auto">
        <a:xfrm>
          <a:off x="9867900" y="25069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48</xdr:row>
      <xdr:rowOff>0</xdr:rowOff>
    </xdr:from>
    <xdr:ext cx="95250" cy="171450"/>
    <xdr:sp macro="" textlink="">
      <xdr:nvSpPr>
        <xdr:cNvPr id="1618" name="Text Box 16">
          <a:extLst>
            <a:ext uri="{FF2B5EF4-FFF2-40B4-BE49-F238E27FC236}">
              <a16:creationId xmlns:a16="http://schemas.microsoft.com/office/drawing/2014/main" id="{00000000-0008-0000-0400-000052060000}"/>
            </a:ext>
          </a:extLst>
        </xdr:cNvPr>
        <xdr:cNvSpPr txBox="1">
          <a:spLocks noChangeArrowheads="1"/>
        </xdr:cNvSpPr>
      </xdr:nvSpPr>
      <xdr:spPr bwMode="auto">
        <a:xfrm>
          <a:off x="9867900" y="25260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48</xdr:row>
      <xdr:rowOff>0</xdr:rowOff>
    </xdr:from>
    <xdr:ext cx="95250" cy="171450"/>
    <xdr:sp macro="" textlink="">
      <xdr:nvSpPr>
        <xdr:cNvPr id="1619" name="Text Box 17">
          <a:extLst>
            <a:ext uri="{FF2B5EF4-FFF2-40B4-BE49-F238E27FC236}">
              <a16:creationId xmlns:a16="http://schemas.microsoft.com/office/drawing/2014/main" id="{00000000-0008-0000-0400-000053060000}"/>
            </a:ext>
          </a:extLst>
        </xdr:cNvPr>
        <xdr:cNvSpPr txBox="1">
          <a:spLocks noChangeArrowheads="1"/>
        </xdr:cNvSpPr>
      </xdr:nvSpPr>
      <xdr:spPr bwMode="auto">
        <a:xfrm>
          <a:off x="9867900" y="25260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48</xdr:row>
      <xdr:rowOff>0</xdr:rowOff>
    </xdr:from>
    <xdr:ext cx="95250" cy="171450"/>
    <xdr:sp macro="" textlink="">
      <xdr:nvSpPr>
        <xdr:cNvPr id="1620" name="Text Box 18">
          <a:extLst>
            <a:ext uri="{FF2B5EF4-FFF2-40B4-BE49-F238E27FC236}">
              <a16:creationId xmlns:a16="http://schemas.microsoft.com/office/drawing/2014/main" id="{00000000-0008-0000-0400-000054060000}"/>
            </a:ext>
          </a:extLst>
        </xdr:cNvPr>
        <xdr:cNvSpPr txBox="1">
          <a:spLocks noChangeArrowheads="1"/>
        </xdr:cNvSpPr>
      </xdr:nvSpPr>
      <xdr:spPr bwMode="auto">
        <a:xfrm>
          <a:off x="9867900" y="25260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48</xdr:row>
      <xdr:rowOff>0</xdr:rowOff>
    </xdr:from>
    <xdr:ext cx="95250" cy="171450"/>
    <xdr:sp macro="" textlink="">
      <xdr:nvSpPr>
        <xdr:cNvPr id="1621" name="Text Box 19">
          <a:extLst>
            <a:ext uri="{FF2B5EF4-FFF2-40B4-BE49-F238E27FC236}">
              <a16:creationId xmlns:a16="http://schemas.microsoft.com/office/drawing/2014/main" id="{00000000-0008-0000-0400-000055060000}"/>
            </a:ext>
          </a:extLst>
        </xdr:cNvPr>
        <xdr:cNvSpPr txBox="1">
          <a:spLocks noChangeArrowheads="1"/>
        </xdr:cNvSpPr>
      </xdr:nvSpPr>
      <xdr:spPr bwMode="auto">
        <a:xfrm>
          <a:off x="9867900" y="25260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48</xdr:row>
      <xdr:rowOff>504825</xdr:rowOff>
    </xdr:from>
    <xdr:ext cx="95250" cy="213632"/>
    <xdr:sp macro="" textlink="">
      <xdr:nvSpPr>
        <xdr:cNvPr id="1622" name="Text Box 15">
          <a:extLst>
            <a:ext uri="{FF2B5EF4-FFF2-40B4-BE49-F238E27FC236}">
              <a16:creationId xmlns:a16="http://schemas.microsoft.com/office/drawing/2014/main" id="{00000000-0008-0000-0400-000056060000}"/>
            </a:ext>
          </a:extLst>
        </xdr:cNvPr>
        <xdr:cNvSpPr txBox="1">
          <a:spLocks noChangeArrowheads="1"/>
        </xdr:cNvSpPr>
      </xdr:nvSpPr>
      <xdr:spPr bwMode="auto">
        <a:xfrm>
          <a:off x="9867900" y="25450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48</xdr:row>
      <xdr:rowOff>504825</xdr:rowOff>
    </xdr:from>
    <xdr:ext cx="95250" cy="444331"/>
    <xdr:sp macro="" textlink="">
      <xdr:nvSpPr>
        <xdr:cNvPr id="1623" name="Text Box 15">
          <a:extLst>
            <a:ext uri="{FF2B5EF4-FFF2-40B4-BE49-F238E27FC236}">
              <a16:creationId xmlns:a16="http://schemas.microsoft.com/office/drawing/2014/main" id="{00000000-0008-0000-0400-000057060000}"/>
            </a:ext>
          </a:extLst>
        </xdr:cNvPr>
        <xdr:cNvSpPr txBox="1">
          <a:spLocks noChangeArrowheads="1"/>
        </xdr:cNvSpPr>
      </xdr:nvSpPr>
      <xdr:spPr bwMode="auto">
        <a:xfrm>
          <a:off x="9867900" y="25450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49</xdr:row>
      <xdr:rowOff>504825</xdr:rowOff>
    </xdr:from>
    <xdr:ext cx="95250" cy="14430"/>
    <xdr:sp macro="" textlink="">
      <xdr:nvSpPr>
        <xdr:cNvPr id="1624" name="Text Box 15">
          <a:extLst>
            <a:ext uri="{FF2B5EF4-FFF2-40B4-BE49-F238E27FC236}">
              <a16:creationId xmlns:a16="http://schemas.microsoft.com/office/drawing/2014/main" id="{00000000-0008-0000-0400-000058060000}"/>
            </a:ext>
          </a:extLst>
        </xdr:cNvPr>
        <xdr:cNvSpPr txBox="1">
          <a:spLocks noChangeArrowheads="1"/>
        </xdr:cNvSpPr>
      </xdr:nvSpPr>
      <xdr:spPr bwMode="auto">
        <a:xfrm>
          <a:off x="9867900" y="25641300"/>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49</xdr:row>
      <xdr:rowOff>301625</xdr:rowOff>
    </xdr:from>
    <xdr:ext cx="95248" cy="9706"/>
    <xdr:sp macro="" textlink="">
      <xdr:nvSpPr>
        <xdr:cNvPr id="1625" name="Text Box 15">
          <a:extLst>
            <a:ext uri="{FF2B5EF4-FFF2-40B4-BE49-F238E27FC236}">
              <a16:creationId xmlns:a16="http://schemas.microsoft.com/office/drawing/2014/main" id="{00000000-0008-0000-0400-000059060000}"/>
            </a:ext>
          </a:extLst>
        </xdr:cNvPr>
        <xdr:cNvSpPr txBox="1">
          <a:spLocks noChangeArrowheads="1"/>
        </xdr:cNvSpPr>
      </xdr:nvSpPr>
      <xdr:spPr bwMode="auto">
        <a:xfrm>
          <a:off x="9867900" y="25638125"/>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49</xdr:row>
      <xdr:rowOff>301625</xdr:rowOff>
    </xdr:from>
    <xdr:ext cx="95248" cy="9706"/>
    <xdr:sp macro="" textlink="">
      <xdr:nvSpPr>
        <xdr:cNvPr id="1626" name="Text Box 15">
          <a:extLst>
            <a:ext uri="{FF2B5EF4-FFF2-40B4-BE49-F238E27FC236}">
              <a16:creationId xmlns:a16="http://schemas.microsoft.com/office/drawing/2014/main" id="{00000000-0008-0000-0400-00005A060000}"/>
            </a:ext>
          </a:extLst>
        </xdr:cNvPr>
        <xdr:cNvSpPr txBox="1">
          <a:spLocks noChangeArrowheads="1"/>
        </xdr:cNvSpPr>
      </xdr:nvSpPr>
      <xdr:spPr bwMode="auto">
        <a:xfrm>
          <a:off x="9867900" y="25638125"/>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49</xdr:row>
      <xdr:rowOff>301625</xdr:rowOff>
    </xdr:from>
    <xdr:ext cx="95248" cy="9706"/>
    <xdr:sp macro="" textlink="">
      <xdr:nvSpPr>
        <xdr:cNvPr id="1627" name="Text Box 15">
          <a:extLst>
            <a:ext uri="{FF2B5EF4-FFF2-40B4-BE49-F238E27FC236}">
              <a16:creationId xmlns:a16="http://schemas.microsoft.com/office/drawing/2014/main" id="{00000000-0008-0000-0400-00005B060000}"/>
            </a:ext>
          </a:extLst>
        </xdr:cNvPr>
        <xdr:cNvSpPr txBox="1">
          <a:spLocks noChangeArrowheads="1"/>
        </xdr:cNvSpPr>
      </xdr:nvSpPr>
      <xdr:spPr bwMode="auto">
        <a:xfrm>
          <a:off x="9867900" y="25638125"/>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49</xdr:row>
      <xdr:rowOff>301625</xdr:rowOff>
    </xdr:from>
    <xdr:ext cx="95248" cy="9706"/>
    <xdr:sp macro="" textlink="">
      <xdr:nvSpPr>
        <xdr:cNvPr id="1628" name="Text Box 15">
          <a:extLst>
            <a:ext uri="{FF2B5EF4-FFF2-40B4-BE49-F238E27FC236}">
              <a16:creationId xmlns:a16="http://schemas.microsoft.com/office/drawing/2014/main" id="{00000000-0008-0000-0400-00005C060000}"/>
            </a:ext>
          </a:extLst>
        </xdr:cNvPr>
        <xdr:cNvSpPr txBox="1">
          <a:spLocks noChangeArrowheads="1"/>
        </xdr:cNvSpPr>
      </xdr:nvSpPr>
      <xdr:spPr bwMode="auto">
        <a:xfrm>
          <a:off x="9867900" y="25638125"/>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49</xdr:row>
      <xdr:rowOff>301625</xdr:rowOff>
    </xdr:from>
    <xdr:ext cx="95248" cy="117342"/>
    <xdr:sp macro="" textlink="">
      <xdr:nvSpPr>
        <xdr:cNvPr id="1629" name="Text Box 15">
          <a:extLst>
            <a:ext uri="{FF2B5EF4-FFF2-40B4-BE49-F238E27FC236}">
              <a16:creationId xmlns:a16="http://schemas.microsoft.com/office/drawing/2014/main" id="{00000000-0008-0000-0400-00005D060000}"/>
            </a:ext>
          </a:extLst>
        </xdr:cNvPr>
        <xdr:cNvSpPr txBox="1">
          <a:spLocks noChangeArrowheads="1"/>
        </xdr:cNvSpPr>
      </xdr:nvSpPr>
      <xdr:spPr bwMode="auto">
        <a:xfrm>
          <a:off x="9867900" y="2563812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49</xdr:row>
      <xdr:rowOff>301625</xdr:rowOff>
    </xdr:from>
    <xdr:ext cx="95248" cy="117342"/>
    <xdr:sp macro="" textlink="">
      <xdr:nvSpPr>
        <xdr:cNvPr id="1630" name="Text Box 15">
          <a:extLst>
            <a:ext uri="{FF2B5EF4-FFF2-40B4-BE49-F238E27FC236}">
              <a16:creationId xmlns:a16="http://schemas.microsoft.com/office/drawing/2014/main" id="{00000000-0008-0000-0400-00005E060000}"/>
            </a:ext>
          </a:extLst>
        </xdr:cNvPr>
        <xdr:cNvSpPr txBox="1">
          <a:spLocks noChangeArrowheads="1"/>
        </xdr:cNvSpPr>
      </xdr:nvSpPr>
      <xdr:spPr bwMode="auto">
        <a:xfrm>
          <a:off x="9867900" y="2563812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49</xdr:row>
      <xdr:rowOff>301625</xdr:rowOff>
    </xdr:from>
    <xdr:ext cx="95248" cy="117342"/>
    <xdr:sp macro="" textlink="">
      <xdr:nvSpPr>
        <xdr:cNvPr id="1631" name="Text Box 15">
          <a:extLst>
            <a:ext uri="{FF2B5EF4-FFF2-40B4-BE49-F238E27FC236}">
              <a16:creationId xmlns:a16="http://schemas.microsoft.com/office/drawing/2014/main" id="{00000000-0008-0000-0400-00005F060000}"/>
            </a:ext>
          </a:extLst>
        </xdr:cNvPr>
        <xdr:cNvSpPr txBox="1">
          <a:spLocks noChangeArrowheads="1"/>
        </xdr:cNvSpPr>
      </xdr:nvSpPr>
      <xdr:spPr bwMode="auto">
        <a:xfrm>
          <a:off x="9867900" y="2563812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49</xdr:row>
      <xdr:rowOff>301625</xdr:rowOff>
    </xdr:from>
    <xdr:ext cx="95248" cy="117342"/>
    <xdr:sp macro="" textlink="">
      <xdr:nvSpPr>
        <xdr:cNvPr id="1632" name="Text Box 15">
          <a:extLst>
            <a:ext uri="{FF2B5EF4-FFF2-40B4-BE49-F238E27FC236}">
              <a16:creationId xmlns:a16="http://schemas.microsoft.com/office/drawing/2014/main" id="{00000000-0008-0000-0400-000060060000}"/>
            </a:ext>
          </a:extLst>
        </xdr:cNvPr>
        <xdr:cNvSpPr txBox="1">
          <a:spLocks noChangeArrowheads="1"/>
        </xdr:cNvSpPr>
      </xdr:nvSpPr>
      <xdr:spPr bwMode="auto">
        <a:xfrm>
          <a:off x="9867900" y="2563812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49</xdr:row>
      <xdr:rowOff>301625</xdr:rowOff>
    </xdr:from>
    <xdr:ext cx="95248" cy="117342"/>
    <xdr:sp macro="" textlink="">
      <xdr:nvSpPr>
        <xdr:cNvPr id="1633" name="Text Box 15">
          <a:extLst>
            <a:ext uri="{FF2B5EF4-FFF2-40B4-BE49-F238E27FC236}">
              <a16:creationId xmlns:a16="http://schemas.microsoft.com/office/drawing/2014/main" id="{00000000-0008-0000-0400-000061060000}"/>
            </a:ext>
          </a:extLst>
        </xdr:cNvPr>
        <xdr:cNvSpPr txBox="1">
          <a:spLocks noChangeArrowheads="1"/>
        </xdr:cNvSpPr>
      </xdr:nvSpPr>
      <xdr:spPr bwMode="auto">
        <a:xfrm>
          <a:off x="9867900" y="2563812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49</xdr:row>
      <xdr:rowOff>301625</xdr:rowOff>
    </xdr:from>
    <xdr:ext cx="95248" cy="117342"/>
    <xdr:sp macro="" textlink="">
      <xdr:nvSpPr>
        <xdr:cNvPr id="1634" name="Text Box 15">
          <a:extLst>
            <a:ext uri="{FF2B5EF4-FFF2-40B4-BE49-F238E27FC236}">
              <a16:creationId xmlns:a16="http://schemas.microsoft.com/office/drawing/2014/main" id="{00000000-0008-0000-0400-000062060000}"/>
            </a:ext>
          </a:extLst>
        </xdr:cNvPr>
        <xdr:cNvSpPr txBox="1">
          <a:spLocks noChangeArrowheads="1"/>
        </xdr:cNvSpPr>
      </xdr:nvSpPr>
      <xdr:spPr bwMode="auto">
        <a:xfrm>
          <a:off x="9867900" y="2563812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49</xdr:row>
      <xdr:rowOff>301625</xdr:rowOff>
    </xdr:from>
    <xdr:ext cx="95248" cy="117342"/>
    <xdr:sp macro="" textlink="">
      <xdr:nvSpPr>
        <xdr:cNvPr id="1635" name="Text Box 15">
          <a:extLst>
            <a:ext uri="{FF2B5EF4-FFF2-40B4-BE49-F238E27FC236}">
              <a16:creationId xmlns:a16="http://schemas.microsoft.com/office/drawing/2014/main" id="{00000000-0008-0000-0400-000063060000}"/>
            </a:ext>
          </a:extLst>
        </xdr:cNvPr>
        <xdr:cNvSpPr txBox="1">
          <a:spLocks noChangeArrowheads="1"/>
        </xdr:cNvSpPr>
      </xdr:nvSpPr>
      <xdr:spPr bwMode="auto">
        <a:xfrm>
          <a:off x="9867900" y="2563812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49</xdr:row>
      <xdr:rowOff>301625</xdr:rowOff>
    </xdr:from>
    <xdr:ext cx="95248" cy="117342"/>
    <xdr:sp macro="" textlink="">
      <xdr:nvSpPr>
        <xdr:cNvPr id="1636" name="Text Box 15">
          <a:extLst>
            <a:ext uri="{FF2B5EF4-FFF2-40B4-BE49-F238E27FC236}">
              <a16:creationId xmlns:a16="http://schemas.microsoft.com/office/drawing/2014/main" id="{00000000-0008-0000-0400-000064060000}"/>
            </a:ext>
          </a:extLst>
        </xdr:cNvPr>
        <xdr:cNvSpPr txBox="1">
          <a:spLocks noChangeArrowheads="1"/>
        </xdr:cNvSpPr>
      </xdr:nvSpPr>
      <xdr:spPr bwMode="auto">
        <a:xfrm>
          <a:off x="9867900" y="2563812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49</xdr:row>
      <xdr:rowOff>301625</xdr:rowOff>
    </xdr:from>
    <xdr:ext cx="95248" cy="117342"/>
    <xdr:sp macro="" textlink="">
      <xdr:nvSpPr>
        <xdr:cNvPr id="1637" name="Text Box 15">
          <a:extLst>
            <a:ext uri="{FF2B5EF4-FFF2-40B4-BE49-F238E27FC236}">
              <a16:creationId xmlns:a16="http://schemas.microsoft.com/office/drawing/2014/main" id="{00000000-0008-0000-0400-000065060000}"/>
            </a:ext>
          </a:extLst>
        </xdr:cNvPr>
        <xdr:cNvSpPr txBox="1">
          <a:spLocks noChangeArrowheads="1"/>
        </xdr:cNvSpPr>
      </xdr:nvSpPr>
      <xdr:spPr bwMode="auto">
        <a:xfrm>
          <a:off x="9867900" y="2563812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48</xdr:row>
      <xdr:rowOff>504825</xdr:rowOff>
    </xdr:from>
    <xdr:ext cx="95250" cy="444014"/>
    <xdr:sp macro="" textlink="">
      <xdr:nvSpPr>
        <xdr:cNvPr id="1638" name="Text Box 15">
          <a:extLst>
            <a:ext uri="{FF2B5EF4-FFF2-40B4-BE49-F238E27FC236}">
              <a16:creationId xmlns:a16="http://schemas.microsoft.com/office/drawing/2014/main" id="{00000000-0008-0000-0400-000066060000}"/>
            </a:ext>
          </a:extLst>
        </xdr:cNvPr>
        <xdr:cNvSpPr txBox="1">
          <a:spLocks noChangeArrowheads="1"/>
        </xdr:cNvSpPr>
      </xdr:nvSpPr>
      <xdr:spPr bwMode="auto">
        <a:xfrm>
          <a:off x="9867900" y="25450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49</xdr:row>
      <xdr:rowOff>504825</xdr:rowOff>
    </xdr:from>
    <xdr:ext cx="95250" cy="14430"/>
    <xdr:sp macro="" textlink="">
      <xdr:nvSpPr>
        <xdr:cNvPr id="1639" name="Text Box 15">
          <a:extLst>
            <a:ext uri="{FF2B5EF4-FFF2-40B4-BE49-F238E27FC236}">
              <a16:creationId xmlns:a16="http://schemas.microsoft.com/office/drawing/2014/main" id="{00000000-0008-0000-0400-000067060000}"/>
            </a:ext>
          </a:extLst>
        </xdr:cNvPr>
        <xdr:cNvSpPr txBox="1">
          <a:spLocks noChangeArrowheads="1"/>
        </xdr:cNvSpPr>
      </xdr:nvSpPr>
      <xdr:spPr bwMode="auto">
        <a:xfrm>
          <a:off x="9867900" y="25641300"/>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49</xdr:row>
      <xdr:rowOff>504825</xdr:rowOff>
    </xdr:from>
    <xdr:ext cx="95250" cy="14430"/>
    <xdr:sp macro="" textlink="">
      <xdr:nvSpPr>
        <xdr:cNvPr id="1640" name="Text Box 15">
          <a:extLst>
            <a:ext uri="{FF2B5EF4-FFF2-40B4-BE49-F238E27FC236}">
              <a16:creationId xmlns:a16="http://schemas.microsoft.com/office/drawing/2014/main" id="{00000000-0008-0000-0400-000068060000}"/>
            </a:ext>
          </a:extLst>
        </xdr:cNvPr>
        <xdr:cNvSpPr txBox="1">
          <a:spLocks noChangeArrowheads="1"/>
        </xdr:cNvSpPr>
      </xdr:nvSpPr>
      <xdr:spPr bwMode="auto">
        <a:xfrm>
          <a:off x="9867900" y="25641300"/>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49</xdr:row>
      <xdr:rowOff>504825</xdr:rowOff>
    </xdr:from>
    <xdr:ext cx="95250" cy="14430"/>
    <xdr:sp macro="" textlink="">
      <xdr:nvSpPr>
        <xdr:cNvPr id="1641" name="Text Box 15">
          <a:extLst>
            <a:ext uri="{FF2B5EF4-FFF2-40B4-BE49-F238E27FC236}">
              <a16:creationId xmlns:a16="http://schemas.microsoft.com/office/drawing/2014/main" id="{00000000-0008-0000-0400-000069060000}"/>
            </a:ext>
          </a:extLst>
        </xdr:cNvPr>
        <xdr:cNvSpPr txBox="1">
          <a:spLocks noChangeArrowheads="1"/>
        </xdr:cNvSpPr>
      </xdr:nvSpPr>
      <xdr:spPr bwMode="auto">
        <a:xfrm>
          <a:off x="9867900" y="25641300"/>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49</xdr:row>
      <xdr:rowOff>504825</xdr:rowOff>
    </xdr:from>
    <xdr:ext cx="95250" cy="14430"/>
    <xdr:sp macro="" textlink="">
      <xdr:nvSpPr>
        <xdr:cNvPr id="1642" name="Text Box 15">
          <a:extLst>
            <a:ext uri="{FF2B5EF4-FFF2-40B4-BE49-F238E27FC236}">
              <a16:creationId xmlns:a16="http://schemas.microsoft.com/office/drawing/2014/main" id="{00000000-0008-0000-0400-00006A060000}"/>
            </a:ext>
          </a:extLst>
        </xdr:cNvPr>
        <xdr:cNvSpPr txBox="1">
          <a:spLocks noChangeArrowheads="1"/>
        </xdr:cNvSpPr>
      </xdr:nvSpPr>
      <xdr:spPr bwMode="auto">
        <a:xfrm>
          <a:off x="9867900" y="25641300"/>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49</xdr:row>
      <xdr:rowOff>504825</xdr:rowOff>
    </xdr:from>
    <xdr:ext cx="95250" cy="14430"/>
    <xdr:sp macro="" textlink="">
      <xdr:nvSpPr>
        <xdr:cNvPr id="1643" name="Text Box 15">
          <a:extLst>
            <a:ext uri="{FF2B5EF4-FFF2-40B4-BE49-F238E27FC236}">
              <a16:creationId xmlns:a16="http://schemas.microsoft.com/office/drawing/2014/main" id="{00000000-0008-0000-0400-00006B060000}"/>
            </a:ext>
          </a:extLst>
        </xdr:cNvPr>
        <xdr:cNvSpPr txBox="1">
          <a:spLocks noChangeArrowheads="1"/>
        </xdr:cNvSpPr>
      </xdr:nvSpPr>
      <xdr:spPr bwMode="auto">
        <a:xfrm>
          <a:off x="9867900" y="25641300"/>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49</xdr:row>
      <xdr:rowOff>504825</xdr:rowOff>
    </xdr:from>
    <xdr:ext cx="95250" cy="21574"/>
    <xdr:sp macro="" textlink="">
      <xdr:nvSpPr>
        <xdr:cNvPr id="1644" name="Text Box 15">
          <a:extLst>
            <a:ext uri="{FF2B5EF4-FFF2-40B4-BE49-F238E27FC236}">
              <a16:creationId xmlns:a16="http://schemas.microsoft.com/office/drawing/2014/main" id="{00000000-0008-0000-0400-00006C060000}"/>
            </a:ext>
          </a:extLst>
        </xdr:cNvPr>
        <xdr:cNvSpPr txBox="1">
          <a:spLocks noChangeArrowheads="1"/>
        </xdr:cNvSpPr>
      </xdr:nvSpPr>
      <xdr:spPr bwMode="auto">
        <a:xfrm>
          <a:off x="9867900" y="25641300"/>
          <a:ext cx="95250" cy="215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49</xdr:row>
      <xdr:rowOff>301625</xdr:rowOff>
    </xdr:from>
    <xdr:ext cx="95248" cy="216875"/>
    <xdr:sp macro="" textlink="">
      <xdr:nvSpPr>
        <xdr:cNvPr id="1645" name="Text Box 15">
          <a:extLst>
            <a:ext uri="{FF2B5EF4-FFF2-40B4-BE49-F238E27FC236}">
              <a16:creationId xmlns:a16="http://schemas.microsoft.com/office/drawing/2014/main" id="{00000000-0008-0000-0400-00006D060000}"/>
            </a:ext>
          </a:extLst>
        </xdr:cNvPr>
        <xdr:cNvSpPr txBox="1">
          <a:spLocks noChangeArrowheads="1"/>
        </xdr:cNvSpPr>
      </xdr:nvSpPr>
      <xdr:spPr bwMode="auto">
        <a:xfrm>
          <a:off x="9867900" y="25638125"/>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49</xdr:row>
      <xdr:rowOff>301625</xdr:rowOff>
    </xdr:from>
    <xdr:ext cx="95248" cy="216875"/>
    <xdr:sp macro="" textlink="">
      <xdr:nvSpPr>
        <xdr:cNvPr id="1646" name="Text Box 15">
          <a:extLst>
            <a:ext uri="{FF2B5EF4-FFF2-40B4-BE49-F238E27FC236}">
              <a16:creationId xmlns:a16="http://schemas.microsoft.com/office/drawing/2014/main" id="{00000000-0008-0000-0400-00006E060000}"/>
            </a:ext>
          </a:extLst>
        </xdr:cNvPr>
        <xdr:cNvSpPr txBox="1">
          <a:spLocks noChangeArrowheads="1"/>
        </xdr:cNvSpPr>
      </xdr:nvSpPr>
      <xdr:spPr bwMode="auto">
        <a:xfrm>
          <a:off x="9867900" y="25638125"/>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49</xdr:row>
      <xdr:rowOff>301625</xdr:rowOff>
    </xdr:from>
    <xdr:ext cx="95248" cy="216875"/>
    <xdr:sp macro="" textlink="">
      <xdr:nvSpPr>
        <xdr:cNvPr id="1647" name="Text Box 15">
          <a:extLst>
            <a:ext uri="{FF2B5EF4-FFF2-40B4-BE49-F238E27FC236}">
              <a16:creationId xmlns:a16="http://schemas.microsoft.com/office/drawing/2014/main" id="{00000000-0008-0000-0400-00006F060000}"/>
            </a:ext>
          </a:extLst>
        </xdr:cNvPr>
        <xdr:cNvSpPr txBox="1">
          <a:spLocks noChangeArrowheads="1"/>
        </xdr:cNvSpPr>
      </xdr:nvSpPr>
      <xdr:spPr bwMode="auto">
        <a:xfrm>
          <a:off x="9867900" y="25638125"/>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49</xdr:row>
      <xdr:rowOff>301625</xdr:rowOff>
    </xdr:from>
    <xdr:ext cx="95248" cy="216875"/>
    <xdr:sp macro="" textlink="">
      <xdr:nvSpPr>
        <xdr:cNvPr id="1648" name="Text Box 15">
          <a:extLst>
            <a:ext uri="{FF2B5EF4-FFF2-40B4-BE49-F238E27FC236}">
              <a16:creationId xmlns:a16="http://schemas.microsoft.com/office/drawing/2014/main" id="{00000000-0008-0000-0400-000070060000}"/>
            </a:ext>
          </a:extLst>
        </xdr:cNvPr>
        <xdr:cNvSpPr txBox="1">
          <a:spLocks noChangeArrowheads="1"/>
        </xdr:cNvSpPr>
      </xdr:nvSpPr>
      <xdr:spPr bwMode="auto">
        <a:xfrm>
          <a:off x="9867900" y="25638125"/>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49</xdr:row>
      <xdr:rowOff>301625</xdr:rowOff>
    </xdr:from>
    <xdr:ext cx="95248" cy="324511"/>
    <xdr:sp macro="" textlink="">
      <xdr:nvSpPr>
        <xdr:cNvPr id="1649" name="Text Box 15">
          <a:extLst>
            <a:ext uri="{FF2B5EF4-FFF2-40B4-BE49-F238E27FC236}">
              <a16:creationId xmlns:a16="http://schemas.microsoft.com/office/drawing/2014/main" id="{00000000-0008-0000-0400-000071060000}"/>
            </a:ext>
          </a:extLst>
        </xdr:cNvPr>
        <xdr:cNvSpPr txBox="1">
          <a:spLocks noChangeArrowheads="1"/>
        </xdr:cNvSpPr>
      </xdr:nvSpPr>
      <xdr:spPr bwMode="auto">
        <a:xfrm>
          <a:off x="9867900" y="2563812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49</xdr:row>
      <xdr:rowOff>301625</xdr:rowOff>
    </xdr:from>
    <xdr:ext cx="95248" cy="324511"/>
    <xdr:sp macro="" textlink="">
      <xdr:nvSpPr>
        <xdr:cNvPr id="1650" name="Text Box 15">
          <a:extLst>
            <a:ext uri="{FF2B5EF4-FFF2-40B4-BE49-F238E27FC236}">
              <a16:creationId xmlns:a16="http://schemas.microsoft.com/office/drawing/2014/main" id="{00000000-0008-0000-0400-000072060000}"/>
            </a:ext>
          </a:extLst>
        </xdr:cNvPr>
        <xdr:cNvSpPr txBox="1">
          <a:spLocks noChangeArrowheads="1"/>
        </xdr:cNvSpPr>
      </xdr:nvSpPr>
      <xdr:spPr bwMode="auto">
        <a:xfrm>
          <a:off x="9867900" y="2563812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49</xdr:row>
      <xdr:rowOff>301625</xdr:rowOff>
    </xdr:from>
    <xdr:ext cx="95248" cy="324511"/>
    <xdr:sp macro="" textlink="">
      <xdr:nvSpPr>
        <xdr:cNvPr id="1651" name="Text Box 15">
          <a:extLst>
            <a:ext uri="{FF2B5EF4-FFF2-40B4-BE49-F238E27FC236}">
              <a16:creationId xmlns:a16="http://schemas.microsoft.com/office/drawing/2014/main" id="{00000000-0008-0000-0400-000073060000}"/>
            </a:ext>
          </a:extLst>
        </xdr:cNvPr>
        <xdr:cNvSpPr txBox="1">
          <a:spLocks noChangeArrowheads="1"/>
        </xdr:cNvSpPr>
      </xdr:nvSpPr>
      <xdr:spPr bwMode="auto">
        <a:xfrm>
          <a:off x="9867900" y="2563812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49</xdr:row>
      <xdr:rowOff>301625</xdr:rowOff>
    </xdr:from>
    <xdr:ext cx="95248" cy="324511"/>
    <xdr:sp macro="" textlink="">
      <xdr:nvSpPr>
        <xdr:cNvPr id="1652" name="Text Box 15">
          <a:extLst>
            <a:ext uri="{FF2B5EF4-FFF2-40B4-BE49-F238E27FC236}">
              <a16:creationId xmlns:a16="http://schemas.microsoft.com/office/drawing/2014/main" id="{00000000-0008-0000-0400-000074060000}"/>
            </a:ext>
          </a:extLst>
        </xdr:cNvPr>
        <xdr:cNvSpPr txBox="1">
          <a:spLocks noChangeArrowheads="1"/>
        </xdr:cNvSpPr>
      </xdr:nvSpPr>
      <xdr:spPr bwMode="auto">
        <a:xfrm>
          <a:off x="9867900" y="2563812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49</xdr:row>
      <xdr:rowOff>301625</xdr:rowOff>
    </xdr:from>
    <xdr:ext cx="95248" cy="324511"/>
    <xdr:sp macro="" textlink="">
      <xdr:nvSpPr>
        <xdr:cNvPr id="1653" name="Text Box 15">
          <a:extLst>
            <a:ext uri="{FF2B5EF4-FFF2-40B4-BE49-F238E27FC236}">
              <a16:creationId xmlns:a16="http://schemas.microsoft.com/office/drawing/2014/main" id="{00000000-0008-0000-0400-000075060000}"/>
            </a:ext>
          </a:extLst>
        </xdr:cNvPr>
        <xdr:cNvSpPr txBox="1">
          <a:spLocks noChangeArrowheads="1"/>
        </xdr:cNvSpPr>
      </xdr:nvSpPr>
      <xdr:spPr bwMode="auto">
        <a:xfrm>
          <a:off x="9867900" y="2563812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49</xdr:row>
      <xdr:rowOff>301625</xdr:rowOff>
    </xdr:from>
    <xdr:ext cx="95248" cy="324511"/>
    <xdr:sp macro="" textlink="">
      <xdr:nvSpPr>
        <xdr:cNvPr id="1654" name="Text Box 15">
          <a:extLst>
            <a:ext uri="{FF2B5EF4-FFF2-40B4-BE49-F238E27FC236}">
              <a16:creationId xmlns:a16="http://schemas.microsoft.com/office/drawing/2014/main" id="{00000000-0008-0000-0400-000076060000}"/>
            </a:ext>
          </a:extLst>
        </xdr:cNvPr>
        <xdr:cNvSpPr txBox="1">
          <a:spLocks noChangeArrowheads="1"/>
        </xdr:cNvSpPr>
      </xdr:nvSpPr>
      <xdr:spPr bwMode="auto">
        <a:xfrm>
          <a:off x="9867900" y="2563812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49</xdr:row>
      <xdr:rowOff>301625</xdr:rowOff>
    </xdr:from>
    <xdr:ext cx="95248" cy="324511"/>
    <xdr:sp macro="" textlink="">
      <xdr:nvSpPr>
        <xdr:cNvPr id="1655" name="Text Box 15">
          <a:extLst>
            <a:ext uri="{FF2B5EF4-FFF2-40B4-BE49-F238E27FC236}">
              <a16:creationId xmlns:a16="http://schemas.microsoft.com/office/drawing/2014/main" id="{00000000-0008-0000-0400-000077060000}"/>
            </a:ext>
          </a:extLst>
        </xdr:cNvPr>
        <xdr:cNvSpPr txBox="1">
          <a:spLocks noChangeArrowheads="1"/>
        </xdr:cNvSpPr>
      </xdr:nvSpPr>
      <xdr:spPr bwMode="auto">
        <a:xfrm>
          <a:off x="9867900" y="2563812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49</xdr:row>
      <xdr:rowOff>301625</xdr:rowOff>
    </xdr:from>
    <xdr:ext cx="95248" cy="324511"/>
    <xdr:sp macro="" textlink="">
      <xdr:nvSpPr>
        <xdr:cNvPr id="1656" name="Text Box 15">
          <a:extLst>
            <a:ext uri="{FF2B5EF4-FFF2-40B4-BE49-F238E27FC236}">
              <a16:creationId xmlns:a16="http://schemas.microsoft.com/office/drawing/2014/main" id="{00000000-0008-0000-0400-000078060000}"/>
            </a:ext>
          </a:extLst>
        </xdr:cNvPr>
        <xdr:cNvSpPr txBox="1">
          <a:spLocks noChangeArrowheads="1"/>
        </xdr:cNvSpPr>
      </xdr:nvSpPr>
      <xdr:spPr bwMode="auto">
        <a:xfrm>
          <a:off x="9867900" y="2563812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49</xdr:row>
      <xdr:rowOff>301625</xdr:rowOff>
    </xdr:from>
    <xdr:ext cx="95248" cy="324511"/>
    <xdr:sp macro="" textlink="">
      <xdr:nvSpPr>
        <xdr:cNvPr id="1657" name="Text Box 15">
          <a:extLst>
            <a:ext uri="{FF2B5EF4-FFF2-40B4-BE49-F238E27FC236}">
              <a16:creationId xmlns:a16="http://schemas.microsoft.com/office/drawing/2014/main" id="{00000000-0008-0000-0400-000079060000}"/>
            </a:ext>
          </a:extLst>
        </xdr:cNvPr>
        <xdr:cNvSpPr txBox="1">
          <a:spLocks noChangeArrowheads="1"/>
        </xdr:cNvSpPr>
      </xdr:nvSpPr>
      <xdr:spPr bwMode="auto">
        <a:xfrm>
          <a:off x="9867900" y="2563812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53</xdr:row>
      <xdr:rowOff>0</xdr:rowOff>
    </xdr:from>
    <xdr:ext cx="95250" cy="171450"/>
    <xdr:sp macro="" textlink="">
      <xdr:nvSpPr>
        <xdr:cNvPr id="1658" name="Text Box 16">
          <a:extLst>
            <a:ext uri="{FF2B5EF4-FFF2-40B4-BE49-F238E27FC236}">
              <a16:creationId xmlns:a16="http://schemas.microsoft.com/office/drawing/2014/main" id="{00000000-0008-0000-0400-00007A060000}"/>
            </a:ext>
          </a:extLst>
        </xdr:cNvPr>
        <xdr:cNvSpPr txBox="1">
          <a:spLocks noChangeArrowheads="1"/>
        </xdr:cNvSpPr>
      </xdr:nvSpPr>
      <xdr:spPr bwMode="auto">
        <a:xfrm>
          <a:off x="9867900" y="28489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53</xdr:row>
      <xdr:rowOff>0</xdr:rowOff>
    </xdr:from>
    <xdr:ext cx="95250" cy="171450"/>
    <xdr:sp macro="" textlink="">
      <xdr:nvSpPr>
        <xdr:cNvPr id="1659" name="Text Box 17">
          <a:extLst>
            <a:ext uri="{FF2B5EF4-FFF2-40B4-BE49-F238E27FC236}">
              <a16:creationId xmlns:a16="http://schemas.microsoft.com/office/drawing/2014/main" id="{00000000-0008-0000-0400-00007B060000}"/>
            </a:ext>
          </a:extLst>
        </xdr:cNvPr>
        <xdr:cNvSpPr txBox="1">
          <a:spLocks noChangeArrowheads="1"/>
        </xdr:cNvSpPr>
      </xdr:nvSpPr>
      <xdr:spPr bwMode="auto">
        <a:xfrm>
          <a:off x="9867900" y="28489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53</xdr:row>
      <xdr:rowOff>0</xdr:rowOff>
    </xdr:from>
    <xdr:ext cx="95250" cy="171450"/>
    <xdr:sp macro="" textlink="">
      <xdr:nvSpPr>
        <xdr:cNvPr id="1660" name="Text Box 18">
          <a:extLst>
            <a:ext uri="{FF2B5EF4-FFF2-40B4-BE49-F238E27FC236}">
              <a16:creationId xmlns:a16="http://schemas.microsoft.com/office/drawing/2014/main" id="{00000000-0008-0000-0400-00007C060000}"/>
            </a:ext>
          </a:extLst>
        </xdr:cNvPr>
        <xdr:cNvSpPr txBox="1">
          <a:spLocks noChangeArrowheads="1"/>
        </xdr:cNvSpPr>
      </xdr:nvSpPr>
      <xdr:spPr bwMode="auto">
        <a:xfrm>
          <a:off x="9867900" y="28489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53</xdr:row>
      <xdr:rowOff>0</xdr:rowOff>
    </xdr:from>
    <xdr:ext cx="95250" cy="171450"/>
    <xdr:sp macro="" textlink="">
      <xdr:nvSpPr>
        <xdr:cNvPr id="1661" name="Text Box 19">
          <a:extLst>
            <a:ext uri="{FF2B5EF4-FFF2-40B4-BE49-F238E27FC236}">
              <a16:creationId xmlns:a16="http://schemas.microsoft.com/office/drawing/2014/main" id="{00000000-0008-0000-0400-00007D060000}"/>
            </a:ext>
          </a:extLst>
        </xdr:cNvPr>
        <xdr:cNvSpPr txBox="1">
          <a:spLocks noChangeArrowheads="1"/>
        </xdr:cNvSpPr>
      </xdr:nvSpPr>
      <xdr:spPr bwMode="auto">
        <a:xfrm>
          <a:off x="9867900" y="28489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51</xdr:row>
      <xdr:rowOff>504825</xdr:rowOff>
    </xdr:from>
    <xdr:ext cx="95250" cy="444014"/>
    <xdr:sp macro="" textlink="">
      <xdr:nvSpPr>
        <xdr:cNvPr id="1662" name="Text Box 15">
          <a:extLst>
            <a:ext uri="{FF2B5EF4-FFF2-40B4-BE49-F238E27FC236}">
              <a16:creationId xmlns:a16="http://schemas.microsoft.com/office/drawing/2014/main" id="{00000000-0008-0000-0400-00007E060000}"/>
            </a:ext>
          </a:extLst>
        </xdr:cNvPr>
        <xdr:cNvSpPr txBox="1">
          <a:spLocks noChangeArrowheads="1"/>
        </xdr:cNvSpPr>
      </xdr:nvSpPr>
      <xdr:spPr bwMode="auto">
        <a:xfrm>
          <a:off x="9867900" y="274415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53</xdr:row>
      <xdr:rowOff>0</xdr:rowOff>
    </xdr:from>
    <xdr:ext cx="95250" cy="171450"/>
    <xdr:sp macro="" textlink="">
      <xdr:nvSpPr>
        <xdr:cNvPr id="1663" name="Text Box 16">
          <a:extLst>
            <a:ext uri="{FF2B5EF4-FFF2-40B4-BE49-F238E27FC236}">
              <a16:creationId xmlns:a16="http://schemas.microsoft.com/office/drawing/2014/main" id="{00000000-0008-0000-0400-00007F060000}"/>
            </a:ext>
          </a:extLst>
        </xdr:cNvPr>
        <xdr:cNvSpPr txBox="1">
          <a:spLocks noChangeArrowheads="1"/>
        </xdr:cNvSpPr>
      </xdr:nvSpPr>
      <xdr:spPr bwMode="auto">
        <a:xfrm>
          <a:off x="9867900" y="28489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53</xdr:row>
      <xdr:rowOff>0</xdr:rowOff>
    </xdr:from>
    <xdr:ext cx="95250" cy="171450"/>
    <xdr:sp macro="" textlink="">
      <xdr:nvSpPr>
        <xdr:cNvPr id="1664" name="Text Box 17">
          <a:extLst>
            <a:ext uri="{FF2B5EF4-FFF2-40B4-BE49-F238E27FC236}">
              <a16:creationId xmlns:a16="http://schemas.microsoft.com/office/drawing/2014/main" id="{00000000-0008-0000-0400-000080060000}"/>
            </a:ext>
          </a:extLst>
        </xdr:cNvPr>
        <xdr:cNvSpPr txBox="1">
          <a:spLocks noChangeArrowheads="1"/>
        </xdr:cNvSpPr>
      </xdr:nvSpPr>
      <xdr:spPr bwMode="auto">
        <a:xfrm>
          <a:off x="9867900" y="28489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53</xdr:row>
      <xdr:rowOff>0</xdr:rowOff>
    </xdr:from>
    <xdr:ext cx="95250" cy="171450"/>
    <xdr:sp macro="" textlink="">
      <xdr:nvSpPr>
        <xdr:cNvPr id="1665" name="Text Box 18">
          <a:extLst>
            <a:ext uri="{FF2B5EF4-FFF2-40B4-BE49-F238E27FC236}">
              <a16:creationId xmlns:a16="http://schemas.microsoft.com/office/drawing/2014/main" id="{00000000-0008-0000-0400-000081060000}"/>
            </a:ext>
          </a:extLst>
        </xdr:cNvPr>
        <xdr:cNvSpPr txBox="1">
          <a:spLocks noChangeArrowheads="1"/>
        </xdr:cNvSpPr>
      </xdr:nvSpPr>
      <xdr:spPr bwMode="auto">
        <a:xfrm>
          <a:off x="9867900" y="28489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53</xdr:row>
      <xdr:rowOff>0</xdr:rowOff>
    </xdr:from>
    <xdr:ext cx="95250" cy="171450"/>
    <xdr:sp macro="" textlink="">
      <xdr:nvSpPr>
        <xdr:cNvPr id="1666" name="Text Box 19">
          <a:extLst>
            <a:ext uri="{FF2B5EF4-FFF2-40B4-BE49-F238E27FC236}">
              <a16:creationId xmlns:a16="http://schemas.microsoft.com/office/drawing/2014/main" id="{00000000-0008-0000-0400-000082060000}"/>
            </a:ext>
          </a:extLst>
        </xdr:cNvPr>
        <xdr:cNvSpPr txBox="1">
          <a:spLocks noChangeArrowheads="1"/>
        </xdr:cNvSpPr>
      </xdr:nvSpPr>
      <xdr:spPr bwMode="auto">
        <a:xfrm>
          <a:off x="9867900" y="28489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53</xdr:row>
      <xdr:rowOff>504825</xdr:rowOff>
    </xdr:from>
    <xdr:ext cx="95250" cy="213632"/>
    <xdr:sp macro="" textlink="">
      <xdr:nvSpPr>
        <xdr:cNvPr id="1667" name="Text Box 15">
          <a:extLst>
            <a:ext uri="{FF2B5EF4-FFF2-40B4-BE49-F238E27FC236}">
              <a16:creationId xmlns:a16="http://schemas.microsoft.com/office/drawing/2014/main" id="{00000000-0008-0000-0400-000083060000}"/>
            </a:ext>
          </a:extLst>
        </xdr:cNvPr>
        <xdr:cNvSpPr txBox="1">
          <a:spLocks noChangeArrowheads="1"/>
        </xdr:cNvSpPr>
      </xdr:nvSpPr>
      <xdr:spPr bwMode="auto">
        <a:xfrm>
          <a:off x="9867900" y="2867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53</xdr:row>
      <xdr:rowOff>504825</xdr:rowOff>
    </xdr:from>
    <xdr:ext cx="95250" cy="444331"/>
    <xdr:sp macro="" textlink="">
      <xdr:nvSpPr>
        <xdr:cNvPr id="1668" name="Text Box 15">
          <a:extLst>
            <a:ext uri="{FF2B5EF4-FFF2-40B4-BE49-F238E27FC236}">
              <a16:creationId xmlns:a16="http://schemas.microsoft.com/office/drawing/2014/main" id="{00000000-0008-0000-0400-000084060000}"/>
            </a:ext>
          </a:extLst>
        </xdr:cNvPr>
        <xdr:cNvSpPr txBox="1">
          <a:spLocks noChangeArrowheads="1"/>
        </xdr:cNvSpPr>
      </xdr:nvSpPr>
      <xdr:spPr bwMode="auto">
        <a:xfrm>
          <a:off x="9867900" y="2867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54</xdr:row>
      <xdr:rowOff>504825</xdr:rowOff>
    </xdr:from>
    <xdr:ext cx="95250" cy="14430"/>
    <xdr:sp macro="" textlink="">
      <xdr:nvSpPr>
        <xdr:cNvPr id="1669" name="Text Box 15">
          <a:extLst>
            <a:ext uri="{FF2B5EF4-FFF2-40B4-BE49-F238E27FC236}">
              <a16:creationId xmlns:a16="http://schemas.microsoft.com/office/drawing/2014/main" id="{00000000-0008-0000-0400-000085060000}"/>
            </a:ext>
          </a:extLst>
        </xdr:cNvPr>
        <xdr:cNvSpPr txBox="1">
          <a:spLocks noChangeArrowheads="1"/>
        </xdr:cNvSpPr>
      </xdr:nvSpPr>
      <xdr:spPr bwMode="auto">
        <a:xfrm>
          <a:off x="9867900" y="28870275"/>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54</xdr:row>
      <xdr:rowOff>301625</xdr:rowOff>
    </xdr:from>
    <xdr:ext cx="95248" cy="9706"/>
    <xdr:sp macro="" textlink="">
      <xdr:nvSpPr>
        <xdr:cNvPr id="1670" name="Text Box 15">
          <a:extLst>
            <a:ext uri="{FF2B5EF4-FFF2-40B4-BE49-F238E27FC236}">
              <a16:creationId xmlns:a16="http://schemas.microsoft.com/office/drawing/2014/main" id="{00000000-0008-0000-0400-000086060000}"/>
            </a:ext>
          </a:extLst>
        </xdr:cNvPr>
        <xdr:cNvSpPr txBox="1">
          <a:spLocks noChangeArrowheads="1"/>
        </xdr:cNvSpPr>
      </xdr:nvSpPr>
      <xdr:spPr bwMode="auto">
        <a:xfrm>
          <a:off x="9867900" y="28867100"/>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54</xdr:row>
      <xdr:rowOff>301625</xdr:rowOff>
    </xdr:from>
    <xdr:ext cx="95248" cy="9706"/>
    <xdr:sp macro="" textlink="">
      <xdr:nvSpPr>
        <xdr:cNvPr id="1671" name="Text Box 15">
          <a:extLst>
            <a:ext uri="{FF2B5EF4-FFF2-40B4-BE49-F238E27FC236}">
              <a16:creationId xmlns:a16="http://schemas.microsoft.com/office/drawing/2014/main" id="{00000000-0008-0000-0400-000087060000}"/>
            </a:ext>
          </a:extLst>
        </xdr:cNvPr>
        <xdr:cNvSpPr txBox="1">
          <a:spLocks noChangeArrowheads="1"/>
        </xdr:cNvSpPr>
      </xdr:nvSpPr>
      <xdr:spPr bwMode="auto">
        <a:xfrm>
          <a:off x="9867900" y="28867100"/>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54</xdr:row>
      <xdr:rowOff>301625</xdr:rowOff>
    </xdr:from>
    <xdr:ext cx="95248" cy="9706"/>
    <xdr:sp macro="" textlink="">
      <xdr:nvSpPr>
        <xdr:cNvPr id="1672" name="Text Box 15">
          <a:extLst>
            <a:ext uri="{FF2B5EF4-FFF2-40B4-BE49-F238E27FC236}">
              <a16:creationId xmlns:a16="http://schemas.microsoft.com/office/drawing/2014/main" id="{00000000-0008-0000-0400-000088060000}"/>
            </a:ext>
          </a:extLst>
        </xdr:cNvPr>
        <xdr:cNvSpPr txBox="1">
          <a:spLocks noChangeArrowheads="1"/>
        </xdr:cNvSpPr>
      </xdr:nvSpPr>
      <xdr:spPr bwMode="auto">
        <a:xfrm>
          <a:off x="9867900" y="28867100"/>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54</xdr:row>
      <xdr:rowOff>301625</xdr:rowOff>
    </xdr:from>
    <xdr:ext cx="95248" cy="9706"/>
    <xdr:sp macro="" textlink="">
      <xdr:nvSpPr>
        <xdr:cNvPr id="1673" name="Text Box 15">
          <a:extLst>
            <a:ext uri="{FF2B5EF4-FFF2-40B4-BE49-F238E27FC236}">
              <a16:creationId xmlns:a16="http://schemas.microsoft.com/office/drawing/2014/main" id="{00000000-0008-0000-0400-000089060000}"/>
            </a:ext>
          </a:extLst>
        </xdr:cNvPr>
        <xdr:cNvSpPr txBox="1">
          <a:spLocks noChangeArrowheads="1"/>
        </xdr:cNvSpPr>
      </xdr:nvSpPr>
      <xdr:spPr bwMode="auto">
        <a:xfrm>
          <a:off x="9867900" y="28867100"/>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54</xdr:row>
      <xdr:rowOff>301625</xdr:rowOff>
    </xdr:from>
    <xdr:ext cx="95248" cy="117342"/>
    <xdr:sp macro="" textlink="">
      <xdr:nvSpPr>
        <xdr:cNvPr id="1674" name="Text Box 15">
          <a:extLst>
            <a:ext uri="{FF2B5EF4-FFF2-40B4-BE49-F238E27FC236}">
              <a16:creationId xmlns:a16="http://schemas.microsoft.com/office/drawing/2014/main" id="{00000000-0008-0000-0400-00008A060000}"/>
            </a:ext>
          </a:extLst>
        </xdr:cNvPr>
        <xdr:cNvSpPr txBox="1">
          <a:spLocks noChangeArrowheads="1"/>
        </xdr:cNvSpPr>
      </xdr:nvSpPr>
      <xdr:spPr bwMode="auto">
        <a:xfrm>
          <a:off x="9867900" y="2886710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54</xdr:row>
      <xdr:rowOff>301625</xdr:rowOff>
    </xdr:from>
    <xdr:ext cx="95248" cy="117342"/>
    <xdr:sp macro="" textlink="">
      <xdr:nvSpPr>
        <xdr:cNvPr id="1675" name="Text Box 15">
          <a:extLst>
            <a:ext uri="{FF2B5EF4-FFF2-40B4-BE49-F238E27FC236}">
              <a16:creationId xmlns:a16="http://schemas.microsoft.com/office/drawing/2014/main" id="{00000000-0008-0000-0400-00008B060000}"/>
            </a:ext>
          </a:extLst>
        </xdr:cNvPr>
        <xdr:cNvSpPr txBox="1">
          <a:spLocks noChangeArrowheads="1"/>
        </xdr:cNvSpPr>
      </xdr:nvSpPr>
      <xdr:spPr bwMode="auto">
        <a:xfrm>
          <a:off x="9867900" y="2886710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54</xdr:row>
      <xdr:rowOff>301625</xdr:rowOff>
    </xdr:from>
    <xdr:ext cx="95248" cy="117342"/>
    <xdr:sp macro="" textlink="">
      <xdr:nvSpPr>
        <xdr:cNvPr id="1676" name="Text Box 15">
          <a:extLst>
            <a:ext uri="{FF2B5EF4-FFF2-40B4-BE49-F238E27FC236}">
              <a16:creationId xmlns:a16="http://schemas.microsoft.com/office/drawing/2014/main" id="{00000000-0008-0000-0400-00008C060000}"/>
            </a:ext>
          </a:extLst>
        </xdr:cNvPr>
        <xdr:cNvSpPr txBox="1">
          <a:spLocks noChangeArrowheads="1"/>
        </xdr:cNvSpPr>
      </xdr:nvSpPr>
      <xdr:spPr bwMode="auto">
        <a:xfrm>
          <a:off x="9867900" y="2886710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54</xdr:row>
      <xdr:rowOff>301625</xdr:rowOff>
    </xdr:from>
    <xdr:ext cx="95248" cy="117342"/>
    <xdr:sp macro="" textlink="">
      <xdr:nvSpPr>
        <xdr:cNvPr id="1677" name="Text Box 15">
          <a:extLst>
            <a:ext uri="{FF2B5EF4-FFF2-40B4-BE49-F238E27FC236}">
              <a16:creationId xmlns:a16="http://schemas.microsoft.com/office/drawing/2014/main" id="{00000000-0008-0000-0400-00008D060000}"/>
            </a:ext>
          </a:extLst>
        </xdr:cNvPr>
        <xdr:cNvSpPr txBox="1">
          <a:spLocks noChangeArrowheads="1"/>
        </xdr:cNvSpPr>
      </xdr:nvSpPr>
      <xdr:spPr bwMode="auto">
        <a:xfrm>
          <a:off x="9867900" y="2886710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54</xdr:row>
      <xdr:rowOff>301625</xdr:rowOff>
    </xdr:from>
    <xdr:ext cx="95248" cy="117342"/>
    <xdr:sp macro="" textlink="">
      <xdr:nvSpPr>
        <xdr:cNvPr id="1678" name="Text Box 15">
          <a:extLst>
            <a:ext uri="{FF2B5EF4-FFF2-40B4-BE49-F238E27FC236}">
              <a16:creationId xmlns:a16="http://schemas.microsoft.com/office/drawing/2014/main" id="{00000000-0008-0000-0400-00008E060000}"/>
            </a:ext>
          </a:extLst>
        </xdr:cNvPr>
        <xdr:cNvSpPr txBox="1">
          <a:spLocks noChangeArrowheads="1"/>
        </xdr:cNvSpPr>
      </xdr:nvSpPr>
      <xdr:spPr bwMode="auto">
        <a:xfrm>
          <a:off x="9867900" y="2886710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54</xdr:row>
      <xdr:rowOff>301625</xdr:rowOff>
    </xdr:from>
    <xdr:ext cx="95248" cy="117342"/>
    <xdr:sp macro="" textlink="">
      <xdr:nvSpPr>
        <xdr:cNvPr id="1679" name="Text Box 15">
          <a:extLst>
            <a:ext uri="{FF2B5EF4-FFF2-40B4-BE49-F238E27FC236}">
              <a16:creationId xmlns:a16="http://schemas.microsoft.com/office/drawing/2014/main" id="{00000000-0008-0000-0400-00008F060000}"/>
            </a:ext>
          </a:extLst>
        </xdr:cNvPr>
        <xdr:cNvSpPr txBox="1">
          <a:spLocks noChangeArrowheads="1"/>
        </xdr:cNvSpPr>
      </xdr:nvSpPr>
      <xdr:spPr bwMode="auto">
        <a:xfrm>
          <a:off x="9867900" y="2886710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54</xdr:row>
      <xdr:rowOff>301625</xdr:rowOff>
    </xdr:from>
    <xdr:ext cx="95248" cy="117342"/>
    <xdr:sp macro="" textlink="">
      <xdr:nvSpPr>
        <xdr:cNvPr id="1680" name="Text Box 15">
          <a:extLst>
            <a:ext uri="{FF2B5EF4-FFF2-40B4-BE49-F238E27FC236}">
              <a16:creationId xmlns:a16="http://schemas.microsoft.com/office/drawing/2014/main" id="{00000000-0008-0000-0400-000090060000}"/>
            </a:ext>
          </a:extLst>
        </xdr:cNvPr>
        <xdr:cNvSpPr txBox="1">
          <a:spLocks noChangeArrowheads="1"/>
        </xdr:cNvSpPr>
      </xdr:nvSpPr>
      <xdr:spPr bwMode="auto">
        <a:xfrm>
          <a:off x="9867900" y="2886710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54</xdr:row>
      <xdr:rowOff>301625</xdr:rowOff>
    </xdr:from>
    <xdr:ext cx="95248" cy="117342"/>
    <xdr:sp macro="" textlink="">
      <xdr:nvSpPr>
        <xdr:cNvPr id="1681" name="Text Box 15">
          <a:extLst>
            <a:ext uri="{FF2B5EF4-FFF2-40B4-BE49-F238E27FC236}">
              <a16:creationId xmlns:a16="http://schemas.microsoft.com/office/drawing/2014/main" id="{00000000-0008-0000-0400-000091060000}"/>
            </a:ext>
          </a:extLst>
        </xdr:cNvPr>
        <xdr:cNvSpPr txBox="1">
          <a:spLocks noChangeArrowheads="1"/>
        </xdr:cNvSpPr>
      </xdr:nvSpPr>
      <xdr:spPr bwMode="auto">
        <a:xfrm>
          <a:off x="9867900" y="2886710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54</xdr:row>
      <xdr:rowOff>301625</xdr:rowOff>
    </xdr:from>
    <xdr:ext cx="95248" cy="117342"/>
    <xdr:sp macro="" textlink="">
      <xdr:nvSpPr>
        <xdr:cNvPr id="1682" name="Text Box 15">
          <a:extLst>
            <a:ext uri="{FF2B5EF4-FFF2-40B4-BE49-F238E27FC236}">
              <a16:creationId xmlns:a16="http://schemas.microsoft.com/office/drawing/2014/main" id="{00000000-0008-0000-0400-000092060000}"/>
            </a:ext>
          </a:extLst>
        </xdr:cNvPr>
        <xdr:cNvSpPr txBox="1">
          <a:spLocks noChangeArrowheads="1"/>
        </xdr:cNvSpPr>
      </xdr:nvSpPr>
      <xdr:spPr bwMode="auto">
        <a:xfrm>
          <a:off x="9867900" y="28867100"/>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53</xdr:row>
      <xdr:rowOff>504825</xdr:rowOff>
    </xdr:from>
    <xdr:ext cx="95250" cy="444014"/>
    <xdr:sp macro="" textlink="">
      <xdr:nvSpPr>
        <xdr:cNvPr id="1683" name="Text Box 15">
          <a:extLst>
            <a:ext uri="{FF2B5EF4-FFF2-40B4-BE49-F238E27FC236}">
              <a16:creationId xmlns:a16="http://schemas.microsoft.com/office/drawing/2014/main" id="{00000000-0008-0000-0400-000093060000}"/>
            </a:ext>
          </a:extLst>
        </xdr:cNvPr>
        <xdr:cNvSpPr txBox="1">
          <a:spLocks noChangeArrowheads="1"/>
        </xdr:cNvSpPr>
      </xdr:nvSpPr>
      <xdr:spPr bwMode="auto">
        <a:xfrm>
          <a:off x="9867900" y="286797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54</xdr:row>
      <xdr:rowOff>504825</xdr:rowOff>
    </xdr:from>
    <xdr:ext cx="95250" cy="14430"/>
    <xdr:sp macro="" textlink="">
      <xdr:nvSpPr>
        <xdr:cNvPr id="1684" name="Text Box 15">
          <a:extLst>
            <a:ext uri="{FF2B5EF4-FFF2-40B4-BE49-F238E27FC236}">
              <a16:creationId xmlns:a16="http://schemas.microsoft.com/office/drawing/2014/main" id="{00000000-0008-0000-0400-000094060000}"/>
            </a:ext>
          </a:extLst>
        </xdr:cNvPr>
        <xdr:cNvSpPr txBox="1">
          <a:spLocks noChangeArrowheads="1"/>
        </xdr:cNvSpPr>
      </xdr:nvSpPr>
      <xdr:spPr bwMode="auto">
        <a:xfrm>
          <a:off x="9867900" y="28870275"/>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54</xdr:row>
      <xdr:rowOff>504825</xdr:rowOff>
    </xdr:from>
    <xdr:ext cx="95250" cy="14430"/>
    <xdr:sp macro="" textlink="">
      <xdr:nvSpPr>
        <xdr:cNvPr id="1685" name="Text Box 15">
          <a:extLst>
            <a:ext uri="{FF2B5EF4-FFF2-40B4-BE49-F238E27FC236}">
              <a16:creationId xmlns:a16="http://schemas.microsoft.com/office/drawing/2014/main" id="{00000000-0008-0000-0400-000095060000}"/>
            </a:ext>
          </a:extLst>
        </xdr:cNvPr>
        <xdr:cNvSpPr txBox="1">
          <a:spLocks noChangeArrowheads="1"/>
        </xdr:cNvSpPr>
      </xdr:nvSpPr>
      <xdr:spPr bwMode="auto">
        <a:xfrm>
          <a:off x="9867900" y="28870275"/>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54</xdr:row>
      <xdr:rowOff>504825</xdr:rowOff>
    </xdr:from>
    <xdr:ext cx="95250" cy="14430"/>
    <xdr:sp macro="" textlink="">
      <xdr:nvSpPr>
        <xdr:cNvPr id="1686" name="Text Box 15">
          <a:extLst>
            <a:ext uri="{FF2B5EF4-FFF2-40B4-BE49-F238E27FC236}">
              <a16:creationId xmlns:a16="http://schemas.microsoft.com/office/drawing/2014/main" id="{00000000-0008-0000-0400-000096060000}"/>
            </a:ext>
          </a:extLst>
        </xdr:cNvPr>
        <xdr:cNvSpPr txBox="1">
          <a:spLocks noChangeArrowheads="1"/>
        </xdr:cNvSpPr>
      </xdr:nvSpPr>
      <xdr:spPr bwMode="auto">
        <a:xfrm>
          <a:off x="9867900" y="28870275"/>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54</xdr:row>
      <xdr:rowOff>504825</xdr:rowOff>
    </xdr:from>
    <xdr:ext cx="95250" cy="14430"/>
    <xdr:sp macro="" textlink="">
      <xdr:nvSpPr>
        <xdr:cNvPr id="1687" name="Text Box 15">
          <a:extLst>
            <a:ext uri="{FF2B5EF4-FFF2-40B4-BE49-F238E27FC236}">
              <a16:creationId xmlns:a16="http://schemas.microsoft.com/office/drawing/2014/main" id="{00000000-0008-0000-0400-000097060000}"/>
            </a:ext>
          </a:extLst>
        </xdr:cNvPr>
        <xdr:cNvSpPr txBox="1">
          <a:spLocks noChangeArrowheads="1"/>
        </xdr:cNvSpPr>
      </xdr:nvSpPr>
      <xdr:spPr bwMode="auto">
        <a:xfrm>
          <a:off x="9867900" y="28870275"/>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54</xdr:row>
      <xdr:rowOff>504825</xdr:rowOff>
    </xdr:from>
    <xdr:ext cx="95250" cy="14430"/>
    <xdr:sp macro="" textlink="">
      <xdr:nvSpPr>
        <xdr:cNvPr id="1688" name="Text Box 15">
          <a:extLst>
            <a:ext uri="{FF2B5EF4-FFF2-40B4-BE49-F238E27FC236}">
              <a16:creationId xmlns:a16="http://schemas.microsoft.com/office/drawing/2014/main" id="{00000000-0008-0000-0400-000098060000}"/>
            </a:ext>
          </a:extLst>
        </xdr:cNvPr>
        <xdr:cNvSpPr txBox="1">
          <a:spLocks noChangeArrowheads="1"/>
        </xdr:cNvSpPr>
      </xdr:nvSpPr>
      <xdr:spPr bwMode="auto">
        <a:xfrm>
          <a:off x="9867900" y="28870275"/>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54</xdr:row>
      <xdr:rowOff>504825</xdr:rowOff>
    </xdr:from>
    <xdr:ext cx="95250" cy="14430"/>
    <xdr:sp macro="" textlink="">
      <xdr:nvSpPr>
        <xdr:cNvPr id="1689" name="Text Box 15">
          <a:extLst>
            <a:ext uri="{FF2B5EF4-FFF2-40B4-BE49-F238E27FC236}">
              <a16:creationId xmlns:a16="http://schemas.microsoft.com/office/drawing/2014/main" id="{00000000-0008-0000-0400-000099060000}"/>
            </a:ext>
          </a:extLst>
        </xdr:cNvPr>
        <xdr:cNvSpPr txBox="1">
          <a:spLocks noChangeArrowheads="1"/>
        </xdr:cNvSpPr>
      </xdr:nvSpPr>
      <xdr:spPr bwMode="auto">
        <a:xfrm>
          <a:off x="9867900" y="28870275"/>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54</xdr:row>
      <xdr:rowOff>504825</xdr:rowOff>
    </xdr:from>
    <xdr:ext cx="95250" cy="21574"/>
    <xdr:sp macro="" textlink="">
      <xdr:nvSpPr>
        <xdr:cNvPr id="1690" name="Text Box 15">
          <a:extLst>
            <a:ext uri="{FF2B5EF4-FFF2-40B4-BE49-F238E27FC236}">
              <a16:creationId xmlns:a16="http://schemas.microsoft.com/office/drawing/2014/main" id="{00000000-0008-0000-0400-00009A060000}"/>
            </a:ext>
          </a:extLst>
        </xdr:cNvPr>
        <xdr:cNvSpPr txBox="1">
          <a:spLocks noChangeArrowheads="1"/>
        </xdr:cNvSpPr>
      </xdr:nvSpPr>
      <xdr:spPr bwMode="auto">
        <a:xfrm>
          <a:off x="9867900" y="28870275"/>
          <a:ext cx="95250" cy="215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54</xdr:row>
      <xdr:rowOff>301625</xdr:rowOff>
    </xdr:from>
    <xdr:ext cx="95248" cy="216875"/>
    <xdr:sp macro="" textlink="">
      <xdr:nvSpPr>
        <xdr:cNvPr id="1691" name="Text Box 15">
          <a:extLst>
            <a:ext uri="{FF2B5EF4-FFF2-40B4-BE49-F238E27FC236}">
              <a16:creationId xmlns:a16="http://schemas.microsoft.com/office/drawing/2014/main" id="{00000000-0008-0000-0400-00009B060000}"/>
            </a:ext>
          </a:extLst>
        </xdr:cNvPr>
        <xdr:cNvSpPr txBox="1">
          <a:spLocks noChangeArrowheads="1"/>
        </xdr:cNvSpPr>
      </xdr:nvSpPr>
      <xdr:spPr bwMode="auto">
        <a:xfrm>
          <a:off x="9867900" y="28867100"/>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54</xdr:row>
      <xdr:rowOff>301625</xdr:rowOff>
    </xdr:from>
    <xdr:ext cx="95248" cy="216875"/>
    <xdr:sp macro="" textlink="">
      <xdr:nvSpPr>
        <xdr:cNvPr id="1692" name="Text Box 15">
          <a:extLst>
            <a:ext uri="{FF2B5EF4-FFF2-40B4-BE49-F238E27FC236}">
              <a16:creationId xmlns:a16="http://schemas.microsoft.com/office/drawing/2014/main" id="{00000000-0008-0000-0400-00009C060000}"/>
            </a:ext>
          </a:extLst>
        </xdr:cNvPr>
        <xdr:cNvSpPr txBox="1">
          <a:spLocks noChangeArrowheads="1"/>
        </xdr:cNvSpPr>
      </xdr:nvSpPr>
      <xdr:spPr bwMode="auto">
        <a:xfrm>
          <a:off x="9867900" y="28867100"/>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54</xdr:row>
      <xdr:rowOff>301625</xdr:rowOff>
    </xdr:from>
    <xdr:ext cx="95248" cy="216875"/>
    <xdr:sp macro="" textlink="">
      <xdr:nvSpPr>
        <xdr:cNvPr id="1693" name="Text Box 15">
          <a:extLst>
            <a:ext uri="{FF2B5EF4-FFF2-40B4-BE49-F238E27FC236}">
              <a16:creationId xmlns:a16="http://schemas.microsoft.com/office/drawing/2014/main" id="{00000000-0008-0000-0400-00009D060000}"/>
            </a:ext>
          </a:extLst>
        </xdr:cNvPr>
        <xdr:cNvSpPr txBox="1">
          <a:spLocks noChangeArrowheads="1"/>
        </xdr:cNvSpPr>
      </xdr:nvSpPr>
      <xdr:spPr bwMode="auto">
        <a:xfrm>
          <a:off x="9867900" y="28867100"/>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54</xdr:row>
      <xdr:rowOff>301625</xdr:rowOff>
    </xdr:from>
    <xdr:ext cx="95248" cy="216875"/>
    <xdr:sp macro="" textlink="">
      <xdr:nvSpPr>
        <xdr:cNvPr id="1694" name="Text Box 15">
          <a:extLst>
            <a:ext uri="{FF2B5EF4-FFF2-40B4-BE49-F238E27FC236}">
              <a16:creationId xmlns:a16="http://schemas.microsoft.com/office/drawing/2014/main" id="{00000000-0008-0000-0400-00009E060000}"/>
            </a:ext>
          </a:extLst>
        </xdr:cNvPr>
        <xdr:cNvSpPr txBox="1">
          <a:spLocks noChangeArrowheads="1"/>
        </xdr:cNvSpPr>
      </xdr:nvSpPr>
      <xdr:spPr bwMode="auto">
        <a:xfrm>
          <a:off x="9867900" y="28867100"/>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54</xdr:row>
      <xdr:rowOff>301625</xdr:rowOff>
    </xdr:from>
    <xdr:ext cx="95248" cy="324511"/>
    <xdr:sp macro="" textlink="">
      <xdr:nvSpPr>
        <xdr:cNvPr id="1695" name="Text Box 15">
          <a:extLst>
            <a:ext uri="{FF2B5EF4-FFF2-40B4-BE49-F238E27FC236}">
              <a16:creationId xmlns:a16="http://schemas.microsoft.com/office/drawing/2014/main" id="{00000000-0008-0000-0400-00009F060000}"/>
            </a:ext>
          </a:extLst>
        </xdr:cNvPr>
        <xdr:cNvSpPr txBox="1">
          <a:spLocks noChangeArrowheads="1"/>
        </xdr:cNvSpPr>
      </xdr:nvSpPr>
      <xdr:spPr bwMode="auto">
        <a:xfrm>
          <a:off x="9867900" y="2886710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54</xdr:row>
      <xdr:rowOff>301625</xdr:rowOff>
    </xdr:from>
    <xdr:ext cx="95248" cy="324511"/>
    <xdr:sp macro="" textlink="">
      <xdr:nvSpPr>
        <xdr:cNvPr id="1696" name="Text Box 15">
          <a:extLst>
            <a:ext uri="{FF2B5EF4-FFF2-40B4-BE49-F238E27FC236}">
              <a16:creationId xmlns:a16="http://schemas.microsoft.com/office/drawing/2014/main" id="{00000000-0008-0000-0400-0000A0060000}"/>
            </a:ext>
          </a:extLst>
        </xdr:cNvPr>
        <xdr:cNvSpPr txBox="1">
          <a:spLocks noChangeArrowheads="1"/>
        </xdr:cNvSpPr>
      </xdr:nvSpPr>
      <xdr:spPr bwMode="auto">
        <a:xfrm>
          <a:off x="9867900" y="2886710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54</xdr:row>
      <xdr:rowOff>301625</xdr:rowOff>
    </xdr:from>
    <xdr:ext cx="95248" cy="324511"/>
    <xdr:sp macro="" textlink="">
      <xdr:nvSpPr>
        <xdr:cNvPr id="1697" name="Text Box 15">
          <a:extLst>
            <a:ext uri="{FF2B5EF4-FFF2-40B4-BE49-F238E27FC236}">
              <a16:creationId xmlns:a16="http://schemas.microsoft.com/office/drawing/2014/main" id="{00000000-0008-0000-0400-0000A1060000}"/>
            </a:ext>
          </a:extLst>
        </xdr:cNvPr>
        <xdr:cNvSpPr txBox="1">
          <a:spLocks noChangeArrowheads="1"/>
        </xdr:cNvSpPr>
      </xdr:nvSpPr>
      <xdr:spPr bwMode="auto">
        <a:xfrm>
          <a:off x="9867900" y="2886710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54</xdr:row>
      <xdr:rowOff>301625</xdr:rowOff>
    </xdr:from>
    <xdr:ext cx="95248" cy="324511"/>
    <xdr:sp macro="" textlink="">
      <xdr:nvSpPr>
        <xdr:cNvPr id="1698" name="Text Box 15">
          <a:extLst>
            <a:ext uri="{FF2B5EF4-FFF2-40B4-BE49-F238E27FC236}">
              <a16:creationId xmlns:a16="http://schemas.microsoft.com/office/drawing/2014/main" id="{00000000-0008-0000-0400-0000A2060000}"/>
            </a:ext>
          </a:extLst>
        </xdr:cNvPr>
        <xdr:cNvSpPr txBox="1">
          <a:spLocks noChangeArrowheads="1"/>
        </xdr:cNvSpPr>
      </xdr:nvSpPr>
      <xdr:spPr bwMode="auto">
        <a:xfrm>
          <a:off x="9867900" y="2886710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54</xdr:row>
      <xdr:rowOff>301625</xdr:rowOff>
    </xdr:from>
    <xdr:ext cx="95248" cy="324511"/>
    <xdr:sp macro="" textlink="">
      <xdr:nvSpPr>
        <xdr:cNvPr id="1699" name="Text Box 15">
          <a:extLst>
            <a:ext uri="{FF2B5EF4-FFF2-40B4-BE49-F238E27FC236}">
              <a16:creationId xmlns:a16="http://schemas.microsoft.com/office/drawing/2014/main" id="{00000000-0008-0000-0400-0000A3060000}"/>
            </a:ext>
          </a:extLst>
        </xdr:cNvPr>
        <xdr:cNvSpPr txBox="1">
          <a:spLocks noChangeArrowheads="1"/>
        </xdr:cNvSpPr>
      </xdr:nvSpPr>
      <xdr:spPr bwMode="auto">
        <a:xfrm>
          <a:off x="9867900" y="2886710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54</xdr:row>
      <xdr:rowOff>301625</xdr:rowOff>
    </xdr:from>
    <xdr:ext cx="95248" cy="324511"/>
    <xdr:sp macro="" textlink="">
      <xdr:nvSpPr>
        <xdr:cNvPr id="1700" name="Text Box 15">
          <a:extLst>
            <a:ext uri="{FF2B5EF4-FFF2-40B4-BE49-F238E27FC236}">
              <a16:creationId xmlns:a16="http://schemas.microsoft.com/office/drawing/2014/main" id="{00000000-0008-0000-0400-0000A4060000}"/>
            </a:ext>
          </a:extLst>
        </xdr:cNvPr>
        <xdr:cNvSpPr txBox="1">
          <a:spLocks noChangeArrowheads="1"/>
        </xdr:cNvSpPr>
      </xdr:nvSpPr>
      <xdr:spPr bwMode="auto">
        <a:xfrm>
          <a:off x="9867900" y="2886710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54</xdr:row>
      <xdr:rowOff>301625</xdr:rowOff>
    </xdr:from>
    <xdr:ext cx="95248" cy="324511"/>
    <xdr:sp macro="" textlink="">
      <xdr:nvSpPr>
        <xdr:cNvPr id="1701" name="Text Box 15">
          <a:extLst>
            <a:ext uri="{FF2B5EF4-FFF2-40B4-BE49-F238E27FC236}">
              <a16:creationId xmlns:a16="http://schemas.microsoft.com/office/drawing/2014/main" id="{00000000-0008-0000-0400-0000A5060000}"/>
            </a:ext>
          </a:extLst>
        </xdr:cNvPr>
        <xdr:cNvSpPr txBox="1">
          <a:spLocks noChangeArrowheads="1"/>
        </xdr:cNvSpPr>
      </xdr:nvSpPr>
      <xdr:spPr bwMode="auto">
        <a:xfrm>
          <a:off x="9867900" y="2886710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54</xdr:row>
      <xdr:rowOff>301625</xdr:rowOff>
    </xdr:from>
    <xdr:ext cx="95248" cy="324511"/>
    <xdr:sp macro="" textlink="">
      <xdr:nvSpPr>
        <xdr:cNvPr id="1702" name="Text Box 15">
          <a:extLst>
            <a:ext uri="{FF2B5EF4-FFF2-40B4-BE49-F238E27FC236}">
              <a16:creationId xmlns:a16="http://schemas.microsoft.com/office/drawing/2014/main" id="{00000000-0008-0000-0400-0000A6060000}"/>
            </a:ext>
          </a:extLst>
        </xdr:cNvPr>
        <xdr:cNvSpPr txBox="1">
          <a:spLocks noChangeArrowheads="1"/>
        </xdr:cNvSpPr>
      </xdr:nvSpPr>
      <xdr:spPr bwMode="auto">
        <a:xfrm>
          <a:off x="9867900" y="2886710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54</xdr:row>
      <xdr:rowOff>301625</xdr:rowOff>
    </xdr:from>
    <xdr:ext cx="95248" cy="324511"/>
    <xdr:sp macro="" textlink="">
      <xdr:nvSpPr>
        <xdr:cNvPr id="1703" name="Text Box 15">
          <a:extLst>
            <a:ext uri="{FF2B5EF4-FFF2-40B4-BE49-F238E27FC236}">
              <a16:creationId xmlns:a16="http://schemas.microsoft.com/office/drawing/2014/main" id="{00000000-0008-0000-0400-0000A7060000}"/>
            </a:ext>
          </a:extLst>
        </xdr:cNvPr>
        <xdr:cNvSpPr txBox="1">
          <a:spLocks noChangeArrowheads="1"/>
        </xdr:cNvSpPr>
      </xdr:nvSpPr>
      <xdr:spPr bwMode="auto">
        <a:xfrm>
          <a:off x="9867900" y="28867100"/>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58</xdr:row>
      <xdr:rowOff>0</xdr:rowOff>
    </xdr:from>
    <xdr:ext cx="95250" cy="171450"/>
    <xdr:sp macro="" textlink="">
      <xdr:nvSpPr>
        <xdr:cNvPr id="1704" name="Text Box 16">
          <a:extLst>
            <a:ext uri="{FF2B5EF4-FFF2-40B4-BE49-F238E27FC236}">
              <a16:creationId xmlns:a16="http://schemas.microsoft.com/office/drawing/2014/main" id="{00000000-0008-0000-0400-0000A8060000}"/>
            </a:ext>
          </a:extLst>
        </xdr:cNvPr>
        <xdr:cNvSpPr txBox="1">
          <a:spLocks noChangeArrowheads="1"/>
        </xdr:cNvSpPr>
      </xdr:nvSpPr>
      <xdr:spPr bwMode="auto">
        <a:xfrm>
          <a:off x="9867900" y="31756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58</xdr:row>
      <xdr:rowOff>0</xdr:rowOff>
    </xdr:from>
    <xdr:ext cx="95250" cy="171450"/>
    <xdr:sp macro="" textlink="">
      <xdr:nvSpPr>
        <xdr:cNvPr id="1705" name="Text Box 17">
          <a:extLst>
            <a:ext uri="{FF2B5EF4-FFF2-40B4-BE49-F238E27FC236}">
              <a16:creationId xmlns:a16="http://schemas.microsoft.com/office/drawing/2014/main" id="{00000000-0008-0000-0400-0000A9060000}"/>
            </a:ext>
          </a:extLst>
        </xdr:cNvPr>
        <xdr:cNvSpPr txBox="1">
          <a:spLocks noChangeArrowheads="1"/>
        </xdr:cNvSpPr>
      </xdr:nvSpPr>
      <xdr:spPr bwMode="auto">
        <a:xfrm>
          <a:off x="9867900" y="31756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58</xdr:row>
      <xdr:rowOff>0</xdr:rowOff>
    </xdr:from>
    <xdr:ext cx="95250" cy="171450"/>
    <xdr:sp macro="" textlink="">
      <xdr:nvSpPr>
        <xdr:cNvPr id="1706" name="Text Box 18">
          <a:extLst>
            <a:ext uri="{FF2B5EF4-FFF2-40B4-BE49-F238E27FC236}">
              <a16:creationId xmlns:a16="http://schemas.microsoft.com/office/drawing/2014/main" id="{00000000-0008-0000-0400-0000AA060000}"/>
            </a:ext>
          </a:extLst>
        </xdr:cNvPr>
        <xdr:cNvSpPr txBox="1">
          <a:spLocks noChangeArrowheads="1"/>
        </xdr:cNvSpPr>
      </xdr:nvSpPr>
      <xdr:spPr bwMode="auto">
        <a:xfrm>
          <a:off x="9867900" y="31756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58</xdr:row>
      <xdr:rowOff>0</xdr:rowOff>
    </xdr:from>
    <xdr:ext cx="95250" cy="171450"/>
    <xdr:sp macro="" textlink="">
      <xdr:nvSpPr>
        <xdr:cNvPr id="1707" name="Text Box 19">
          <a:extLst>
            <a:ext uri="{FF2B5EF4-FFF2-40B4-BE49-F238E27FC236}">
              <a16:creationId xmlns:a16="http://schemas.microsoft.com/office/drawing/2014/main" id="{00000000-0008-0000-0400-0000AB060000}"/>
            </a:ext>
          </a:extLst>
        </xdr:cNvPr>
        <xdr:cNvSpPr txBox="1">
          <a:spLocks noChangeArrowheads="1"/>
        </xdr:cNvSpPr>
      </xdr:nvSpPr>
      <xdr:spPr bwMode="auto">
        <a:xfrm>
          <a:off x="9867900" y="31756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56</xdr:row>
      <xdr:rowOff>504825</xdr:rowOff>
    </xdr:from>
    <xdr:ext cx="95250" cy="444014"/>
    <xdr:sp macro="" textlink="">
      <xdr:nvSpPr>
        <xdr:cNvPr id="1708" name="Text Box 15">
          <a:extLst>
            <a:ext uri="{FF2B5EF4-FFF2-40B4-BE49-F238E27FC236}">
              <a16:creationId xmlns:a16="http://schemas.microsoft.com/office/drawing/2014/main" id="{00000000-0008-0000-0400-0000AC060000}"/>
            </a:ext>
          </a:extLst>
        </xdr:cNvPr>
        <xdr:cNvSpPr txBox="1">
          <a:spLocks noChangeArrowheads="1"/>
        </xdr:cNvSpPr>
      </xdr:nvSpPr>
      <xdr:spPr bwMode="auto">
        <a:xfrm>
          <a:off x="9867900" y="306609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58</xdr:row>
      <xdr:rowOff>0</xdr:rowOff>
    </xdr:from>
    <xdr:ext cx="95250" cy="171450"/>
    <xdr:sp macro="" textlink="">
      <xdr:nvSpPr>
        <xdr:cNvPr id="1709" name="Text Box 16">
          <a:extLst>
            <a:ext uri="{FF2B5EF4-FFF2-40B4-BE49-F238E27FC236}">
              <a16:creationId xmlns:a16="http://schemas.microsoft.com/office/drawing/2014/main" id="{00000000-0008-0000-0400-0000AD060000}"/>
            </a:ext>
          </a:extLst>
        </xdr:cNvPr>
        <xdr:cNvSpPr txBox="1">
          <a:spLocks noChangeArrowheads="1"/>
        </xdr:cNvSpPr>
      </xdr:nvSpPr>
      <xdr:spPr bwMode="auto">
        <a:xfrm>
          <a:off x="9867900" y="31756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58</xdr:row>
      <xdr:rowOff>0</xdr:rowOff>
    </xdr:from>
    <xdr:ext cx="95250" cy="171450"/>
    <xdr:sp macro="" textlink="">
      <xdr:nvSpPr>
        <xdr:cNvPr id="1710" name="Text Box 17">
          <a:extLst>
            <a:ext uri="{FF2B5EF4-FFF2-40B4-BE49-F238E27FC236}">
              <a16:creationId xmlns:a16="http://schemas.microsoft.com/office/drawing/2014/main" id="{00000000-0008-0000-0400-0000AE060000}"/>
            </a:ext>
          </a:extLst>
        </xdr:cNvPr>
        <xdr:cNvSpPr txBox="1">
          <a:spLocks noChangeArrowheads="1"/>
        </xdr:cNvSpPr>
      </xdr:nvSpPr>
      <xdr:spPr bwMode="auto">
        <a:xfrm>
          <a:off x="9867900" y="31756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58</xdr:row>
      <xdr:rowOff>0</xdr:rowOff>
    </xdr:from>
    <xdr:ext cx="95250" cy="171450"/>
    <xdr:sp macro="" textlink="">
      <xdr:nvSpPr>
        <xdr:cNvPr id="1711" name="Text Box 18">
          <a:extLst>
            <a:ext uri="{FF2B5EF4-FFF2-40B4-BE49-F238E27FC236}">
              <a16:creationId xmlns:a16="http://schemas.microsoft.com/office/drawing/2014/main" id="{00000000-0008-0000-0400-0000AF060000}"/>
            </a:ext>
          </a:extLst>
        </xdr:cNvPr>
        <xdr:cNvSpPr txBox="1">
          <a:spLocks noChangeArrowheads="1"/>
        </xdr:cNvSpPr>
      </xdr:nvSpPr>
      <xdr:spPr bwMode="auto">
        <a:xfrm>
          <a:off x="9867900" y="31756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58</xdr:row>
      <xdr:rowOff>0</xdr:rowOff>
    </xdr:from>
    <xdr:ext cx="95250" cy="171450"/>
    <xdr:sp macro="" textlink="">
      <xdr:nvSpPr>
        <xdr:cNvPr id="1712" name="Text Box 19">
          <a:extLst>
            <a:ext uri="{FF2B5EF4-FFF2-40B4-BE49-F238E27FC236}">
              <a16:creationId xmlns:a16="http://schemas.microsoft.com/office/drawing/2014/main" id="{00000000-0008-0000-0400-0000B0060000}"/>
            </a:ext>
          </a:extLst>
        </xdr:cNvPr>
        <xdr:cNvSpPr txBox="1">
          <a:spLocks noChangeArrowheads="1"/>
        </xdr:cNvSpPr>
      </xdr:nvSpPr>
      <xdr:spPr bwMode="auto">
        <a:xfrm>
          <a:off x="9867900" y="31756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58</xdr:row>
      <xdr:rowOff>504825</xdr:rowOff>
    </xdr:from>
    <xdr:ext cx="95250" cy="213632"/>
    <xdr:sp macro="" textlink="">
      <xdr:nvSpPr>
        <xdr:cNvPr id="1713" name="Text Box 15">
          <a:extLst>
            <a:ext uri="{FF2B5EF4-FFF2-40B4-BE49-F238E27FC236}">
              <a16:creationId xmlns:a16="http://schemas.microsoft.com/office/drawing/2014/main" id="{00000000-0008-0000-0400-0000B1060000}"/>
            </a:ext>
          </a:extLst>
        </xdr:cNvPr>
        <xdr:cNvSpPr txBox="1">
          <a:spLocks noChangeArrowheads="1"/>
        </xdr:cNvSpPr>
      </xdr:nvSpPr>
      <xdr:spPr bwMode="auto">
        <a:xfrm>
          <a:off x="9867900" y="31946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58</xdr:row>
      <xdr:rowOff>504825</xdr:rowOff>
    </xdr:from>
    <xdr:ext cx="95250" cy="444331"/>
    <xdr:sp macro="" textlink="">
      <xdr:nvSpPr>
        <xdr:cNvPr id="1714" name="Text Box 15">
          <a:extLst>
            <a:ext uri="{FF2B5EF4-FFF2-40B4-BE49-F238E27FC236}">
              <a16:creationId xmlns:a16="http://schemas.microsoft.com/office/drawing/2014/main" id="{00000000-0008-0000-0400-0000B2060000}"/>
            </a:ext>
          </a:extLst>
        </xdr:cNvPr>
        <xdr:cNvSpPr txBox="1">
          <a:spLocks noChangeArrowheads="1"/>
        </xdr:cNvSpPr>
      </xdr:nvSpPr>
      <xdr:spPr bwMode="auto">
        <a:xfrm>
          <a:off x="9867900" y="31946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59</xdr:row>
      <xdr:rowOff>504825</xdr:rowOff>
    </xdr:from>
    <xdr:ext cx="95250" cy="14430"/>
    <xdr:sp macro="" textlink="">
      <xdr:nvSpPr>
        <xdr:cNvPr id="1715" name="Text Box 15">
          <a:extLst>
            <a:ext uri="{FF2B5EF4-FFF2-40B4-BE49-F238E27FC236}">
              <a16:creationId xmlns:a16="http://schemas.microsoft.com/office/drawing/2014/main" id="{00000000-0008-0000-0400-0000B3060000}"/>
            </a:ext>
          </a:extLst>
        </xdr:cNvPr>
        <xdr:cNvSpPr txBox="1">
          <a:spLocks noChangeArrowheads="1"/>
        </xdr:cNvSpPr>
      </xdr:nvSpPr>
      <xdr:spPr bwMode="auto">
        <a:xfrm>
          <a:off x="9867900" y="32137350"/>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59</xdr:row>
      <xdr:rowOff>301625</xdr:rowOff>
    </xdr:from>
    <xdr:ext cx="95248" cy="9706"/>
    <xdr:sp macro="" textlink="">
      <xdr:nvSpPr>
        <xdr:cNvPr id="1716" name="Text Box 15">
          <a:extLst>
            <a:ext uri="{FF2B5EF4-FFF2-40B4-BE49-F238E27FC236}">
              <a16:creationId xmlns:a16="http://schemas.microsoft.com/office/drawing/2014/main" id="{00000000-0008-0000-0400-0000B4060000}"/>
            </a:ext>
          </a:extLst>
        </xdr:cNvPr>
        <xdr:cNvSpPr txBox="1">
          <a:spLocks noChangeArrowheads="1"/>
        </xdr:cNvSpPr>
      </xdr:nvSpPr>
      <xdr:spPr bwMode="auto">
        <a:xfrm>
          <a:off x="9867900" y="32134175"/>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59</xdr:row>
      <xdr:rowOff>301625</xdr:rowOff>
    </xdr:from>
    <xdr:ext cx="95248" cy="9706"/>
    <xdr:sp macro="" textlink="">
      <xdr:nvSpPr>
        <xdr:cNvPr id="1717" name="Text Box 15">
          <a:extLst>
            <a:ext uri="{FF2B5EF4-FFF2-40B4-BE49-F238E27FC236}">
              <a16:creationId xmlns:a16="http://schemas.microsoft.com/office/drawing/2014/main" id="{00000000-0008-0000-0400-0000B5060000}"/>
            </a:ext>
          </a:extLst>
        </xdr:cNvPr>
        <xdr:cNvSpPr txBox="1">
          <a:spLocks noChangeArrowheads="1"/>
        </xdr:cNvSpPr>
      </xdr:nvSpPr>
      <xdr:spPr bwMode="auto">
        <a:xfrm>
          <a:off x="9867900" y="32134175"/>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59</xdr:row>
      <xdr:rowOff>301625</xdr:rowOff>
    </xdr:from>
    <xdr:ext cx="95248" cy="9706"/>
    <xdr:sp macro="" textlink="">
      <xdr:nvSpPr>
        <xdr:cNvPr id="1718" name="Text Box 15">
          <a:extLst>
            <a:ext uri="{FF2B5EF4-FFF2-40B4-BE49-F238E27FC236}">
              <a16:creationId xmlns:a16="http://schemas.microsoft.com/office/drawing/2014/main" id="{00000000-0008-0000-0400-0000B6060000}"/>
            </a:ext>
          </a:extLst>
        </xdr:cNvPr>
        <xdr:cNvSpPr txBox="1">
          <a:spLocks noChangeArrowheads="1"/>
        </xdr:cNvSpPr>
      </xdr:nvSpPr>
      <xdr:spPr bwMode="auto">
        <a:xfrm>
          <a:off x="9867900" y="32134175"/>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59</xdr:row>
      <xdr:rowOff>301625</xdr:rowOff>
    </xdr:from>
    <xdr:ext cx="95248" cy="9706"/>
    <xdr:sp macro="" textlink="">
      <xdr:nvSpPr>
        <xdr:cNvPr id="1719" name="Text Box 15">
          <a:extLst>
            <a:ext uri="{FF2B5EF4-FFF2-40B4-BE49-F238E27FC236}">
              <a16:creationId xmlns:a16="http://schemas.microsoft.com/office/drawing/2014/main" id="{00000000-0008-0000-0400-0000B7060000}"/>
            </a:ext>
          </a:extLst>
        </xdr:cNvPr>
        <xdr:cNvSpPr txBox="1">
          <a:spLocks noChangeArrowheads="1"/>
        </xdr:cNvSpPr>
      </xdr:nvSpPr>
      <xdr:spPr bwMode="auto">
        <a:xfrm>
          <a:off x="9867900" y="32134175"/>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59</xdr:row>
      <xdr:rowOff>301625</xdr:rowOff>
    </xdr:from>
    <xdr:ext cx="95248" cy="117342"/>
    <xdr:sp macro="" textlink="">
      <xdr:nvSpPr>
        <xdr:cNvPr id="1720" name="Text Box 15">
          <a:extLst>
            <a:ext uri="{FF2B5EF4-FFF2-40B4-BE49-F238E27FC236}">
              <a16:creationId xmlns:a16="http://schemas.microsoft.com/office/drawing/2014/main" id="{00000000-0008-0000-0400-0000B8060000}"/>
            </a:ext>
          </a:extLst>
        </xdr:cNvPr>
        <xdr:cNvSpPr txBox="1">
          <a:spLocks noChangeArrowheads="1"/>
        </xdr:cNvSpPr>
      </xdr:nvSpPr>
      <xdr:spPr bwMode="auto">
        <a:xfrm>
          <a:off x="9867900" y="3213417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59</xdr:row>
      <xdr:rowOff>301625</xdr:rowOff>
    </xdr:from>
    <xdr:ext cx="95248" cy="117342"/>
    <xdr:sp macro="" textlink="">
      <xdr:nvSpPr>
        <xdr:cNvPr id="1721" name="Text Box 15">
          <a:extLst>
            <a:ext uri="{FF2B5EF4-FFF2-40B4-BE49-F238E27FC236}">
              <a16:creationId xmlns:a16="http://schemas.microsoft.com/office/drawing/2014/main" id="{00000000-0008-0000-0400-0000B9060000}"/>
            </a:ext>
          </a:extLst>
        </xdr:cNvPr>
        <xdr:cNvSpPr txBox="1">
          <a:spLocks noChangeArrowheads="1"/>
        </xdr:cNvSpPr>
      </xdr:nvSpPr>
      <xdr:spPr bwMode="auto">
        <a:xfrm>
          <a:off x="9867900" y="3213417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59</xdr:row>
      <xdr:rowOff>301625</xdr:rowOff>
    </xdr:from>
    <xdr:ext cx="95248" cy="117342"/>
    <xdr:sp macro="" textlink="">
      <xdr:nvSpPr>
        <xdr:cNvPr id="1722" name="Text Box 15">
          <a:extLst>
            <a:ext uri="{FF2B5EF4-FFF2-40B4-BE49-F238E27FC236}">
              <a16:creationId xmlns:a16="http://schemas.microsoft.com/office/drawing/2014/main" id="{00000000-0008-0000-0400-0000BA060000}"/>
            </a:ext>
          </a:extLst>
        </xdr:cNvPr>
        <xdr:cNvSpPr txBox="1">
          <a:spLocks noChangeArrowheads="1"/>
        </xdr:cNvSpPr>
      </xdr:nvSpPr>
      <xdr:spPr bwMode="auto">
        <a:xfrm>
          <a:off x="9867900" y="3213417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59</xdr:row>
      <xdr:rowOff>301625</xdr:rowOff>
    </xdr:from>
    <xdr:ext cx="95248" cy="117342"/>
    <xdr:sp macro="" textlink="">
      <xdr:nvSpPr>
        <xdr:cNvPr id="1723" name="Text Box 15">
          <a:extLst>
            <a:ext uri="{FF2B5EF4-FFF2-40B4-BE49-F238E27FC236}">
              <a16:creationId xmlns:a16="http://schemas.microsoft.com/office/drawing/2014/main" id="{00000000-0008-0000-0400-0000BB060000}"/>
            </a:ext>
          </a:extLst>
        </xdr:cNvPr>
        <xdr:cNvSpPr txBox="1">
          <a:spLocks noChangeArrowheads="1"/>
        </xdr:cNvSpPr>
      </xdr:nvSpPr>
      <xdr:spPr bwMode="auto">
        <a:xfrm>
          <a:off x="9867900" y="3213417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59</xdr:row>
      <xdr:rowOff>301625</xdr:rowOff>
    </xdr:from>
    <xdr:ext cx="95248" cy="117342"/>
    <xdr:sp macro="" textlink="">
      <xdr:nvSpPr>
        <xdr:cNvPr id="1724" name="Text Box 15">
          <a:extLst>
            <a:ext uri="{FF2B5EF4-FFF2-40B4-BE49-F238E27FC236}">
              <a16:creationId xmlns:a16="http://schemas.microsoft.com/office/drawing/2014/main" id="{00000000-0008-0000-0400-0000BC060000}"/>
            </a:ext>
          </a:extLst>
        </xdr:cNvPr>
        <xdr:cNvSpPr txBox="1">
          <a:spLocks noChangeArrowheads="1"/>
        </xdr:cNvSpPr>
      </xdr:nvSpPr>
      <xdr:spPr bwMode="auto">
        <a:xfrm>
          <a:off x="9867900" y="3213417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59</xdr:row>
      <xdr:rowOff>301625</xdr:rowOff>
    </xdr:from>
    <xdr:ext cx="95248" cy="117342"/>
    <xdr:sp macro="" textlink="">
      <xdr:nvSpPr>
        <xdr:cNvPr id="1725" name="Text Box 15">
          <a:extLst>
            <a:ext uri="{FF2B5EF4-FFF2-40B4-BE49-F238E27FC236}">
              <a16:creationId xmlns:a16="http://schemas.microsoft.com/office/drawing/2014/main" id="{00000000-0008-0000-0400-0000BD060000}"/>
            </a:ext>
          </a:extLst>
        </xdr:cNvPr>
        <xdr:cNvSpPr txBox="1">
          <a:spLocks noChangeArrowheads="1"/>
        </xdr:cNvSpPr>
      </xdr:nvSpPr>
      <xdr:spPr bwMode="auto">
        <a:xfrm>
          <a:off x="9867900" y="3213417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59</xdr:row>
      <xdr:rowOff>301625</xdr:rowOff>
    </xdr:from>
    <xdr:ext cx="95248" cy="117342"/>
    <xdr:sp macro="" textlink="">
      <xdr:nvSpPr>
        <xdr:cNvPr id="1726" name="Text Box 15">
          <a:extLst>
            <a:ext uri="{FF2B5EF4-FFF2-40B4-BE49-F238E27FC236}">
              <a16:creationId xmlns:a16="http://schemas.microsoft.com/office/drawing/2014/main" id="{00000000-0008-0000-0400-0000BE060000}"/>
            </a:ext>
          </a:extLst>
        </xdr:cNvPr>
        <xdr:cNvSpPr txBox="1">
          <a:spLocks noChangeArrowheads="1"/>
        </xdr:cNvSpPr>
      </xdr:nvSpPr>
      <xdr:spPr bwMode="auto">
        <a:xfrm>
          <a:off x="9867900" y="3213417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59</xdr:row>
      <xdr:rowOff>301625</xdr:rowOff>
    </xdr:from>
    <xdr:ext cx="95248" cy="117342"/>
    <xdr:sp macro="" textlink="">
      <xdr:nvSpPr>
        <xdr:cNvPr id="1727" name="Text Box 15">
          <a:extLst>
            <a:ext uri="{FF2B5EF4-FFF2-40B4-BE49-F238E27FC236}">
              <a16:creationId xmlns:a16="http://schemas.microsoft.com/office/drawing/2014/main" id="{00000000-0008-0000-0400-0000BF060000}"/>
            </a:ext>
          </a:extLst>
        </xdr:cNvPr>
        <xdr:cNvSpPr txBox="1">
          <a:spLocks noChangeArrowheads="1"/>
        </xdr:cNvSpPr>
      </xdr:nvSpPr>
      <xdr:spPr bwMode="auto">
        <a:xfrm>
          <a:off x="9867900" y="3213417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59</xdr:row>
      <xdr:rowOff>301625</xdr:rowOff>
    </xdr:from>
    <xdr:ext cx="95248" cy="117342"/>
    <xdr:sp macro="" textlink="">
      <xdr:nvSpPr>
        <xdr:cNvPr id="1728" name="Text Box 15">
          <a:extLst>
            <a:ext uri="{FF2B5EF4-FFF2-40B4-BE49-F238E27FC236}">
              <a16:creationId xmlns:a16="http://schemas.microsoft.com/office/drawing/2014/main" id="{00000000-0008-0000-0400-0000C0060000}"/>
            </a:ext>
          </a:extLst>
        </xdr:cNvPr>
        <xdr:cNvSpPr txBox="1">
          <a:spLocks noChangeArrowheads="1"/>
        </xdr:cNvSpPr>
      </xdr:nvSpPr>
      <xdr:spPr bwMode="auto">
        <a:xfrm>
          <a:off x="9867900" y="3213417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58</xdr:row>
      <xdr:rowOff>504825</xdr:rowOff>
    </xdr:from>
    <xdr:ext cx="95250" cy="444014"/>
    <xdr:sp macro="" textlink="">
      <xdr:nvSpPr>
        <xdr:cNvPr id="1729" name="Text Box 15">
          <a:extLst>
            <a:ext uri="{FF2B5EF4-FFF2-40B4-BE49-F238E27FC236}">
              <a16:creationId xmlns:a16="http://schemas.microsoft.com/office/drawing/2014/main" id="{00000000-0008-0000-0400-0000C1060000}"/>
            </a:ext>
          </a:extLst>
        </xdr:cNvPr>
        <xdr:cNvSpPr txBox="1">
          <a:spLocks noChangeArrowheads="1"/>
        </xdr:cNvSpPr>
      </xdr:nvSpPr>
      <xdr:spPr bwMode="auto">
        <a:xfrm>
          <a:off x="9867900" y="319468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59</xdr:row>
      <xdr:rowOff>504825</xdr:rowOff>
    </xdr:from>
    <xdr:ext cx="95250" cy="14430"/>
    <xdr:sp macro="" textlink="">
      <xdr:nvSpPr>
        <xdr:cNvPr id="1730" name="Text Box 15">
          <a:extLst>
            <a:ext uri="{FF2B5EF4-FFF2-40B4-BE49-F238E27FC236}">
              <a16:creationId xmlns:a16="http://schemas.microsoft.com/office/drawing/2014/main" id="{00000000-0008-0000-0400-0000C2060000}"/>
            </a:ext>
          </a:extLst>
        </xdr:cNvPr>
        <xdr:cNvSpPr txBox="1">
          <a:spLocks noChangeArrowheads="1"/>
        </xdr:cNvSpPr>
      </xdr:nvSpPr>
      <xdr:spPr bwMode="auto">
        <a:xfrm>
          <a:off x="9867900" y="32137350"/>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59</xdr:row>
      <xdr:rowOff>504825</xdr:rowOff>
    </xdr:from>
    <xdr:ext cx="95250" cy="14430"/>
    <xdr:sp macro="" textlink="">
      <xdr:nvSpPr>
        <xdr:cNvPr id="1731" name="Text Box 15">
          <a:extLst>
            <a:ext uri="{FF2B5EF4-FFF2-40B4-BE49-F238E27FC236}">
              <a16:creationId xmlns:a16="http://schemas.microsoft.com/office/drawing/2014/main" id="{00000000-0008-0000-0400-0000C3060000}"/>
            </a:ext>
          </a:extLst>
        </xdr:cNvPr>
        <xdr:cNvSpPr txBox="1">
          <a:spLocks noChangeArrowheads="1"/>
        </xdr:cNvSpPr>
      </xdr:nvSpPr>
      <xdr:spPr bwMode="auto">
        <a:xfrm>
          <a:off x="9867900" y="32137350"/>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59</xdr:row>
      <xdr:rowOff>504825</xdr:rowOff>
    </xdr:from>
    <xdr:ext cx="95250" cy="14430"/>
    <xdr:sp macro="" textlink="">
      <xdr:nvSpPr>
        <xdr:cNvPr id="1732" name="Text Box 15">
          <a:extLst>
            <a:ext uri="{FF2B5EF4-FFF2-40B4-BE49-F238E27FC236}">
              <a16:creationId xmlns:a16="http://schemas.microsoft.com/office/drawing/2014/main" id="{00000000-0008-0000-0400-0000C4060000}"/>
            </a:ext>
          </a:extLst>
        </xdr:cNvPr>
        <xdr:cNvSpPr txBox="1">
          <a:spLocks noChangeArrowheads="1"/>
        </xdr:cNvSpPr>
      </xdr:nvSpPr>
      <xdr:spPr bwMode="auto">
        <a:xfrm>
          <a:off x="9867900" y="32137350"/>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59</xdr:row>
      <xdr:rowOff>504825</xdr:rowOff>
    </xdr:from>
    <xdr:ext cx="95250" cy="14430"/>
    <xdr:sp macro="" textlink="">
      <xdr:nvSpPr>
        <xdr:cNvPr id="1733" name="Text Box 15">
          <a:extLst>
            <a:ext uri="{FF2B5EF4-FFF2-40B4-BE49-F238E27FC236}">
              <a16:creationId xmlns:a16="http://schemas.microsoft.com/office/drawing/2014/main" id="{00000000-0008-0000-0400-0000C5060000}"/>
            </a:ext>
          </a:extLst>
        </xdr:cNvPr>
        <xdr:cNvSpPr txBox="1">
          <a:spLocks noChangeArrowheads="1"/>
        </xdr:cNvSpPr>
      </xdr:nvSpPr>
      <xdr:spPr bwMode="auto">
        <a:xfrm>
          <a:off x="9867900" y="32137350"/>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59</xdr:row>
      <xdr:rowOff>504825</xdr:rowOff>
    </xdr:from>
    <xdr:ext cx="95250" cy="14430"/>
    <xdr:sp macro="" textlink="">
      <xdr:nvSpPr>
        <xdr:cNvPr id="1734" name="Text Box 15">
          <a:extLst>
            <a:ext uri="{FF2B5EF4-FFF2-40B4-BE49-F238E27FC236}">
              <a16:creationId xmlns:a16="http://schemas.microsoft.com/office/drawing/2014/main" id="{00000000-0008-0000-0400-0000C6060000}"/>
            </a:ext>
          </a:extLst>
        </xdr:cNvPr>
        <xdr:cNvSpPr txBox="1">
          <a:spLocks noChangeArrowheads="1"/>
        </xdr:cNvSpPr>
      </xdr:nvSpPr>
      <xdr:spPr bwMode="auto">
        <a:xfrm>
          <a:off x="9867900" y="32137350"/>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59</xdr:row>
      <xdr:rowOff>504825</xdr:rowOff>
    </xdr:from>
    <xdr:ext cx="95250" cy="14430"/>
    <xdr:sp macro="" textlink="">
      <xdr:nvSpPr>
        <xdr:cNvPr id="1735" name="Text Box 15">
          <a:extLst>
            <a:ext uri="{FF2B5EF4-FFF2-40B4-BE49-F238E27FC236}">
              <a16:creationId xmlns:a16="http://schemas.microsoft.com/office/drawing/2014/main" id="{00000000-0008-0000-0400-0000C7060000}"/>
            </a:ext>
          </a:extLst>
        </xdr:cNvPr>
        <xdr:cNvSpPr txBox="1">
          <a:spLocks noChangeArrowheads="1"/>
        </xdr:cNvSpPr>
      </xdr:nvSpPr>
      <xdr:spPr bwMode="auto">
        <a:xfrm>
          <a:off x="9867900" y="32137350"/>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59</xdr:row>
      <xdr:rowOff>504825</xdr:rowOff>
    </xdr:from>
    <xdr:ext cx="95250" cy="14430"/>
    <xdr:sp macro="" textlink="">
      <xdr:nvSpPr>
        <xdr:cNvPr id="1736" name="Text Box 15">
          <a:extLst>
            <a:ext uri="{FF2B5EF4-FFF2-40B4-BE49-F238E27FC236}">
              <a16:creationId xmlns:a16="http://schemas.microsoft.com/office/drawing/2014/main" id="{00000000-0008-0000-0400-0000C8060000}"/>
            </a:ext>
          </a:extLst>
        </xdr:cNvPr>
        <xdr:cNvSpPr txBox="1">
          <a:spLocks noChangeArrowheads="1"/>
        </xdr:cNvSpPr>
      </xdr:nvSpPr>
      <xdr:spPr bwMode="auto">
        <a:xfrm>
          <a:off x="9867900" y="32137350"/>
          <a:ext cx="95250" cy="144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59</xdr:row>
      <xdr:rowOff>504825</xdr:rowOff>
    </xdr:from>
    <xdr:ext cx="95250" cy="21574"/>
    <xdr:sp macro="" textlink="">
      <xdr:nvSpPr>
        <xdr:cNvPr id="1737" name="Text Box 15">
          <a:extLst>
            <a:ext uri="{FF2B5EF4-FFF2-40B4-BE49-F238E27FC236}">
              <a16:creationId xmlns:a16="http://schemas.microsoft.com/office/drawing/2014/main" id="{00000000-0008-0000-0400-0000C9060000}"/>
            </a:ext>
          </a:extLst>
        </xdr:cNvPr>
        <xdr:cNvSpPr txBox="1">
          <a:spLocks noChangeArrowheads="1"/>
        </xdr:cNvSpPr>
      </xdr:nvSpPr>
      <xdr:spPr bwMode="auto">
        <a:xfrm>
          <a:off x="9867900" y="32137350"/>
          <a:ext cx="95250" cy="215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59</xdr:row>
      <xdr:rowOff>301625</xdr:rowOff>
    </xdr:from>
    <xdr:ext cx="95248" cy="216875"/>
    <xdr:sp macro="" textlink="">
      <xdr:nvSpPr>
        <xdr:cNvPr id="1738" name="Text Box 15">
          <a:extLst>
            <a:ext uri="{FF2B5EF4-FFF2-40B4-BE49-F238E27FC236}">
              <a16:creationId xmlns:a16="http://schemas.microsoft.com/office/drawing/2014/main" id="{00000000-0008-0000-0400-0000CA060000}"/>
            </a:ext>
          </a:extLst>
        </xdr:cNvPr>
        <xdr:cNvSpPr txBox="1">
          <a:spLocks noChangeArrowheads="1"/>
        </xdr:cNvSpPr>
      </xdr:nvSpPr>
      <xdr:spPr bwMode="auto">
        <a:xfrm>
          <a:off x="9867900" y="32134175"/>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59</xdr:row>
      <xdr:rowOff>301625</xdr:rowOff>
    </xdr:from>
    <xdr:ext cx="95248" cy="216875"/>
    <xdr:sp macro="" textlink="">
      <xdr:nvSpPr>
        <xdr:cNvPr id="1739" name="Text Box 15">
          <a:extLst>
            <a:ext uri="{FF2B5EF4-FFF2-40B4-BE49-F238E27FC236}">
              <a16:creationId xmlns:a16="http://schemas.microsoft.com/office/drawing/2014/main" id="{00000000-0008-0000-0400-0000CB060000}"/>
            </a:ext>
          </a:extLst>
        </xdr:cNvPr>
        <xdr:cNvSpPr txBox="1">
          <a:spLocks noChangeArrowheads="1"/>
        </xdr:cNvSpPr>
      </xdr:nvSpPr>
      <xdr:spPr bwMode="auto">
        <a:xfrm>
          <a:off x="9867900" y="32134175"/>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59</xdr:row>
      <xdr:rowOff>301625</xdr:rowOff>
    </xdr:from>
    <xdr:ext cx="95248" cy="216875"/>
    <xdr:sp macro="" textlink="">
      <xdr:nvSpPr>
        <xdr:cNvPr id="1740" name="Text Box 15">
          <a:extLst>
            <a:ext uri="{FF2B5EF4-FFF2-40B4-BE49-F238E27FC236}">
              <a16:creationId xmlns:a16="http://schemas.microsoft.com/office/drawing/2014/main" id="{00000000-0008-0000-0400-0000CC060000}"/>
            </a:ext>
          </a:extLst>
        </xdr:cNvPr>
        <xdr:cNvSpPr txBox="1">
          <a:spLocks noChangeArrowheads="1"/>
        </xdr:cNvSpPr>
      </xdr:nvSpPr>
      <xdr:spPr bwMode="auto">
        <a:xfrm>
          <a:off x="9867900" y="32134175"/>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59</xdr:row>
      <xdr:rowOff>301625</xdr:rowOff>
    </xdr:from>
    <xdr:ext cx="95248" cy="216875"/>
    <xdr:sp macro="" textlink="">
      <xdr:nvSpPr>
        <xdr:cNvPr id="1741" name="Text Box 15">
          <a:extLst>
            <a:ext uri="{FF2B5EF4-FFF2-40B4-BE49-F238E27FC236}">
              <a16:creationId xmlns:a16="http://schemas.microsoft.com/office/drawing/2014/main" id="{00000000-0008-0000-0400-0000CD060000}"/>
            </a:ext>
          </a:extLst>
        </xdr:cNvPr>
        <xdr:cNvSpPr txBox="1">
          <a:spLocks noChangeArrowheads="1"/>
        </xdr:cNvSpPr>
      </xdr:nvSpPr>
      <xdr:spPr bwMode="auto">
        <a:xfrm>
          <a:off x="9867900" y="32134175"/>
          <a:ext cx="95248" cy="216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59</xdr:row>
      <xdr:rowOff>301625</xdr:rowOff>
    </xdr:from>
    <xdr:ext cx="95248" cy="324511"/>
    <xdr:sp macro="" textlink="">
      <xdr:nvSpPr>
        <xdr:cNvPr id="1742" name="Text Box 15">
          <a:extLst>
            <a:ext uri="{FF2B5EF4-FFF2-40B4-BE49-F238E27FC236}">
              <a16:creationId xmlns:a16="http://schemas.microsoft.com/office/drawing/2014/main" id="{00000000-0008-0000-0400-0000CE060000}"/>
            </a:ext>
          </a:extLst>
        </xdr:cNvPr>
        <xdr:cNvSpPr txBox="1">
          <a:spLocks noChangeArrowheads="1"/>
        </xdr:cNvSpPr>
      </xdr:nvSpPr>
      <xdr:spPr bwMode="auto">
        <a:xfrm>
          <a:off x="9867900" y="3213417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59</xdr:row>
      <xdr:rowOff>301625</xdr:rowOff>
    </xdr:from>
    <xdr:ext cx="95248" cy="324511"/>
    <xdr:sp macro="" textlink="">
      <xdr:nvSpPr>
        <xdr:cNvPr id="1743" name="Text Box 15">
          <a:extLst>
            <a:ext uri="{FF2B5EF4-FFF2-40B4-BE49-F238E27FC236}">
              <a16:creationId xmlns:a16="http://schemas.microsoft.com/office/drawing/2014/main" id="{00000000-0008-0000-0400-0000CF060000}"/>
            </a:ext>
          </a:extLst>
        </xdr:cNvPr>
        <xdr:cNvSpPr txBox="1">
          <a:spLocks noChangeArrowheads="1"/>
        </xdr:cNvSpPr>
      </xdr:nvSpPr>
      <xdr:spPr bwMode="auto">
        <a:xfrm>
          <a:off x="9867900" y="3213417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59</xdr:row>
      <xdr:rowOff>301625</xdr:rowOff>
    </xdr:from>
    <xdr:ext cx="95248" cy="324511"/>
    <xdr:sp macro="" textlink="">
      <xdr:nvSpPr>
        <xdr:cNvPr id="1744" name="Text Box 15">
          <a:extLst>
            <a:ext uri="{FF2B5EF4-FFF2-40B4-BE49-F238E27FC236}">
              <a16:creationId xmlns:a16="http://schemas.microsoft.com/office/drawing/2014/main" id="{00000000-0008-0000-0400-0000D0060000}"/>
            </a:ext>
          </a:extLst>
        </xdr:cNvPr>
        <xdr:cNvSpPr txBox="1">
          <a:spLocks noChangeArrowheads="1"/>
        </xdr:cNvSpPr>
      </xdr:nvSpPr>
      <xdr:spPr bwMode="auto">
        <a:xfrm>
          <a:off x="9867900" y="3213417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59</xdr:row>
      <xdr:rowOff>301625</xdr:rowOff>
    </xdr:from>
    <xdr:ext cx="95248" cy="324511"/>
    <xdr:sp macro="" textlink="">
      <xdr:nvSpPr>
        <xdr:cNvPr id="1745" name="Text Box 15">
          <a:extLst>
            <a:ext uri="{FF2B5EF4-FFF2-40B4-BE49-F238E27FC236}">
              <a16:creationId xmlns:a16="http://schemas.microsoft.com/office/drawing/2014/main" id="{00000000-0008-0000-0400-0000D1060000}"/>
            </a:ext>
          </a:extLst>
        </xdr:cNvPr>
        <xdr:cNvSpPr txBox="1">
          <a:spLocks noChangeArrowheads="1"/>
        </xdr:cNvSpPr>
      </xdr:nvSpPr>
      <xdr:spPr bwMode="auto">
        <a:xfrm>
          <a:off x="9867900" y="3213417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59</xdr:row>
      <xdr:rowOff>301625</xdr:rowOff>
    </xdr:from>
    <xdr:ext cx="95248" cy="324511"/>
    <xdr:sp macro="" textlink="">
      <xdr:nvSpPr>
        <xdr:cNvPr id="1746" name="Text Box 15">
          <a:extLst>
            <a:ext uri="{FF2B5EF4-FFF2-40B4-BE49-F238E27FC236}">
              <a16:creationId xmlns:a16="http://schemas.microsoft.com/office/drawing/2014/main" id="{00000000-0008-0000-0400-0000D2060000}"/>
            </a:ext>
          </a:extLst>
        </xdr:cNvPr>
        <xdr:cNvSpPr txBox="1">
          <a:spLocks noChangeArrowheads="1"/>
        </xdr:cNvSpPr>
      </xdr:nvSpPr>
      <xdr:spPr bwMode="auto">
        <a:xfrm>
          <a:off x="9867900" y="3213417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59</xdr:row>
      <xdr:rowOff>301625</xdr:rowOff>
    </xdr:from>
    <xdr:ext cx="95248" cy="324511"/>
    <xdr:sp macro="" textlink="">
      <xdr:nvSpPr>
        <xdr:cNvPr id="1747" name="Text Box 15">
          <a:extLst>
            <a:ext uri="{FF2B5EF4-FFF2-40B4-BE49-F238E27FC236}">
              <a16:creationId xmlns:a16="http://schemas.microsoft.com/office/drawing/2014/main" id="{00000000-0008-0000-0400-0000D3060000}"/>
            </a:ext>
          </a:extLst>
        </xdr:cNvPr>
        <xdr:cNvSpPr txBox="1">
          <a:spLocks noChangeArrowheads="1"/>
        </xdr:cNvSpPr>
      </xdr:nvSpPr>
      <xdr:spPr bwMode="auto">
        <a:xfrm>
          <a:off x="9867900" y="3213417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59</xdr:row>
      <xdr:rowOff>301625</xdr:rowOff>
    </xdr:from>
    <xdr:ext cx="95248" cy="324511"/>
    <xdr:sp macro="" textlink="">
      <xdr:nvSpPr>
        <xdr:cNvPr id="1748" name="Text Box 15">
          <a:extLst>
            <a:ext uri="{FF2B5EF4-FFF2-40B4-BE49-F238E27FC236}">
              <a16:creationId xmlns:a16="http://schemas.microsoft.com/office/drawing/2014/main" id="{00000000-0008-0000-0400-0000D4060000}"/>
            </a:ext>
          </a:extLst>
        </xdr:cNvPr>
        <xdr:cNvSpPr txBox="1">
          <a:spLocks noChangeArrowheads="1"/>
        </xdr:cNvSpPr>
      </xdr:nvSpPr>
      <xdr:spPr bwMode="auto">
        <a:xfrm>
          <a:off x="9867900" y="3213417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59</xdr:row>
      <xdr:rowOff>301625</xdr:rowOff>
    </xdr:from>
    <xdr:ext cx="95248" cy="324511"/>
    <xdr:sp macro="" textlink="">
      <xdr:nvSpPr>
        <xdr:cNvPr id="1749" name="Text Box 15">
          <a:extLst>
            <a:ext uri="{FF2B5EF4-FFF2-40B4-BE49-F238E27FC236}">
              <a16:creationId xmlns:a16="http://schemas.microsoft.com/office/drawing/2014/main" id="{00000000-0008-0000-0400-0000D5060000}"/>
            </a:ext>
          </a:extLst>
        </xdr:cNvPr>
        <xdr:cNvSpPr txBox="1">
          <a:spLocks noChangeArrowheads="1"/>
        </xdr:cNvSpPr>
      </xdr:nvSpPr>
      <xdr:spPr bwMode="auto">
        <a:xfrm>
          <a:off x="9867900" y="3213417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59</xdr:row>
      <xdr:rowOff>301625</xdr:rowOff>
    </xdr:from>
    <xdr:ext cx="95248" cy="324511"/>
    <xdr:sp macro="" textlink="">
      <xdr:nvSpPr>
        <xdr:cNvPr id="1750" name="Text Box 15">
          <a:extLst>
            <a:ext uri="{FF2B5EF4-FFF2-40B4-BE49-F238E27FC236}">
              <a16:creationId xmlns:a16="http://schemas.microsoft.com/office/drawing/2014/main" id="{00000000-0008-0000-0400-0000D6060000}"/>
            </a:ext>
          </a:extLst>
        </xdr:cNvPr>
        <xdr:cNvSpPr txBox="1">
          <a:spLocks noChangeArrowheads="1"/>
        </xdr:cNvSpPr>
      </xdr:nvSpPr>
      <xdr:spPr bwMode="auto">
        <a:xfrm>
          <a:off x="9867900" y="32134175"/>
          <a:ext cx="95248" cy="3245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63</xdr:row>
      <xdr:rowOff>0</xdr:rowOff>
    </xdr:from>
    <xdr:ext cx="95250" cy="171450"/>
    <xdr:sp macro="" textlink="">
      <xdr:nvSpPr>
        <xdr:cNvPr id="1751" name="Text Box 16">
          <a:extLst>
            <a:ext uri="{FF2B5EF4-FFF2-40B4-BE49-F238E27FC236}">
              <a16:creationId xmlns:a16="http://schemas.microsoft.com/office/drawing/2014/main" id="{00000000-0008-0000-0400-0000D7060000}"/>
            </a:ext>
          </a:extLst>
        </xdr:cNvPr>
        <xdr:cNvSpPr txBox="1">
          <a:spLocks noChangeArrowheads="1"/>
        </xdr:cNvSpPr>
      </xdr:nvSpPr>
      <xdr:spPr bwMode="auto">
        <a:xfrm>
          <a:off x="9867900" y="3427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63</xdr:row>
      <xdr:rowOff>0</xdr:rowOff>
    </xdr:from>
    <xdr:ext cx="95250" cy="171450"/>
    <xdr:sp macro="" textlink="">
      <xdr:nvSpPr>
        <xdr:cNvPr id="1752" name="Text Box 17">
          <a:extLst>
            <a:ext uri="{FF2B5EF4-FFF2-40B4-BE49-F238E27FC236}">
              <a16:creationId xmlns:a16="http://schemas.microsoft.com/office/drawing/2014/main" id="{00000000-0008-0000-0400-0000D8060000}"/>
            </a:ext>
          </a:extLst>
        </xdr:cNvPr>
        <xdr:cNvSpPr txBox="1">
          <a:spLocks noChangeArrowheads="1"/>
        </xdr:cNvSpPr>
      </xdr:nvSpPr>
      <xdr:spPr bwMode="auto">
        <a:xfrm>
          <a:off x="9867900" y="3427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63</xdr:row>
      <xdr:rowOff>0</xdr:rowOff>
    </xdr:from>
    <xdr:ext cx="95250" cy="171450"/>
    <xdr:sp macro="" textlink="">
      <xdr:nvSpPr>
        <xdr:cNvPr id="1753" name="Text Box 18">
          <a:extLst>
            <a:ext uri="{FF2B5EF4-FFF2-40B4-BE49-F238E27FC236}">
              <a16:creationId xmlns:a16="http://schemas.microsoft.com/office/drawing/2014/main" id="{00000000-0008-0000-0400-0000D9060000}"/>
            </a:ext>
          </a:extLst>
        </xdr:cNvPr>
        <xdr:cNvSpPr txBox="1">
          <a:spLocks noChangeArrowheads="1"/>
        </xdr:cNvSpPr>
      </xdr:nvSpPr>
      <xdr:spPr bwMode="auto">
        <a:xfrm>
          <a:off x="9867900" y="3427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63</xdr:row>
      <xdr:rowOff>0</xdr:rowOff>
    </xdr:from>
    <xdr:ext cx="95250" cy="171450"/>
    <xdr:sp macro="" textlink="">
      <xdr:nvSpPr>
        <xdr:cNvPr id="1754" name="Text Box 19">
          <a:extLst>
            <a:ext uri="{FF2B5EF4-FFF2-40B4-BE49-F238E27FC236}">
              <a16:creationId xmlns:a16="http://schemas.microsoft.com/office/drawing/2014/main" id="{00000000-0008-0000-0400-0000DA060000}"/>
            </a:ext>
          </a:extLst>
        </xdr:cNvPr>
        <xdr:cNvSpPr txBox="1">
          <a:spLocks noChangeArrowheads="1"/>
        </xdr:cNvSpPr>
      </xdr:nvSpPr>
      <xdr:spPr bwMode="auto">
        <a:xfrm>
          <a:off x="9867900" y="3427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61</xdr:row>
      <xdr:rowOff>504825</xdr:rowOff>
    </xdr:from>
    <xdr:ext cx="95250" cy="444014"/>
    <xdr:sp macro="" textlink="">
      <xdr:nvSpPr>
        <xdr:cNvPr id="1755" name="Text Box 15">
          <a:extLst>
            <a:ext uri="{FF2B5EF4-FFF2-40B4-BE49-F238E27FC236}">
              <a16:creationId xmlns:a16="http://schemas.microsoft.com/office/drawing/2014/main" id="{00000000-0008-0000-0400-0000DB060000}"/>
            </a:ext>
          </a:extLst>
        </xdr:cNvPr>
        <xdr:cNvSpPr txBox="1">
          <a:spLocks noChangeArrowheads="1"/>
        </xdr:cNvSpPr>
      </xdr:nvSpPr>
      <xdr:spPr bwMode="auto">
        <a:xfrm>
          <a:off x="9867900" y="340804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63</xdr:row>
      <xdr:rowOff>0</xdr:rowOff>
    </xdr:from>
    <xdr:ext cx="95250" cy="171450"/>
    <xdr:sp macro="" textlink="">
      <xdr:nvSpPr>
        <xdr:cNvPr id="1756" name="Text Box 16">
          <a:extLst>
            <a:ext uri="{FF2B5EF4-FFF2-40B4-BE49-F238E27FC236}">
              <a16:creationId xmlns:a16="http://schemas.microsoft.com/office/drawing/2014/main" id="{00000000-0008-0000-0400-0000DC060000}"/>
            </a:ext>
          </a:extLst>
        </xdr:cNvPr>
        <xdr:cNvSpPr txBox="1">
          <a:spLocks noChangeArrowheads="1"/>
        </xdr:cNvSpPr>
      </xdr:nvSpPr>
      <xdr:spPr bwMode="auto">
        <a:xfrm>
          <a:off x="9867900" y="3427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63</xdr:row>
      <xdr:rowOff>0</xdr:rowOff>
    </xdr:from>
    <xdr:ext cx="95250" cy="171450"/>
    <xdr:sp macro="" textlink="">
      <xdr:nvSpPr>
        <xdr:cNvPr id="1757" name="Text Box 17">
          <a:extLst>
            <a:ext uri="{FF2B5EF4-FFF2-40B4-BE49-F238E27FC236}">
              <a16:creationId xmlns:a16="http://schemas.microsoft.com/office/drawing/2014/main" id="{00000000-0008-0000-0400-0000DD060000}"/>
            </a:ext>
          </a:extLst>
        </xdr:cNvPr>
        <xdr:cNvSpPr txBox="1">
          <a:spLocks noChangeArrowheads="1"/>
        </xdr:cNvSpPr>
      </xdr:nvSpPr>
      <xdr:spPr bwMode="auto">
        <a:xfrm>
          <a:off x="9867900" y="3427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63</xdr:row>
      <xdr:rowOff>0</xdr:rowOff>
    </xdr:from>
    <xdr:ext cx="95250" cy="171450"/>
    <xdr:sp macro="" textlink="">
      <xdr:nvSpPr>
        <xdr:cNvPr id="1758" name="Text Box 18">
          <a:extLst>
            <a:ext uri="{FF2B5EF4-FFF2-40B4-BE49-F238E27FC236}">
              <a16:creationId xmlns:a16="http://schemas.microsoft.com/office/drawing/2014/main" id="{00000000-0008-0000-0400-0000DE060000}"/>
            </a:ext>
          </a:extLst>
        </xdr:cNvPr>
        <xdr:cNvSpPr txBox="1">
          <a:spLocks noChangeArrowheads="1"/>
        </xdr:cNvSpPr>
      </xdr:nvSpPr>
      <xdr:spPr bwMode="auto">
        <a:xfrm>
          <a:off x="9867900" y="3427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63</xdr:row>
      <xdr:rowOff>0</xdr:rowOff>
    </xdr:from>
    <xdr:ext cx="95250" cy="171450"/>
    <xdr:sp macro="" textlink="">
      <xdr:nvSpPr>
        <xdr:cNvPr id="1759" name="Text Box 19">
          <a:extLst>
            <a:ext uri="{FF2B5EF4-FFF2-40B4-BE49-F238E27FC236}">
              <a16:creationId xmlns:a16="http://schemas.microsoft.com/office/drawing/2014/main" id="{00000000-0008-0000-0400-0000DF060000}"/>
            </a:ext>
          </a:extLst>
        </xdr:cNvPr>
        <xdr:cNvSpPr txBox="1">
          <a:spLocks noChangeArrowheads="1"/>
        </xdr:cNvSpPr>
      </xdr:nvSpPr>
      <xdr:spPr bwMode="auto">
        <a:xfrm>
          <a:off x="9867900" y="34270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63</xdr:row>
      <xdr:rowOff>504825</xdr:rowOff>
    </xdr:from>
    <xdr:ext cx="95250" cy="213632"/>
    <xdr:sp macro="" textlink="">
      <xdr:nvSpPr>
        <xdr:cNvPr id="1760" name="Text Box 15">
          <a:extLst>
            <a:ext uri="{FF2B5EF4-FFF2-40B4-BE49-F238E27FC236}">
              <a16:creationId xmlns:a16="http://schemas.microsoft.com/office/drawing/2014/main" id="{00000000-0008-0000-0400-0000E0060000}"/>
            </a:ext>
          </a:extLst>
        </xdr:cNvPr>
        <xdr:cNvSpPr txBox="1">
          <a:spLocks noChangeArrowheads="1"/>
        </xdr:cNvSpPr>
      </xdr:nvSpPr>
      <xdr:spPr bwMode="auto">
        <a:xfrm>
          <a:off x="9867900" y="34461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64</xdr:row>
      <xdr:rowOff>301625</xdr:rowOff>
    </xdr:from>
    <xdr:ext cx="95248" cy="9706"/>
    <xdr:sp macro="" textlink="">
      <xdr:nvSpPr>
        <xdr:cNvPr id="1761" name="Text Box 15">
          <a:extLst>
            <a:ext uri="{FF2B5EF4-FFF2-40B4-BE49-F238E27FC236}">
              <a16:creationId xmlns:a16="http://schemas.microsoft.com/office/drawing/2014/main" id="{00000000-0008-0000-0400-0000E1060000}"/>
            </a:ext>
          </a:extLst>
        </xdr:cNvPr>
        <xdr:cNvSpPr txBox="1">
          <a:spLocks noChangeArrowheads="1"/>
        </xdr:cNvSpPr>
      </xdr:nvSpPr>
      <xdr:spPr bwMode="auto">
        <a:xfrm>
          <a:off x="9867900" y="34648775"/>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64</xdr:row>
      <xdr:rowOff>301625</xdr:rowOff>
    </xdr:from>
    <xdr:ext cx="95248" cy="9706"/>
    <xdr:sp macro="" textlink="">
      <xdr:nvSpPr>
        <xdr:cNvPr id="1762" name="Text Box 15">
          <a:extLst>
            <a:ext uri="{FF2B5EF4-FFF2-40B4-BE49-F238E27FC236}">
              <a16:creationId xmlns:a16="http://schemas.microsoft.com/office/drawing/2014/main" id="{00000000-0008-0000-0400-0000E2060000}"/>
            </a:ext>
          </a:extLst>
        </xdr:cNvPr>
        <xdr:cNvSpPr txBox="1">
          <a:spLocks noChangeArrowheads="1"/>
        </xdr:cNvSpPr>
      </xdr:nvSpPr>
      <xdr:spPr bwMode="auto">
        <a:xfrm>
          <a:off x="9867900" y="34648775"/>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64</xdr:row>
      <xdr:rowOff>301625</xdr:rowOff>
    </xdr:from>
    <xdr:ext cx="95248" cy="9706"/>
    <xdr:sp macro="" textlink="">
      <xdr:nvSpPr>
        <xdr:cNvPr id="1763" name="Text Box 15">
          <a:extLst>
            <a:ext uri="{FF2B5EF4-FFF2-40B4-BE49-F238E27FC236}">
              <a16:creationId xmlns:a16="http://schemas.microsoft.com/office/drawing/2014/main" id="{00000000-0008-0000-0400-0000E3060000}"/>
            </a:ext>
          </a:extLst>
        </xdr:cNvPr>
        <xdr:cNvSpPr txBox="1">
          <a:spLocks noChangeArrowheads="1"/>
        </xdr:cNvSpPr>
      </xdr:nvSpPr>
      <xdr:spPr bwMode="auto">
        <a:xfrm>
          <a:off x="9867900" y="34648775"/>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64</xdr:row>
      <xdr:rowOff>301625</xdr:rowOff>
    </xdr:from>
    <xdr:ext cx="95248" cy="9706"/>
    <xdr:sp macro="" textlink="">
      <xdr:nvSpPr>
        <xdr:cNvPr id="1764" name="Text Box 15">
          <a:extLst>
            <a:ext uri="{FF2B5EF4-FFF2-40B4-BE49-F238E27FC236}">
              <a16:creationId xmlns:a16="http://schemas.microsoft.com/office/drawing/2014/main" id="{00000000-0008-0000-0400-0000E4060000}"/>
            </a:ext>
          </a:extLst>
        </xdr:cNvPr>
        <xdr:cNvSpPr txBox="1">
          <a:spLocks noChangeArrowheads="1"/>
        </xdr:cNvSpPr>
      </xdr:nvSpPr>
      <xdr:spPr bwMode="auto">
        <a:xfrm>
          <a:off x="9867900" y="34648775"/>
          <a:ext cx="95248"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64</xdr:row>
      <xdr:rowOff>301625</xdr:rowOff>
    </xdr:from>
    <xdr:ext cx="95248" cy="117342"/>
    <xdr:sp macro="" textlink="">
      <xdr:nvSpPr>
        <xdr:cNvPr id="1765" name="Text Box 15">
          <a:extLst>
            <a:ext uri="{FF2B5EF4-FFF2-40B4-BE49-F238E27FC236}">
              <a16:creationId xmlns:a16="http://schemas.microsoft.com/office/drawing/2014/main" id="{00000000-0008-0000-0400-0000E5060000}"/>
            </a:ext>
          </a:extLst>
        </xdr:cNvPr>
        <xdr:cNvSpPr txBox="1">
          <a:spLocks noChangeArrowheads="1"/>
        </xdr:cNvSpPr>
      </xdr:nvSpPr>
      <xdr:spPr bwMode="auto">
        <a:xfrm>
          <a:off x="9867900" y="3464877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64</xdr:row>
      <xdr:rowOff>301625</xdr:rowOff>
    </xdr:from>
    <xdr:ext cx="95248" cy="117342"/>
    <xdr:sp macro="" textlink="">
      <xdr:nvSpPr>
        <xdr:cNvPr id="1766" name="Text Box 15">
          <a:extLst>
            <a:ext uri="{FF2B5EF4-FFF2-40B4-BE49-F238E27FC236}">
              <a16:creationId xmlns:a16="http://schemas.microsoft.com/office/drawing/2014/main" id="{00000000-0008-0000-0400-0000E6060000}"/>
            </a:ext>
          </a:extLst>
        </xdr:cNvPr>
        <xdr:cNvSpPr txBox="1">
          <a:spLocks noChangeArrowheads="1"/>
        </xdr:cNvSpPr>
      </xdr:nvSpPr>
      <xdr:spPr bwMode="auto">
        <a:xfrm>
          <a:off x="9867900" y="3464877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64</xdr:row>
      <xdr:rowOff>301625</xdr:rowOff>
    </xdr:from>
    <xdr:ext cx="95248" cy="117342"/>
    <xdr:sp macro="" textlink="">
      <xdr:nvSpPr>
        <xdr:cNvPr id="1767" name="Text Box 15">
          <a:extLst>
            <a:ext uri="{FF2B5EF4-FFF2-40B4-BE49-F238E27FC236}">
              <a16:creationId xmlns:a16="http://schemas.microsoft.com/office/drawing/2014/main" id="{00000000-0008-0000-0400-0000E7060000}"/>
            </a:ext>
          </a:extLst>
        </xdr:cNvPr>
        <xdr:cNvSpPr txBox="1">
          <a:spLocks noChangeArrowheads="1"/>
        </xdr:cNvSpPr>
      </xdr:nvSpPr>
      <xdr:spPr bwMode="auto">
        <a:xfrm>
          <a:off x="9867900" y="3464877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64</xdr:row>
      <xdr:rowOff>301625</xdr:rowOff>
    </xdr:from>
    <xdr:ext cx="95248" cy="117342"/>
    <xdr:sp macro="" textlink="">
      <xdr:nvSpPr>
        <xdr:cNvPr id="1768" name="Text Box 15">
          <a:extLst>
            <a:ext uri="{FF2B5EF4-FFF2-40B4-BE49-F238E27FC236}">
              <a16:creationId xmlns:a16="http://schemas.microsoft.com/office/drawing/2014/main" id="{00000000-0008-0000-0400-0000E8060000}"/>
            </a:ext>
          </a:extLst>
        </xdr:cNvPr>
        <xdr:cNvSpPr txBox="1">
          <a:spLocks noChangeArrowheads="1"/>
        </xdr:cNvSpPr>
      </xdr:nvSpPr>
      <xdr:spPr bwMode="auto">
        <a:xfrm>
          <a:off x="9867900" y="3464877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64</xdr:row>
      <xdr:rowOff>301625</xdr:rowOff>
    </xdr:from>
    <xdr:ext cx="95248" cy="117342"/>
    <xdr:sp macro="" textlink="">
      <xdr:nvSpPr>
        <xdr:cNvPr id="1769" name="Text Box 15">
          <a:extLst>
            <a:ext uri="{FF2B5EF4-FFF2-40B4-BE49-F238E27FC236}">
              <a16:creationId xmlns:a16="http://schemas.microsoft.com/office/drawing/2014/main" id="{00000000-0008-0000-0400-0000E9060000}"/>
            </a:ext>
          </a:extLst>
        </xdr:cNvPr>
        <xdr:cNvSpPr txBox="1">
          <a:spLocks noChangeArrowheads="1"/>
        </xdr:cNvSpPr>
      </xdr:nvSpPr>
      <xdr:spPr bwMode="auto">
        <a:xfrm>
          <a:off x="9867900" y="3464877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64</xdr:row>
      <xdr:rowOff>301625</xdr:rowOff>
    </xdr:from>
    <xdr:ext cx="95248" cy="117342"/>
    <xdr:sp macro="" textlink="">
      <xdr:nvSpPr>
        <xdr:cNvPr id="1770" name="Text Box 15">
          <a:extLst>
            <a:ext uri="{FF2B5EF4-FFF2-40B4-BE49-F238E27FC236}">
              <a16:creationId xmlns:a16="http://schemas.microsoft.com/office/drawing/2014/main" id="{00000000-0008-0000-0400-0000EA060000}"/>
            </a:ext>
          </a:extLst>
        </xdr:cNvPr>
        <xdr:cNvSpPr txBox="1">
          <a:spLocks noChangeArrowheads="1"/>
        </xdr:cNvSpPr>
      </xdr:nvSpPr>
      <xdr:spPr bwMode="auto">
        <a:xfrm>
          <a:off x="9867900" y="3464877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64</xdr:row>
      <xdr:rowOff>301625</xdr:rowOff>
    </xdr:from>
    <xdr:ext cx="95248" cy="117342"/>
    <xdr:sp macro="" textlink="">
      <xdr:nvSpPr>
        <xdr:cNvPr id="1771" name="Text Box 15">
          <a:extLst>
            <a:ext uri="{FF2B5EF4-FFF2-40B4-BE49-F238E27FC236}">
              <a16:creationId xmlns:a16="http://schemas.microsoft.com/office/drawing/2014/main" id="{00000000-0008-0000-0400-0000EB060000}"/>
            </a:ext>
          </a:extLst>
        </xdr:cNvPr>
        <xdr:cNvSpPr txBox="1">
          <a:spLocks noChangeArrowheads="1"/>
        </xdr:cNvSpPr>
      </xdr:nvSpPr>
      <xdr:spPr bwMode="auto">
        <a:xfrm>
          <a:off x="9867900" y="3464877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64</xdr:row>
      <xdr:rowOff>301625</xdr:rowOff>
    </xdr:from>
    <xdr:ext cx="95248" cy="117342"/>
    <xdr:sp macro="" textlink="">
      <xdr:nvSpPr>
        <xdr:cNvPr id="1772" name="Text Box 15">
          <a:extLst>
            <a:ext uri="{FF2B5EF4-FFF2-40B4-BE49-F238E27FC236}">
              <a16:creationId xmlns:a16="http://schemas.microsoft.com/office/drawing/2014/main" id="{00000000-0008-0000-0400-0000EC060000}"/>
            </a:ext>
          </a:extLst>
        </xdr:cNvPr>
        <xdr:cNvSpPr txBox="1">
          <a:spLocks noChangeArrowheads="1"/>
        </xdr:cNvSpPr>
      </xdr:nvSpPr>
      <xdr:spPr bwMode="auto">
        <a:xfrm>
          <a:off x="9867900" y="3464877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857250</xdr:colOff>
      <xdr:row>64</xdr:row>
      <xdr:rowOff>301625</xdr:rowOff>
    </xdr:from>
    <xdr:ext cx="95248" cy="117342"/>
    <xdr:sp macro="" textlink="">
      <xdr:nvSpPr>
        <xdr:cNvPr id="1773" name="Text Box 15">
          <a:extLst>
            <a:ext uri="{FF2B5EF4-FFF2-40B4-BE49-F238E27FC236}">
              <a16:creationId xmlns:a16="http://schemas.microsoft.com/office/drawing/2014/main" id="{00000000-0008-0000-0400-0000ED060000}"/>
            </a:ext>
          </a:extLst>
        </xdr:cNvPr>
        <xdr:cNvSpPr txBox="1">
          <a:spLocks noChangeArrowheads="1"/>
        </xdr:cNvSpPr>
      </xdr:nvSpPr>
      <xdr:spPr bwMode="auto">
        <a:xfrm>
          <a:off x="9867900" y="34648775"/>
          <a:ext cx="95248" cy="1173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6.xml><?xml version="1.0" encoding="utf-8"?>
<xdr:wsDr xmlns:xdr="http://schemas.openxmlformats.org/drawingml/2006/spreadsheetDrawing" xmlns:a="http://schemas.openxmlformats.org/drawingml/2006/main">
  <xdr:oneCellAnchor>
    <xdr:from>
      <xdr:col>13</xdr:col>
      <xdr:colOff>0</xdr:colOff>
      <xdr:row>9</xdr:row>
      <xdr:rowOff>0</xdr:rowOff>
    </xdr:from>
    <xdr:ext cx="95250" cy="171450"/>
    <xdr:sp macro="" textlink="">
      <xdr:nvSpPr>
        <xdr:cNvPr id="2" name="Text Box 16">
          <a:extLst>
            <a:ext uri="{FF2B5EF4-FFF2-40B4-BE49-F238E27FC236}">
              <a16:creationId xmlns:a16="http://schemas.microsoft.com/office/drawing/2014/main" id="{00000000-0008-0000-0500-000002000000}"/>
            </a:ext>
          </a:extLst>
        </xdr:cNvPr>
        <xdr:cNvSpPr txBox="1">
          <a:spLocks noChangeArrowheads="1"/>
        </xdr:cNvSpPr>
      </xdr:nvSpPr>
      <xdr:spPr bwMode="auto">
        <a:xfrm>
          <a:off x="88677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9</xdr:row>
      <xdr:rowOff>0</xdr:rowOff>
    </xdr:from>
    <xdr:ext cx="95250" cy="171450"/>
    <xdr:sp macro="" textlink="">
      <xdr:nvSpPr>
        <xdr:cNvPr id="3" name="Text Box 17">
          <a:extLst>
            <a:ext uri="{FF2B5EF4-FFF2-40B4-BE49-F238E27FC236}">
              <a16:creationId xmlns:a16="http://schemas.microsoft.com/office/drawing/2014/main" id="{00000000-0008-0000-0500-000003000000}"/>
            </a:ext>
          </a:extLst>
        </xdr:cNvPr>
        <xdr:cNvSpPr txBox="1">
          <a:spLocks noChangeArrowheads="1"/>
        </xdr:cNvSpPr>
      </xdr:nvSpPr>
      <xdr:spPr bwMode="auto">
        <a:xfrm>
          <a:off x="88677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9</xdr:row>
      <xdr:rowOff>0</xdr:rowOff>
    </xdr:from>
    <xdr:ext cx="95250" cy="171450"/>
    <xdr:sp macro="" textlink="">
      <xdr:nvSpPr>
        <xdr:cNvPr id="4" name="Text Box 18">
          <a:extLst>
            <a:ext uri="{FF2B5EF4-FFF2-40B4-BE49-F238E27FC236}">
              <a16:creationId xmlns:a16="http://schemas.microsoft.com/office/drawing/2014/main" id="{00000000-0008-0000-0500-000004000000}"/>
            </a:ext>
          </a:extLst>
        </xdr:cNvPr>
        <xdr:cNvSpPr txBox="1">
          <a:spLocks noChangeArrowheads="1"/>
        </xdr:cNvSpPr>
      </xdr:nvSpPr>
      <xdr:spPr bwMode="auto">
        <a:xfrm>
          <a:off x="88677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9</xdr:row>
      <xdr:rowOff>0</xdr:rowOff>
    </xdr:from>
    <xdr:ext cx="95250" cy="171450"/>
    <xdr:sp macro="" textlink="">
      <xdr:nvSpPr>
        <xdr:cNvPr id="5" name="Text Box 19">
          <a:extLst>
            <a:ext uri="{FF2B5EF4-FFF2-40B4-BE49-F238E27FC236}">
              <a16:creationId xmlns:a16="http://schemas.microsoft.com/office/drawing/2014/main" id="{00000000-0008-0000-0500-000005000000}"/>
            </a:ext>
          </a:extLst>
        </xdr:cNvPr>
        <xdr:cNvSpPr txBox="1">
          <a:spLocks noChangeArrowheads="1"/>
        </xdr:cNvSpPr>
      </xdr:nvSpPr>
      <xdr:spPr bwMode="auto">
        <a:xfrm>
          <a:off x="88677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12</xdr:row>
      <xdr:rowOff>504825</xdr:rowOff>
    </xdr:from>
    <xdr:ext cx="95250" cy="442269"/>
    <xdr:sp macro="" textlink="">
      <xdr:nvSpPr>
        <xdr:cNvPr id="6" name="Text Box 15">
          <a:extLst>
            <a:ext uri="{FF2B5EF4-FFF2-40B4-BE49-F238E27FC236}">
              <a16:creationId xmlns:a16="http://schemas.microsoft.com/office/drawing/2014/main" id="{00000000-0008-0000-0500-000006000000}"/>
            </a:ext>
          </a:extLst>
        </xdr:cNvPr>
        <xdr:cNvSpPr txBox="1">
          <a:spLocks noChangeArrowheads="1"/>
        </xdr:cNvSpPr>
      </xdr:nvSpPr>
      <xdr:spPr bwMode="auto">
        <a:xfrm>
          <a:off x="8867775" y="10248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9</xdr:row>
      <xdr:rowOff>0</xdr:rowOff>
    </xdr:from>
    <xdr:ext cx="95250" cy="171450"/>
    <xdr:sp macro="" textlink="">
      <xdr:nvSpPr>
        <xdr:cNvPr id="7" name="Text Box 16">
          <a:extLst>
            <a:ext uri="{FF2B5EF4-FFF2-40B4-BE49-F238E27FC236}">
              <a16:creationId xmlns:a16="http://schemas.microsoft.com/office/drawing/2014/main" id="{00000000-0008-0000-0500-000007000000}"/>
            </a:ext>
          </a:extLst>
        </xdr:cNvPr>
        <xdr:cNvSpPr txBox="1">
          <a:spLocks noChangeArrowheads="1"/>
        </xdr:cNvSpPr>
      </xdr:nvSpPr>
      <xdr:spPr bwMode="auto">
        <a:xfrm>
          <a:off x="327564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9</xdr:row>
      <xdr:rowOff>0</xdr:rowOff>
    </xdr:from>
    <xdr:ext cx="95250" cy="171450"/>
    <xdr:sp macro="" textlink="">
      <xdr:nvSpPr>
        <xdr:cNvPr id="8" name="Text Box 17">
          <a:extLst>
            <a:ext uri="{FF2B5EF4-FFF2-40B4-BE49-F238E27FC236}">
              <a16:creationId xmlns:a16="http://schemas.microsoft.com/office/drawing/2014/main" id="{00000000-0008-0000-0500-000008000000}"/>
            </a:ext>
          </a:extLst>
        </xdr:cNvPr>
        <xdr:cNvSpPr txBox="1">
          <a:spLocks noChangeArrowheads="1"/>
        </xdr:cNvSpPr>
      </xdr:nvSpPr>
      <xdr:spPr bwMode="auto">
        <a:xfrm>
          <a:off x="327564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9</xdr:row>
      <xdr:rowOff>0</xdr:rowOff>
    </xdr:from>
    <xdr:ext cx="95250" cy="171450"/>
    <xdr:sp macro="" textlink="">
      <xdr:nvSpPr>
        <xdr:cNvPr id="9" name="Text Box 18">
          <a:extLst>
            <a:ext uri="{FF2B5EF4-FFF2-40B4-BE49-F238E27FC236}">
              <a16:creationId xmlns:a16="http://schemas.microsoft.com/office/drawing/2014/main" id="{00000000-0008-0000-0500-000009000000}"/>
            </a:ext>
          </a:extLst>
        </xdr:cNvPr>
        <xdr:cNvSpPr txBox="1">
          <a:spLocks noChangeArrowheads="1"/>
        </xdr:cNvSpPr>
      </xdr:nvSpPr>
      <xdr:spPr bwMode="auto">
        <a:xfrm>
          <a:off x="327564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9</xdr:row>
      <xdr:rowOff>0</xdr:rowOff>
    </xdr:from>
    <xdr:ext cx="95250" cy="171450"/>
    <xdr:sp macro="" textlink="">
      <xdr:nvSpPr>
        <xdr:cNvPr id="10" name="Text Box 19">
          <a:extLst>
            <a:ext uri="{FF2B5EF4-FFF2-40B4-BE49-F238E27FC236}">
              <a16:creationId xmlns:a16="http://schemas.microsoft.com/office/drawing/2014/main" id="{00000000-0008-0000-0500-00000A000000}"/>
            </a:ext>
          </a:extLst>
        </xdr:cNvPr>
        <xdr:cNvSpPr txBox="1">
          <a:spLocks noChangeArrowheads="1"/>
        </xdr:cNvSpPr>
      </xdr:nvSpPr>
      <xdr:spPr bwMode="auto">
        <a:xfrm>
          <a:off x="327564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11" name="Text Box 16">
          <a:extLst>
            <a:ext uri="{FF2B5EF4-FFF2-40B4-BE49-F238E27FC236}">
              <a16:creationId xmlns:a16="http://schemas.microsoft.com/office/drawing/2014/main" id="{00000000-0008-0000-0500-00000B000000}"/>
            </a:ext>
          </a:extLst>
        </xdr:cNvPr>
        <xdr:cNvSpPr txBox="1">
          <a:spLocks noChangeArrowheads="1"/>
        </xdr:cNvSpPr>
      </xdr:nvSpPr>
      <xdr:spPr bwMode="auto">
        <a:xfrm>
          <a:off x="341280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12" name="Text Box 17">
          <a:extLst>
            <a:ext uri="{FF2B5EF4-FFF2-40B4-BE49-F238E27FC236}">
              <a16:creationId xmlns:a16="http://schemas.microsoft.com/office/drawing/2014/main" id="{00000000-0008-0000-0500-00000C000000}"/>
            </a:ext>
          </a:extLst>
        </xdr:cNvPr>
        <xdr:cNvSpPr txBox="1">
          <a:spLocks noChangeArrowheads="1"/>
        </xdr:cNvSpPr>
      </xdr:nvSpPr>
      <xdr:spPr bwMode="auto">
        <a:xfrm>
          <a:off x="341280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13" name="Text Box 18">
          <a:extLst>
            <a:ext uri="{FF2B5EF4-FFF2-40B4-BE49-F238E27FC236}">
              <a16:creationId xmlns:a16="http://schemas.microsoft.com/office/drawing/2014/main" id="{00000000-0008-0000-0500-00000D000000}"/>
            </a:ext>
          </a:extLst>
        </xdr:cNvPr>
        <xdr:cNvSpPr txBox="1">
          <a:spLocks noChangeArrowheads="1"/>
        </xdr:cNvSpPr>
      </xdr:nvSpPr>
      <xdr:spPr bwMode="auto">
        <a:xfrm>
          <a:off x="341280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14" name="Text Box 19">
          <a:extLst>
            <a:ext uri="{FF2B5EF4-FFF2-40B4-BE49-F238E27FC236}">
              <a16:creationId xmlns:a16="http://schemas.microsoft.com/office/drawing/2014/main" id="{00000000-0008-0000-0500-00000E000000}"/>
            </a:ext>
          </a:extLst>
        </xdr:cNvPr>
        <xdr:cNvSpPr txBox="1">
          <a:spLocks noChangeArrowheads="1"/>
        </xdr:cNvSpPr>
      </xdr:nvSpPr>
      <xdr:spPr bwMode="auto">
        <a:xfrm>
          <a:off x="341280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12</xdr:row>
      <xdr:rowOff>504825</xdr:rowOff>
    </xdr:from>
    <xdr:ext cx="95250" cy="442269"/>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34128075" y="10248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16" name="Text Box 16">
          <a:extLst>
            <a:ext uri="{FF2B5EF4-FFF2-40B4-BE49-F238E27FC236}">
              <a16:creationId xmlns:a16="http://schemas.microsoft.com/office/drawing/2014/main" id="{00000000-0008-0000-0500-000010000000}"/>
            </a:ext>
          </a:extLst>
        </xdr:cNvPr>
        <xdr:cNvSpPr txBox="1">
          <a:spLocks noChangeArrowheads="1"/>
        </xdr:cNvSpPr>
      </xdr:nvSpPr>
      <xdr:spPr bwMode="auto">
        <a:xfrm>
          <a:off x="341280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17" name="Text Box 17">
          <a:extLst>
            <a:ext uri="{FF2B5EF4-FFF2-40B4-BE49-F238E27FC236}">
              <a16:creationId xmlns:a16="http://schemas.microsoft.com/office/drawing/2014/main" id="{00000000-0008-0000-0500-000011000000}"/>
            </a:ext>
          </a:extLst>
        </xdr:cNvPr>
        <xdr:cNvSpPr txBox="1">
          <a:spLocks noChangeArrowheads="1"/>
        </xdr:cNvSpPr>
      </xdr:nvSpPr>
      <xdr:spPr bwMode="auto">
        <a:xfrm>
          <a:off x="341280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18" name="Text Box 18">
          <a:extLst>
            <a:ext uri="{FF2B5EF4-FFF2-40B4-BE49-F238E27FC236}">
              <a16:creationId xmlns:a16="http://schemas.microsoft.com/office/drawing/2014/main" id="{00000000-0008-0000-0500-000012000000}"/>
            </a:ext>
          </a:extLst>
        </xdr:cNvPr>
        <xdr:cNvSpPr txBox="1">
          <a:spLocks noChangeArrowheads="1"/>
        </xdr:cNvSpPr>
      </xdr:nvSpPr>
      <xdr:spPr bwMode="auto">
        <a:xfrm>
          <a:off x="341280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9</xdr:row>
      <xdr:rowOff>0</xdr:rowOff>
    </xdr:from>
    <xdr:ext cx="95250" cy="171450"/>
    <xdr:sp macro="" textlink="">
      <xdr:nvSpPr>
        <xdr:cNvPr id="19" name="Text Box 19">
          <a:extLst>
            <a:ext uri="{FF2B5EF4-FFF2-40B4-BE49-F238E27FC236}">
              <a16:creationId xmlns:a16="http://schemas.microsoft.com/office/drawing/2014/main" id="{00000000-0008-0000-0500-000013000000}"/>
            </a:ext>
          </a:extLst>
        </xdr:cNvPr>
        <xdr:cNvSpPr txBox="1">
          <a:spLocks noChangeArrowheads="1"/>
        </xdr:cNvSpPr>
      </xdr:nvSpPr>
      <xdr:spPr bwMode="auto">
        <a:xfrm>
          <a:off x="341280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12</xdr:row>
      <xdr:rowOff>504825</xdr:rowOff>
    </xdr:from>
    <xdr:ext cx="95250" cy="442269"/>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34128075" y="10248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1" name="Text Box 16">
          <a:extLst>
            <a:ext uri="{FF2B5EF4-FFF2-40B4-BE49-F238E27FC236}">
              <a16:creationId xmlns:a16="http://schemas.microsoft.com/office/drawing/2014/main" id="{00000000-0008-0000-0500-00001500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2" name="Text Box 17">
          <a:extLst>
            <a:ext uri="{FF2B5EF4-FFF2-40B4-BE49-F238E27FC236}">
              <a16:creationId xmlns:a16="http://schemas.microsoft.com/office/drawing/2014/main" id="{00000000-0008-0000-0500-00001600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3" name="Text Box 18">
          <a:extLst>
            <a:ext uri="{FF2B5EF4-FFF2-40B4-BE49-F238E27FC236}">
              <a16:creationId xmlns:a16="http://schemas.microsoft.com/office/drawing/2014/main" id="{00000000-0008-0000-0500-00001700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4" name="Text Box 19">
          <a:extLst>
            <a:ext uri="{FF2B5EF4-FFF2-40B4-BE49-F238E27FC236}">
              <a16:creationId xmlns:a16="http://schemas.microsoft.com/office/drawing/2014/main" id="{00000000-0008-0000-0500-00001800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5" name="Text Box 16">
          <a:extLst>
            <a:ext uri="{FF2B5EF4-FFF2-40B4-BE49-F238E27FC236}">
              <a16:creationId xmlns:a16="http://schemas.microsoft.com/office/drawing/2014/main" id="{00000000-0008-0000-0500-00001900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6" name="Text Box 17">
          <a:extLst>
            <a:ext uri="{FF2B5EF4-FFF2-40B4-BE49-F238E27FC236}">
              <a16:creationId xmlns:a16="http://schemas.microsoft.com/office/drawing/2014/main" id="{00000000-0008-0000-0500-00001A00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7" name="Text Box 18">
          <a:extLst>
            <a:ext uri="{FF2B5EF4-FFF2-40B4-BE49-F238E27FC236}">
              <a16:creationId xmlns:a16="http://schemas.microsoft.com/office/drawing/2014/main" id="{00000000-0008-0000-0500-00001B00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8" name="Text Box 19">
          <a:extLst>
            <a:ext uri="{FF2B5EF4-FFF2-40B4-BE49-F238E27FC236}">
              <a16:creationId xmlns:a16="http://schemas.microsoft.com/office/drawing/2014/main" id="{00000000-0008-0000-0500-00001C00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29" name="Text Box 16">
          <a:extLst>
            <a:ext uri="{FF2B5EF4-FFF2-40B4-BE49-F238E27FC236}">
              <a16:creationId xmlns:a16="http://schemas.microsoft.com/office/drawing/2014/main" id="{00000000-0008-0000-0500-00001D00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0" name="Text Box 17">
          <a:extLst>
            <a:ext uri="{FF2B5EF4-FFF2-40B4-BE49-F238E27FC236}">
              <a16:creationId xmlns:a16="http://schemas.microsoft.com/office/drawing/2014/main" id="{00000000-0008-0000-0500-00001E00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1" name="Text Box 18">
          <a:extLst>
            <a:ext uri="{FF2B5EF4-FFF2-40B4-BE49-F238E27FC236}">
              <a16:creationId xmlns:a16="http://schemas.microsoft.com/office/drawing/2014/main" id="{00000000-0008-0000-0500-00001F00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2" name="Text Box 19">
          <a:extLst>
            <a:ext uri="{FF2B5EF4-FFF2-40B4-BE49-F238E27FC236}">
              <a16:creationId xmlns:a16="http://schemas.microsoft.com/office/drawing/2014/main" id="{00000000-0008-0000-0500-00002000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3" name="Text Box 16">
          <a:extLst>
            <a:ext uri="{FF2B5EF4-FFF2-40B4-BE49-F238E27FC236}">
              <a16:creationId xmlns:a16="http://schemas.microsoft.com/office/drawing/2014/main" id="{00000000-0008-0000-0500-00002100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4" name="Text Box 17">
          <a:extLst>
            <a:ext uri="{FF2B5EF4-FFF2-40B4-BE49-F238E27FC236}">
              <a16:creationId xmlns:a16="http://schemas.microsoft.com/office/drawing/2014/main" id="{00000000-0008-0000-0500-00002200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5" name="Text Box 18">
          <a:extLst>
            <a:ext uri="{FF2B5EF4-FFF2-40B4-BE49-F238E27FC236}">
              <a16:creationId xmlns:a16="http://schemas.microsoft.com/office/drawing/2014/main" id="{00000000-0008-0000-0500-00002300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9</xdr:row>
      <xdr:rowOff>0</xdr:rowOff>
    </xdr:from>
    <xdr:ext cx="95250" cy="171450"/>
    <xdr:sp macro="" textlink="">
      <xdr:nvSpPr>
        <xdr:cNvPr id="36" name="Text Box 19">
          <a:extLst>
            <a:ext uri="{FF2B5EF4-FFF2-40B4-BE49-F238E27FC236}">
              <a16:creationId xmlns:a16="http://schemas.microsoft.com/office/drawing/2014/main" id="{00000000-0008-0000-0500-00002400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14</xdr:row>
      <xdr:rowOff>0</xdr:rowOff>
    </xdr:from>
    <xdr:ext cx="95250" cy="171450"/>
    <xdr:sp macro="" textlink="">
      <xdr:nvSpPr>
        <xdr:cNvPr id="37" name="Text Box 16">
          <a:extLst>
            <a:ext uri="{FF2B5EF4-FFF2-40B4-BE49-F238E27FC236}">
              <a16:creationId xmlns:a16="http://schemas.microsoft.com/office/drawing/2014/main" id="{00000000-0008-0000-0500-000025000000}"/>
            </a:ext>
          </a:extLst>
        </xdr:cNvPr>
        <xdr:cNvSpPr txBox="1">
          <a:spLocks noChangeArrowheads="1"/>
        </xdr:cNvSpPr>
      </xdr:nvSpPr>
      <xdr:spPr bwMode="auto">
        <a:xfrm>
          <a:off x="886777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14</xdr:row>
      <xdr:rowOff>0</xdr:rowOff>
    </xdr:from>
    <xdr:ext cx="95250" cy="171450"/>
    <xdr:sp macro="" textlink="">
      <xdr:nvSpPr>
        <xdr:cNvPr id="38" name="Text Box 17">
          <a:extLst>
            <a:ext uri="{FF2B5EF4-FFF2-40B4-BE49-F238E27FC236}">
              <a16:creationId xmlns:a16="http://schemas.microsoft.com/office/drawing/2014/main" id="{00000000-0008-0000-0500-000026000000}"/>
            </a:ext>
          </a:extLst>
        </xdr:cNvPr>
        <xdr:cNvSpPr txBox="1">
          <a:spLocks noChangeArrowheads="1"/>
        </xdr:cNvSpPr>
      </xdr:nvSpPr>
      <xdr:spPr bwMode="auto">
        <a:xfrm>
          <a:off x="886777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14</xdr:row>
      <xdr:rowOff>0</xdr:rowOff>
    </xdr:from>
    <xdr:ext cx="95250" cy="171450"/>
    <xdr:sp macro="" textlink="">
      <xdr:nvSpPr>
        <xdr:cNvPr id="39" name="Text Box 18">
          <a:extLst>
            <a:ext uri="{FF2B5EF4-FFF2-40B4-BE49-F238E27FC236}">
              <a16:creationId xmlns:a16="http://schemas.microsoft.com/office/drawing/2014/main" id="{00000000-0008-0000-0500-000027000000}"/>
            </a:ext>
          </a:extLst>
        </xdr:cNvPr>
        <xdr:cNvSpPr txBox="1">
          <a:spLocks noChangeArrowheads="1"/>
        </xdr:cNvSpPr>
      </xdr:nvSpPr>
      <xdr:spPr bwMode="auto">
        <a:xfrm>
          <a:off x="886777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14</xdr:row>
      <xdr:rowOff>0</xdr:rowOff>
    </xdr:from>
    <xdr:ext cx="95250" cy="171450"/>
    <xdr:sp macro="" textlink="">
      <xdr:nvSpPr>
        <xdr:cNvPr id="40" name="Text Box 19">
          <a:extLst>
            <a:ext uri="{FF2B5EF4-FFF2-40B4-BE49-F238E27FC236}">
              <a16:creationId xmlns:a16="http://schemas.microsoft.com/office/drawing/2014/main" id="{00000000-0008-0000-0500-000028000000}"/>
            </a:ext>
          </a:extLst>
        </xdr:cNvPr>
        <xdr:cNvSpPr txBox="1">
          <a:spLocks noChangeArrowheads="1"/>
        </xdr:cNvSpPr>
      </xdr:nvSpPr>
      <xdr:spPr bwMode="auto">
        <a:xfrm>
          <a:off x="886777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17</xdr:row>
      <xdr:rowOff>504825</xdr:rowOff>
    </xdr:from>
    <xdr:ext cx="95250" cy="442269"/>
    <xdr:sp macro="" textlink="">
      <xdr:nvSpPr>
        <xdr:cNvPr id="41" name="Text Box 15">
          <a:extLst>
            <a:ext uri="{FF2B5EF4-FFF2-40B4-BE49-F238E27FC236}">
              <a16:creationId xmlns:a16="http://schemas.microsoft.com/office/drawing/2014/main" id="{00000000-0008-0000-0500-000029000000}"/>
            </a:ext>
          </a:extLst>
        </xdr:cNvPr>
        <xdr:cNvSpPr txBox="1">
          <a:spLocks noChangeArrowheads="1"/>
        </xdr:cNvSpPr>
      </xdr:nvSpPr>
      <xdr:spPr bwMode="auto">
        <a:xfrm>
          <a:off x="8867775" y="13868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14</xdr:row>
      <xdr:rowOff>0</xdr:rowOff>
    </xdr:from>
    <xdr:ext cx="95250" cy="171450"/>
    <xdr:sp macro="" textlink="">
      <xdr:nvSpPr>
        <xdr:cNvPr id="42" name="Text Box 16">
          <a:extLst>
            <a:ext uri="{FF2B5EF4-FFF2-40B4-BE49-F238E27FC236}">
              <a16:creationId xmlns:a16="http://schemas.microsoft.com/office/drawing/2014/main" id="{00000000-0008-0000-0500-00002A000000}"/>
            </a:ext>
          </a:extLst>
        </xdr:cNvPr>
        <xdr:cNvSpPr txBox="1">
          <a:spLocks noChangeArrowheads="1"/>
        </xdr:cNvSpPr>
      </xdr:nvSpPr>
      <xdr:spPr bwMode="auto">
        <a:xfrm>
          <a:off x="3275647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14</xdr:row>
      <xdr:rowOff>0</xdr:rowOff>
    </xdr:from>
    <xdr:ext cx="95250" cy="171450"/>
    <xdr:sp macro="" textlink="">
      <xdr:nvSpPr>
        <xdr:cNvPr id="43" name="Text Box 17">
          <a:extLst>
            <a:ext uri="{FF2B5EF4-FFF2-40B4-BE49-F238E27FC236}">
              <a16:creationId xmlns:a16="http://schemas.microsoft.com/office/drawing/2014/main" id="{00000000-0008-0000-0500-00002B000000}"/>
            </a:ext>
          </a:extLst>
        </xdr:cNvPr>
        <xdr:cNvSpPr txBox="1">
          <a:spLocks noChangeArrowheads="1"/>
        </xdr:cNvSpPr>
      </xdr:nvSpPr>
      <xdr:spPr bwMode="auto">
        <a:xfrm>
          <a:off x="3275647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14</xdr:row>
      <xdr:rowOff>0</xdr:rowOff>
    </xdr:from>
    <xdr:ext cx="95250" cy="171450"/>
    <xdr:sp macro="" textlink="">
      <xdr:nvSpPr>
        <xdr:cNvPr id="44" name="Text Box 18">
          <a:extLst>
            <a:ext uri="{FF2B5EF4-FFF2-40B4-BE49-F238E27FC236}">
              <a16:creationId xmlns:a16="http://schemas.microsoft.com/office/drawing/2014/main" id="{00000000-0008-0000-0500-00002C000000}"/>
            </a:ext>
          </a:extLst>
        </xdr:cNvPr>
        <xdr:cNvSpPr txBox="1">
          <a:spLocks noChangeArrowheads="1"/>
        </xdr:cNvSpPr>
      </xdr:nvSpPr>
      <xdr:spPr bwMode="auto">
        <a:xfrm>
          <a:off x="3275647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14</xdr:row>
      <xdr:rowOff>0</xdr:rowOff>
    </xdr:from>
    <xdr:ext cx="95250" cy="171450"/>
    <xdr:sp macro="" textlink="">
      <xdr:nvSpPr>
        <xdr:cNvPr id="45" name="Text Box 19">
          <a:extLst>
            <a:ext uri="{FF2B5EF4-FFF2-40B4-BE49-F238E27FC236}">
              <a16:creationId xmlns:a16="http://schemas.microsoft.com/office/drawing/2014/main" id="{00000000-0008-0000-0500-00002D000000}"/>
            </a:ext>
          </a:extLst>
        </xdr:cNvPr>
        <xdr:cNvSpPr txBox="1">
          <a:spLocks noChangeArrowheads="1"/>
        </xdr:cNvSpPr>
      </xdr:nvSpPr>
      <xdr:spPr bwMode="auto">
        <a:xfrm>
          <a:off x="3275647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46" name="Text Box 16">
          <a:extLst>
            <a:ext uri="{FF2B5EF4-FFF2-40B4-BE49-F238E27FC236}">
              <a16:creationId xmlns:a16="http://schemas.microsoft.com/office/drawing/2014/main" id="{00000000-0008-0000-0500-00002E000000}"/>
            </a:ext>
          </a:extLst>
        </xdr:cNvPr>
        <xdr:cNvSpPr txBox="1">
          <a:spLocks noChangeArrowheads="1"/>
        </xdr:cNvSpPr>
      </xdr:nvSpPr>
      <xdr:spPr bwMode="auto">
        <a:xfrm>
          <a:off x="3412807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47" name="Text Box 17">
          <a:extLst>
            <a:ext uri="{FF2B5EF4-FFF2-40B4-BE49-F238E27FC236}">
              <a16:creationId xmlns:a16="http://schemas.microsoft.com/office/drawing/2014/main" id="{00000000-0008-0000-0500-00002F000000}"/>
            </a:ext>
          </a:extLst>
        </xdr:cNvPr>
        <xdr:cNvSpPr txBox="1">
          <a:spLocks noChangeArrowheads="1"/>
        </xdr:cNvSpPr>
      </xdr:nvSpPr>
      <xdr:spPr bwMode="auto">
        <a:xfrm>
          <a:off x="3412807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48" name="Text Box 18">
          <a:extLst>
            <a:ext uri="{FF2B5EF4-FFF2-40B4-BE49-F238E27FC236}">
              <a16:creationId xmlns:a16="http://schemas.microsoft.com/office/drawing/2014/main" id="{00000000-0008-0000-0500-000030000000}"/>
            </a:ext>
          </a:extLst>
        </xdr:cNvPr>
        <xdr:cNvSpPr txBox="1">
          <a:spLocks noChangeArrowheads="1"/>
        </xdr:cNvSpPr>
      </xdr:nvSpPr>
      <xdr:spPr bwMode="auto">
        <a:xfrm>
          <a:off x="3412807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49" name="Text Box 19">
          <a:extLst>
            <a:ext uri="{FF2B5EF4-FFF2-40B4-BE49-F238E27FC236}">
              <a16:creationId xmlns:a16="http://schemas.microsoft.com/office/drawing/2014/main" id="{00000000-0008-0000-0500-000031000000}"/>
            </a:ext>
          </a:extLst>
        </xdr:cNvPr>
        <xdr:cNvSpPr txBox="1">
          <a:spLocks noChangeArrowheads="1"/>
        </xdr:cNvSpPr>
      </xdr:nvSpPr>
      <xdr:spPr bwMode="auto">
        <a:xfrm>
          <a:off x="3412807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17</xdr:row>
      <xdr:rowOff>504825</xdr:rowOff>
    </xdr:from>
    <xdr:ext cx="95250" cy="442269"/>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34128075" y="13868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51" name="Text Box 16">
          <a:extLst>
            <a:ext uri="{FF2B5EF4-FFF2-40B4-BE49-F238E27FC236}">
              <a16:creationId xmlns:a16="http://schemas.microsoft.com/office/drawing/2014/main" id="{00000000-0008-0000-0500-000033000000}"/>
            </a:ext>
          </a:extLst>
        </xdr:cNvPr>
        <xdr:cNvSpPr txBox="1">
          <a:spLocks noChangeArrowheads="1"/>
        </xdr:cNvSpPr>
      </xdr:nvSpPr>
      <xdr:spPr bwMode="auto">
        <a:xfrm>
          <a:off x="3412807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52" name="Text Box 17">
          <a:extLst>
            <a:ext uri="{FF2B5EF4-FFF2-40B4-BE49-F238E27FC236}">
              <a16:creationId xmlns:a16="http://schemas.microsoft.com/office/drawing/2014/main" id="{00000000-0008-0000-0500-000034000000}"/>
            </a:ext>
          </a:extLst>
        </xdr:cNvPr>
        <xdr:cNvSpPr txBox="1">
          <a:spLocks noChangeArrowheads="1"/>
        </xdr:cNvSpPr>
      </xdr:nvSpPr>
      <xdr:spPr bwMode="auto">
        <a:xfrm>
          <a:off x="3412807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53" name="Text Box 18">
          <a:extLst>
            <a:ext uri="{FF2B5EF4-FFF2-40B4-BE49-F238E27FC236}">
              <a16:creationId xmlns:a16="http://schemas.microsoft.com/office/drawing/2014/main" id="{00000000-0008-0000-0500-000035000000}"/>
            </a:ext>
          </a:extLst>
        </xdr:cNvPr>
        <xdr:cNvSpPr txBox="1">
          <a:spLocks noChangeArrowheads="1"/>
        </xdr:cNvSpPr>
      </xdr:nvSpPr>
      <xdr:spPr bwMode="auto">
        <a:xfrm>
          <a:off x="3412807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14</xdr:row>
      <xdr:rowOff>0</xdr:rowOff>
    </xdr:from>
    <xdr:ext cx="95250" cy="171450"/>
    <xdr:sp macro="" textlink="">
      <xdr:nvSpPr>
        <xdr:cNvPr id="54" name="Text Box 19">
          <a:extLst>
            <a:ext uri="{FF2B5EF4-FFF2-40B4-BE49-F238E27FC236}">
              <a16:creationId xmlns:a16="http://schemas.microsoft.com/office/drawing/2014/main" id="{00000000-0008-0000-0500-000036000000}"/>
            </a:ext>
          </a:extLst>
        </xdr:cNvPr>
        <xdr:cNvSpPr txBox="1">
          <a:spLocks noChangeArrowheads="1"/>
        </xdr:cNvSpPr>
      </xdr:nvSpPr>
      <xdr:spPr bwMode="auto">
        <a:xfrm>
          <a:off x="3412807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17</xdr:row>
      <xdr:rowOff>504825</xdr:rowOff>
    </xdr:from>
    <xdr:ext cx="95250" cy="442269"/>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34128075" y="13868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56" name="Text Box 16">
          <a:extLst>
            <a:ext uri="{FF2B5EF4-FFF2-40B4-BE49-F238E27FC236}">
              <a16:creationId xmlns:a16="http://schemas.microsoft.com/office/drawing/2014/main" id="{00000000-0008-0000-0500-000038000000}"/>
            </a:ext>
          </a:extLst>
        </xdr:cNvPr>
        <xdr:cNvSpPr txBox="1">
          <a:spLocks noChangeArrowheads="1"/>
        </xdr:cNvSpPr>
      </xdr:nvSpPr>
      <xdr:spPr bwMode="auto">
        <a:xfrm>
          <a:off x="3586162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57" name="Text Box 17">
          <a:extLst>
            <a:ext uri="{FF2B5EF4-FFF2-40B4-BE49-F238E27FC236}">
              <a16:creationId xmlns:a16="http://schemas.microsoft.com/office/drawing/2014/main" id="{00000000-0008-0000-0500-000039000000}"/>
            </a:ext>
          </a:extLst>
        </xdr:cNvPr>
        <xdr:cNvSpPr txBox="1">
          <a:spLocks noChangeArrowheads="1"/>
        </xdr:cNvSpPr>
      </xdr:nvSpPr>
      <xdr:spPr bwMode="auto">
        <a:xfrm>
          <a:off x="3586162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58" name="Text Box 18">
          <a:extLst>
            <a:ext uri="{FF2B5EF4-FFF2-40B4-BE49-F238E27FC236}">
              <a16:creationId xmlns:a16="http://schemas.microsoft.com/office/drawing/2014/main" id="{00000000-0008-0000-0500-00003A000000}"/>
            </a:ext>
          </a:extLst>
        </xdr:cNvPr>
        <xdr:cNvSpPr txBox="1">
          <a:spLocks noChangeArrowheads="1"/>
        </xdr:cNvSpPr>
      </xdr:nvSpPr>
      <xdr:spPr bwMode="auto">
        <a:xfrm>
          <a:off x="3586162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59" name="Text Box 19">
          <a:extLst>
            <a:ext uri="{FF2B5EF4-FFF2-40B4-BE49-F238E27FC236}">
              <a16:creationId xmlns:a16="http://schemas.microsoft.com/office/drawing/2014/main" id="{00000000-0008-0000-0500-00003B000000}"/>
            </a:ext>
          </a:extLst>
        </xdr:cNvPr>
        <xdr:cNvSpPr txBox="1">
          <a:spLocks noChangeArrowheads="1"/>
        </xdr:cNvSpPr>
      </xdr:nvSpPr>
      <xdr:spPr bwMode="auto">
        <a:xfrm>
          <a:off x="3586162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3586162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3586162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3586162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3586162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64" name="Text Box 16">
          <a:extLst>
            <a:ext uri="{FF2B5EF4-FFF2-40B4-BE49-F238E27FC236}">
              <a16:creationId xmlns:a16="http://schemas.microsoft.com/office/drawing/2014/main" id="{00000000-0008-0000-0500-000040000000}"/>
            </a:ext>
          </a:extLst>
        </xdr:cNvPr>
        <xdr:cNvSpPr txBox="1">
          <a:spLocks noChangeArrowheads="1"/>
        </xdr:cNvSpPr>
      </xdr:nvSpPr>
      <xdr:spPr bwMode="auto">
        <a:xfrm>
          <a:off x="3586162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65" name="Text Box 17">
          <a:extLst>
            <a:ext uri="{FF2B5EF4-FFF2-40B4-BE49-F238E27FC236}">
              <a16:creationId xmlns:a16="http://schemas.microsoft.com/office/drawing/2014/main" id="{00000000-0008-0000-0500-000041000000}"/>
            </a:ext>
          </a:extLst>
        </xdr:cNvPr>
        <xdr:cNvSpPr txBox="1">
          <a:spLocks noChangeArrowheads="1"/>
        </xdr:cNvSpPr>
      </xdr:nvSpPr>
      <xdr:spPr bwMode="auto">
        <a:xfrm>
          <a:off x="3586162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66" name="Text Box 18">
          <a:extLst>
            <a:ext uri="{FF2B5EF4-FFF2-40B4-BE49-F238E27FC236}">
              <a16:creationId xmlns:a16="http://schemas.microsoft.com/office/drawing/2014/main" id="{00000000-0008-0000-0500-000042000000}"/>
            </a:ext>
          </a:extLst>
        </xdr:cNvPr>
        <xdr:cNvSpPr txBox="1">
          <a:spLocks noChangeArrowheads="1"/>
        </xdr:cNvSpPr>
      </xdr:nvSpPr>
      <xdr:spPr bwMode="auto">
        <a:xfrm>
          <a:off x="3586162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67" name="Text Box 19">
          <a:extLst>
            <a:ext uri="{FF2B5EF4-FFF2-40B4-BE49-F238E27FC236}">
              <a16:creationId xmlns:a16="http://schemas.microsoft.com/office/drawing/2014/main" id="{00000000-0008-0000-0500-000043000000}"/>
            </a:ext>
          </a:extLst>
        </xdr:cNvPr>
        <xdr:cNvSpPr txBox="1">
          <a:spLocks noChangeArrowheads="1"/>
        </xdr:cNvSpPr>
      </xdr:nvSpPr>
      <xdr:spPr bwMode="auto">
        <a:xfrm>
          <a:off x="3586162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68" name="Text Box 16">
          <a:extLst>
            <a:ext uri="{FF2B5EF4-FFF2-40B4-BE49-F238E27FC236}">
              <a16:creationId xmlns:a16="http://schemas.microsoft.com/office/drawing/2014/main" id="{00000000-0008-0000-0500-000044000000}"/>
            </a:ext>
          </a:extLst>
        </xdr:cNvPr>
        <xdr:cNvSpPr txBox="1">
          <a:spLocks noChangeArrowheads="1"/>
        </xdr:cNvSpPr>
      </xdr:nvSpPr>
      <xdr:spPr bwMode="auto">
        <a:xfrm>
          <a:off x="3586162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69" name="Text Box 17">
          <a:extLst>
            <a:ext uri="{FF2B5EF4-FFF2-40B4-BE49-F238E27FC236}">
              <a16:creationId xmlns:a16="http://schemas.microsoft.com/office/drawing/2014/main" id="{00000000-0008-0000-0500-000045000000}"/>
            </a:ext>
          </a:extLst>
        </xdr:cNvPr>
        <xdr:cNvSpPr txBox="1">
          <a:spLocks noChangeArrowheads="1"/>
        </xdr:cNvSpPr>
      </xdr:nvSpPr>
      <xdr:spPr bwMode="auto">
        <a:xfrm>
          <a:off x="3586162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70" name="Text Box 18">
          <a:extLst>
            <a:ext uri="{FF2B5EF4-FFF2-40B4-BE49-F238E27FC236}">
              <a16:creationId xmlns:a16="http://schemas.microsoft.com/office/drawing/2014/main" id="{00000000-0008-0000-0500-000046000000}"/>
            </a:ext>
          </a:extLst>
        </xdr:cNvPr>
        <xdr:cNvSpPr txBox="1">
          <a:spLocks noChangeArrowheads="1"/>
        </xdr:cNvSpPr>
      </xdr:nvSpPr>
      <xdr:spPr bwMode="auto">
        <a:xfrm>
          <a:off x="3586162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14</xdr:row>
      <xdr:rowOff>0</xdr:rowOff>
    </xdr:from>
    <xdr:ext cx="95250" cy="171450"/>
    <xdr:sp macro="" textlink="">
      <xdr:nvSpPr>
        <xdr:cNvPr id="71" name="Text Box 19">
          <a:extLst>
            <a:ext uri="{FF2B5EF4-FFF2-40B4-BE49-F238E27FC236}">
              <a16:creationId xmlns:a16="http://schemas.microsoft.com/office/drawing/2014/main" id="{00000000-0008-0000-0500-000047000000}"/>
            </a:ext>
          </a:extLst>
        </xdr:cNvPr>
        <xdr:cNvSpPr txBox="1">
          <a:spLocks noChangeArrowheads="1"/>
        </xdr:cNvSpPr>
      </xdr:nvSpPr>
      <xdr:spPr bwMode="auto">
        <a:xfrm>
          <a:off x="35861625" y="1024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19</xdr:row>
      <xdr:rowOff>0</xdr:rowOff>
    </xdr:from>
    <xdr:ext cx="95250" cy="171450"/>
    <xdr:sp macro="" textlink="">
      <xdr:nvSpPr>
        <xdr:cNvPr id="72" name="Text Box 16">
          <a:extLst>
            <a:ext uri="{FF2B5EF4-FFF2-40B4-BE49-F238E27FC236}">
              <a16:creationId xmlns:a16="http://schemas.microsoft.com/office/drawing/2014/main" id="{00000000-0008-0000-0500-000048000000}"/>
            </a:ext>
          </a:extLst>
        </xdr:cNvPr>
        <xdr:cNvSpPr txBox="1">
          <a:spLocks noChangeArrowheads="1"/>
        </xdr:cNvSpPr>
      </xdr:nvSpPr>
      <xdr:spPr bwMode="auto">
        <a:xfrm>
          <a:off x="886777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19</xdr:row>
      <xdr:rowOff>0</xdr:rowOff>
    </xdr:from>
    <xdr:ext cx="95250" cy="171450"/>
    <xdr:sp macro="" textlink="">
      <xdr:nvSpPr>
        <xdr:cNvPr id="73" name="Text Box 17">
          <a:extLst>
            <a:ext uri="{FF2B5EF4-FFF2-40B4-BE49-F238E27FC236}">
              <a16:creationId xmlns:a16="http://schemas.microsoft.com/office/drawing/2014/main" id="{00000000-0008-0000-0500-000049000000}"/>
            </a:ext>
          </a:extLst>
        </xdr:cNvPr>
        <xdr:cNvSpPr txBox="1">
          <a:spLocks noChangeArrowheads="1"/>
        </xdr:cNvSpPr>
      </xdr:nvSpPr>
      <xdr:spPr bwMode="auto">
        <a:xfrm>
          <a:off x="886777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19</xdr:row>
      <xdr:rowOff>0</xdr:rowOff>
    </xdr:from>
    <xdr:ext cx="95250" cy="171450"/>
    <xdr:sp macro="" textlink="">
      <xdr:nvSpPr>
        <xdr:cNvPr id="74" name="Text Box 18">
          <a:extLst>
            <a:ext uri="{FF2B5EF4-FFF2-40B4-BE49-F238E27FC236}">
              <a16:creationId xmlns:a16="http://schemas.microsoft.com/office/drawing/2014/main" id="{00000000-0008-0000-0500-00004A000000}"/>
            </a:ext>
          </a:extLst>
        </xdr:cNvPr>
        <xdr:cNvSpPr txBox="1">
          <a:spLocks noChangeArrowheads="1"/>
        </xdr:cNvSpPr>
      </xdr:nvSpPr>
      <xdr:spPr bwMode="auto">
        <a:xfrm>
          <a:off x="886777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19</xdr:row>
      <xdr:rowOff>0</xdr:rowOff>
    </xdr:from>
    <xdr:ext cx="95250" cy="171450"/>
    <xdr:sp macro="" textlink="">
      <xdr:nvSpPr>
        <xdr:cNvPr id="75" name="Text Box 19">
          <a:extLst>
            <a:ext uri="{FF2B5EF4-FFF2-40B4-BE49-F238E27FC236}">
              <a16:creationId xmlns:a16="http://schemas.microsoft.com/office/drawing/2014/main" id="{00000000-0008-0000-0500-00004B000000}"/>
            </a:ext>
          </a:extLst>
        </xdr:cNvPr>
        <xdr:cNvSpPr txBox="1">
          <a:spLocks noChangeArrowheads="1"/>
        </xdr:cNvSpPr>
      </xdr:nvSpPr>
      <xdr:spPr bwMode="auto">
        <a:xfrm>
          <a:off x="886777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19</xdr:row>
      <xdr:rowOff>0</xdr:rowOff>
    </xdr:from>
    <xdr:ext cx="95250" cy="171450"/>
    <xdr:sp macro="" textlink="">
      <xdr:nvSpPr>
        <xdr:cNvPr id="76" name="Text Box 16">
          <a:extLst>
            <a:ext uri="{FF2B5EF4-FFF2-40B4-BE49-F238E27FC236}">
              <a16:creationId xmlns:a16="http://schemas.microsoft.com/office/drawing/2014/main" id="{00000000-0008-0000-0500-00004C000000}"/>
            </a:ext>
          </a:extLst>
        </xdr:cNvPr>
        <xdr:cNvSpPr txBox="1">
          <a:spLocks noChangeArrowheads="1"/>
        </xdr:cNvSpPr>
      </xdr:nvSpPr>
      <xdr:spPr bwMode="auto">
        <a:xfrm>
          <a:off x="3275647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19</xdr:row>
      <xdr:rowOff>0</xdr:rowOff>
    </xdr:from>
    <xdr:ext cx="95250" cy="171450"/>
    <xdr:sp macro="" textlink="">
      <xdr:nvSpPr>
        <xdr:cNvPr id="77" name="Text Box 17">
          <a:extLst>
            <a:ext uri="{FF2B5EF4-FFF2-40B4-BE49-F238E27FC236}">
              <a16:creationId xmlns:a16="http://schemas.microsoft.com/office/drawing/2014/main" id="{00000000-0008-0000-0500-00004D000000}"/>
            </a:ext>
          </a:extLst>
        </xdr:cNvPr>
        <xdr:cNvSpPr txBox="1">
          <a:spLocks noChangeArrowheads="1"/>
        </xdr:cNvSpPr>
      </xdr:nvSpPr>
      <xdr:spPr bwMode="auto">
        <a:xfrm>
          <a:off x="3275647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19</xdr:row>
      <xdr:rowOff>0</xdr:rowOff>
    </xdr:from>
    <xdr:ext cx="95250" cy="171450"/>
    <xdr:sp macro="" textlink="">
      <xdr:nvSpPr>
        <xdr:cNvPr id="78" name="Text Box 18">
          <a:extLst>
            <a:ext uri="{FF2B5EF4-FFF2-40B4-BE49-F238E27FC236}">
              <a16:creationId xmlns:a16="http://schemas.microsoft.com/office/drawing/2014/main" id="{00000000-0008-0000-0500-00004E000000}"/>
            </a:ext>
          </a:extLst>
        </xdr:cNvPr>
        <xdr:cNvSpPr txBox="1">
          <a:spLocks noChangeArrowheads="1"/>
        </xdr:cNvSpPr>
      </xdr:nvSpPr>
      <xdr:spPr bwMode="auto">
        <a:xfrm>
          <a:off x="3275647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19</xdr:row>
      <xdr:rowOff>0</xdr:rowOff>
    </xdr:from>
    <xdr:ext cx="95250" cy="171450"/>
    <xdr:sp macro="" textlink="">
      <xdr:nvSpPr>
        <xdr:cNvPr id="79" name="Text Box 19">
          <a:extLst>
            <a:ext uri="{FF2B5EF4-FFF2-40B4-BE49-F238E27FC236}">
              <a16:creationId xmlns:a16="http://schemas.microsoft.com/office/drawing/2014/main" id="{00000000-0008-0000-0500-00004F000000}"/>
            </a:ext>
          </a:extLst>
        </xdr:cNvPr>
        <xdr:cNvSpPr txBox="1">
          <a:spLocks noChangeArrowheads="1"/>
        </xdr:cNvSpPr>
      </xdr:nvSpPr>
      <xdr:spPr bwMode="auto">
        <a:xfrm>
          <a:off x="3275647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80" name="Text Box 16">
          <a:extLst>
            <a:ext uri="{FF2B5EF4-FFF2-40B4-BE49-F238E27FC236}">
              <a16:creationId xmlns:a16="http://schemas.microsoft.com/office/drawing/2014/main" id="{00000000-0008-0000-0500-000050000000}"/>
            </a:ext>
          </a:extLst>
        </xdr:cNvPr>
        <xdr:cNvSpPr txBox="1">
          <a:spLocks noChangeArrowheads="1"/>
        </xdr:cNvSpPr>
      </xdr:nvSpPr>
      <xdr:spPr bwMode="auto">
        <a:xfrm>
          <a:off x="3412807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81" name="Text Box 17">
          <a:extLst>
            <a:ext uri="{FF2B5EF4-FFF2-40B4-BE49-F238E27FC236}">
              <a16:creationId xmlns:a16="http://schemas.microsoft.com/office/drawing/2014/main" id="{00000000-0008-0000-0500-000051000000}"/>
            </a:ext>
          </a:extLst>
        </xdr:cNvPr>
        <xdr:cNvSpPr txBox="1">
          <a:spLocks noChangeArrowheads="1"/>
        </xdr:cNvSpPr>
      </xdr:nvSpPr>
      <xdr:spPr bwMode="auto">
        <a:xfrm>
          <a:off x="3412807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82" name="Text Box 18">
          <a:extLst>
            <a:ext uri="{FF2B5EF4-FFF2-40B4-BE49-F238E27FC236}">
              <a16:creationId xmlns:a16="http://schemas.microsoft.com/office/drawing/2014/main" id="{00000000-0008-0000-0500-000052000000}"/>
            </a:ext>
          </a:extLst>
        </xdr:cNvPr>
        <xdr:cNvSpPr txBox="1">
          <a:spLocks noChangeArrowheads="1"/>
        </xdr:cNvSpPr>
      </xdr:nvSpPr>
      <xdr:spPr bwMode="auto">
        <a:xfrm>
          <a:off x="3412807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83" name="Text Box 19">
          <a:extLst>
            <a:ext uri="{FF2B5EF4-FFF2-40B4-BE49-F238E27FC236}">
              <a16:creationId xmlns:a16="http://schemas.microsoft.com/office/drawing/2014/main" id="{00000000-0008-0000-0500-000053000000}"/>
            </a:ext>
          </a:extLst>
        </xdr:cNvPr>
        <xdr:cNvSpPr txBox="1">
          <a:spLocks noChangeArrowheads="1"/>
        </xdr:cNvSpPr>
      </xdr:nvSpPr>
      <xdr:spPr bwMode="auto">
        <a:xfrm>
          <a:off x="3412807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84" name="Text Box 16">
          <a:extLst>
            <a:ext uri="{FF2B5EF4-FFF2-40B4-BE49-F238E27FC236}">
              <a16:creationId xmlns:a16="http://schemas.microsoft.com/office/drawing/2014/main" id="{00000000-0008-0000-0500-000054000000}"/>
            </a:ext>
          </a:extLst>
        </xdr:cNvPr>
        <xdr:cNvSpPr txBox="1">
          <a:spLocks noChangeArrowheads="1"/>
        </xdr:cNvSpPr>
      </xdr:nvSpPr>
      <xdr:spPr bwMode="auto">
        <a:xfrm>
          <a:off x="3412807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85" name="Text Box 17">
          <a:extLst>
            <a:ext uri="{FF2B5EF4-FFF2-40B4-BE49-F238E27FC236}">
              <a16:creationId xmlns:a16="http://schemas.microsoft.com/office/drawing/2014/main" id="{00000000-0008-0000-0500-000055000000}"/>
            </a:ext>
          </a:extLst>
        </xdr:cNvPr>
        <xdr:cNvSpPr txBox="1">
          <a:spLocks noChangeArrowheads="1"/>
        </xdr:cNvSpPr>
      </xdr:nvSpPr>
      <xdr:spPr bwMode="auto">
        <a:xfrm>
          <a:off x="3412807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86" name="Text Box 18">
          <a:extLst>
            <a:ext uri="{FF2B5EF4-FFF2-40B4-BE49-F238E27FC236}">
              <a16:creationId xmlns:a16="http://schemas.microsoft.com/office/drawing/2014/main" id="{00000000-0008-0000-0500-000056000000}"/>
            </a:ext>
          </a:extLst>
        </xdr:cNvPr>
        <xdr:cNvSpPr txBox="1">
          <a:spLocks noChangeArrowheads="1"/>
        </xdr:cNvSpPr>
      </xdr:nvSpPr>
      <xdr:spPr bwMode="auto">
        <a:xfrm>
          <a:off x="3412807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19</xdr:row>
      <xdr:rowOff>0</xdr:rowOff>
    </xdr:from>
    <xdr:ext cx="95250" cy="171450"/>
    <xdr:sp macro="" textlink="">
      <xdr:nvSpPr>
        <xdr:cNvPr id="87" name="Text Box 19">
          <a:extLst>
            <a:ext uri="{FF2B5EF4-FFF2-40B4-BE49-F238E27FC236}">
              <a16:creationId xmlns:a16="http://schemas.microsoft.com/office/drawing/2014/main" id="{00000000-0008-0000-0500-000057000000}"/>
            </a:ext>
          </a:extLst>
        </xdr:cNvPr>
        <xdr:cNvSpPr txBox="1">
          <a:spLocks noChangeArrowheads="1"/>
        </xdr:cNvSpPr>
      </xdr:nvSpPr>
      <xdr:spPr bwMode="auto">
        <a:xfrm>
          <a:off x="3412807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88" name="Text Box 16">
          <a:extLst>
            <a:ext uri="{FF2B5EF4-FFF2-40B4-BE49-F238E27FC236}">
              <a16:creationId xmlns:a16="http://schemas.microsoft.com/office/drawing/2014/main" id="{00000000-0008-0000-0500-000058000000}"/>
            </a:ext>
          </a:extLst>
        </xdr:cNvPr>
        <xdr:cNvSpPr txBox="1">
          <a:spLocks noChangeArrowheads="1"/>
        </xdr:cNvSpPr>
      </xdr:nvSpPr>
      <xdr:spPr bwMode="auto">
        <a:xfrm>
          <a:off x="3586162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89" name="Text Box 17">
          <a:extLst>
            <a:ext uri="{FF2B5EF4-FFF2-40B4-BE49-F238E27FC236}">
              <a16:creationId xmlns:a16="http://schemas.microsoft.com/office/drawing/2014/main" id="{00000000-0008-0000-0500-000059000000}"/>
            </a:ext>
          </a:extLst>
        </xdr:cNvPr>
        <xdr:cNvSpPr txBox="1">
          <a:spLocks noChangeArrowheads="1"/>
        </xdr:cNvSpPr>
      </xdr:nvSpPr>
      <xdr:spPr bwMode="auto">
        <a:xfrm>
          <a:off x="3586162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90" name="Text Box 18">
          <a:extLst>
            <a:ext uri="{FF2B5EF4-FFF2-40B4-BE49-F238E27FC236}">
              <a16:creationId xmlns:a16="http://schemas.microsoft.com/office/drawing/2014/main" id="{00000000-0008-0000-0500-00005A000000}"/>
            </a:ext>
          </a:extLst>
        </xdr:cNvPr>
        <xdr:cNvSpPr txBox="1">
          <a:spLocks noChangeArrowheads="1"/>
        </xdr:cNvSpPr>
      </xdr:nvSpPr>
      <xdr:spPr bwMode="auto">
        <a:xfrm>
          <a:off x="3586162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91" name="Text Box 19">
          <a:extLst>
            <a:ext uri="{FF2B5EF4-FFF2-40B4-BE49-F238E27FC236}">
              <a16:creationId xmlns:a16="http://schemas.microsoft.com/office/drawing/2014/main" id="{00000000-0008-0000-0500-00005B000000}"/>
            </a:ext>
          </a:extLst>
        </xdr:cNvPr>
        <xdr:cNvSpPr txBox="1">
          <a:spLocks noChangeArrowheads="1"/>
        </xdr:cNvSpPr>
      </xdr:nvSpPr>
      <xdr:spPr bwMode="auto">
        <a:xfrm>
          <a:off x="3586162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92" name="Text Box 16">
          <a:extLst>
            <a:ext uri="{FF2B5EF4-FFF2-40B4-BE49-F238E27FC236}">
              <a16:creationId xmlns:a16="http://schemas.microsoft.com/office/drawing/2014/main" id="{00000000-0008-0000-0500-00005C000000}"/>
            </a:ext>
          </a:extLst>
        </xdr:cNvPr>
        <xdr:cNvSpPr txBox="1">
          <a:spLocks noChangeArrowheads="1"/>
        </xdr:cNvSpPr>
      </xdr:nvSpPr>
      <xdr:spPr bwMode="auto">
        <a:xfrm>
          <a:off x="3586162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93" name="Text Box 17">
          <a:extLst>
            <a:ext uri="{FF2B5EF4-FFF2-40B4-BE49-F238E27FC236}">
              <a16:creationId xmlns:a16="http://schemas.microsoft.com/office/drawing/2014/main" id="{00000000-0008-0000-0500-00005D000000}"/>
            </a:ext>
          </a:extLst>
        </xdr:cNvPr>
        <xdr:cNvSpPr txBox="1">
          <a:spLocks noChangeArrowheads="1"/>
        </xdr:cNvSpPr>
      </xdr:nvSpPr>
      <xdr:spPr bwMode="auto">
        <a:xfrm>
          <a:off x="3586162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94" name="Text Box 18">
          <a:extLst>
            <a:ext uri="{FF2B5EF4-FFF2-40B4-BE49-F238E27FC236}">
              <a16:creationId xmlns:a16="http://schemas.microsoft.com/office/drawing/2014/main" id="{00000000-0008-0000-0500-00005E000000}"/>
            </a:ext>
          </a:extLst>
        </xdr:cNvPr>
        <xdr:cNvSpPr txBox="1">
          <a:spLocks noChangeArrowheads="1"/>
        </xdr:cNvSpPr>
      </xdr:nvSpPr>
      <xdr:spPr bwMode="auto">
        <a:xfrm>
          <a:off x="3586162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95" name="Text Box 19">
          <a:extLst>
            <a:ext uri="{FF2B5EF4-FFF2-40B4-BE49-F238E27FC236}">
              <a16:creationId xmlns:a16="http://schemas.microsoft.com/office/drawing/2014/main" id="{00000000-0008-0000-0500-00005F000000}"/>
            </a:ext>
          </a:extLst>
        </xdr:cNvPr>
        <xdr:cNvSpPr txBox="1">
          <a:spLocks noChangeArrowheads="1"/>
        </xdr:cNvSpPr>
      </xdr:nvSpPr>
      <xdr:spPr bwMode="auto">
        <a:xfrm>
          <a:off x="3586162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96" name="Text Box 16">
          <a:extLst>
            <a:ext uri="{FF2B5EF4-FFF2-40B4-BE49-F238E27FC236}">
              <a16:creationId xmlns:a16="http://schemas.microsoft.com/office/drawing/2014/main" id="{00000000-0008-0000-0500-000060000000}"/>
            </a:ext>
          </a:extLst>
        </xdr:cNvPr>
        <xdr:cNvSpPr txBox="1">
          <a:spLocks noChangeArrowheads="1"/>
        </xdr:cNvSpPr>
      </xdr:nvSpPr>
      <xdr:spPr bwMode="auto">
        <a:xfrm>
          <a:off x="3586162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97" name="Text Box 17">
          <a:extLst>
            <a:ext uri="{FF2B5EF4-FFF2-40B4-BE49-F238E27FC236}">
              <a16:creationId xmlns:a16="http://schemas.microsoft.com/office/drawing/2014/main" id="{00000000-0008-0000-0500-000061000000}"/>
            </a:ext>
          </a:extLst>
        </xdr:cNvPr>
        <xdr:cNvSpPr txBox="1">
          <a:spLocks noChangeArrowheads="1"/>
        </xdr:cNvSpPr>
      </xdr:nvSpPr>
      <xdr:spPr bwMode="auto">
        <a:xfrm>
          <a:off x="3586162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98" name="Text Box 18">
          <a:extLst>
            <a:ext uri="{FF2B5EF4-FFF2-40B4-BE49-F238E27FC236}">
              <a16:creationId xmlns:a16="http://schemas.microsoft.com/office/drawing/2014/main" id="{00000000-0008-0000-0500-000062000000}"/>
            </a:ext>
          </a:extLst>
        </xdr:cNvPr>
        <xdr:cNvSpPr txBox="1">
          <a:spLocks noChangeArrowheads="1"/>
        </xdr:cNvSpPr>
      </xdr:nvSpPr>
      <xdr:spPr bwMode="auto">
        <a:xfrm>
          <a:off x="3586162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99" name="Text Box 19">
          <a:extLst>
            <a:ext uri="{FF2B5EF4-FFF2-40B4-BE49-F238E27FC236}">
              <a16:creationId xmlns:a16="http://schemas.microsoft.com/office/drawing/2014/main" id="{00000000-0008-0000-0500-000063000000}"/>
            </a:ext>
          </a:extLst>
        </xdr:cNvPr>
        <xdr:cNvSpPr txBox="1">
          <a:spLocks noChangeArrowheads="1"/>
        </xdr:cNvSpPr>
      </xdr:nvSpPr>
      <xdr:spPr bwMode="auto">
        <a:xfrm>
          <a:off x="3586162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100" name="Text Box 16">
          <a:extLst>
            <a:ext uri="{FF2B5EF4-FFF2-40B4-BE49-F238E27FC236}">
              <a16:creationId xmlns:a16="http://schemas.microsoft.com/office/drawing/2014/main" id="{00000000-0008-0000-0500-000064000000}"/>
            </a:ext>
          </a:extLst>
        </xdr:cNvPr>
        <xdr:cNvSpPr txBox="1">
          <a:spLocks noChangeArrowheads="1"/>
        </xdr:cNvSpPr>
      </xdr:nvSpPr>
      <xdr:spPr bwMode="auto">
        <a:xfrm>
          <a:off x="3586162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101" name="Text Box 17">
          <a:extLst>
            <a:ext uri="{FF2B5EF4-FFF2-40B4-BE49-F238E27FC236}">
              <a16:creationId xmlns:a16="http://schemas.microsoft.com/office/drawing/2014/main" id="{00000000-0008-0000-0500-000065000000}"/>
            </a:ext>
          </a:extLst>
        </xdr:cNvPr>
        <xdr:cNvSpPr txBox="1">
          <a:spLocks noChangeArrowheads="1"/>
        </xdr:cNvSpPr>
      </xdr:nvSpPr>
      <xdr:spPr bwMode="auto">
        <a:xfrm>
          <a:off x="3586162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102" name="Text Box 18">
          <a:extLst>
            <a:ext uri="{FF2B5EF4-FFF2-40B4-BE49-F238E27FC236}">
              <a16:creationId xmlns:a16="http://schemas.microsoft.com/office/drawing/2014/main" id="{00000000-0008-0000-0500-000066000000}"/>
            </a:ext>
          </a:extLst>
        </xdr:cNvPr>
        <xdr:cNvSpPr txBox="1">
          <a:spLocks noChangeArrowheads="1"/>
        </xdr:cNvSpPr>
      </xdr:nvSpPr>
      <xdr:spPr bwMode="auto">
        <a:xfrm>
          <a:off x="3586162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19</xdr:row>
      <xdr:rowOff>0</xdr:rowOff>
    </xdr:from>
    <xdr:ext cx="95250" cy="171450"/>
    <xdr:sp macro="" textlink="">
      <xdr:nvSpPr>
        <xdr:cNvPr id="103" name="Text Box 19">
          <a:extLst>
            <a:ext uri="{FF2B5EF4-FFF2-40B4-BE49-F238E27FC236}">
              <a16:creationId xmlns:a16="http://schemas.microsoft.com/office/drawing/2014/main" id="{00000000-0008-0000-0500-000067000000}"/>
            </a:ext>
          </a:extLst>
        </xdr:cNvPr>
        <xdr:cNvSpPr txBox="1">
          <a:spLocks noChangeArrowheads="1"/>
        </xdr:cNvSpPr>
      </xdr:nvSpPr>
      <xdr:spPr bwMode="auto">
        <a:xfrm>
          <a:off x="35861625" y="13868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xdr:col>
      <xdr:colOff>178594</xdr:colOff>
      <xdr:row>0</xdr:row>
      <xdr:rowOff>71438</xdr:rowOff>
    </xdr:from>
    <xdr:to>
      <xdr:col>2</xdr:col>
      <xdr:colOff>881063</xdr:colOff>
      <xdr:row>3</xdr:row>
      <xdr:rowOff>54769</xdr:rowOff>
    </xdr:to>
    <xdr:pic>
      <xdr:nvPicPr>
        <xdr:cNvPr id="104" name="Imagen 3">
          <a:extLst>
            <a:ext uri="{FF2B5EF4-FFF2-40B4-BE49-F238E27FC236}">
              <a16:creationId xmlns:a16="http://schemas.microsoft.com/office/drawing/2014/main" id="{00000000-0008-0000-0500-000068000000}"/>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178594" y="71438"/>
          <a:ext cx="1140619" cy="640556"/>
        </a:xfrm>
        <a:prstGeom prst="rect">
          <a:avLst/>
        </a:prstGeom>
      </xdr:spPr>
    </xdr:pic>
    <xdr:clientData/>
  </xdr:twoCellAnchor>
  <xdr:oneCellAnchor>
    <xdr:from>
      <xdr:col>13</xdr:col>
      <xdr:colOff>0</xdr:colOff>
      <xdr:row>24</xdr:row>
      <xdr:rowOff>0</xdr:rowOff>
    </xdr:from>
    <xdr:ext cx="95250" cy="171450"/>
    <xdr:sp macro="" textlink="">
      <xdr:nvSpPr>
        <xdr:cNvPr id="106" name="Text Box 16">
          <a:extLst>
            <a:ext uri="{FF2B5EF4-FFF2-40B4-BE49-F238E27FC236}">
              <a16:creationId xmlns:a16="http://schemas.microsoft.com/office/drawing/2014/main" id="{00000000-0008-0000-0500-00006A000000}"/>
            </a:ext>
          </a:extLst>
        </xdr:cNvPr>
        <xdr:cNvSpPr txBox="1">
          <a:spLocks noChangeArrowheads="1"/>
        </xdr:cNvSpPr>
      </xdr:nvSpPr>
      <xdr:spPr bwMode="auto">
        <a:xfrm>
          <a:off x="899160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24</xdr:row>
      <xdr:rowOff>0</xdr:rowOff>
    </xdr:from>
    <xdr:ext cx="95250" cy="171450"/>
    <xdr:sp macro="" textlink="">
      <xdr:nvSpPr>
        <xdr:cNvPr id="107" name="Text Box 17">
          <a:extLst>
            <a:ext uri="{FF2B5EF4-FFF2-40B4-BE49-F238E27FC236}">
              <a16:creationId xmlns:a16="http://schemas.microsoft.com/office/drawing/2014/main" id="{00000000-0008-0000-0500-00006B000000}"/>
            </a:ext>
          </a:extLst>
        </xdr:cNvPr>
        <xdr:cNvSpPr txBox="1">
          <a:spLocks noChangeArrowheads="1"/>
        </xdr:cNvSpPr>
      </xdr:nvSpPr>
      <xdr:spPr bwMode="auto">
        <a:xfrm>
          <a:off x="899160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24</xdr:row>
      <xdr:rowOff>0</xdr:rowOff>
    </xdr:from>
    <xdr:ext cx="95250" cy="171450"/>
    <xdr:sp macro="" textlink="">
      <xdr:nvSpPr>
        <xdr:cNvPr id="108" name="Text Box 18">
          <a:extLst>
            <a:ext uri="{FF2B5EF4-FFF2-40B4-BE49-F238E27FC236}">
              <a16:creationId xmlns:a16="http://schemas.microsoft.com/office/drawing/2014/main" id="{00000000-0008-0000-0500-00006C000000}"/>
            </a:ext>
          </a:extLst>
        </xdr:cNvPr>
        <xdr:cNvSpPr txBox="1">
          <a:spLocks noChangeArrowheads="1"/>
        </xdr:cNvSpPr>
      </xdr:nvSpPr>
      <xdr:spPr bwMode="auto">
        <a:xfrm>
          <a:off x="899160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24</xdr:row>
      <xdr:rowOff>0</xdr:rowOff>
    </xdr:from>
    <xdr:ext cx="95250" cy="171450"/>
    <xdr:sp macro="" textlink="">
      <xdr:nvSpPr>
        <xdr:cNvPr id="109" name="Text Box 19">
          <a:extLst>
            <a:ext uri="{FF2B5EF4-FFF2-40B4-BE49-F238E27FC236}">
              <a16:creationId xmlns:a16="http://schemas.microsoft.com/office/drawing/2014/main" id="{00000000-0008-0000-0500-00006D000000}"/>
            </a:ext>
          </a:extLst>
        </xdr:cNvPr>
        <xdr:cNvSpPr txBox="1">
          <a:spLocks noChangeArrowheads="1"/>
        </xdr:cNvSpPr>
      </xdr:nvSpPr>
      <xdr:spPr bwMode="auto">
        <a:xfrm>
          <a:off x="899160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27</xdr:row>
      <xdr:rowOff>504825</xdr:rowOff>
    </xdr:from>
    <xdr:ext cx="95250" cy="442269"/>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8991600" y="92678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24</xdr:row>
      <xdr:rowOff>0</xdr:rowOff>
    </xdr:from>
    <xdr:ext cx="95250" cy="171450"/>
    <xdr:sp macro="" textlink="">
      <xdr:nvSpPr>
        <xdr:cNvPr id="111" name="Text Box 16">
          <a:extLst>
            <a:ext uri="{FF2B5EF4-FFF2-40B4-BE49-F238E27FC236}">
              <a16:creationId xmlns:a16="http://schemas.microsoft.com/office/drawing/2014/main" id="{00000000-0008-0000-0500-00006F000000}"/>
            </a:ext>
          </a:extLst>
        </xdr:cNvPr>
        <xdr:cNvSpPr txBox="1">
          <a:spLocks noChangeArrowheads="1"/>
        </xdr:cNvSpPr>
      </xdr:nvSpPr>
      <xdr:spPr bwMode="auto">
        <a:xfrm>
          <a:off x="3288030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24</xdr:row>
      <xdr:rowOff>0</xdr:rowOff>
    </xdr:from>
    <xdr:ext cx="95250" cy="171450"/>
    <xdr:sp macro="" textlink="">
      <xdr:nvSpPr>
        <xdr:cNvPr id="112" name="Text Box 17">
          <a:extLst>
            <a:ext uri="{FF2B5EF4-FFF2-40B4-BE49-F238E27FC236}">
              <a16:creationId xmlns:a16="http://schemas.microsoft.com/office/drawing/2014/main" id="{00000000-0008-0000-0500-000070000000}"/>
            </a:ext>
          </a:extLst>
        </xdr:cNvPr>
        <xdr:cNvSpPr txBox="1">
          <a:spLocks noChangeArrowheads="1"/>
        </xdr:cNvSpPr>
      </xdr:nvSpPr>
      <xdr:spPr bwMode="auto">
        <a:xfrm>
          <a:off x="3288030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24</xdr:row>
      <xdr:rowOff>0</xdr:rowOff>
    </xdr:from>
    <xdr:ext cx="95250" cy="171450"/>
    <xdr:sp macro="" textlink="">
      <xdr:nvSpPr>
        <xdr:cNvPr id="113" name="Text Box 18">
          <a:extLst>
            <a:ext uri="{FF2B5EF4-FFF2-40B4-BE49-F238E27FC236}">
              <a16:creationId xmlns:a16="http://schemas.microsoft.com/office/drawing/2014/main" id="{00000000-0008-0000-0500-000071000000}"/>
            </a:ext>
          </a:extLst>
        </xdr:cNvPr>
        <xdr:cNvSpPr txBox="1">
          <a:spLocks noChangeArrowheads="1"/>
        </xdr:cNvSpPr>
      </xdr:nvSpPr>
      <xdr:spPr bwMode="auto">
        <a:xfrm>
          <a:off x="3288030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24</xdr:row>
      <xdr:rowOff>0</xdr:rowOff>
    </xdr:from>
    <xdr:ext cx="95250" cy="171450"/>
    <xdr:sp macro="" textlink="">
      <xdr:nvSpPr>
        <xdr:cNvPr id="114" name="Text Box 19">
          <a:extLst>
            <a:ext uri="{FF2B5EF4-FFF2-40B4-BE49-F238E27FC236}">
              <a16:creationId xmlns:a16="http://schemas.microsoft.com/office/drawing/2014/main" id="{00000000-0008-0000-0500-000072000000}"/>
            </a:ext>
          </a:extLst>
        </xdr:cNvPr>
        <xdr:cNvSpPr txBox="1">
          <a:spLocks noChangeArrowheads="1"/>
        </xdr:cNvSpPr>
      </xdr:nvSpPr>
      <xdr:spPr bwMode="auto">
        <a:xfrm>
          <a:off x="3288030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24</xdr:row>
      <xdr:rowOff>0</xdr:rowOff>
    </xdr:from>
    <xdr:ext cx="95250" cy="171450"/>
    <xdr:sp macro="" textlink="">
      <xdr:nvSpPr>
        <xdr:cNvPr id="115" name="Text Box 16">
          <a:extLst>
            <a:ext uri="{FF2B5EF4-FFF2-40B4-BE49-F238E27FC236}">
              <a16:creationId xmlns:a16="http://schemas.microsoft.com/office/drawing/2014/main" id="{00000000-0008-0000-0500-000073000000}"/>
            </a:ext>
          </a:extLst>
        </xdr:cNvPr>
        <xdr:cNvSpPr txBox="1">
          <a:spLocks noChangeArrowheads="1"/>
        </xdr:cNvSpPr>
      </xdr:nvSpPr>
      <xdr:spPr bwMode="auto">
        <a:xfrm>
          <a:off x="3425190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24</xdr:row>
      <xdr:rowOff>0</xdr:rowOff>
    </xdr:from>
    <xdr:ext cx="95250" cy="171450"/>
    <xdr:sp macro="" textlink="">
      <xdr:nvSpPr>
        <xdr:cNvPr id="116" name="Text Box 17">
          <a:extLst>
            <a:ext uri="{FF2B5EF4-FFF2-40B4-BE49-F238E27FC236}">
              <a16:creationId xmlns:a16="http://schemas.microsoft.com/office/drawing/2014/main" id="{00000000-0008-0000-0500-000074000000}"/>
            </a:ext>
          </a:extLst>
        </xdr:cNvPr>
        <xdr:cNvSpPr txBox="1">
          <a:spLocks noChangeArrowheads="1"/>
        </xdr:cNvSpPr>
      </xdr:nvSpPr>
      <xdr:spPr bwMode="auto">
        <a:xfrm>
          <a:off x="3425190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24</xdr:row>
      <xdr:rowOff>0</xdr:rowOff>
    </xdr:from>
    <xdr:ext cx="95250" cy="171450"/>
    <xdr:sp macro="" textlink="">
      <xdr:nvSpPr>
        <xdr:cNvPr id="117" name="Text Box 18">
          <a:extLst>
            <a:ext uri="{FF2B5EF4-FFF2-40B4-BE49-F238E27FC236}">
              <a16:creationId xmlns:a16="http://schemas.microsoft.com/office/drawing/2014/main" id="{00000000-0008-0000-0500-000075000000}"/>
            </a:ext>
          </a:extLst>
        </xdr:cNvPr>
        <xdr:cNvSpPr txBox="1">
          <a:spLocks noChangeArrowheads="1"/>
        </xdr:cNvSpPr>
      </xdr:nvSpPr>
      <xdr:spPr bwMode="auto">
        <a:xfrm>
          <a:off x="3425190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24</xdr:row>
      <xdr:rowOff>0</xdr:rowOff>
    </xdr:from>
    <xdr:ext cx="95250" cy="171450"/>
    <xdr:sp macro="" textlink="">
      <xdr:nvSpPr>
        <xdr:cNvPr id="118" name="Text Box 19">
          <a:extLst>
            <a:ext uri="{FF2B5EF4-FFF2-40B4-BE49-F238E27FC236}">
              <a16:creationId xmlns:a16="http://schemas.microsoft.com/office/drawing/2014/main" id="{00000000-0008-0000-0500-000076000000}"/>
            </a:ext>
          </a:extLst>
        </xdr:cNvPr>
        <xdr:cNvSpPr txBox="1">
          <a:spLocks noChangeArrowheads="1"/>
        </xdr:cNvSpPr>
      </xdr:nvSpPr>
      <xdr:spPr bwMode="auto">
        <a:xfrm>
          <a:off x="3425190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27</xdr:row>
      <xdr:rowOff>504825</xdr:rowOff>
    </xdr:from>
    <xdr:ext cx="95250" cy="442269"/>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34251900" y="92678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24</xdr:row>
      <xdr:rowOff>0</xdr:rowOff>
    </xdr:from>
    <xdr:ext cx="95250" cy="171450"/>
    <xdr:sp macro="" textlink="">
      <xdr:nvSpPr>
        <xdr:cNvPr id="120" name="Text Box 16">
          <a:extLst>
            <a:ext uri="{FF2B5EF4-FFF2-40B4-BE49-F238E27FC236}">
              <a16:creationId xmlns:a16="http://schemas.microsoft.com/office/drawing/2014/main" id="{00000000-0008-0000-0500-000078000000}"/>
            </a:ext>
          </a:extLst>
        </xdr:cNvPr>
        <xdr:cNvSpPr txBox="1">
          <a:spLocks noChangeArrowheads="1"/>
        </xdr:cNvSpPr>
      </xdr:nvSpPr>
      <xdr:spPr bwMode="auto">
        <a:xfrm>
          <a:off x="3425190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24</xdr:row>
      <xdr:rowOff>0</xdr:rowOff>
    </xdr:from>
    <xdr:ext cx="95250" cy="171450"/>
    <xdr:sp macro="" textlink="">
      <xdr:nvSpPr>
        <xdr:cNvPr id="121" name="Text Box 17">
          <a:extLst>
            <a:ext uri="{FF2B5EF4-FFF2-40B4-BE49-F238E27FC236}">
              <a16:creationId xmlns:a16="http://schemas.microsoft.com/office/drawing/2014/main" id="{00000000-0008-0000-0500-000079000000}"/>
            </a:ext>
          </a:extLst>
        </xdr:cNvPr>
        <xdr:cNvSpPr txBox="1">
          <a:spLocks noChangeArrowheads="1"/>
        </xdr:cNvSpPr>
      </xdr:nvSpPr>
      <xdr:spPr bwMode="auto">
        <a:xfrm>
          <a:off x="3425190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24</xdr:row>
      <xdr:rowOff>0</xdr:rowOff>
    </xdr:from>
    <xdr:ext cx="95250" cy="171450"/>
    <xdr:sp macro="" textlink="">
      <xdr:nvSpPr>
        <xdr:cNvPr id="122" name="Text Box 18">
          <a:extLst>
            <a:ext uri="{FF2B5EF4-FFF2-40B4-BE49-F238E27FC236}">
              <a16:creationId xmlns:a16="http://schemas.microsoft.com/office/drawing/2014/main" id="{00000000-0008-0000-0500-00007A000000}"/>
            </a:ext>
          </a:extLst>
        </xdr:cNvPr>
        <xdr:cNvSpPr txBox="1">
          <a:spLocks noChangeArrowheads="1"/>
        </xdr:cNvSpPr>
      </xdr:nvSpPr>
      <xdr:spPr bwMode="auto">
        <a:xfrm>
          <a:off x="3425190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24</xdr:row>
      <xdr:rowOff>0</xdr:rowOff>
    </xdr:from>
    <xdr:ext cx="95250" cy="171450"/>
    <xdr:sp macro="" textlink="">
      <xdr:nvSpPr>
        <xdr:cNvPr id="123" name="Text Box 19">
          <a:extLst>
            <a:ext uri="{FF2B5EF4-FFF2-40B4-BE49-F238E27FC236}">
              <a16:creationId xmlns:a16="http://schemas.microsoft.com/office/drawing/2014/main" id="{00000000-0008-0000-0500-00007B000000}"/>
            </a:ext>
          </a:extLst>
        </xdr:cNvPr>
        <xdr:cNvSpPr txBox="1">
          <a:spLocks noChangeArrowheads="1"/>
        </xdr:cNvSpPr>
      </xdr:nvSpPr>
      <xdr:spPr bwMode="auto">
        <a:xfrm>
          <a:off x="3425190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27</xdr:row>
      <xdr:rowOff>504825</xdr:rowOff>
    </xdr:from>
    <xdr:ext cx="95250" cy="442269"/>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34251900" y="92678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25" name="Text Box 16">
          <a:extLst>
            <a:ext uri="{FF2B5EF4-FFF2-40B4-BE49-F238E27FC236}">
              <a16:creationId xmlns:a16="http://schemas.microsoft.com/office/drawing/2014/main" id="{00000000-0008-0000-0500-00007D000000}"/>
            </a:ext>
          </a:extLst>
        </xdr:cNvPr>
        <xdr:cNvSpPr txBox="1">
          <a:spLocks noChangeArrowheads="1"/>
        </xdr:cNvSpPr>
      </xdr:nvSpPr>
      <xdr:spPr bwMode="auto">
        <a:xfrm>
          <a:off x="3598545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26" name="Text Box 17">
          <a:extLst>
            <a:ext uri="{FF2B5EF4-FFF2-40B4-BE49-F238E27FC236}">
              <a16:creationId xmlns:a16="http://schemas.microsoft.com/office/drawing/2014/main" id="{00000000-0008-0000-0500-00007E000000}"/>
            </a:ext>
          </a:extLst>
        </xdr:cNvPr>
        <xdr:cNvSpPr txBox="1">
          <a:spLocks noChangeArrowheads="1"/>
        </xdr:cNvSpPr>
      </xdr:nvSpPr>
      <xdr:spPr bwMode="auto">
        <a:xfrm>
          <a:off x="3598545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27" name="Text Box 18">
          <a:extLst>
            <a:ext uri="{FF2B5EF4-FFF2-40B4-BE49-F238E27FC236}">
              <a16:creationId xmlns:a16="http://schemas.microsoft.com/office/drawing/2014/main" id="{00000000-0008-0000-0500-00007F000000}"/>
            </a:ext>
          </a:extLst>
        </xdr:cNvPr>
        <xdr:cNvSpPr txBox="1">
          <a:spLocks noChangeArrowheads="1"/>
        </xdr:cNvSpPr>
      </xdr:nvSpPr>
      <xdr:spPr bwMode="auto">
        <a:xfrm>
          <a:off x="3598545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28" name="Text Box 19">
          <a:extLst>
            <a:ext uri="{FF2B5EF4-FFF2-40B4-BE49-F238E27FC236}">
              <a16:creationId xmlns:a16="http://schemas.microsoft.com/office/drawing/2014/main" id="{00000000-0008-0000-0500-000080000000}"/>
            </a:ext>
          </a:extLst>
        </xdr:cNvPr>
        <xdr:cNvSpPr txBox="1">
          <a:spLocks noChangeArrowheads="1"/>
        </xdr:cNvSpPr>
      </xdr:nvSpPr>
      <xdr:spPr bwMode="auto">
        <a:xfrm>
          <a:off x="3598545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29" name="Text Box 16">
          <a:extLst>
            <a:ext uri="{FF2B5EF4-FFF2-40B4-BE49-F238E27FC236}">
              <a16:creationId xmlns:a16="http://schemas.microsoft.com/office/drawing/2014/main" id="{00000000-0008-0000-0500-000081000000}"/>
            </a:ext>
          </a:extLst>
        </xdr:cNvPr>
        <xdr:cNvSpPr txBox="1">
          <a:spLocks noChangeArrowheads="1"/>
        </xdr:cNvSpPr>
      </xdr:nvSpPr>
      <xdr:spPr bwMode="auto">
        <a:xfrm>
          <a:off x="3598545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30" name="Text Box 17">
          <a:extLst>
            <a:ext uri="{FF2B5EF4-FFF2-40B4-BE49-F238E27FC236}">
              <a16:creationId xmlns:a16="http://schemas.microsoft.com/office/drawing/2014/main" id="{00000000-0008-0000-0500-000082000000}"/>
            </a:ext>
          </a:extLst>
        </xdr:cNvPr>
        <xdr:cNvSpPr txBox="1">
          <a:spLocks noChangeArrowheads="1"/>
        </xdr:cNvSpPr>
      </xdr:nvSpPr>
      <xdr:spPr bwMode="auto">
        <a:xfrm>
          <a:off x="3598545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31" name="Text Box 18">
          <a:extLst>
            <a:ext uri="{FF2B5EF4-FFF2-40B4-BE49-F238E27FC236}">
              <a16:creationId xmlns:a16="http://schemas.microsoft.com/office/drawing/2014/main" id="{00000000-0008-0000-0500-000083000000}"/>
            </a:ext>
          </a:extLst>
        </xdr:cNvPr>
        <xdr:cNvSpPr txBox="1">
          <a:spLocks noChangeArrowheads="1"/>
        </xdr:cNvSpPr>
      </xdr:nvSpPr>
      <xdr:spPr bwMode="auto">
        <a:xfrm>
          <a:off x="3598545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32" name="Text Box 19">
          <a:extLst>
            <a:ext uri="{FF2B5EF4-FFF2-40B4-BE49-F238E27FC236}">
              <a16:creationId xmlns:a16="http://schemas.microsoft.com/office/drawing/2014/main" id="{00000000-0008-0000-0500-000084000000}"/>
            </a:ext>
          </a:extLst>
        </xdr:cNvPr>
        <xdr:cNvSpPr txBox="1">
          <a:spLocks noChangeArrowheads="1"/>
        </xdr:cNvSpPr>
      </xdr:nvSpPr>
      <xdr:spPr bwMode="auto">
        <a:xfrm>
          <a:off x="3598545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33" name="Text Box 16">
          <a:extLst>
            <a:ext uri="{FF2B5EF4-FFF2-40B4-BE49-F238E27FC236}">
              <a16:creationId xmlns:a16="http://schemas.microsoft.com/office/drawing/2014/main" id="{00000000-0008-0000-0500-000085000000}"/>
            </a:ext>
          </a:extLst>
        </xdr:cNvPr>
        <xdr:cNvSpPr txBox="1">
          <a:spLocks noChangeArrowheads="1"/>
        </xdr:cNvSpPr>
      </xdr:nvSpPr>
      <xdr:spPr bwMode="auto">
        <a:xfrm>
          <a:off x="3598545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34" name="Text Box 17">
          <a:extLst>
            <a:ext uri="{FF2B5EF4-FFF2-40B4-BE49-F238E27FC236}">
              <a16:creationId xmlns:a16="http://schemas.microsoft.com/office/drawing/2014/main" id="{00000000-0008-0000-0500-000086000000}"/>
            </a:ext>
          </a:extLst>
        </xdr:cNvPr>
        <xdr:cNvSpPr txBox="1">
          <a:spLocks noChangeArrowheads="1"/>
        </xdr:cNvSpPr>
      </xdr:nvSpPr>
      <xdr:spPr bwMode="auto">
        <a:xfrm>
          <a:off x="3598545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35" name="Text Box 18">
          <a:extLst>
            <a:ext uri="{FF2B5EF4-FFF2-40B4-BE49-F238E27FC236}">
              <a16:creationId xmlns:a16="http://schemas.microsoft.com/office/drawing/2014/main" id="{00000000-0008-0000-0500-000087000000}"/>
            </a:ext>
          </a:extLst>
        </xdr:cNvPr>
        <xdr:cNvSpPr txBox="1">
          <a:spLocks noChangeArrowheads="1"/>
        </xdr:cNvSpPr>
      </xdr:nvSpPr>
      <xdr:spPr bwMode="auto">
        <a:xfrm>
          <a:off x="3598545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36" name="Text Box 19">
          <a:extLst>
            <a:ext uri="{FF2B5EF4-FFF2-40B4-BE49-F238E27FC236}">
              <a16:creationId xmlns:a16="http://schemas.microsoft.com/office/drawing/2014/main" id="{00000000-0008-0000-0500-000088000000}"/>
            </a:ext>
          </a:extLst>
        </xdr:cNvPr>
        <xdr:cNvSpPr txBox="1">
          <a:spLocks noChangeArrowheads="1"/>
        </xdr:cNvSpPr>
      </xdr:nvSpPr>
      <xdr:spPr bwMode="auto">
        <a:xfrm>
          <a:off x="3598545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37" name="Text Box 16">
          <a:extLst>
            <a:ext uri="{FF2B5EF4-FFF2-40B4-BE49-F238E27FC236}">
              <a16:creationId xmlns:a16="http://schemas.microsoft.com/office/drawing/2014/main" id="{00000000-0008-0000-0500-000089000000}"/>
            </a:ext>
          </a:extLst>
        </xdr:cNvPr>
        <xdr:cNvSpPr txBox="1">
          <a:spLocks noChangeArrowheads="1"/>
        </xdr:cNvSpPr>
      </xdr:nvSpPr>
      <xdr:spPr bwMode="auto">
        <a:xfrm>
          <a:off x="3598545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38" name="Text Box 17">
          <a:extLst>
            <a:ext uri="{FF2B5EF4-FFF2-40B4-BE49-F238E27FC236}">
              <a16:creationId xmlns:a16="http://schemas.microsoft.com/office/drawing/2014/main" id="{00000000-0008-0000-0500-00008A000000}"/>
            </a:ext>
          </a:extLst>
        </xdr:cNvPr>
        <xdr:cNvSpPr txBox="1">
          <a:spLocks noChangeArrowheads="1"/>
        </xdr:cNvSpPr>
      </xdr:nvSpPr>
      <xdr:spPr bwMode="auto">
        <a:xfrm>
          <a:off x="3598545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39" name="Text Box 18">
          <a:extLst>
            <a:ext uri="{FF2B5EF4-FFF2-40B4-BE49-F238E27FC236}">
              <a16:creationId xmlns:a16="http://schemas.microsoft.com/office/drawing/2014/main" id="{00000000-0008-0000-0500-00008B000000}"/>
            </a:ext>
          </a:extLst>
        </xdr:cNvPr>
        <xdr:cNvSpPr txBox="1">
          <a:spLocks noChangeArrowheads="1"/>
        </xdr:cNvSpPr>
      </xdr:nvSpPr>
      <xdr:spPr bwMode="auto">
        <a:xfrm>
          <a:off x="3598545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24</xdr:row>
      <xdr:rowOff>0</xdr:rowOff>
    </xdr:from>
    <xdr:ext cx="95250" cy="171450"/>
    <xdr:sp macro="" textlink="">
      <xdr:nvSpPr>
        <xdr:cNvPr id="140" name="Text Box 19">
          <a:extLst>
            <a:ext uri="{FF2B5EF4-FFF2-40B4-BE49-F238E27FC236}">
              <a16:creationId xmlns:a16="http://schemas.microsoft.com/office/drawing/2014/main" id="{00000000-0008-0000-0500-00008C000000}"/>
            </a:ext>
          </a:extLst>
        </xdr:cNvPr>
        <xdr:cNvSpPr txBox="1">
          <a:spLocks noChangeArrowheads="1"/>
        </xdr:cNvSpPr>
      </xdr:nvSpPr>
      <xdr:spPr bwMode="auto">
        <a:xfrm>
          <a:off x="3598545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29</xdr:row>
      <xdr:rowOff>0</xdr:rowOff>
    </xdr:from>
    <xdr:ext cx="95250" cy="171450"/>
    <xdr:sp macro="" textlink="">
      <xdr:nvSpPr>
        <xdr:cNvPr id="141" name="Text Box 16">
          <a:extLst>
            <a:ext uri="{FF2B5EF4-FFF2-40B4-BE49-F238E27FC236}">
              <a16:creationId xmlns:a16="http://schemas.microsoft.com/office/drawing/2014/main" id="{00000000-0008-0000-0500-00008D000000}"/>
            </a:ext>
          </a:extLst>
        </xdr:cNvPr>
        <xdr:cNvSpPr txBox="1">
          <a:spLocks noChangeArrowheads="1"/>
        </xdr:cNvSpPr>
      </xdr:nvSpPr>
      <xdr:spPr bwMode="auto">
        <a:xfrm>
          <a:off x="899160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29</xdr:row>
      <xdr:rowOff>0</xdr:rowOff>
    </xdr:from>
    <xdr:ext cx="95250" cy="171450"/>
    <xdr:sp macro="" textlink="">
      <xdr:nvSpPr>
        <xdr:cNvPr id="142" name="Text Box 17">
          <a:extLst>
            <a:ext uri="{FF2B5EF4-FFF2-40B4-BE49-F238E27FC236}">
              <a16:creationId xmlns:a16="http://schemas.microsoft.com/office/drawing/2014/main" id="{00000000-0008-0000-0500-00008E000000}"/>
            </a:ext>
          </a:extLst>
        </xdr:cNvPr>
        <xdr:cNvSpPr txBox="1">
          <a:spLocks noChangeArrowheads="1"/>
        </xdr:cNvSpPr>
      </xdr:nvSpPr>
      <xdr:spPr bwMode="auto">
        <a:xfrm>
          <a:off x="899160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29</xdr:row>
      <xdr:rowOff>0</xdr:rowOff>
    </xdr:from>
    <xdr:ext cx="95250" cy="171450"/>
    <xdr:sp macro="" textlink="">
      <xdr:nvSpPr>
        <xdr:cNvPr id="143" name="Text Box 18">
          <a:extLst>
            <a:ext uri="{FF2B5EF4-FFF2-40B4-BE49-F238E27FC236}">
              <a16:creationId xmlns:a16="http://schemas.microsoft.com/office/drawing/2014/main" id="{00000000-0008-0000-0500-00008F000000}"/>
            </a:ext>
          </a:extLst>
        </xdr:cNvPr>
        <xdr:cNvSpPr txBox="1">
          <a:spLocks noChangeArrowheads="1"/>
        </xdr:cNvSpPr>
      </xdr:nvSpPr>
      <xdr:spPr bwMode="auto">
        <a:xfrm>
          <a:off x="899160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29</xdr:row>
      <xdr:rowOff>0</xdr:rowOff>
    </xdr:from>
    <xdr:ext cx="95250" cy="171450"/>
    <xdr:sp macro="" textlink="">
      <xdr:nvSpPr>
        <xdr:cNvPr id="144" name="Text Box 19">
          <a:extLst>
            <a:ext uri="{FF2B5EF4-FFF2-40B4-BE49-F238E27FC236}">
              <a16:creationId xmlns:a16="http://schemas.microsoft.com/office/drawing/2014/main" id="{00000000-0008-0000-0500-000090000000}"/>
            </a:ext>
          </a:extLst>
        </xdr:cNvPr>
        <xdr:cNvSpPr txBox="1">
          <a:spLocks noChangeArrowheads="1"/>
        </xdr:cNvSpPr>
      </xdr:nvSpPr>
      <xdr:spPr bwMode="auto">
        <a:xfrm>
          <a:off x="899160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32</xdr:row>
      <xdr:rowOff>504825</xdr:rowOff>
    </xdr:from>
    <xdr:ext cx="95250" cy="442269"/>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8991600" y="14468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29</xdr:row>
      <xdr:rowOff>0</xdr:rowOff>
    </xdr:from>
    <xdr:ext cx="95250" cy="171450"/>
    <xdr:sp macro="" textlink="">
      <xdr:nvSpPr>
        <xdr:cNvPr id="146" name="Text Box 16">
          <a:extLst>
            <a:ext uri="{FF2B5EF4-FFF2-40B4-BE49-F238E27FC236}">
              <a16:creationId xmlns:a16="http://schemas.microsoft.com/office/drawing/2014/main" id="{00000000-0008-0000-0500-000092000000}"/>
            </a:ext>
          </a:extLst>
        </xdr:cNvPr>
        <xdr:cNvSpPr txBox="1">
          <a:spLocks noChangeArrowheads="1"/>
        </xdr:cNvSpPr>
      </xdr:nvSpPr>
      <xdr:spPr bwMode="auto">
        <a:xfrm>
          <a:off x="3288030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29</xdr:row>
      <xdr:rowOff>0</xdr:rowOff>
    </xdr:from>
    <xdr:ext cx="95250" cy="171450"/>
    <xdr:sp macro="" textlink="">
      <xdr:nvSpPr>
        <xdr:cNvPr id="147" name="Text Box 17">
          <a:extLst>
            <a:ext uri="{FF2B5EF4-FFF2-40B4-BE49-F238E27FC236}">
              <a16:creationId xmlns:a16="http://schemas.microsoft.com/office/drawing/2014/main" id="{00000000-0008-0000-0500-000093000000}"/>
            </a:ext>
          </a:extLst>
        </xdr:cNvPr>
        <xdr:cNvSpPr txBox="1">
          <a:spLocks noChangeArrowheads="1"/>
        </xdr:cNvSpPr>
      </xdr:nvSpPr>
      <xdr:spPr bwMode="auto">
        <a:xfrm>
          <a:off x="3288030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29</xdr:row>
      <xdr:rowOff>0</xdr:rowOff>
    </xdr:from>
    <xdr:ext cx="95250" cy="171450"/>
    <xdr:sp macro="" textlink="">
      <xdr:nvSpPr>
        <xdr:cNvPr id="148" name="Text Box 18">
          <a:extLst>
            <a:ext uri="{FF2B5EF4-FFF2-40B4-BE49-F238E27FC236}">
              <a16:creationId xmlns:a16="http://schemas.microsoft.com/office/drawing/2014/main" id="{00000000-0008-0000-0500-000094000000}"/>
            </a:ext>
          </a:extLst>
        </xdr:cNvPr>
        <xdr:cNvSpPr txBox="1">
          <a:spLocks noChangeArrowheads="1"/>
        </xdr:cNvSpPr>
      </xdr:nvSpPr>
      <xdr:spPr bwMode="auto">
        <a:xfrm>
          <a:off x="3288030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29</xdr:row>
      <xdr:rowOff>0</xdr:rowOff>
    </xdr:from>
    <xdr:ext cx="95250" cy="171450"/>
    <xdr:sp macro="" textlink="">
      <xdr:nvSpPr>
        <xdr:cNvPr id="149" name="Text Box 19">
          <a:extLst>
            <a:ext uri="{FF2B5EF4-FFF2-40B4-BE49-F238E27FC236}">
              <a16:creationId xmlns:a16="http://schemas.microsoft.com/office/drawing/2014/main" id="{00000000-0008-0000-0500-000095000000}"/>
            </a:ext>
          </a:extLst>
        </xdr:cNvPr>
        <xdr:cNvSpPr txBox="1">
          <a:spLocks noChangeArrowheads="1"/>
        </xdr:cNvSpPr>
      </xdr:nvSpPr>
      <xdr:spPr bwMode="auto">
        <a:xfrm>
          <a:off x="3288030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29</xdr:row>
      <xdr:rowOff>0</xdr:rowOff>
    </xdr:from>
    <xdr:ext cx="95250" cy="171450"/>
    <xdr:sp macro="" textlink="">
      <xdr:nvSpPr>
        <xdr:cNvPr id="150" name="Text Box 16">
          <a:extLst>
            <a:ext uri="{FF2B5EF4-FFF2-40B4-BE49-F238E27FC236}">
              <a16:creationId xmlns:a16="http://schemas.microsoft.com/office/drawing/2014/main" id="{00000000-0008-0000-0500-000096000000}"/>
            </a:ext>
          </a:extLst>
        </xdr:cNvPr>
        <xdr:cNvSpPr txBox="1">
          <a:spLocks noChangeArrowheads="1"/>
        </xdr:cNvSpPr>
      </xdr:nvSpPr>
      <xdr:spPr bwMode="auto">
        <a:xfrm>
          <a:off x="3425190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29</xdr:row>
      <xdr:rowOff>0</xdr:rowOff>
    </xdr:from>
    <xdr:ext cx="95250" cy="171450"/>
    <xdr:sp macro="" textlink="">
      <xdr:nvSpPr>
        <xdr:cNvPr id="151" name="Text Box 17">
          <a:extLst>
            <a:ext uri="{FF2B5EF4-FFF2-40B4-BE49-F238E27FC236}">
              <a16:creationId xmlns:a16="http://schemas.microsoft.com/office/drawing/2014/main" id="{00000000-0008-0000-0500-000097000000}"/>
            </a:ext>
          </a:extLst>
        </xdr:cNvPr>
        <xdr:cNvSpPr txBox="1">
          <a:spLocks noChangeArrowheads="1"/>
        </xdr:cNvSpPr>
      </xdr:nvSpPr>
      <xdr:spPr bwMode="auto">
        <a:xfrm>
          <a:off x="3425190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29</xdr:row>
      <xdr:rowOff>0</xdr:rowOff>
    </xdr:from>
    <xdr:ext cx="95250" cy="171450"/>
    <xdr:sp macro="" textlink="">
      <xdr:nvSpPr>
        <xdr:cNvPr id="152" name="Text Box 18">
          <a:extLst>
            <a:ext uri="{FF2B5EF4-FFF2-40B4-BE49-F238E27FC236}">
              <a16:creationId xmlns:a16="http://schemas.microsoft.com/office/drawing/2014/main" id="{00000000-0008-0000-0500-000098000000}"/>
            </a:ext>
          </a:extLst>
        </xdr:cNvPr>
        <xdr:cNvSpPr txBox="1">
          <a:spLocks noChangeArrowheads="1"/>
        </xdr:cNvSpPr>
      </xdr:nvSpPr>
      <xdr:spPr bwMode="auto">
        <a:xfrm>
          <a:off x="3425190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29</xdr:row>
      <xdr:rowOff>0</xdr:rowOff>
    </xdr:from>
    <xdr:ext cx="95250" cy="171450"/>
    <xdr:sp macro="" textlink="">
      <xdr:nvSpPr>
        <xdr:cNvPr id="153" name="Text Box 19">
          <a:extLst>
            <a:ext uri="{FF2B5EF4-FFF2-40B4-BE49-F238E27FC236}">
              <a16:creationId xmlns:a16="http://schemas.microsoft.com/office/drawing/2014/main" id="{00000000-0008-0000-0500-000099000000}"/>
            </a:ext>
          </a:extLst>
        </xdr:cNvPr>
        <xdr:cNvSpPr txBox="1">
          <a:spLocks noChangeArrowheads="1"/>
        </xdr:cNvSpPr>
      </xdr:nvSpPr>
      <xdr:spPr bwMode="auto">
        <a:xfrm>
          <a:off x="3425190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32</xdr:row>
      <xdr:rowOff>504825</xdr:rowOff>
    </xdr:from>
    <xdr:ext cx="95250" cy="442269"/>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34251900" y="14468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29</xdr:row>
      <xdr:rowOff>0</xdr:rowOff>
    </xdr:from>
    <xdr:ext cx="95250" cy="171450"/>
    <xdr:sp macro="" textlink="">
      <xdr:nvSpPr>
        <xdr:cNvPr id="155" name="Text Box 16">
          <a:extLst>
            <a:ext uri="{FF2B5EF4-FFF2-40B4-BE49-F238E27FC236}">
              <a16:creationId xmlns:a16="http://schemas.microsoft.com/office/drawing/2014/main" id="{00000000-0008-0000-0500-00009B000000}"/>
            </a:ext>
          </a:extLst>
        </xdr:cNvPr>
        <xdr:cNvSpPr txBox="1">
          <a:spLocks noChangeArrowheads="1"/>
        </xdr:cNvSpPr>
      </xdr:nvSpPr>
      <xdr:spPr bwMode="auto">
        <a:xfrm>
          <a:off x="3425190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29</xdr:row>
      <xdr:rowOff>0</xdr:rowOff>
    </xdr:from>
    <xdr:ext cx="95250" cy="171450"/>
    <xdr:sp macro="" textlink="">
      <xdr:nvSpPr>
        <xdr:cNvPr id="156" name="Text Box 17">
          <a:extLst>
            <a:ext uri="{FF2B5EF4-FFF2-40B4-BE49-F238E27FC236}">
              <a16:creationId xmlns:a16="http://schemas.microsoft.com/office/drawing/2014/main" id="{00000000-0008-0000-0500-00009C000000}"/>
            </a:ext>
          </a:extLst>
        </xdr:cNvPr>
        <xdr:cNvSpPr txBox="1">
          <a:spLocks noChangeArrowheads="1"/>
        </xdr:cNvSpPr>
      </xdr:nvSpPr>
      <xdr:spPr bwMode="auto">
        <a:xfrm>
          <a:off x="3425190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29</xdr:row>
      <xdr:rowOff>0</xdr:rowOff>
    </xdr:from>
    <xdr:ext cx="95250" cy="171450"/>
    <xdr:sp macro="" textlink="">
      <xdr:nvSpPr>
        <xdr:cNvPr id="157" name="Text Box 18">
          <a:extLst>
            <a:ext uri="{FF2B5EF4-FFF2-40B4-BE49-F238E27FC236}">
              <a16:creationId xmlns:a16="http://schemas.microsoft.com/office/drawing/2014/main" id="{00000000-0008-0000-0500-00009D000000}"/>
            </a:ext>
          </a:extLst>
        </xdr:cNvPr>
        <xdr:cNvSpPr txBox="1">
          <a:spLocks noChangeArrowheads="1"/>
        </xdr:cNvSpPr>
      </xdr:nvSpPr>
      <xdr:spPr bwMode="auto">
        <a:xfrm>
          <a:off x="3425190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29</xdr:row>
      <xdr:rowOff>0</xdr:rowOff>
    </xdr:from>
    <xdr:ext cx="95250" cy="171450"/>
    <xdr:sp macro="" textlink="">
      <xdr:nvSpPr>
        <xdr:cNvPr id="158" name="Text Box 19">
          <a:extLst>
            <a:ext uri="{FF2B5EF4-FFF2-40B4-BE49-F238E27FC236}">
              <a16:creationId xmlns:a16="http://schemas.microsoft.com/office/drawing/2014/main" id="{00000000-0008-0000-0500-00009E000000}"/>
            </a:ext>
          </a:extLst>
        </xdr:cNvPr>
        <xdr:cNvSpPr txBox="1">
          <a:spLocks noChangeArrowheads="1"/>
        </xdr:cNvSpPr>
      </xdr:nvSpPr>
      <xdr:spPr bwMode="auto">
        <a:xfrm>
          <a:off x="3425190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32</xdr:row>
      <xdr:rowOff>504825</xdr:rowOff>
    </xdr:from>
    <xdr:ext cx="95250" cy="442269"/>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34251900" y="14468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60" name="Text Box 16">
          <a:extLst>
            <a:ext uri="{FF2B5EF4-FFF2-40B4-BE49-F238E27FC236}">
              <a16:creationId xmlns:a16="http://schemas.microsoft.com/office/drawing/2014/main" id="{00000000-0008-0000-0500-0000A0000000}"/>
            </a:ext>
          </a:extLst>
        </xdr:cNvPr>
        <xdr:cNvSpPr txBox="1">
          <a:spLocks noChangeArrowheads="1"/>
        </xdr:cNvSpPr>
      </xdr:nvSpPr>
      <xdr:spPr bwMode="auto">
        <a:xfrm>
          <a:off x="3598545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61" name="Text Box 17">
          <a:extLst>
            <a:ext uri="{FF2B5EF4-FFF2-40B4-BE49-F238E27FC236}">
              <a16:creationId xmlns:a16="http://schemas.microsoft.com/office/drawing/2014/main" id="{00000000-0008-0000-0500-0000A1000000}"/>
            </a:ext>
          </a:extLst>
        </xdr:cNvPr>
        <xdr:cNvSpPr txBox="1">
          <a:spLocks noChangeArrowheads="1"/>
        </xdr:cNvSpPr>
      </xdr:nvSpPr>
      <xdr:spPr bwMode="auto">
        <a:xfrm>
          <a:off x="3598545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62" name="Text Box 18">
          <a:extLst>
            <a:ext uri="{FF2B5EF4-FFF2-40B4-BE49-F238E27FC236}">
              <a16:creationId xmlns:a16="http://schemas.microsoft.com/office/drawing/2014/main" id="{00000000-0008-0000-0500-0000A2000000}"/>
            </a:ext>
          </a:extLst>
        </xdr:cNvPr>
        <xdr:cNvSpPr txBox="1">
          <a:spLocks noChangeArrowheads="1"/>
        </xdr:cNvSpPr>
      </xdr:nvSpPr>
      <xdr:spPr bwMode="auto">
        <a:xfrm>
          <a:off x="3598545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63" name="Text Box 19">
          <a:extLst>
            <a:ext uri="{FF2B5EF4-FFF2-40B4-BE49-F238E27FC236}">
              <a16:creationId xmlns:a16="http://schemas.microsoft.com/office/drawing/2014/main" id="{00000000-0008-0000-0500-0000A3000000}"/>
            </a:ext>
          </a:extLst>
        </xdr:cNvPr>
        <xdr:cNvSpPr txBox="1">
          <a:spLocks noChangeArrowheads="1"/>
        </xdr:cNvSpPr>
      </xdr:nvSpPr>
      <xdr:spPr bwMode="auto">
        <a:xfrm>
          <a:off x="3598545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64" name="Text Box 16">
          <a:extLst>
            <a:ext uri="{FF2B5EF4-FFF2-40B4-BE49-F238E27FC236}">
              <a16:creationId xmlns:a16="http://schemas.microsoft.com/office/drawing/2014/main" id="{00000000-0008-0000-0500-0000A4000000}"/>
            </a:ext>
          </a:extLst>
        </xdr:cNvPr>
        <xdr:cNvSpPr txBox="1">
          <a:spLocks noChangeArrowheads="1"/>
        </xdr:cNvSpPr>
      </xdr:nvSpPr>
      <xdr:spPr bwMode="auto">
        <a:xfrm>
          <a:off x="3598545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65" name="Text Box 17">
          <a:extLst>
            <a:ext uri="{FF2B5EF4-FFF2-40B4-BE49-F238E27FC236}">
              <a16:creationId xmlns:a16="http://schemas.microsoft.com/office/drawing/2014/main" id="{00000000-0008-0000-0500-0000A5000000}"/>
            </a:ext>
          </a:extLst>
        </xdr:cNvPr>
        <xdr:cNvSpPr txBox="1">
          <a:spLocks noChangeArrowheads="1"/>
        </xdr:cNvSpPr>
      </xdr:nvSpPr>
      <xdr:spPr bwMode="auto">
        <a:xfrm>
          <a:off x="3598545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66" name="Text Box 18">
          <a:extLst>
            <a:ext uri="{FF2B5EF4-FFF2-40B4-BE49-F238E27FC236}">
              <a16:creationId xmlns:a16="http://schemas.microsoft.com/office/drawing/2014/main" id="{00000000-0008-0000-0500-0000A6000000}"/>
            </a:ext>
          </a:extLst>
        </xdr:cNvPr>
        <xdr:cNvSpPr txBox="1">
          <a:spLocks noChangeArrowheads="1"/>
        </xdr:cNvSpPr>
      </xdr:nvSpPr>
      <xdr:spPr bwMode="auto">
        <a:xfrm>
          <a:off x="3598545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67" name="Text Box 19">
          <a:extLst>
            <a:ext uri="{FF2B5EF4-FFF2-40B4-BE49-F238E27FC236}">
              <a16:creationId xmlns:a16="http://schemas.microsoft.com/office/drawing/2014/main" id="{00000000-0008-0000-0500-0000A7000000}"/>
            </a:ext>
          </a:extLst>
        </xdr:cNvPr>
        <xdr:cNvSpPr txBox="1">
          <a:spLocks noChangeArrowheads="1"/>
        </xdr:cNvSpPr>
      </xdr:nvSpPr>
      <xdr:spPr bwMode="auto">
        <a:xfrm>
          <a:off x="3598545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68" name="Text Box 16">
          <a:extLst>
            <a:ext uri="{FF2B5EF4-FFF2-40B4-BE49-F238E27FC236}">
              <a16:creationId xmlns:a16="http://schemas.microsoft.com/office/drawing/2014/main" id="{00000000-0008-0000-0500-0000A8000000}"/>
            </a:ext>
          </a:extLst>
        </xdr:cNvPr>
        <xdr:cNvSpPr txBox="1">
          <a:spLocks noChangeArrowheads="1"/>
        </xdr:cNvSpPr>
      </xdr:nvSpPr>
      <xdr:spPr bwMode="auto">
        <a:xfrm>
          <a:off x="3598545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69" name="Text Box 17">
          <a:extLst>
            <a:ext uri="{FF2B5EF4-FFF2-40B4-BE49-F238E27FC236}">
              <a16:creationId xmlns:a16="http://schemas.microsoft.com/office/drawing/2014/main" id="{00000000-0008-0000-0500-0000A9000000}"/>
            </a:ext>
          </a:extLst>
        </xdr:cNvPr>
        <xdr:cNvSpPr txBox="1">
          <a:spLocks noChangeArrowheads="1"/>
        </xdr:cNvSpPr>
      </xdr:nvSpPr>
      <xdr:spPr bwMode="auto">
        <a:xfrm>
          <a:off x="3598545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70" name="Text Box 18">
          <a:extLst>
            <a:ext uri="{FF2B5EF4-FFF2-40B4-BE49-F238E27FC236}">
              <a16:creationId xmlns:a16="http://schemas.microsoft.com/office/drawing/2014/main" id="{00000000-0008-0000-0500-0000AA000000}"/>
            </a:ext>
          </a:extLst>
        </xdr:cNvPr>
        <xdr:cNvSpPr txBox="1">
          <a:spLocks noChangeArrowheads="1"/>
        </xdr:cNvSpPr>
      </xdr:nvSpPr>
      <xdr:spPr bwMode="auto">
        <a:xfrm>
          <a:off x="3598545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71" name="Text Box 19">
          <a:extLst>
            <a:ext uri="{FF2B5EF4-FFF2-40B4-BE49-F238E27FC236}">
              <a16:creationId xmlns:a16="http://schemas.microsoft.com/office/drawing/2014/main" id="{00000000-0008-0000-0500-0000AB000000}"/>
            </a:ext>
          </a:extLst>
        </xdr:cNvPr>
        <xdr:cNvSpPr txBox="1">
          <a:spLocks noChangeArrowheads="1"/>
        </xdr:cNvSpPr>
      </xdr:nvSpPr>
      <xdr:spPr bwMode="auto">
        <a:xfrm>
          <a:off x="3598545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72" name="Text Box 16">
          <a:extLst>
            <a:ext uri="{FF2B5EF4-FFF2-40B4-BE49-F238E27FC236}">
              <a16:creationId xmlns:a16="http://schemas.microsoft.com/office/drawing/2014/main" id="{00000000-0008-0000-0500-0000AC000000}"/>
            </a:ext>
          </a:extLst>
        </xdr:cNvPr>
        <xdr:cNvSpPr txBox="1">
          <a:spLocks noChangeArrowheads="1"/>
        </xdr:cNvSpPr>
      </xdr:nvSpPr>
      <xdr:spPr bwMode="auto">
        <a:xfrm>
          <a:off x="3598545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73" name="Text Box 17">
          <a:extLst>
            <a:ext uri="{FF2B5EF4-FFF2-40B4-BE49-F238E27FC236}">
              <a16:creationId xmlns:a16="http://schemas.microsoft.com/office/drawing/2014/main" id="{00000000-0008-0000-0500-0000AD000000}"/>
            </a:ext>
          </a:extLst>
        </xdr:cNvPr>
        <xdr:cNvSpPr txBox="1">
          <a:spLocks noChangeArrowheads="1"/>
        </xdr:cNvSpPr>
      </xdr:nvSpPr>
      <xdr:spPr bwMode="auto">
        <a:xfrm>
          <a:off x="3598545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74" name="Text Box 18">
          <a:extLst>
            <a:ext uri="{FF2B5EF4-FFF2-40B4-BE49-F238E27FC236}">
              <a16:creationId xmlns:a16="http://schemas.microsoft.com/office/drawing/2014/main" id="{00000000-0008-0000-0500-0000AE000000}"/>
            </a:ext>
          </a:extLst>
        </xdr:cNvPr>
        <xdr:cNvSpPr txBox="1">
          <a:spLocks noChangeArrowheads="1"/>
        </xdr:cNvSpPr>
      </xdr:nvSpPr>
      <xdr:spPr bwMode="auto">
        <a:xfrm>
          <a:off x="3598545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29</xdr:row>
      <xdr:rowOff>0</xdr:rowOff>
    </xdr:from>
    <xdr:ext cx="95250" cy="171450"/>
    <xdr:sp macro="" textlink="">
      <xdr:nvSpPr>
        <xdr:cNvPr id="175" name="Text Box 19">
          <a:extLst>
            <a:ext uri="{FF2B5EF4-FFF2-40B4-BE49-F238E27FC236}">
              <a16:creationId xmlns:a16="http://schemas.microsoft.com/office/drawing/2014/main" id="{00000000-0008-0000-0500-0000AF000000}"/>
            </a:ext>
          </a:extLst>
        </xdr:cNvPr>
        <xdr:cNvSpPr txBox="1">
          <a:spLocks noChangeArrowheads="1"/>
        </xdr:cNvSpPr>
      </xdr:nvSpPr>
      <xdr:spPr bwMode="auto">
        <a:xfrm>
          <a:off x="35985450" y="9267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34</xdr:row>
      <xdr:rowOff>0</xdr:rowOff>
    </xdr:from>
    <xdr:ext cx="95250" cy="171450"/>
    <xdr:sp macro="" textlink="">
      <xdr:nvSpPr>
        <xdr:cNvPr id="176" name="Text Box 16">
          <a:extLst>
            <a:ext uri="{FF2B5EF4-FFF2-40B4-BE49-F238E27FC236}">
              <a16:creationId xmlns:a16="http://schemas.microsoft.com/office/drawing/2014/main" id="{00000000-0008-0000-0500-0000B0000000}"/>
            </a:ext>
          </a:extLst>
        </xdr:cNvPr>
        <xdr:cNvSpPr txBox="1">
          <a:spLocks noChangeArrowheads="1"/>
        </xdr:cNvSpPr>
      </xdr:nvSpPr>
      <xdr:spPr bwMode="auto">
        <a:xfrm>
          <a:off x="899160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34</xdr:row>
      <xdr:rowOff>0</xdr:rowOff>
    </xdr:from>
    <xdr:ext cx="95250" cy="171450"/>
    <xdr:sp macro="" textlink="">
      <xdr:nvSpPr>
        <xdr:cNvPr id="177" name="Text Box 17">
          <a:extLst>
            <a:ext uri="{FF2B5EF4-FFF2-40B4-BE49-F238E27FC236}">
              <a16:creationId xmlns:a16="http://schemas.microsoft.com/office/drawing/2014/main" id="{00000000-0008-0000-0500-0000B1000000}"/>
            </a:ext>
          </a:extLst>
        </xdr:cNvPr>
        <xdr:cNvSpPr txBox="1">
          <a:spLocks noChangeArrowheads="1"/>
        </xdr:cNvSpPr>
      </xdr:nvSpPr>
      <xdr:spPr bwMode="auto">
        <a:xfrm>
          <a:off x="899160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34</xdr:row>
      <xdr:rowOff>0</xdr:rowOff>
    </xdr:from>
    <xdr:ext cx="95250" cy="171450"/>
    <xdr:sp macro="" textlink="">
      <xdr:nvSpPr>
        <xdr:cNvPr id="178" name="Text Box 18">
          <a:extLst>
            <a:ext uri="{FF2B5EF4-FFF2-40B4-BE49-F238E27FC236}">
              <a16:creationId xmlns:a16="http://schemas.microsoft.com/office/drawing/2014/main" id="{00000000-0008-0000-0500-0000B2000000}"/>
            </a:ext>
          </a:extLst>
        </xdr:cNvPr>
        <xdr:cNvSpPr txBox="1">
          <a:spLocks noChangeArrowheads="1"/>
        </xdr:cNvSpPr>
      </xdr:nvSpPr>
      <xdr:spPr bwMode="auto">
        <a:xfrm>
          <a:off x="899160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34</xdr:row>
      <xdr:rowOff>0</xdr:rowOff>
    </xdr:from>
    <xdr:ext cx="95250" cy="171450"/>
    <xdr:sp macro="" textlink="">
      <xdr:nvSpPr>
        <xdr:cNvPr id="179" name="Text Box 19">
          <a:extLst>
            <a:ext uri="{FF2B5EF4-FFF2-40B4-BE49-F238E27FC236}">
              <a16:creationId xmlns:a16="http://schemas.microsoft.com/office/drawing/2014/main" id="{00000000-0008-0000-0500-0000B3000000}"/>
            </a:ext>
          </a:extLst>
        </xdr:cNvPr>
        <xdr:cNvSpPr txBox="1">
          <a:spLocks noChangeArrowheads="1"/>
        </xdr:cNvSpPr>
      </xdr:nvSpPr>
      <xdr:spPr bwMode="auto">
        <a:xfrm>
          <a:off x="899160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37</xdr:row>
      <xdr:rowOff>504825</xdr:rowOff>
    </xdr:from>
    <xdr:ext cx="95250" cy="442269"/>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8991600" y="22383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34</xdr:row>
      <xdr:rowOff>0</xdr:rowOff>
    </xdr:from>
    <xdr:ext cx="95250" cy="171450"/>
    <xdr:sp macro="" textlink="">
      <xdr:nvSpPr>
        <xdr:cNvPr id="181" name="Text Box 16">
          <a:extLst>
            <a:ext uri="{FF2B5EF4-FFF2-40B4-BE49-F238E27FC236}">
              <a16:creationId xmlns:a16="http://schemas.microsoft.com/office/drawing/2014/main" id="{00000000-0008-0000-0500-0000B5000000}"/>
            </a:ext>
          </a:extLst>
        </xdr:cNvPr>
        <xdr:cNvSpPr txBox="1">
          <a:spLocks noChangeArrowheads="1"/>
        </xdr:cNvSpPr>
      </xdr:nvSpPr>
      <xdr:spPr bwMode="auto">
        <a:xfrm>
          <a:off x="3288030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34</xdr:row>
      <xdr:rowOff>0</xdr:rowOff>
    </xdr:from>
    <xdr:ext cx="95250" cy="171450"/>
    <xdr:sp macro="" textlink="">
      <xdr:nvSpPr>
        <xdr:cNvPr id="182" name="Text Box 17">
          <a:extLst>
            <a:ext uri="{FF2B5EF4-FFF2-40B4-BE49-F238E27FC236}">
              <a16:creationId xmlns:a16="http://schemas.microsoft.com/office/drawing/2014/main" id="{00000000-0008-0000-0500-0000B6000000}"/>
            </a:ext>
          </a:extLst>
        </xdr:cNvPr>
        <xdr:cNvSpPr txBox="1">
          <a:spLocks noChangeArrowheads="1"/>
        </xdr:cNvSpPr>
      </xdr:nvSpPr>
      <xdr:spPr bwMode="auto">
        <a:xfrm>
          <a:off x="3288030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34</xdr:row>
      <xdr:rowOff>0</xdr:rowOff>
    </xdr:from>
    <xdr:ext cx="95250" cy="171450"/>
    <xdr:sp macro="" textlink="">
      <xdr:nvSpPr>
        <xdr:cNvPr id="183" name="Text Box 18">
          <a:extLst>
            <a:ext uri="{FF2B5EF4-FFF2-40B4-BE49-F238E27FC236}">
              <a16:creationId xmlns:a16="http://schemas.microsoft.com/office/drawing/2014/main" id="{00000000-0008-0000-0500-0000B7000000}"/>
            </a:ext>
          </a:extLst>
        </xdr:cNvPr>
        <xdr:cNvSpPr txBox="1">
          <a:spLocks noChangeArrowheads="1"/>
        </xdr:cNvSpPr>
      </xdr:nvSpPr>
      <xdr:spPr bwMode="auto">
        <a:xfrm>
          <a:off x="3288030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34</xdr:row>
      <xdr:rowOff>0</xdr:rowOff>
    </xdr:from>
    <xdr:ext cx="95250" cy="171450"/>
    <xdr:sp macro="" textlink="">
      <xdr:nvSpPr>
        <xdr:cNvPr id="184" name="Text Box 19">
          <a:extLst>
            <a:ext uri="{FF2B5EF4-FFF2-40B4-BE49-F238E27FC236}">
              <a16:creationId xmlns:a16="http://schemas.microsoft.com/office/drawing/2014/main" id="{00000000-0008-0000-0500-0000B8000000}"/>
            </a:ext>
          </a:extLst>
        </xdr:cNvPr>
        <xdr:cNvSpPr txBox="1">
          <a:spLocks noChangeArrowheads="1"/>
        </xdr:cNvSpPr>
      </xdr:nvSpPr>
      <xdr:spPr bwMode="auto">
        <a:xfrm>
          <a:off x="3288030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34</xdr:row>
      <xdr:rowOff>0</xdr:rowOff>
    </xdr:from>
    <xdr:ext cx="95250" cy="171450"/>
    <xdr:sp macro="" textlink="">
      <xdr:nvSpPr>
        <xdr:cNvPr id="185" name="Text Box 16">
          <a:extLst>
            <a:ext uri="{FF2B5EF4-FFF2-40B4-BE49-F238E27FC236}">
              <a16:creationId xmlns:a16="http://schemas.microsoft.com/office/drawing/2014/main" id="{00000000-0008-0000-0500-0000B9000000}"/>
            </a:ext>
          </a:extLst>
        </xdr:cNvPr>
        <xdr:cNvSpPr txBox="1">
          <a:spLocks noChangeArrowheads="1"/>
        </xdr:cNvSpPr>
      </xdr:nvSpPr>
      <xdr:spPr bwMode="auto">
        <a:xfrm>
          <a:off x="3425190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34</xdr:row>
      <xdr:rowOff>0</xdr:rowOff>
    </xdr:from>
    <xdr:ext cx="95250" cy="171450"/>
    <xdr:sp macro="" textlink="">
      <xdr:nvSpPr>
        <xdr:cNvPr id="186" name="Text Box 17">
          <a:extLst>
            <a:ext uri="{FF2B5EF4-FFF2-40B4-BE49-F238E27FC236}">
              <a16:creationId xmlns:a16="http://schemas.microsoft.com/office/drawing/2014/main" id="{00000000-0008-0000-0500-0000BA000000}"/>
            </a:ext>
          </a:extLst>
        </xdr:cNvPr>
        <xdr:cNvSpPr txBox="1">
          <a:spLocks noChangeArrowheads="1"/>
        </xdr:cNvSpPr>
      </xdr:nvSpPr>
      <xdr:spPr bwMode="auto">
        <a:xfrm>
          <a:off x="3425190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34</xdr:row>
      <xdr:rowOff>0</xdr:rowOff>
    </xdr:from>
    <xdr:ext cx="95250" cy="171450"/>
    <xdr:sp macro="" textlink="">
      <xdr:nvSpPr>
        <xdr:cNvPr id="187" name="Text Box 18">
          <a:extLst>
            <a:ext uri="{FF2B5EF4-FFF2-40B4-BE49-F238E27FC236}">
              <a16:creationId xmlns:a16="http://schemas.microsoft.com/office/drawing/2014/main" id="{00000000-0008-0000-0500-0000BB000000}"/>
            </a:ext>
          </a:extLst>
        </xdr:cNvPr>
        <xdr:cNvSpPr txBox="1">
          <a:spLocks noChangeArrowheads="1"/>
        </xdr:cNvSpPr>
      </xdr:nvSpPr>
      <xdr:spPr bwMode="auto">
        <a:xfrm>
          <a:off x="3425190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34</xdr:row>
      <xdr:rowOff>0</xdr:rowOff>
    </xdr:from>
    <xdr:ext cx="95250" cy="171450"/>
    <xdr:sp macro="" textlink="">
      <xdr:nvSpPr>
        <xdr:cNvPr id="188" name="Text Box 19">
          <a:extLst>
            <a:ext uri="{FF2B5EF4-FFF2-40B4-BE49-F238E27FC236}">
              <a16:creationId xmlns:a16="http://schemas.microsoft.com/office/drawing/2014/main" id="{00000000-0008-0000-0500-0000BC000000}"/>
            </a:ext>
          </a:extLst>
        </xdr:cNvPr>
        <xdr:cNvSpPr txBox="1">
          <a:spLocks noChangeArrowheads="1"/>
        </xdr:cNvSpPr>
      </xdr:nvSpPr>
      <xdr:spPr bwMode="auto">
        <a:xfrm>
          <a:off x="3425190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37</xdr:row>
      <xdr:rowOff>504825</xdr:rowOff>
    </xdr:from>
    <xdr:ext cx="95250" cy="442269"/>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34251900" y="22383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34</xdr:row>
      <xdr:rowOff>0</xdr:rowOff>
    </xdr:from>
    <xdr:ext cx="95250" cy="171450"/>
    <xdr:sp macro="" textlink="">
      <xdr:nvSpPr>
        <xdr:cNvPr id="190" name="Text Box 16">
          <a:extLst>
            <a:ext uri="{FF2B5EF4-FFF2-40B4-BE49-F238E27FC236}">
              <a16:creationId xmlns:a16="http://schemas.microsoft.com/office/drawing/2014/main" id="{00000000-0008-0000-0500-0000BE000000}"/>
            </a:ext>
          </a:extLst>
        </xdr:cNvPr>
        <xdr:cNvSpPr txBox="1">
          <a:spLocks noChangeArrowheads="1"/>
        </xdr:cNvSpPr>
      </xdr:nvSpPr>
      <xdr:spPr bwMode="auto">
        <a:xfrm>
          <a:off x="3425190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34</xdr:row>
      <xdr:rowOff>0</xdr:rowOff>
    </xdr:from>
    <xdr:ext cx="95250" cy="171450"/>
    <xdr:sp macro="" textlink="">
      <xdr:nvSpPr>
        <xdr:cNvPr id="191" name="Text Box 17">
          <a:extLst>
            <a:ext uri="{FF2B5EF4-FFF2-40B4-BE49-F238E27FC236}">
              <a16:creationId xmlns:a16="http://schemas.microsoft.com/office/drawing/2014/main" id="{00000000-0008-0000-0500-0000BF000000}"/>
            </a:ext>
          </a:extLst>
        </xdr:cNvPr>
        <xdr:cNvSpPr txBox="1">
          <a:spLocks noChangeArrowheads="1"/>
        </xdr:cNvSpPr>
      </xdr:nvSpPr>
      <xdr:spPr bwMode="auto">
        <a:xfrm>
          <a:off x="3425190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34</xdr:row>
      <xdr:rowOff>0</xdr:rowOff>
    </xdr:from>
    <xdr:ext cx="95250" cy="171450"/>
    <xdr:sp macro="" textlink="">
      <xdr:nvSpPr>
        <xdr:cNvPr id="192" name="Text Box 18">
          <a:extLst>
            <a:ext uri="{FF2B5EF4-FFF2-40B4-BE49-F238E27FC236}">
              <a16:creationId xmlns:a16="http://schemas.microsoft.com/office/drawing/2014/main" id="{00000000-0008-0000-0500-0000C0000000}"/>
            </a:ext>
          </a:extLst>
        </xdr:cNvPr>
        <xdr:cNvSpPr txBox="1">
          <a:spLocks noChangeArrowheads="1"/>
        </xdr:cNvSpPr>
      </xdr:nvSpPr>
      <xdr:spPr bwMode="auto">
        <a:xfrm>
          <a:off x="3425190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34</xdr:row>
      <xdr:rowOff>0</xdr:rowOff>
    </xdr:from>
    <xdr:ext cx="95250" cy="171450"/>
    <xdr:sp macro="" textlink="">
      <xdr:nvSpPr>
        <xdr:cNvPr id="193" name="Text Box 19">
          <a:extLst>
            <a:ext uri="{FF2B5EF4-FFF2-40B4-BE49-F238E27FC236}">
              <a16:creationId xmlns:a16="http://schemas.microsoft.com/office/drawing/2014/main" id="{00000000-0008-0000-0500-0000C1000000}"/>
            </a:ext>
          </a:extLst>
        </xdr:cNvPr>
        <xdr:cNvSpPr txBox="1">
          <a:spLocks noChangeArrowheads="1"/>
        </xdr:cNvSpPr>
      </xdr:nvSpPr>
      <xdr:spPr bwMode="auto">
        <a:xfrm>
          <a:off x="3425190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37</xdr:row>
      <xdr:rowOff>504825</xdr:rowOff>
    </xdr:from>
    <xdr:ext cx="95250" cy="442269"/>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34251900" y="22383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195" name="Text Box 16">
          <a:extLst>
            <a:ext uri="{FF2B5EF4-FFF2-40B4-BE49-F238E27FC236}">
              <a16:creationId xmlns:a16="http://schemas.microsoft.com/office/drawing/2014/main" id="{00000000-0008-0000-0500-0000C3000000}"/>
            </a:ext>
          </a:extLst>
        </xdr:cNvPr>
        <xdr:cNvSpPr txBox="1">
          <a:spLocks noChangeArrowheads="1"/>
        </xdr:cNvSpPr>
      </xdr:nvSpPr>
      <xdr:spPr bwMode="auto">
        <a:xfrm>
          <a:off x="3598545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196" name="Text Box 17">
          <a:extLst>
            <a:ext uri="{FF2B5EF4-FFF2-40B4-BE49-F238E27FC236}">
              <a16:creationId xmlns:a16="http://schemas.microsoft.com/office/drawing/2014/main" id="{00000000-0008-0000-0500-0000C4000000}"/>
            </a:ext>
          </a:extLst>
        </xdr:cNvPr>
        <xdr:cNvSpPr txBox="1">
          <a:spLocks noChangeArrowheads="1"/>
        </xdr:cNvSpPr>
      </xdr:nvSpPr>
      <xdr:spPr bwMode="auto">
        <a:xfrm>
          <a:off x="3598545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197" name="Text Box 18">
          <a:extLst>
            <a:ext uri="{FF2B5EF4-FFF2-40B4-BE49-F238E27FC236}">
              <a16:creationId xmlns:a16="http://schemas.microsoft.com/office/drawing/2014/main" id="{00000000-0008-0000-0500-0000C5000000}"/>
            </a:ext>
          </a:extLst>
        </xdr:cNvPr>
        <xdr:cNvSpPr txBox="1">
          <a:spLocks noChangeArrowheads="1"/>
        </xdr:cNvSpPr>
      </xdr:nvSpPr>
      <xdr:spPr bwMode="auto">
        <a:xfrm>
          <a:off x="3598545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198" name="Text Box 19">
          <a:extLst>
            <a:ext uri="{FF2B5EF4-FFF2-40B4-BE49-F238E27FC236}">
              <a16:creationId xmlns:a16="http://schemas.microsoft.com/office/drawing/2014/main" id="{00000000-0008-0000-0500-0000C6000000}"/>
            </a:ext>
          </a:extLst>
        </xdr:cNvPr>
        <xdr:cNvSpPr txBox="1">
          <a:spLocks noChangeArrowheads="1"/>
        </xdr:cNvSpPr>
      </xdr:nvSpPr>
      <xdr:spPr bwMode="auto">
        <a:xfrm>
          <a:off x="3598545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199" name="Text Box 16">
          <a:extLst>
            <a:ext uri="{FF2B5EF4-FFF2-40B4-BE49-F238E27FC236}">
              <a16:creationId xmlns:a16="http://schemas.microsoft.com/office/drawing/2014/main" id="{00000000-0008-0000-0500-0000C7000000}"/>
            </a:ext>
          </a:extLst>
        </xdr:cNvPr>
        <xdr:cNvSpPr txBox="1">
          <a:spLocks noChangeArrowheads="1"/>
        </xdr:cNvSpPr>
      </xdr:nvSpPr>
      <xdr:spPr bwMode="auto">
        <a:xfrm>
          <a:off x="3598545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200" name="Text Box 17">
          <a:extLst>
            <a:ext uri="{FF2B5EF4-FFF2-40B4-BE49-F238E27FC236}">
              <a16:creationId xmlns:a16="http://schemas.microsoft.com/office/drawing/2014/main" id="{00000000-0008-0000-0500-0000C8000000}"/>
            </a:ext>
          </a:extLst>
        </xdr:cNvPr>
        <xdr:cNvSpPr txBox="1">
          <a:spLocks noChangeArrowheads="1"/>
        </xdr:cNvSpPr>
      </xdr:nvSpPr>
      <xdr:spPr bwMode="auto">
        <a:xfrm>
          <a:off x="3598545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201" name="Text Box 18">
          <a:extLst>
            <a:ext uri="{FF2B5EF4-FFF2-40B4-BE49-F238E27FC236}">
              <a16:creationId xmlns:a16="http://schemas.microsoft.com/office/drawing/2014/main" id="{00000000-0008-0000-0500-0000C9000000}"/>
            </a:ext>
          </a:extLst>
        </xdr:cNvPr>
        <xdr:cNvSpPr txBox="1">
          <a:spLocks noChangeArrowheads="1"/>
        </xdr:cNvSpPr>
      </xdr:nvSpPr>
      <xdr:spPr bwMode="auto">
        <a:xfrm>
          <a:off x="3598545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202" name="Text Box 19">
          <a:extLst>
            <a:ext uri="{FF2B5EF4-FFF2-40B4-BE49-F238E27FC236}">
              <a16:creationId xmlns:a16="http://schemas.microsoft.com/office/drawing/2014/main" id="{00000000-0008-0000-0500-0000CA000000}"/>
            </a:ext>
          </a:extLst>
        </xdr:cNvPr>
        <xdr:cNvSpPr txBox="1">
          <a:spLocks noChangeArrowheads="1"/>
        </xdr:cNvSpPr>
      </xdr:nvSpPr>
      <xdr:spPr bwMode="auto">
        <a:xfrm>
          <a:off x="3598545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203" name="Text Box 16">
          <a:extLst>
            <a:ext uri="{FF2B5EF4-FFF2-40B4-BE49-F238E27FC236}">
              <a16:creationId xmlns:a16="http://schemas.microsoft.com/office/drawing/2014/main" id="{00000000-0008-0000-0500-0000CB000000}"/>
            </a:ext>
          </a:extLst>
        </xdr:cNvPr>
        <xdr:cNvSpPr txBox="1">
          <a:spLocks noChangeArrowheads="1"/>
        </xdr:cNvSpPr>
      </xdr:nvSpPr>
      <xdr:spPr bwMode="auto">
        <a:xfrm>
          <a:off x="3598545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204" name="Text Box 17">
          <a:extLst>
            <a:ext uri="{FF2B5EF4-FFF2-40B4-BE49-F238E27FC236}">
              <a16:creationId xmlns:a16="http://schemas.microsoft.com/office/drawing/2014/main" id="{00000000-0008-0000-0500-0000CC000000}"/>
            </a:ext>
          </a:extLst>
        </xdr:cNvPr>
        <xdr:cNvSpPr txBox="1">
          <a:spLocks noChangeArrowheads="1"/>
        </xdr:cNvSpPr>
      </xdr:nvSpPr>
      <xdr:spPr bwMode="auto">
        <a:xfrm>
          <a:off x="3598545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205" name="Text Box 18">
          <a:extLst>
            <a:ext uri="{FF2B5EF4-FFF2-40B4-BE49-F238E27FC236}">
              <a16:creationId xmlns:a16="http://schemas.microsoft.com/office/drawing/2014/main" id="{00000000-0008-0000-0500-0000CD000000}"/>
            </a:ext>
          </a:extLst>
        </xdr:cNvPr>
        <xdr:cNvSpPr txBox="1">
          <a:spLocks noChangeArrowheads="1"/>
        </xdr:cNvSpPr>
      </xdr:nvSpPr>
      <xdr:spPr bwMode="auto">
        <a:xfrm>
          <a:off x="3598545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206" name="Text Box 19">
          <a:extLst>
            <a:ext uri="{FF2B5EF4-FFF2-40B4-BE49-F238E27FC236}">
              <a16:creationId xmlns:a16="http://schemas.microsoft.com/office/drawing/2014/main" id="{00000000-0008-0000-0500-0000CE000000}"/>
            </a:ext>
          </a:extLst>
        </xdr:cNvPr>
        <xdr:cNvSpPr txBox="1">
          <a:spLocks noChangeArrowheads="1"/>
        </xdr:cNvSpPr>
      </xdr:nvSpPr>
      <xdr:spPr bwMode="auto">
        <a:xfrm>
          <a:off x="3598545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207" name="Text Box 16">
          <a:extLst>
            <a:ext uri="{FF2B5EF4-FFF2-40B4-BE49-F238E27FC236}">
              <a16:creationId xmlns:a16="http://schemas.microsoft.com/office/drawing/2014/main" id="{00000000-0008-0000-0500-0000CF000000}"/>
            </a:ext>
          </a:extLst>
        </xdr:cNvPr>
        <xdr:cNvSpPr txBox="1">
          <a:spLocks noChangeArrowheads="1"/>
        </xdr:cNvSpPr>
      </xdr:nvSpPr>
      <xdr:spPr bwMode="auto">
        <a:xfrm>
          <a:off x="3598545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208" name="Text Box 17">
          <a:extLst>
            <a:ext uri="{FF2B5EF4-FFF2-40B4-BE49-F238E27FC236}">
              <a16:creationId xmlns:a16="http://schemas.microsoft.com/office/drawing/2014/main" id="{00000000-0008-0000-0500-0000D0000000}"/>
            </a:ext>
          </a:extLst>
        </xdr:cNvPr>
        <xdr:cNvSpPr txBox="1">
          <a:spLocks noChangeArrowheads="1"/>
        </xdr:cNvSpPr>
      </xdr:nvSpPr>
      <xdr:spPr bwMode="auto">
        <a:xfrm>
          <a:off x="3598545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209" name="Text Box 18">
          <a:extLst>
            <a:ext uri="{FF2B5EF4-FFF2-40B4-BE49-F238E27FC236}">
              <a16:creationId xmlns:a16="http://schemas.microsoft.com/office/drawing/2014/main" id="{00000000-0008-0000-0500-0000D1000000}"/>
            </a:ext>
          </a:extLst>
        </xdr:cNvPr>
        <xdr:cNvSpPr txBox="1">
          <a:spLocks noChangeArrowheads="1"/>
        </xdr:cNvSpPr>
      </xdr:nvSpPr>
      <xdr:spPr bwMode="auto">
        <a:xfrm>
          <a:off x="3598545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34</xdr:row>
      <xdr:rowOff>0</xdr:rowOff>
    </xdr:from>
    <xdr:ext cx="95250" cy="171450"/>
    <xdr:sp macro="" textlink="">
      <xdr:nvSpPr>
        <xdr:cNvPr id="210" name="Text Box 19">
          <a:extLst>
            <a:ext uri="{FF2B5EF4-FFF2-40B4-BE49-F238E27FC236}">
              <a16:creationId xmlns:a16="http://schemas.microsoft.com/office/drawing/2014/main" id="{00000000-0008-0000-0500-0000D2000000}"/>
            </a:ext>
          </a:extLst>
        </xdr:cNvPr>
        <xdr:cNvSpPr txBox="1">
          <a:spLocks noChangeArrowheads="1"/>
        </xdr:cNvSpPr>
      </xdr:nvSpPr>
      <xdr:spPr bwMode="auto">
        <a:xfrm>
          <a:off x="35985450" y="14468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39</xdr:row>
      <xdr:rowOff>0</xdr:rowOff>
    </xdr:from>
    <xdr:ext cx="95250" cy="171450"/>
    <xdr:sp macro="" textlink="">
      <xdr:nvSpPr>
        <xdr:cNvPr id="211" name="Text Box 16">
          <a:extLst>
            <a:ext uri="{FF2B5EF4-FFF2-40B4-BE49-F238E27FC236}">
              <a16:creationId xmlns:a16="http://schemas.microsoft.com/office/drawing/2014/main" id="{00000000-0008-0000-0500-0000D3000000}"/>
            </a:ext>
          </a:extLst>
        </xdr:cNvPr>
        <xdr:cNvSpPr txBox="1">
          <a:spLocks noChangeArrowheads="1"/>
        </xdr:cNvSpPr>
      </xdr:nvSpPr>
      <xdr:spPr bwMode="auto">
        <a:xfrm>
          <a:off x="899160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39</xdr:row>
      <xdr:rowOff>0</xdr:rowOff>
    </xdr:from>
    <xdr:ext cx="95250" cy="171450"/>
    <xdr:sp macro="" textlink="">
      <xdr:nvSpPr>
        <xdr:cNvPr id="212" name="Text Box 17">
          <a:extLst>
            <a:ext uri="{FF2B5EF4-FFF2-40B4-BE49-F238E27FC236}">
              <a16:creationId xmlns:a16="http://schemas.microsoft.com/office/drawing/2014/main" id="{00000000-0008-0000-0500-0000D4000000}"/>
            </a:ext>
          </a:extLst>
        </xdr:cNvPr>
        <xdr:cNvSpPr txBox="1">
          <a:spLocks noChangeArrowheads="1"/>
        </xdr:cNvSpPr>
      </xdr:nvSpPr>
      <xdr:spPr bwMode="auto">
        <a:xfrm>
          <a:off x="899160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39</xdr:row>
      <xdr:rowOff>0</xdr:rowOff>
    </xdr:from>
    <xdr:ext cx="95250" cy="171450"/>
    <xdr:sp macro="" textlink="">
      <xdr:nvSpPr>
        <xdr:cNvPr id="213" name="Text Box 18">
          <a:extLst>
            <a:ext uri="{FF2B5EF4-FFF2-40B4-BE49-F238E27FC236}">
              <a16:creationId xmlns:a16="http://schemas.microsoft.com/office/drawing/2014/main" id="{00000000-0008-0000-0500-0000D5000000}"/>
            </a:ext>
          </a:extLst>
        </xdr:cNvPr>
        <xdr:cNvSpPr txBox="1">
          <a:spLocks noChangeArrowheads="1"/>
        </xdr:cNvSpPr>
      </xdr:nvSpPr>
      <xdr:spPr bwMode="auto">
        <a:xfrm>
          <a:off x="899160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39</xdr:row>
      <xdr:rowOff>0</xdr:rowOff>
    </xdr:from>
    <xdr:ext cx="95250" cy="171450"/>
    <xdr:sp macro="" textlink="">
      <xdr:nvSpPr>
        <xdr:cNvPr id="214" name="Text Box 19">
          <a:extLst>
            <a:ext uri="{FF2B5EF4-FFF2-40B4-BE49-F238E27FC236}">
              <a16:creationId xmlns:a16="http://schemas.microsoft.com/office/drawing/2014/main" id="{00000000-0008-0000-0500-0000D6000000}"/>
            </a:ext>
          </a:extLst>
        </xdr:cNvPr>
        <xdr:cNvSpPr txBox="1">
          <a:spLocks noChangeArrowheads="1"/>
        </xdr:cNvSpPr>
      </xdr:nvSpPr>
      <xdr:spPr bwMode="auto">
        <a:xfrm>
          <a:off x="899160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42</xdr:row>
      <xdr:rowOff>504825</xdr:rowOff>
    </xdr:from>
    <xdr:ext cx="95250" cy="442269"/>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8991600" y="28032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39</xdr:row>
      <xdr:rowOff>0</xdr:rowOff>
    </xdr:from>
    <xdr:ext cx="95250" cy="171450"/>
    <xdr:sp macro="" textlink="">
      <xdr:nvSpPr>
        <xdr:cNvPr id="216" name="Text Box 16">
          <a:extLst>
            <a:ext uri="{FF2B5EF4-FFF2-40B4-BE49-F238E27FC236}">
              <a16:creationId xmlns:a16="http://schemas.microsoft.com/office/drawing/2014/main" id="{00000000-0008-0000-0500-0000D8000000}"/>
            </a:ext>
          </a:extLst>
        </xdr:cNvPr>
        <xdr:cNvSpPr txBox="1">
          <a:spLocks noChangeArrowheads="1"/>
        </xdr:cNvSpPr>
      </xdr:nvSpPr>
      <xdr:spPr bwMode="auto">
        <a:xfrm>
          <a:off x="3288030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39</xdr:row>
      <xdr:rowOff>0</xdr:rowOff>
    </xdr:from>
    <xdr:ext cx="95250" cy="171450"/>
    <xdr:sp macro="" textlink="">
      <xdr:nvSpPr>
        <xdr:cNvPr id="217" name="Text Box 17">
          <a:extLst>
            <a:ext uri="{FF2B5EF4-FFF2-40B4-BE49-F238E27FC236}">
              <a16:creationId xmlns:a16="http://schemas.microsoft.com/office/drawing/2014/main" id="{00000000-0008-0000-0500-0000D9000000}"/>
            </a:ext>
          </a:extLst>
        </xdr:cNvPr>
        <xdr:cNvSpPr txBox="1">
          <a:spLocks noChangeArrowheads="1"/>
        </xdr:cNvSpPr>
      </xdr:nvSpPr>
      <xdr:spPr bwMode="auto">
        <a:xfrm>
          <a:off x="3288030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39</xdr:row>
      <xdr:rowOff>0</xdr:rowOff>
    </xdr:from>
    <xdr:ext cx="95250" cy="171450"/>
    <xdr:sp macro="" textlink="">
      <xdr:nvSpPr>
        <xdr:cNvPr id="218" name="Text Box 18">
          <a:extLst>
            <a:ext uri="{FF2B5EF4-FFF2-40B4-BE49-F238E27FC236}">
              <a16:creationId xmlns:a16="http://schemas.microsoft.com/office/drawing/2014/main" id="{00000000-0008-0000-0500-0000DA000000}"/>
            </a:ext>
          </a:extLst>
        </xdr:cNvPr>
        <xdr:cNvSpPr txBox="1">
          <a:spLocks noChangeArrowheads="1"/>
        </xdr:cNvSpPr>
      </xdr:nvSpPr>
      <xdr:spPr bwMode="auto">
        <a:xfrm>
          <a:off x="3288030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39</xdr:row>
      <xdr:rowOff>0</xdr:rowOff>
    </xdr:from>
    <xdr:ext cx="95250" cy="171450"/>
    <xdr:sp macro="" textlink="">
      <xdr:nvSpPr>
        <xdr:cNvPr id="219" name="Text Box 19">
          <a:extLst>
            <a:ext uri="{FF2B5EF4-FFF2-40B4-BE49-F238E27FC236}">
              <a16:creationId xmlns:a16="http://schemas.microsoft.com/office/drawing/2014/main" id="{00000000-0008-0000-0500-0000DB000000}"/>
            </a:ext>
          </a:extLst>
        </xdr:cNvPr>
        <xdr:cNvSpPr txBox="1">
          <a:spLocks noChangeArrowheads="1"/>
        </xdr:cNvSpPr>
      </xdr:nvSpPr>
      <xdr:spPr bwMode="auto">
        <a:xfrm>
          <a:off x="3288030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39</xdr:row>
      <xdr:rowOff>0</xdr:rowOff>
    </xdr:from>
    <xdr:ext cx="95250" cy="171450"/>
    <xdr:sp macro="" textlink="">
      <xdr:nvSpPr>
        <xdr:cNvPr id="220" name="Text Box 16">
          <a:extLst>
            <a:ext uri="{FF2B5EF4-FFF2-40B4-BE49-F238E27FC236}">
              <a16:creationId xmlns:a16="http://schemas.microsoft.com/office/drawing/2014/main" id="{00000000-0008-0000-0500-0000DC000000}"/>
            </a:ext>
          </a:extLst>
        </xdr:cNvPr>
        <xdr:cNvSpPr txBox="1">
          <a:spLocks noChangeArrowheads="1"/>
        </xdr:cNvSpPr>
      </xdr:nvSpPr>
      <xdr:spPr bwMode="auto">
        <a:xfrm>
          <a:off x="3425190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39</xdr:row>
      <xdr:rowOff>0</xdr:rowOff>
    </xdr:from>
    <xdr:ext cx="95250" cy="171450"/>
    <xdr:sp macro="" textlink="">
      <xdr:nvSpPr>
        <xdr:cNvPr id="221" name="Text Box 17">
          <a:extLst>
            <a:ext uri="{FF2B5EF4-FFF2-40B4-BE49-F238E27FC236}">
              <a16:creationId xmlns:a16="http://schemas.microsoft.com/office/drawing/2014/main" id="{00000000-0008-0000-0500-0000DD000000}"/>
            </a:ext>
          </a:extLst>
        </xdr:cNvPr>
        <xdr:cNvSpPr txBox="1">
          <a:spLocks noChangeArrowheads="1"/>
        </xdr:cNvSpPr>
      </xdr:nvSpPr>
      <xdr:spPr bwMode="auto">
        <a:xfrm>
          <a:off x="3425190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39</xdr:row>
      <xdr:rowOff>0</xdr:rowOff>
    </xdr:from>
    <xdr:ext cx="95250" cy="171450"/>
    <xdr:sp macro="" textlink="">
      <xdr:nvSpPr>
        <xdr:cNvPr id="222" name="Text Box 18">
          <a:extLst>
            <a:ext uri="{FF2B5EF4-FFF2-40B4-BE49-F238E27FC236}">
              <a16:creationId xmlns:a16="http://schemas.microsoft.com/office/drawing/2014/main" id="{00000000-0008-0000-0500-0000DE000000}"/>
            </a:ext>
          </a:extLst>
        </xdr:cNvPr>
        <xdr:cNvSpPr txBox="1">
          <a:spLocks noChangeArrowheads="1"/>
        </xdr:cNvSpPr>
      </xdr:nvSpPr>
      <xdr:spPr bwMode="auto">
        <a:xfrm>
          <a:off x="3425190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39</xdr:row>
      <xdr:rowOff>0</xdr:rowOff>
    </xdr:from>
    <xdr:ext cx="95250" cy="171450"/>
    <xdr:sp macro="" textlink="">
      <xdr:nvSpPr>
        <xdr:cNvPr id="223" name="Text Box 19">
          <a:extLst>
            <a:ext uri="{FF2B5EF4-FFF2-40B4-BE49-F238E27FC236}">
              <a16:creationId xmlns:a16="http://schemas.microsoft.com/office/drawing/2014/main" id="{00000000-0008-0000-0500-0000DF000000}"/>
            </a:ext>
          </a:extLst>
        </xdr:cNvPr>
        <xdr:cNvSpPr txBox="1">
          <a:spLocks noChangeArrowheads="1"/>
        </xdr:cNvSpPr>
      </xdr:nvSpPr>
      <xdr:spPr bwMode="auto">
        <a:xfrm>
          <a:off x="3425190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42</xdr:row>
      <xdr:rowOff>504825</xdr:rowOff>
    </xdr:from>
    <xdr:ext cx="95250" cy="442269"/>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34251900" y="28032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39</xdr:row>
      <xdr:rowOff>0</xdr:rowOff>
    </xdr:from>
    <xdr:ext cx="95250" cy="171450"/>
    <xdr:sp macro="" textlink="">
      <xdr:nvSpPr>
        <xdr:cNvPr id="225" name="Text Box 16">
          <a:extLst>
            <a:ext uri="{FF2B5EF4-FFF2-40B4-BE49-F238E27FC236}">
              <a16:creationId xmlns:a16="http://schemas.microsoft.com/office/drawing/2014/main" id="{00000000-0008-0000-0500-0000E1000000}"/>
            </a:ext>
          </a:extLst>
        </xdr:cNvPr>
        <xdr:cNvSpPr txBox="1">
          <a:spLocks noChangeArrowheads="1"/>
        </xdr:cNvSpPr>
      </xdr:nvSpPr>
      <xdr:spPr bwMode="auto">
        <a:xfrm>
          <a:off x="3425190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39</xdr:row>
      <xdr:rowOff>0</xdr:rowOff>
    </xdr:from>
    <xdr:ext cx="95250" cy="171450"/>
    <xdr:sp macro="" textlink="">
      <xdr:nvSpPr>
        <xdr:cNvPr id="226" name="Text Box 17">
          <a:extLst>
            <a:ext uri="{FF2B5EF4-FFF2-40B4-BE49-F238E27FC236}">
              <a16:creationId xmlns:a16="http://schemas.microsoft.com/office/drawing/2014/main" id="{00000000-0008-0000-0500-0000E2000000}"/>
            </a:ext>
          </a:extLst>
        </xdr:cNvPr>
        <xdr:cNvSpPr txBox="1">
          <a:spLocks noChangeArrowheads="1"/>
        </xdr:cNvSpPr>
      </xdr:nvSpPr>
      <xdr:spPr bwMode="auto">
        <a:xfrm>
          <a:off x="3425190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39</xdr:row>
      <xdr:rowOff>0</xdr:rowOff>
    </xdr:from>
    <xdr:ext cx="95250" cy="171450"/>
    <xdr:sp macro="" textlink="">
      <xdr:nvSpPr>
        <xdr:cNvPr id="227" name="Text Box 18">
          <a:extLst>
            <a:ext uri="{FF2B5EF4-FFF2-40B4-BE49-F238E27FC236}">
              <a16:creationId xmlns:a16="http://schemas.microsoft.com/office/drawing/2014/main" id="{00000000-0008-0000-0500-0000E3000000}"/>
            </a:ext>
          </a:extLst>
        </xdr:cNvPr>
        <xdr:cNvSpPr txBox="1">
          <a:spLocks noChangeArrowheads="1"/>
        </xdr:cNvSpPr>
      </xdr:nvSpPr>
      <xdr:spPr bwMode="auto">
        <a:xfrm>
          <a:off x="3425190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39</xdr:row>
      <xdr:rowOff>0</xdr:rowOff>
    </xdr:from>
    <xdr:ext cx="95250" cy="171450"/>
    <xdr:sp macro="" textlink="">
      <xdr:nvSpPr>
        <xdr:cNvPr id="228" name="Text Box 19">
          <a:extLst>
            <a:ext uri="{FF2B5EF4-FFF2-40B4-BE49-F238E27FC236}">
              <a16:creationId xmlns:a16="http://schemas.microsoft.com/office/drawing/2014/main" id="{00000000-0008-0000-0500-0000E4000000}"/>
            </a:ext>
          </a:extLst>
        </xdr:cNvPr>
        <xdr:cNvSpPr txBox="1">
          <a:spLocks noChangeArrowheads="1"/>
        </xdr:cNvSpPr>
      </xdr:nvSpPr>
      <xdr:spPr bwMode="auto">
        <a:xfrm>
          <a:off x="3425190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42</xdr:row>
      <xdr:rowOff>504825</xdr:rowOff>
    </xdr:from>
    <xdr:ext cx="95250" cy="442269"/>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34251900" y="28032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39</xdr:row>
      <xdr:rowOff>0</xdr:rowOff>
    </xdr:from>
    <xdr:ext cx="95250" cy="171450"/>
    <xdr:sp macro="" textlink="">
      <xdr:nvSpPr>
        <xdr:cNvPr id="230" name="Text Box 16">
          <a:extLst>
            <a:ext uri="{FF2B5EF4-FFF2-40B4-BE49-F238E27FC236}">
              <a16:creationId xmlns:a16="http://schemas.microsoft.com/office/drawing/2014/main" id="{00000000-0008-0000-0500-0000E6000000}"/>
            </a:ext>
          </a:extLst>
        </xdr:cNvPr>
        <xdr:cNvSpPr txBox="1">
          <a:spLocks noChangeArrowheads="1"/>
        </xdr:cNvSpPr>
      </xdr:nvSpPr>
      <xdr:spPr bwMode="auto">
        <a:xfrm>
          <a:off x="3598545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39</xdr:row>
      <xdr:rowOff>0</xdr:rowOff>
    </xdr:from>
    <xdr:ext cx="95250" cy="171450"/>
    <xdr:sp macro="" textlink="">
      <xdr:nvSpPr>
        <xdr:cNvPr id="231" name="Text Box 17">
          <a:extLst>
            <a:ext uri="{FF2B5EF4-FFF2-40B4-BE49-F238E27FC236}">
              <a16:creationId xmlns:a16="http://schemas.microsoft.com/office/drawing/2014/main" id="{00000000-0008-0000-0500-0000E7000000}"/>
            </a:ext>
          </a:extLst>
        </xdr:cNvPr>
        <xdr:cNvSpPr txBox="1">
          <a:spLocks noChangeArrowheads="1"/>
        </xdr:cNvSpPr>
      </xdr:nvSpPr>
      <xdr:spPr bwMode="auto">
        <a:xfrm>
          <a:off x="3598545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39</xdr:row>
      <xdr:rowOff>0</xdr:rowOff>
    </xdr:from>
    <xdr:ext cx="95250" cy="171450"/>
    <xdr:sp macro="" textlink="">
      <xdr:nvSpPr>
        <xdr:cNvPr id="232" name="Text Box 18">
          <a:extLst>
            <a:ext uri="{FF2B5EF4-FFF2-40B4-BE49-F238E27FC236}">
              <a16:creationId xmlns:a16="http://schemas.microsoft.com/office/drawing/2014/main" id="{00000000-0008-0000-0500-0000E8000000}"/>
            </a:ext>
          </a:extLst>
        </xdr:cNvPr>
        <xdr:cNvSpPr txBox="1">
          <a:spLocks noChangeArrowheads="1"/>
        </xdr:cNvSpPr>
      </xdr:nvSpPr>
      <xdr:spPr bwMode="auto">
        <a:xfrm>
          <a:off x="3598545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39</xdr:row>
      <xdr:rowOff>0</xdr:rowOff>
    </xdr:from>
    <xdr:ext cx="95250" cy="171450"/>
    <xdr:sp macro="" textlink="">
      <xdr:nvSpPr>
        <xdr:cNvPr id="233" name="Text Box 19">
          <a:extLst>
            <a:ext uri="{FF2B5EF4-FFF2-40B4-BE49-F238E27FC236}">
              <a16:creationId xmlns:a16="http://schemas.microsoft.com/office/drawing/2014/main" id="{00000000-0008-0000-0500-0000E9000000}"/>
            </a:ext>
          </a:extLst>
        </xdr:cNvPr>
        <xdr:cNvSpPr txBox="1">
          <a:spLocks noChangeArrowheads="1"/>
        </xdr:cNvSpPr>
      </xdr:nvSpPr>
      <xdr:spPr bwMode="auto">
        <a:xfrm>
          <a:off x="3598545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39</xdr:row>
      <xdr:rowOff>0</xdr:rowOff>
    </xdr:from>
    <xdr:ext cx="95250" cy="171450"/>
    <xdr:sp macro="" textlink="">
      <xdr:nvSpPr>
        <xdr:cNvPr id="234" name="Text Box 16">
          <a:extLst>
            <a:ext uri="{FF2B5EF4-FFF2-40B4-BE49-F238E27FC236}">
              <a16:creationId xmlns:a16="http://schemas.microsoft.com/office/drawing/2014/main" id="{00000000-0008-0000-0500-0000EA000000}"/>
            </a:ext>
          </a:extLst>
        </xdr:cNvPr>
        <xdr:cNvSpPr txBox="1">
          <a:spLocks noChangeArrowheads="1"/>
        </xdr:cNvSpPr>
      </xdr:nvSpPr>
      <xdr:spPr bwMode="auto">
        <a:xfrm>
          <a:off x="3598545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39</xdr:row>
      <xdr:rowOff>0</xdr:rowOff>
    </xdr:from>
    <xdr:ext cx="95250" cy="171450"/>
    <xdr:sp macro="" textlink="">
      <xdr:nvSpPr>
        <xdr:cNvPr id="235" name="Text Box 17">
          <a:extLst>
            <a:ext uri="{FF2B5EF4-FFF2-40B4-BE49-F238E27FC236}">
              <a16:creationId xmlns:a16="http://schemas.microsoft.com/office/drawing/2014/main" id="{00000000-0008-0000-0500-0000EB000000}"/>
            </a:ext>
          </a:extLst>
        </xdr:cNvPr>
        <xdr:cNvSpPr txBox="1">
          <a:spLocks noChangeArrowheads="1"/>
        </xdr:cNvSpPr>
      </xdr:nvSpPr>
      <xdr:spPr bwMode="auto">
        <a:xfrm>
          <a:off x="3598545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39</xdr:row>
      <xdr:rowOff>0</xdr:rowOff>
    </xdr:from>
    <xdr:ext cx="95250" cy="171450"/>
    <xdr:sp macro="" textlink="">
      <xdr:nvSpPr>
        <xdr:cNvPr id="236" name="Text Box 18">
          <a:extLst>
            <a:ext uri="{FF2B5EF4-FFF2-40B4-BE49-F238E27FC236}">
              <a16:creationId xmlns:a16="http://schemas.microsoft.com/office/drawing/2014/main" id="{00000000-0008-0000-0500-0000EC000000}"/>
            </a:ext>
          </a:extLst>
        </xdr:cNvPr>
        <xdr:cNvSpPr txBox="1">
          <a:spLocks noChangeArrowheads="1"/>
        </xdr:cNvSpPr>
      </xdr:nvSpPr>
      <xdr:spPr bwMode="auto">
        <a:xfrm>
          <a:off x="3598545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39</xdr:row>
      <xdr:rowOff>0</xdr:rowOff>
    </xdr:from>
    <xdr:ext cx="95250" cy="171450"/>
    <xdr:sp macro="" textlink="">
      <xdr:nvSpPr>
        <xdr:cNvPr id="237" name="Text Box 19">
          <a:extLst>
            <a:ext uri="{FF2B5EF4-FFF2-40B4-BE49-F238E27FC236}">
              <a16:creationId xmlns:a16="http://schemas.microsoft.com/office/drawing/2014/main" id="{00000000-0008-0000-0500-0000ED000000}"/>
            </a:ext>
          </a:extLst>
        </xdr:cNvPr>
        <xdr:cNvSpPr txBox="1">
          <a:spLocks noChangeArrowheads="1"/>
        </xdr:cNvSpPr>
      </xdr:nvSpPr>
      <xdr:spPr bwMode="auto">
        <a:xfrm>
          <a:off x="3598545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39</xdr:row>
      <xdr:rowOff>0</xdr:rowOff>
    </xdr:from>
    <xdr:ext cx="95250" cy="171450"/>
    <xdr:sp macro="" textlink="">
      <xdr:nvSpPr>
        <xdr:cNvPr id="238" name="Text Box 16">
          <a:extLst>
            <a:ext uri="{FF2B5EF4-FFF2-40B4-BE49-F238E27FC236}">
              <a16:creationId xmlns:a16="http://schemas.microsoft.com/office/drawing/2014/main" id="{00000000-0008-0000-0500-0000EE000000}"/>
            </a:ext>
          </a:extLst>
        </xdr:cNvPr>
        <xdr:cNvSpPr txBox="1">
          <a:spLocks noChangeArrowheads="1"/>
        </xdr:cNvSpPr>
      </xdr:nvSpPr>
      <xdr:spPr bwMode="auto">
        <a:xfrm>
          <a:off x="3598545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39</xdr:row>
      <xdr:rowOff>0</xdr:rowOff>
    </xdr:from>
    <xdr:ext cx="95250" cy="171450"/>
    <xdr:sp macro="" textlink="">
      <xdr:nvSpPr>
        <xdr:cNvPr id="239" name="Text Box 17">
          <a:extLst>
            <a:ext uri="{FF2B5EF4-FFF2-40B4-BE49-F238E27FC236}">
              <a16:creationId xmlns:a16="http://schemas.microsoft.com/office/drawing/2014/main" id="{00000000-0008-0000-0500-0000EF000000}"/>
            </a:ext>
          </a:extLst>
        </xdr:cNvPr>
        <xdr:cNvSpPr txBox="1">
          <a:spLocks noChangeArrowheads="1"/>
        </xdr:cNvSpPr>
      </xdr:nvSpPr>
      <xdr:spPr bwMode="auto">
        <a:xfrm>
          <a:off x="3598545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39</xdr:row>
      <xdr:rowOff>0</xdr:rowOff>
    </xdr:from>
    <xdr:ext cx="95250" cy="171450"/>
    <xdr:sp macro="" textlink="">
      <xdr:nvSpPr>
        <xdr:cNvPr id="240" name="Text Box 18">
          <a:extLst>
            <a:ext uri="{FF2B5EF4-FFF2-40B4-BE49-F238E27FC236}">
              <a16:creationId xmlns:a16="http://schemas.microsoft.com/office/drawing/2014/main" id="{00000000-0008-0000-0500-0000F0000000}"/>
            </a:ext>
          </a:extLst>
        </xdr:cNvPr>
        <xdr:cNvSpPr txBox="1">
          <a:spLocks noChangeArrowheads="1"/>
        </xdr:cNvSpPr>
      </xdr:nvSpPr>
      <xdr:spPr bwMode="auto">
        <a:xfrm>
          <a:off x="3598545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39</xdr:row>
      <xdr:rowOff>0</xdr:rowOff>
    </xdr:from>
    <xdr:ext cx="95250" cy="171450"/>
    <xdr:sp macro="" textlink="">
      <xdr:nvSpPr>
        <xdr:cNvPr id="241" name="Text Box 19">
          <a:extLst>
            <a:ext uri="{FF2B5EF4-FFF2-40B4-BE49-F238E27FC236}">
              <a16:creationId xmlns:a16="http://schemas.microsoft.com/office/drawing/2014/main" id="{00000000-0008-0000-0500-0000F1000000}"/>
            </a:ext>
          </a:extLst>
        </xdr:cNvPr>
        <xdr:cNvSpPr txBox="1">
          <a:spLocks noChangeArrowheads="1"/>
        </xdr:cNvSpPr>
      </xdr:nvSpPr>
      <xdr:spPr bwMode="auto">
        <a:xfrm>
          <a:off x="3598545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39</xdr:row>
      <xdr:rowOff>0</xdr:rowOff>
    </xdr:from>
    <xdr:ext cx="95250" cy="171450"/>
    <xdr:sp macro="" textlink="">
      <xdr:nvSpPr>
        <xdr:cNvPr id="242" name="Text Box 16">
          <a:extLst>
            <a:ext uri="{FF2B5EF4-FFF2-40B4-BE49-F238E27FC236}">
              <a16:creationId xmlns:a16="http://schemas.microsoft.com/office/drawing/2014/main" id="{00000000-0008-0000-0500-0000F2000000}"/>
            </a:ext>
          </a:extLst>
        </xdr:cNvPr>
        <xdr:cNvSpPr txBox="1">
          <a:spLocks noChangeArrowheads="1"/>
        </xdr:cNvSpPr>
      </xdr:nvSpPr>
      <xdr:spPr bwMode="auto">
        <a:xfrm>
          <a:off x="3598545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39</xdr:row>
      <xdr:rowOff>0</xdr:rowOff>
    </xdr:from>
    <xdr:ext cx="95250" cy="171450"/>
    <xdr:sp macro="" textlink="">
      <xdr:nvSpPr>
        <xdr:cNvPr id="243" name="Text Box 17">
          <a:extLst>
            <a:ext uri="{FF2B5EF4-FFF2-40B4-BE49-F238E27FC236}">
              <a16:creationId xmlns:a16="http://schemas.microsoft.com/office/drawing/2014/main" id="{00000000-0008-0000-0500-0000F3000000}"/>
            </a:ext>
          </a:extLst>
        </xdr:cNvPr>
        <xdr:cNvSpPr txBox="1">
          <a:spLocks noChangeArrowheads="1"/>
        </xdr:cNvSpPr>
      </xdr:nvSpPr>
      <xdr:spPr bwMode="auto">
        <a:xfrm>
          <a:off x="3598545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39</xdr:row>
      <xdr:rowOff>0</xdr:rowOff>
    </xdr:from>
    <xdr:ext cx="95250" cy="171450"/>
    <xdr:sp macro="" textlink="">
      <xdr:nvSpPr>
        <xdr:cNvPr id="244" name="Text Box 18">
          <a:extLst>
            <a:ext uri="{FF2B5EF4-FFF2-40B4-BE49-F238E27FC236}">
              <a16:creationId xmlns:a16="http://schemas.microsoft.com/office/drawing/2014/main" id="{00000000-0008-0000-0500-0000F4000000}"/>
            </a:ext>
          </a:extLst>
        </xdr:cNvPr>
        <xdr:cNvSpPr txBox="1">
          <a:spLocks noChangeArrowheads="1"/>
        </xdr:cNvSpPr>
      </xdr:nvSpPr>
      <xdr:spPr bwMode="auto">
        <a:xfrm>
          <a:off x="3598545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39</xdr:row>
      <xdr:rowOff>0</xdr:rowOff>
    </xdr:from>
    <xdr:ext cx="95250" cy="171450"/>
    <xdr:sp macro="" textlink="">
      <xdr:nvSpPr>
        <xdr:cNvPr id="245" name="Text Box 19">
          <a:extLst>
            <a:ext uri="{FF2B5EF4-FFF2-40B4-BE49-F238E27FC236}">
              <a16:creationId xmlns:a16="http://schemas.microsoft.com/office/drawing/2014/main" id="{00000000-0008-0000-0500-0000F5000000}"/>
            </a:ext>
          </a:extLst>
        </xdr:cNvPr>
        <xdr:cNvSpPr txBox="1">
          <a:spLocks noChangeArrowheads="1"/>
        </xdr:cNvSpPr>
      </xdr:nvSpPr>
      <xdr:spPr bwMode="auto">
        <a:xfrm>
          <a:off x="35985450" y="22383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42</xdr:row>
      <xdr:rowOff>504825</xdr:rowOff>
    </xdr:from>
    <xdr:ext cx="95250" cy="442269"/>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8991600" y="28032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42</xdr:row>
      <xdr:rowOff>504825</xdr:rowOff>
    </xdr:from>
    <xdr:ext cx="95250" cy="442269"/>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34251900" y="28032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42</xdr:row>
      <xdr:rowOff>504825</xdr:rowOff>
    </xdr:from>
    <xdr:ext cx="95250" cy="442269"/>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34251900" y="28032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44</xdr:row>
      <xdr:rowOff>0</xdr:rowOff>
    </xdr:from>
    <xdr:ext cx="95250" cy="171450"/>
    <xdr:sp macro="" textlink="">
      <xdr:nvSpPr>
        <xdr:cNvPr id="249" name="Text Box 16">
          <a:extLst>
            <a:ext uri="{FF2B5EF4-FFF2-40B4-BE49-F238E27FC236}">
              <a16:creationId xmlns:a16="http://schemas.microsoft.com/office/drawing/2014/main" id="{00000000-0008-0000-0500-0000F9000000}"/>
            </a:ext>
          </a:extLst>
        </xdr:cNvPr>
        <xdr:cNvSpPr txBox="1">
          <a:spLocks noChangeArrowheads="1"/>
        </xdr:cNvSpPr>
      </xdr:nvSpPr>
      <xdr:spPr bwMode="auto">
        <a:xfrm>
          <a:off x="899160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44</xdr:row>
      <xdr:rowOff>0</xdr:rowOff>
    </xdr:from>
    <xdr:ext cx="95250" cy="171450"/>
    <xdr:sp macro="" textlink="">
      <xdr:nvSpPr>
        <xdr:cNvPr id="250" name="Text Box 17">
          <a:extLst>
            <a:ext uri="{FF2B5EF4-FFF2-40B4-BE49-F238E27FC236}">
              <a16:creationId xmlns:a16="http://schemas.microsoft.com/office/drawing/2014/main" id="{00000000-0008-0000-0500-0000FA000000}"/>
            </a:ext>
          </a:extLst>
        </xdr:cNvPr>
        <xdr:cNvSpPr txBox="1">
          <a:spLocks noChangeArrowheads="1"/>
        </xdr:cNvSpPr>
      </xdr:nvSpPr>
      <xdr:spPr bwMode="auto">
        <a:xfrm>
          <a:off x="899160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44</xdr:row>
      <xdr:rowOff>0</xdr:rowOff>
    </xdr:from>
    <xdr:ext cx="95250" cy="171450"/>
    <xdr:sp macro="" textlink="">
      <xdr:nvSpPr>
        <xdr:cNvPr id="251" name="Text Box 18">
          <a:extLst>
            <a:ext uri="{FF2B5EF4-FFF2-40B4-BE49-F238E27FC236}">
              <a16:creationId xmlns:a16="http://schemas.microsoft.com/office/drawing/2014/main" id="{00000000-0008-0000-0500-0000FB000000}"/>
            </a:ext>
          </a:extLst>
        </xdr:cNvPr>
        <xdr:cNvSpPr txBox="1">
          <a:spLocks noChangeArrowheads="1"/>
        </xdr:cNvSpPr>
      </xdr:nvSpPr>
      <xdr:spPr bwMode="auto">
        <a:xfrm>
          <a:off x="899160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44</xdr:row>
      <xdr:rowOff>0</xdr:rowOff>
    </xdr:from>
    <xdr:ext cx="95250" cy="171450"/>
    <xdr:sp macro="" textlink="">
      <xdr:nvSpPr>
        <xdr:cNvPr id="252" name="Text Box 19">
          <a:extLst>
            <a:ext uri="{FF2B5EF4-FFF2-40B4-BE49-F238E27FC236}">
              <a16:creationId xmlns:a16="http://schemas.microsoft.com/office/drawing/2014/main" id="{00000000-0008-0000-0500-0000FC000000}"/>
            </a:ext>
          </a:extLst>
        </xdr:cNvPr>
        <xdr:cNvSpPr txBox="1">
          <a:spLocks noChangeArrowheads="1"/>
        </xdr:cNvSpPr>
      </xdr:nvSpPr>
      <xdr:spPr bwMode="auto">
        <a:xfrm>
          <a:off x="899160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44</xdr:row>
      <xdr:rowOff>0</xdr:rowOff>
    </xdr:from>
    <xdr:ext cx="95250" cy="171450"/>
    <xdr:sp macro="" textlink="">
      <xdr:nvSpPr>
        <xdr:cNvPr id="253" name="Text Box 16">
          <a:extLst>
            <a:ext uri="{FF2B5EF4-FFF2-40B4-BE49-F238E27FC236}">
              <a16:creationId xmlns:a16="http://schemas.microsoft.com/office/drawing/2014/main" id="{00000000-0008-0000-0500-0000FD000000}"/>
            </a:ext>
          </a:extLst>
        </xdr:cNvPr>
        <xdr:cNvSpPr txBox="1">
          <a:spLocks noChangeArrowheads="1"/>
        </xdr:cNvSpPr>
      </xdr:nvSpPr>
      <xdr:spPr bwMode="auto">
        <a:xfrm>
          <a:off x="3288030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44</xdr:row>
      <xdr:rowOff>0</xdr:rowOff>
    </xdr:from>
    <xdr:ext cx="95250" cy="171450"/>
    <xdr:sp macro="" textlink="">
      <xdr:nvSpPr>
        <xdr:cNvPr id="254" name="Text Box 17">
          <a:extLst>
            <a:ext uri="{FF2B5EF4-FFF2-40B4-BE49-F238E27FC236}">
              <a16:creationId xmlns:a16="http://schemas.microsoft.com/office/drawing/2014/main" id="{00000000-0008-0000-0500-0000FE000000}"/>
            </a:ext>
          </a:extLst>
        </xdr:cNvPr>
        <xdr:cNvSpPr txBox="1">
          <a:spLocks noChangeArrowheads="1"/>
        </xdr:cNvSpPr>
      </xdr:nvSpPr>
      <xdr:spPr bwMode="auto">
        <a:xfrm>
          <a:off x="3288030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44</xdr:row>
      <xdr:rowOff>0</xdr:rowOff>
    </xdr:from>
    <xdr:ext cx="95250" cy="171450"/>
    <xdr:sp macro="" textlink="">
      <xdr:nvSpPr>
        <xdr:cNvPr id="255" name="Text Box 18">
          <a:extLst>
            <a:ext uri="{FF2B5EF4-FFF2-40B4-BE49-F238E27FC236}">
              <a16:creationId xmlns:a16="http://schemas.microsoft.com/office/drawing/2014/main" id="{00000000-0008-0000-0500-0000FF000000}"/>
            </a:ext>
          </a:extLst>
        </xdr:cNvPr>
        <xdr:cNvSpPr txBox="1">
          <a:spLocks noChangeArrowheads="1"/>
        </xdr:cNvSpPr>
      </xdr:nvSpPr>
      <xdr:spPr bwMode="auto">
        <a:xfrm>
          <a:off x="3288030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44</xdr:row>
      <xdr:rowOff>0</xdr:rowOff>
    </xdr:from>
    <xdr:ext cx="95250" cy="171450"/>
    <xdr:sp macro="" textlink="">
      <xdr:nvSpPr>
        <xdr:cNvPr id="256" name="Text Box 19">
          <a:extLst>
            <a:ext uri="{FF2B5EF4-FFF2-40B4-BE49-F238E27FC236}">
              <a16:creationId xmlns:a16="http://schemas.microsoft.com/office/drawing/2014/main" id="{00000000-0008-0000-0500-000000010000}"/>
            </a:ext>
          </a:extLst>
        </xdr:cNvPr>
        <xdr:cNvSpPr txBox="1">
          <a:spLocks noChangeArrowheads="1"/>
        </xdr:cNvSpPr>
      </xdr:nvSpPr>
      <xdr:spPr bwMode="auto">
        <a:xfrm>
          <a:off x="3288030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44</xdr:row>
      <xdr:rowOff>0</xdr:rowOff>
    </xdr:from>
    <xdr:ext cx="95250" cy="171450"/>
    <xdr:sp macro="" textlink="">
      <xdr:nvSpPr>
        <xdr:cNvPr id="257" name="Text Box 16">
          <a:extLst>
            <a:ext uri="{FF2B5EF4-FFF2-40B4-BE49-F238E27FC236}">
              <a16:creationId xmlns:a16="http://schemas.microsoft.com/office/drawing/2014/main" id="{00000000-0008-0000-0500-000001010000}"/>
            </a:ext>
          </a:extLst>
        </xdr:cNvPr>
        <xdr:cNvSpPr txBox="1">
          <a:spLocks noChangeArrowheads="1"/>
        </xdr:cNvSpPr>
      </xdr:nvSpPr>
      <xdr:spPr bwMode="auto">
        <a:xfrm>
          <a:off x="3425190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44</xdr:row>
      <xdr:rowOff>0</xdr:rowOff>
    </xdr:from>
    <xdr:ext cx="95250" cy="171450"/>
    <xdr:sp macro="" textlink="">
      <xdr:nvSpPr>
        <xdr:cNvPr id="258" name="Text Box 17">
          <a:extLst>
            <a:ext uri="{FF2B5EF4-FFF2-40B4-BE49-F238E27FC236}">
              <a16:creationId xmlns:a16="http://schemas.microsoft.com/office/drawing/2014/main" id="{00000000-0008-0000-0500-000002010000}"/>
            </a:ext>
          </a:extLst>
        </xdr:cNvPr>
        <xdr:cNvSpPr txBox="1">
          <a:spLocks noChangeArrowheads="1"/>
        </xdr:cNvSpPr>
      </xdr:nvSpPr>
      <xdr:spPr bwMode="auto">
        <a:xfrm>
          <a:off x="3425190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44</xdr:row>
      <xdr:rowOff>0</xdr:rowOff>
    </xdr:from>
    <xdr:ext cx="95250" cy="171450"/>
    <xdr:sp macro="" textlink="">
      <xdr:nvSpPr>
        <xdr:cNvPr id="259" name="Text Box 18">
          <a:extLst>
            <a:ext uri="{FF2B5EF4-FFF2-40B4-BE49-F238E27FC236}">
              <a16:creationId xmlns:a16="http://schemas.microsoft.com/office/drawing/2014/main" id="{00000000-0008-0000-0500-000003010000}"/>
            </a:ext>
          </a:extLst>
        </xdr:cNvPr>
        <xdr:cNvSpPr txBox="1">
          <a:spLocks noChangeArrowheads="1"/>
        </xdr:cNvSpPr>
      </xdr:nvSpPr>
      <xdr:spPr bwMode="auto">
        <a:xfrm>
          <a:off x="3425190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44</xdr:row>
      <xdr:rowOff>0</xdr:rowOff>
    </xdr:from>
    <xdr:ext cx="95250" cy="171450"/>
    <xdr:sp macro="" textlink="">
      <xdr:nvSpPr>
        <xdr:cNvPr id="260" name="Text Box 19">
          <a:extLst>
            <a:ext uri="{FF2B5EF4-FFF2-40B4-BE49-F238E27FC236}">
              <a16:creationId xmlns:a16="http://schemas.microsoft.com/office/drawing/2014/main" id="{00000000-0008-0000-0500-000004010000}"/>
            </a:ext>
          </a:extLst>
        </xdr:cNvPr>
        <xdr:cNvSpPr txBox="1">
          <a:spLocks noChangeArrowheads="1"/>
        </xdr:cNvSpPr>
      </xdr:nvSpPr>
      <xdr:spPr bwMode="auto">
        <a:xfrm>
          <a:off x="3425190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44</xdr:row>
      <xdr:rowOff>0</xdr:rowOff>
    </xdr:from>
    <xdr:ext cx="95250" cy="171450"/>
    <xdr:sp macro="" textlink="">
      <xdr:nvSpPr>
        <xdr:cNvPr id="261" name="Text Box 16">
          <a:extLst>
            <a:ext uri="{FF2B5EF4-FFF2-40B4-BE49-F238E27FC236}">
              <a16:creationId xmlns:a16="http://schemas.microsoft.com/office/drawing/2014/main" id="{00000000-0008-0000-0500-000005010000}"/>
            </a:ext>
          </a:extLst>
        </xdr:cNvPr>
        <xdr:cNvSpPr txBox="1">
          <a:spLocks noChangeArrowheads="1"/>
        </xdr:cNvSpPr>
      </xdr:nvSpPr>
      <xdr:spPr bwMode="auto">
        <a:xfrm>
          <a:off x="3425190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44</xdr:row>
      <xdr:rowOff>0</xdr:rowOff>
    </xdr:from>
    <xdr:ext cx="95250" cy="171450"/>
    <xdr:sp macro="" textlink="">
      <xdr:nvSpPr>
        <xdr:cNvPr id="262" name="Text Box 17">
          <a:extLst>
            <a:ext uri="{FF2B5EF4-FFF2-40B4-BE49-F238E27FC236}">
              <a16:creationId xmlns:a16="http://schemas.microsoft.com/office/drawing/2014/main" id="{00000000-0008-0000-0500-000006010000}"/>
            </a:ext>
          </a:extLst>
        </xdr:cNvPr>
        <xdr:cNvSpPr txBox="1">
          <a:spLocks noChangeArrowheads="1"/>
        </xdr:cNvSpPr>
      </xdr:nvSpPr>
      <xdr:spPr bwMode="auto">
        <a:xfrm>
          <a:off x="3425190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44</xdr:row>
      <xdr:rowOff>0</xdr:rowOff>
    </xdr:from>
    <xdr:ext cx="95250" cy="171450"/>
    <xdr:sp macro="" textlink="">
      <xdr:nvSpPr>
        <xdr:cNvPr id="263" name="Text Box 18">
          <a:extLst>
            <a:ext uri="{FF2B5EF4-FFF2-40B4-BE49-F238E27FC236}">
              <a16:creationId xmlns:a16="http://schemas.microsoft.com/office/drawing/2014/main" id="{00000000-0008-0000-0500-000007010000}"/>
            </a:ext>
          </a:extLst>
        </xdr:cNvPr>
        <xdr:cNvSpPr txBox="1">
          <a:spLocks noChangeArrowheads="1"/>
        </xdr:cNvSpPr>
      </xdr:nvSpPr>
      <xdr:spPr bwMode="auto">
        <a:xfrm>
          <a:off x="3425190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44</xdr:row>
      <xdr:rowOff>0</xdr:rowOff>
    </xdr:from>
    <xdr:ext cx="95250" cy="171450"/>
    <xdr:sp macro="" textlink="">
      <xdr:nvSpPr>
        <xdr:cNvPr id="264" name="Text Box 19">
          <a:extLst>
            <a:ext uri="{FF2B5EF4-FFF2-40B4-BE49-F238E27FC236}">
              <a16:creationId xmlns:a16="http://schemas.microsoft.com/office/drawing/2014/main" id="{00000000-0008-0000-0500-000008010000}"/>
            </a:ext>
          </a:extLst>
        </xdr:cNvPr>
        <xdr:cNvSpPr txBox="1">
          <a:spLocks noChangeArrowheads="1"/>
        </xdr:cNvSpPr>
      </xdr:nvSpPr>
      <xdr:spPr bwMode="auto">
        <a:xfrm>
          <a:off x="3425190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44</xdr:row>
      <xdr:rowOff>0</xdr:rowOff>
    </xdr:from>
    <xdr:ext cx="95250" cy="171450"/>
    <xdr:sp macro="" textlink="">
      <xdr:nvSpPr>
        <xdr:cNvPr id="265" name="Text Box 16">
          <a:extLst>
            <a:ext uri="{FF2B5EF4-FFF2-40B4-BE49-F238E27FC236}">
              <a16:creationId xmlns:a16="http://schemas.microsoft.com/office/drawing/2014/main" id="{00000000-0008-0000-0500-000009010000}"/>
            </a:ext>
          </a:extLst>
        </xdr:cNvPr>
        <xdr:cNvSpPr txBox="1">
          <a:spLocks noChangeArrowheads="1"/>
        </xdr:cNvSpPr>
      </xdr:nvSpPr>
      <xdr:spPr bwMode="auto">
        <a:xfrm>
          <a:off x="3598545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44</xdr:row>
      <xdr:rowOff>0</xdr:rowOff>
    </xdr:from>
    <xdr:ext cx="95250" cy="171450"/>
    <xdr:sp macro="" textlink="">
      <xdr:nvSpPr>
        <xdr:cNvPr id="266" name="Text Box 17">
          <a:extLst>
            <a:ext uri="{FF2B5EF4-FFF2-40B4-BE49-F238E27FC236}">
              <a16:creationId xmlns:a16="http://schemas.microsoft.com/office/drawing/2014/main" id="{00000000-0008-0000-0500-00000A010000}"/>
            </a:ext>
          </a:extLst>
        </xdr:cNvPr>
        <xdr:cNvSpPr txBox="1">
          <a:spLocks noChangeArrowheads="1"/>
        </xdr:cNvSpPr>
      </xdr:nvSpPr>
      <xdr:spPr bwMode="auto">
        <a:xfrm>
          <a:off x="3598545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44</xdr:row>
      <xdr:rowOff>0</xdr:rowOff>
    </xdr:from>
    <xdr:ext cx="95250" cy="171450"/>
    <xdr:sp macro="" textlink="">
      <xdr:nvSpPr>
        <xdr:cNvPr id="267" name="Text Box 18">
          <a:extLst>
            <a:ext uri="{FF2B5EF4-FFF2-40B4-BE49-F238E27FC236}">
              <a16:creationId xmlns:a16="http://schemas.microsoft.com/office/drawing/2014/main" id="{00000000-0008-0000-0500-00000B010000}"/>
            </a:ext>
          </a:extLst>
        </xdr:cNvPr>
        <xdr:cNvSpPr txBox="1">
          <a:spLocks noChangeArrowheads="1"/>
        </xdr:cNvSpPr>
      </xdr:nvSpPr>
      <xdr:spPr bwMode="auto">
        <a:xfrm>
          <a:off x="3598545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44</xdr:row>
      <xdr:rowOff>0</xdr:rowOff>
    </xdr:from>
    <xdr:ext cx="95250" cy="171450"/>
    <xdr:sp macro="" textlink="">
      <xdr:nvSpPr>
        <xdr:cNvPr id="268" name="Text Box 19">
          <a:extLst>
            <a:ext uri="{FF2B5EF4-FFF2-40B4-BE49-F238E27FC236}">
              <a16:creationId xmlns:a16="http://schemas.microsoft.com/office/drawing/2014/main" id="{00000000-0008-0000-0500-00000C010000}"/>
            </a:ext>
          </a:extLst>
        </xdr:cNvPr>
        <xdr:cNvSpPr txBox="1">
          <a:spLocks noChangeArrowheads="1"/>
        </xdr:cNvSpPr>
      </xdr:nvSpPr>
      <xdr:spPr bwMode="auto">
        <a:xfrm>
          <a:off x="3598545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44</xdr:row>
      <xdr:rowOff>0</xdr:rowOff>
    </xdr:from>
    <xdr:ext cx="95250" cy="171450"/>
    <xdr:sp macro="" textlink="">
      <xdr:nvSpPr>
        <xdr:cNvPr id="269" name="Text Box 16">
          <a:extLst>
            <a:ext uri="{FF2B5EF4-FFF2-40B4-BE49-F238E27FC236}">
              <a16:creationId xmlns:a16="http://schemas.microsoft.com/office/drawing/2014/main" id="{00000000-0008-0000-0500-00000D010000}"/>
            </a:ext>
          </a:extLst>
        </xdr:cNvPr>
        <xdr:cNvSpPr txBox="1">
          <a:spLocks noChangeArrowheads="1"/>
        </xdr:cNvSpPr>
      </xdr:nvSpPr>
      <xdr:spPr bwMode="auto">
        <a:xfrm>
          <a:off x="3598545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44</xdr:row>
      <xdr:rowOff>0</xdr:rowOff>
    </xdr:from>
    <xdr:ext cx="95250" cy="171450"/>
    <xdr:sp macro="" textlink="">
      <xdr:nvSpPr>
        <xdr:cNvPr id="270" name="Text Box 17">
          <a:extLst>
            <a:ext uri="{FF2B5EF4-FFF2-40B4-BE49-F238E27FC236}">
              <a16:creationId xmlns:a16="http://schemas.microsoft.com/office/drawing/2014/main" id="{00000000-0008-0000-0500-00000E010000}"/>
            </a:ext>
          </a:extLst>
        </xdr:cNvPr>
        <xdr:cNvSpPr txBox="1">
          <a:spLocks noChangeArrowheads="1"/>
        </xdr:cNvSpPr>
      </xdr:nvSpPr>
      <xdr:spPr bwMode="auto">
        <a:xfrm>
          <a:off x="3598545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44</xdr:row>
      <xdr:rowOff>0</xdr:rowOff>
    </xdr:from>
    <xdr:ext cx="95250" cy="171450"/>
    <xdr:sp macro="" textlink="">
      <xdr:nvSpPr>
        <xdr:cNvPr id="271" name="Text Box 18">
          <a:extLst>
            <a:ext uri="{FF2B5EF4-FFF2-40B4-BE49-F238E27FC236}">
              <a16:creationId xmlns:a16="http://schemas.microsoft.com/office/drawing/2014/main" id="{00000000-0008-0000-0500-00000F010000}"/>
            </a:ext>
          </a:extLst>
        </xdr:cNvPr>
        <xdr:cNvSpPr txBox="1">
          <a:spLocks noChangeArrowheads="1"/>
        </xdr:cNvSpPr>
      </xdr:nvSpPr>
      <xdr:spPr bwMode="auto">
        <a:xfrm>
          <a:off x="3598545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44</xdr:row>
      <xdr:rowOff>0</xdr:rowOff>
    </xdr:from>
    <xdr:ext cx="95250" cy="171450"/>
    <xdr:sp macro="" textlink="">
      <xdr:nvSpPr>
        <xdr:cNvPr id="272" name="Text Box 19">
          <a:extLst>
            <a:ext uri="{FF2B5EF4-FFF2-40B4-BE49-F238E27FC236}">
              <a16:creationId xmlns:a16="http://schemas.microsoft.com/office/drawing/2014/main" id="{00000000-0008-0000-0500-000010010000}"/>
            </a:ext>
          </a:extLst>
        </xdr:cNvPr>
        <xdr:cNvSpPr txBox="1">
          <a:spLocks noChangeArrowheads="1"/>
        </xdr:cNvSpPr>
      </xdr:nvSpPr>
      <xdr:spPr bwMode="auto">
        <a:xfrm>
          <a:off x="3598545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44</xdr:row>
      <xdr:rowOff>0</xdr:rowOff>
    </xdr:from>
    <xdr:ext cx="95250" cy="171450"/>
    <xdr:sp macro="" textlink="">
      <xdr:nvSpPr>
        <xdr:cNvPr id="273" name="Text Box 16">
          <a:extLst>
            <a:ext uri="{FF2B5EF4-FFF2-40B4-BE49-F238E27FC236}">
              <a16:creationId xmlns:a16="http://schemas.microsoft.com/office/drawing/2014/main" id="{00000000-0008-0000-0500-000011010000}"/>
            </a:ext>
          </a:extLst>
        </xdr:cNvPr>
        <xdr:cNvSpPr txBox="1">
          <a:spLocks noChangeArrowheads="1"/>
        </xdr:cNvSpPr>
      </xdr:nvSpPr>
      <xdr:spPr bwMode="auto">
        <a:xfrm>
          <a:off x="3598545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44</xdr:row>
      <xdr:rowOff>0</xdr:rowOff>
    </xdr:from>
    <xdr:ext cx="95250" cy="171450"/>
    <xdr:sp macro="" textlink="">
      <xdr:nvSpPr>
        <xdr:cNvPr id="274" name="Text Box 17">
          <a:extLst>
            <a:ext uri="{FF2B5EF4-FFF2-40B4-BE49-F238E27FC236}">
              <a16:creationId xmlns:a16="http://schemas.microsoft.com/office/drawing/2014/main" id="{00000000-0008-0000-0500-000012010000}"/>
            </a:ext>
          </a:extLst>
        </xdr:cNvPr>
        <xdr:cNvSpPr txBox="1">
          <a:spLocks noChangeArrowheads="1"/>
        </xdr:cNvSpPr>
      </xdr:nvSpPr>
      <xdr:spPr bwMode="auto">
        <a:xfrm>
          <a:off x="3598545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44</xdr:row>
      <xdr:rowOff>0</xdr:rowOff>
    </xdr:from>
    <xdr:ext cx="95250" cy="171450"/>
    <xdr:sp macro="" textlink="">
      <xdr:nvSpPr>
        <xdr:cNvPr id="275" name="Text Box 18">
          <a:extLst>
            <a:ext uri="{FF2B5EF4-FFF2-40B4-BE49-F238E27FC236}">
              <a16:creationId xmlns:a16="http://schemas.microsoft.com/office/drawing/2014/main" id="{00000000-0008-0000-0500-000013010000}"/>
            </a:ext>
          </a:extLst>
        </xdr:cNvPr>
        <xdr:cNvSpPr txBox="1">
          <a:spLocks noChangeArrowheads="1"/>
        </xdr:cNvSpPr>
      </xdr:nvSpPr>
      <xdr:spPr bwMode="auto">
        <a:xfrm>
          <a:off x="3598545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44</xdr:row>
      <xdr:rowOff>0</xdr:rowOff>
    </xdr:from>
    <xdr:ext cx="95250" cy="171450"/>
    <xdr:sp macro="" textlink="">
      <xdr:nvSpPr>
        <xdr:cNvPr id="276" name="Text Box 19">
          <a:extLst>
            <a:ext uri="{FF2B5EF4-FFF2-40B4-BE49-F238E27FC236}">
              <a16:creationId xmlns:a16="http://schemas.microsoft.com/office/drawing/2014/main" id="{00000000-0008-0000-0500-000014010000}"/>
            </a:ext>
          </a:extLst>
        </xdr:cNvPr>
        <xdr:cNvSpPr txBox="1">
          <a:spLocks noChangeArrowheads="1"/>
        </xdr:cNvSpPr>
      </xdr:nvSpPr>
      <xdr:spPr bwMode="auto">
        <a:xfrm>
          <a:off x="3598545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44</xdr:row>
      <xdr:rowOff>0</xdr:rowOff>
    </xdr:from>
    <xdr:ext cx="95250" cy="171450"/>
    <xdr:sp macro="" textlink="">
      <xdr:nvSpPr>
        <xdr:cNvPr id="277" name="Text Box 16">
          <a:extLst>
            <a:ext uri="{FF2B5EF4-FFF2-40B4-BE49-F238E27FC236}">
              <a16:creationId xmlns:a16="http://schemas.microsoft.com/office/drawing/2014/main" id="{00000000-0008-0000-0500-000015010000}"/>
            </a:ext>
          </a:extLst>
        </xdr:cNvPr>
        <xdr:cNvSpPr txBox="1">
          <a:spLocks noChangeArrowheads="1"/>
        </xdr:cNvSpPr>
      </xdr:nvSpPr>
      <xdr:spPr bwMode="auto">
        <a:xfrm>
          <a:off x="3598545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44</xdr:row>
      <xdr:rowOff>0</xdr:rowOff>
    </xdr:from>
    <xdr:ext cx="95250" cy="171450"/>
    <xdr:sp macro="" textlink="">
      <xdr:nvSpPr>
        <xdr:cNvPr id="278" name="Text Box 17">
          <a:extLst>
            <a:ext uri="{FF2B5EF4-FFF2-40B4-BE49-F238E27FC236}">
              <a16:creationId xmlns:a16="http://schemas.microsoft.com/office/drawing/2014/main" id="{00000000-0008-0000-0500-000016010000}"/>
            </a:ext>
          </a:extLst>
        </xdr:cNvPr>
        <xdr:cNvSpPr txBox="1">
          <a:spLocks noChangeArrowheads="1"/>
        </xdr:cNvSpPr>
      </xdr:nvSpPr>
      <xdr:spPr bwMode="auto">
        <a:xfrm>
          <a:off x="3598545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44</xdr:row>
      <xdr:rowOff>0</xdr:rowOff>
    </xdr:from>
    <xdr:ext cx="95250" cy="171450"/>
    <xdr:sp macro="" textlink="">
      <xdr:nvSpPr>
        <xdr:cNvPr id="279" name="Text Box 18">
          <a:extLst>
            <a:ext uri="{FF2B5EF4-FFF2-40B4-BE49-F238E27FC236}">
              <a16:creationId xmlns:a16="http://schemas.microsoft.com/office/drawing/2014/main" id="{00000000-0008-0000-0500-000017010000}"/>
            </a:ext>
          </a:extLst>
        </xdr:cNvPr>
        <xdr:cNvSpPr txBox="1">
          <a:spLocks noChangeArrowheads="1"/>
        </xdr:cNvSpPr>
      </xdr:nvSpPr>
      <xdr:spPr bwMode="auto">
        <a:xfrm>
          <a:off x="3598545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44</xdr:row>
      <xdr:rowOff>0</xdr:rowOff>
    </xdr:from>
    <xdr:ext cx="95250" cy="171450"/>
    <xdr:sp macro="" textlink="">
      <xdr:nvSpPr>
        <xdr:cNvPr id="280" name="Text Box 19">
          <a:extLst>
            <a:ext uri="{FF2B5EF4-FFF2-40B4-BE49-F238E27FC236}">
              <a16:creationId xmlns:a16="http://schemas.microsoft.com/office/drawing/2014/main" id="{00000000-0008-0000-0500-000018010000}"/>
            </a:ext>
          </a:extLst>
        </xdr:cNvPr>
        <xdr:cNvSpPr txBox="1">
          <a:spLocks noChangeArrowheads="1"/>
        </xdr:cNvSpPr>
      </xdr:nvSpPr>
      <xdr:spPr bwMode="auto">
        <a:xfrm>
          <a:off x="35985450" y="28032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49</xdr:row>
      <xdr:rowOff>0</xdr:rowOff>
    </xdr:from>
    <xdr:ext cx="95250" cy="171450"/>
    <xdr:sp macro="" textlink="">
      <xdr:nvSpPr>
        <xdr:cNvPr id="281" name="Text Box 16">
          <a:extLst>
            <a:ext uri="{FF2B5EF4-FFF2-40B4-BE49-F238E27FC236}">
              <a16:creationId xmlns:a16="http://schemas.microsoft.com/office/drawing/2014/main" id="{00000000-0008-0000-0500-000019010000}"/>
            </a:ext>
          </a:extLst>
        </xdr:cNvPr>
        <xdr:cNvSpPr txBox="1">
          <a:spLocks noChangeArrowheads="1"/>
        </xdr:cNvSpPr>
      </xdr:nvSpPr>
      <xdr:spPr bwMode="auto">
        <a:xfrm>
          <a:off x="88677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49</xdr:row>
      <xdr:rowOff>0</xdr:rowOff>
    </xdr:from>
    <xdr:ext cx="95250" cy="171450"/>
    <xdr:sp macro="" textlink="">
      <xdr:nvSpPr>
        <xdr:cNvPr id="282" name="Text Box 17">
          <a:extLst>
            <a:ext uri="{FF2B5EF4-FFF2-40B4-BE49-F238E27FC236}">
              <a16:creationId xmlns:a16="http://schemas.microsoft.com/office/drawing/2014/main" id="{00000000-0008-0000-0500-00001A010000}"/>
            </a:ext>
          </a:extLst>
        </xdr:cNvPr>
        <xdr:cNvSpPr txBox="1">
          <a:spLocks noChangeArrowheads="1"/>
        </xdr:cNvSpPr>
      </xdr:nvSpPr>
      <xdr:spPr bwMode="auto">
        <a:xfrm>
          <a:off x="88677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49</xdr:row>
      <xdr:rowOff>0</xdr:rowOff>
    </xdr:from>
    <xdr:ext cx="95250" cy="171450"/>
    <xdr:sp macro="" textlink="">
      <xdr:nvSpPr>
        <xdr:cNvPr id="283" name="Text Box 18">
          <a:extLst>
            <a:ext uri="{FF2B5EF4-FFF2-40B4-BE49-F238E27FC236}">
              <a16:creationId xmlns:a16="http://schemas.microsoft.com/office/drawing/2014/main" id="{00000000-0008-0000-0500-00001B010000}"/>
            </a:ext>
          </a:extLst>
        </xdr:cNvPr>
        <xdr:cNvSpPr txBox="1">
          <a:spLocks noChangeArrowheads="1"/>
        </xdr:cNvSpPr>
      </xdr:nvSpPr>
      <xdr:spPr bwMode="auto">
        <a:xfrm>
          <a:off x="88677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49</xdr:row>
      <xdr:rowOff>0</xdr:rowOff>
    </xdr:from>
    <xdr:ext cx="95250" cy="171450"/>
    <xdr:sp macro="" textlink="">
      <xdr:nvSpPr>
        <xdr:cNvPr id="284" name="Text Box 19">
          <a:extLst>
            <a:ext uri="{FF2B5EF4-FFF2-40B4-BE49-F238E27FC236}">
              <a16:creationId xmlns:a16="http://schemas.microsoft.com/office/drawing/2014/main" id="{00000000-0008-0000-0500-00001C010000}"/>
            </a:ext>
          </a:extLst>
        </xdr:cNvPr>
        <xdr:cNvSpPr txBox="1">
          <a:spLocks noChangeArrowheads="1"/>
        </xdr:cNvSpPr>
      </xdr:nvSpPr>
      <xdr:spPr bwMode="auto">
        <a:xfrm>
          <a:off x="88677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52</xdr:row>
      <xdr:rowOff>504825</xdr:rowOff>
    </xdr:from>
    <xdr:ext cx="95250" cy="442269"/>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8867775" y="9391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49</xdr:row>
      <xdr:rowOff>0</xdr:rowOff>
    </xdr:from>
    <xdr:ext cx="95250" cy="171450"/>
    <xdr:sp macro="" textlink="">
      <xdr:nvSpPr>
        <xdr:cNvPr id="286" name="Text Box 16">
          <a:extLst>
            <a:ext uri="{FF2B5EF4-FFF2-40B4-BE49-F238E27FC236}">
              <a16:creationId xmlns:a16="http://schemas.microsoft.com/office/drawing/2014/main" id="{00000000-0008-0000-0500-00001E010000}"/>
            </a:ext>
          </a:extLst>
        </xdr:cNvPr>
        <xdr:cNvSpPr txBox="1">
          <a:spLocks noChangeArrowheads="1"/>
        </xdr:cNvSpPr>
      </xdr:nvSpPr>
      <xdr:spPr bwMode="auto">
        <a:xfrm>
          <a:off x="327564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49</xdr:row>
      <xdr:rowOff>0</xdr:rowOff>
    </xdr:from>
    <xdr:ext cx="95250" cy="171450"/>
    <xdr:sp macro="" textlink="">
      <xdr:nvSpPr>
        <xdr:cNvPr id="287" name="Text Box 17">
          <a:extLst>
            <a:ext uri="{FF2B5EF4-FFF2-40B4-BE49-F238E27FC236}">
              <a16:creationId xmlns:a16="http://schemas.microsoft.com/office/drawing/2014/main" id="{00000000-0008-0000-0500-00001F010000}"/>
            </a:ext>
          </a:extLst>
        </xdr:cNvPr>
        <xdr:cNvSpPr txBox="1">
          <a:spLocks noChangeArrowheads="1"/>
        </xdr:cNvSpPr>
      </xdr:nvSpPr>
      <xdr:spPr bwMode="auto">
        <a:xfrm>
          <a:off x="327564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49</xdr:row>
      <xdr:rowOff>0</xdr:rowOff>
    </xdr:from>
    <xdr:ext cx="95250" cy="171450"/>
    <xdr:sp macro="" textlink="">
      <xdr:nvSpPr>
        <xdr:cNvPr id="288" name="Text Box 18">
          <a:extLst>
            <a:ext uri="{FF2B5EF4-FFF2-40B4-BE49-F238E27FC236}">
              <a16:creationId xmlns:a16="http://schemas.microsoft.com/office/drawing/2014/main" id="{00000000-0008-0000-0500-000020010000}"/>
            </a:ext>
          </a:extLst>
        </xdr:cNvPr>
        <xdr:cNvSpPr txBox="1">
          <a:spLocks noChangeArrowheads="1"/>
        </xdr:cNvSpPr>
      </xdr:nvSpPr>
      <xdr:spPr bwMode="auto">
        <a:xfrm>
          <a:off x="327564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49</xdr:row>
      <xdr:rowOff>0</xdr:rowOff>
    </xdr:from>
    <xdr:ext cx="95250" cy="171450"/>
    <xdr:sp macro="" textlink="">
      <xdr:nvSpPr>
        <xdr:cNvPr id="289" name="Text Box 19">
          <a:extLst>
            <a:ext uri="{FF2B5EF4-FFF2-40B4-BE49-F238E27FC236}">
              <a16:creationId xmlns:a16="http://schemas.microsoft.com/office/drawing/2014/main" id="{00000000-0008-0000-0500-000021010000}"/>
            </a:ext>
          </a:extLst>
        </xdr:cNvPr>
        <xdr:cNvSpPr txBox="1">
          <a:spLocks noChangeArrowheads="1"/>
        </xdr:cNvSpPr>
      </xdr:nvSpPr>
      <xdr:spPr bwMode="auto">
        <a:xfrm>
          <a:off x="327564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49</xdr:row>
      <xdr:rowOff>0</xdr:rowOff>
    </xdr:from>
    <xdr:ext cx="95250" cy="171450"/>
    <xdr:sp macro="" textlink="">
      <xdr:nvSpPr>
        <xdr:cNvPr id="290" name="Text Box 16">
          <a:extLst>
            <a:ext uri="{FF2B5EF4-FFF2-40B4-BE49-F238E27FC236}">
              <a16:creationId xmlns:a16="http://schemas.microsoft.com/office/drawing/2014/main" id="{00000000-0008-0000-0500-000022010000}"/>
            </a:ext>
          </a:extLst>
        </xdr:cNvPr>
        <xdr:cNvSpPr txBox="1">
          <a:spLocks noChangeArrowheads="1"/>
        </xdr:cNvSpPr>
      </xdr:nvSpPr>
      <xdr:spPr bwMode="auto">
        <a:xfrm>
          <a:off x="341280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49</xdr:row>
      <xdr:rowOff>0</xdr:rowOff>
    </xdr:from>
    <xdr:ext cx="95250" cy="171450"/>
    <xdr:sp macro="" textlink="">
      <xdr:nvSpPr>
        <xdr:cNvPr id="291" name="Text Box 17">
          <a:extLst>
            <a:ext uri="{FF2B5EF4-FFF2-40B4-BE49-F238E27FC236}">
              <a16:creationId xmlns:a16="http://schemas.microsoft.com/office/drawing/2014/main" id="{00000000-0008-0000-0500-000023010000}"/>
            </a:ext>
          </a:extLst>
        </xdr:cNvPr>
        <xdr:cNvSpPr txBox="1">
          <a:spLocks noChangeArrowheads="1"/>
        </xdr:cNvSpPr>
      </xdr:nvSpPr>
      <xdr:spPr bwMode="auto">
        <a:xfrm>
          <a:off x="341280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49</xdr:row>
      <xdr:rowOff>0</xdr:rowOff>
    </xdr:from>
    <xdr:ext cx="95250" cy="171450"/>
    <xdr:sp macro="" textlink="">
      <xdr:nvSpPr>
        <xdr:cNvPr id="292" name="Text Box 18">
          <a:extLst>
            <a:ext uri="{FF2B5EF4-FFF2-40B4-BE49-F238E27FC236}">
              <a16:creationId xmlns:a16="http://schemas.microsoft.com/office/drawing/2014/main" id="{00000000-0008-0000-0500-000024010000}"/>
            </a:ext>
          </a:extLst>
        </xdr:cNvPr>
        <xdr:cNvSpPr txBox="1">
          <a:spLocks noChangeArrowheads="1"/>
        </xdr:cNvSpPr>
      </xdr:nvSpPr>
      <xdr:spPr bwMode="auto">
        <a:xfrm>
          <a:off x="341280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49</xdr:row>
      <xdr:rowOff>0</xdr:rowOff>
    </xdr:from>
    <xdr:ext cx="95250" cy="171450"/>
    <xdr:sp macro="" textlink="">
      <xdr:nvSpPr>
        <xdr:cNvPr id="293" name="Text Box 19">
          <a:extLst>
            <a:ext uri="{FF2B5EF4-FFF2-40B4-BE49-F238E27FC236}">
              <a16:creationId xmlns:a16="http://schemas.microsoft.com/office/drawing/2014/main" id="{00000000-0008-0000-0500-000025010000}"/>
            </a:ext>
          </a:extLst>
        </xdr:cNvPr>
        <xdr:cNvSpPr txBox="1">
          <a:spLocks noChangeArrowheads="1"/>
        </xdr:cNvSpPr>
      </xdr:nvSpPr>
      <xdr:spPr bwMode="auto">
        <a:xfrm>
          <a:off x="341280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52</xdr:row>
      <xdr:rowOff>504825</xdr:rowOff>
    </xdr:from>
    <xdr:ext cx="95250" cy="442269"/>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34128075" y="9391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49</xdr:row>
      <xdr:rowOff>0</xdr:rowOff>
    </xdr:from>
    <xdr:ext cx="95250" cy="171450"/>
    <xdr:sp macro="" textlink="">
      <xdr:nvSpPr>
        <xdr:cNvPr id="295" name="Text Box 16">
          <a:extLst>
            <a:ext uri="{FF2B5EF4-FFF2-40B4-BE49-F238E27FC236}">
              <a16:creationId xmlns:a16="http://schemas.microsoft.com/office/drawing/2014/main" id="{00000000-0008-0000-0500-000027010000}"/>
            </a:ext>
          </a:extLst>
        </xdr:cNvPr>
        <xdr:cNvSpPr txBox="1">
          <a:spLocks noChangeArrowheads="1"/>
        </xdr:cNvSpPr>
      </xdr:nvSpPr>
      <xdr:spPr bwMode="auto">
        <a:xfrm>
          <a:off x="341280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49</xdr:row>
      <xdr:rowOff>0</xdr:rowOff>
    </xdr:from>
    <xdr:ext cx="95250" cy="171450"/>
    <xdr:sp macro="" textlink="">
      <xdr:nvSpPr>
        <xdr:cNvPr id="296" name="Text Box 17">
          <a:extLst>
            <a:ext uri="{FF2B5EF4-FFF2-40B4-BE49-F238E27FC236}">
              <a16:creationId xmlns:a16="http://schemas.microsoft.com/office/drawing/2014/main" id="{00000000-0008-0000-0500-000028010000}"/>
            </a:ext>
          </a:extLst>
        </xdr:cNvPr>
        <xdr:cNvSpPr txBox="1">
          <a:spLocks noChangeArrowheads="1"/>
        </xdr:cNvSpPr>
      </xdr:nvSpPr>
      <xdr:spPr bwMode="auto">
        <a:xfrm>
          <a:off x="341280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49</xdr:row>
      <xdr:rowOff>0</xdr:rowOff>
    </xdr:from>
    <xdr:ext cx="95250" cy="171450"/>
    <xdr:sp macro="" textlink="">
      <xdr:nvSpPr>
        <xdr:cNvPr id="297" name="Text Box 18">
          <a:extLst>
            <a:ext uri="{FF2B5EF4-FFF2-40B4-BE49-F238E27FC236}">
              <a16:creationId xmlns:a16="http://schemas.microsoft.com/office/drawing/2014/main" id="{00000000-0008-0000-0500-000029010000}"/>
            </a:ext>
          </a:extLst>
        </xdr:cNvPr>
        <xdr:cNvSpPr txBox="1">
          <a:spLocks noChangeArrowheads="1"/>
        </xdr:cNvSpPr>
      </xdr:nvSpPr>
      <xdr:spPr bwMode="auto">
        <a:xfrm>
          <a:off x="341280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49</xdr:row>
      <xdr:rowOff>0</xdr:rowOff>
    </xdr:from>
    <xdr:ext cx="95250" cy="171450"/>
    <xdr:sp macro="" textlink="">
      <xdr:nvSpPr>
        <xdr:cNvPr id="298" name="Text Box 19">
          <a:extLst>
            <a:ext uri="{FF2B5EF4-FFF2-40B4-BE49-F238E27FC236}">
              <a16:creationId xmlns:a16="http://schemas.microsoft.com/office/drawing/2014/main" id="{00000000-0008-0000-0500-00002A010000}"/>
            </a:ext>
          </a:extLst>
        </xdr:cNvPr>
        <xdr:cNvSpPr txBox="1">
          <a:spLocks noChangeArrowheads="1"/>
        </xdr:cNvSpPr>
      </xdr:nvSpPr>
      <xdr:spPr bwMode="auto">
        <a:xfrm>
          <a:off x="341280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52</xdr:row>
      <xdr:rowOff>504825</xdr:rowOff>
    </xdr:from>
    <xdr:ext cx="95250" cy="442269"/>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34128075" y="9391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49</xdr:row>
      <xdr:rowOff>0</xdr:rowOff>
    </xdr:from>
    <xdr:ext cx="95250" cy="171450"/>
    <xdr:sp macro="" textlink="">
      <xdr:nvSpPr>
        <xdr:cNvPr id="300" name="Text Box 16">
          <a:extLst>
            <a:ext uri="{FF2B5EF4-FFF2-40B4-BE49-F238E27FC236}">
              <a16:creationId xmlns:a16="http://schemas.microsoft.com/office/drawing/2014/main" id="{00000000-0008-0000-0500-00002C01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49</xdr:row>
      <xdr:rowOff>0</xdr:rowOff>
    </xdr:from>
    <xdr:ext cx="95250" cy="171450"/>
    <xdr:sp macro="" textlink="">
      <xdr:nvSpPr>
        <xdr:cNvPr id="301" name="Text Box 17">
          <a:extLst>
            <a:ext uri="{FF2B5EF4-FFF2-40B4-BE49-F238E27FC236}">
              <a16:creationId xmlns:a16="http://schemas.microsoft.com/office/drawing/2014/main" id="{00000000-0008-0000-0500-00002D01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49</xdr:row>
      <xdr:rowOff>0</xdr:rowOff>
    </xdr:from>
    <xdr:ext cx="95250" cy="171450"/>
    <xdr:sp macro="" textlink="">
      <xdr:nvSpPr>
        <xdr:cNvPr id="302" name="Text Box 18">
          <a:extLst>
            <a:ext uri="{FF2B5EF4-FFF2-40B4-BE49-F238E27FC236}">
              <a16:creationId xmlns:a16="http://schemas.microsoft.com/office/drawing/2014/main" id="{00000000-0008-0000-0500-00002E01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49</xdr:row>
      <xdr:rowOff>0</xdr:rowOff>
    </xdr:from>
    <xdr:ext cx="95250" cy="171450"/>
    <xdr:sp macro="" textlink="">
      <xdr:nvSpPr>
        <xdr:cNvPr id="303" name="Text Box 19">
          <a:extLst>
            <a:ext uri="{FF2B5EF4-FFF2-40B4-BE49-F238E27FC236}">
              <a16:creationId xmlns:a16="http://schemas.microsoft.com/office/drawing/2014/main" id="{00000000-0008-0000-0500-00002F01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49</xdr:row>
      <xdr:rowOff>0</xdr:rowOff>
    </xdr:from>
    <xdr:ext cx="95250" cy="171450"/>
    <xdr:sp macro="" textlink="">
      <xdr:nvSpPr>
        <xdr:cNvPr id="304" name="Text Box 16">
          <a:extLst>
            <a:ext uri="{FF2B5EF4-FFF2-40B4-BE49-F238E27FC236}">
              <a16:creationId xmlns:a16="http://schemas.microsoft.com/office/drawing/2014/main" id="{00000000-0008-0000-0500-00003001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49</xdr:row>
      <xdr:rowOff>0</xdr:rowOff>
    </xdr:from>
    <xdr:ext cx="95250" cy="171450"/>
    <xdr:sp macro="" textlink="">
      <xdr:nvSpPr>
        <xdr:cNvPr id="305" name="Text Box 17">
          <a:extLst>
            <a:ext uri="{FF2B5EF4-FFF2-40B4-BE49-F238E27FC236}">
              <a16:creationId xmlns:a16="http://schemas.microsoft.com/office/drawing/2014/main" id="{00000000-0008-0000-0500-00003101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49</xdr:row>
      <xdr:rowOff>0</xdr:rowOff>
    </xdr:from>
    <xdr:ext cx="95250" cy="171450"/>
    <xdr:sp macro="" textlink="">
      <xdr:nvSpPr>
        <xdr:cNvPr id="306" name="Text Box 18">
          <a:extLst>
            <a:ext uri="{FF2B5EF4-FFF2-40B4-BE49-F238E27FC236}">
              <a16:creationId xmlns:a16="http://schemas.microsoft.com/office/drawing/2014/main" id="{00000000-0008-0000-0500-00003201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49</xdr:row>
      <xdr:rowOff>0</xdr:rowOff>
    </xdr:from>
    <xdr:ext cx="95250" cy="171450"/>
    <xdr:sp macro="" textlink="">
      <xdr:nvSpPr>
        <xdr:cNvPr id="307" name="Text Box 19">
          <a:extLst>
            <a:ext uri="{FF2B5EF4-FFF2-40B4-BE49-F238E27FC236}">
              <a16:creationId xmlns:a16="http://schemas.microsoft.com/office/drawing/2014/main" id="{00000000-0008-0000-0500-00003301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49</xdr:row>
      <xdr:rowOff>0</xdr:rowOff>
    </xdr:from>
    <xdr:ext cx="95250" cy="171450"/>
    <xdr:sp macro="" textlink="">
      <xdr:nvSpPr>
        <xdr:cNvPr id="308" name="Text Box 16">
          <a:extLst>
            <a:ext uri="{FF2B5EF4-FFF2-40B4-BE49-F238E27FC236}">
              <a16:creationId xmlns:a16="http://schemas.microsoft.com/office/drawing/2014/main" id="{00000000-0008-0000-0500-00003401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49</xdr:row>
      <xdr:rowOff>0</xdr:rowOff>
    </xdr:from>
    <xdr:ext cx="95250" cy="171450"/>
    <xdr:sp macro="" textlink="">
      <xdr:nvSpPr>
        <xdr:cNvPr id="309" name="Text Box 17">
          <a:extLst>
            <a:ext uri="{FF2B5EF4-FFF2-40B4-BE49-F238E27FC236}">
              <a16:creationId xmlns:a16="http://schemas.microsoft.com/office/drawing/2014/main" id="{00000000-0008-0000-0500-00003501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49</xdr:row>
      <xdr:rowOff>0</xdr:rowOff>
    </xdr:from>
    <xdr:ext cx="95250" cy="171450"/>
    <xdr:sp macro="" textlink="">
      <xdr:nvSpPr>
        <xdr:cNvPr id="310" name="Text Box 18">
          <a:extLst>
            <a:ext uri="{FF2B5EF4-FFF2-40B4-BE49-F238E27FC236}">
              <a16:creationId xmlns:a16="http://schemas.microsoft.com/office/drawing/2014/main" id="{00000000-0008-0000-0500-00003601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49</xdr:row>
      <xdr:rowOff>0</xdr:rowOff>
    </xdr:from>
    <xdr:ext cx="95250" cy="171450"/>
    <xdr:sp macro="" textlink="">
      <xdr:nvSpPr>
        <xdr:cNvPr id="311" name="Text Box 19">
          <a:extLst>
            <a:ext uri="{FF2B5EF4-FFF2-40B4-BE49-F238E27FC236}">
              <a16:creationId xmlns:a16="http://schemas.microsoft.com/office/drawing/2014/main" id="{00000000-0008-0000-0500-00003701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49</xdr:row>
      <xdr:rowOff>0</xdr:rowOff>
    </xdr:from>
    <xdr:ext cx="95250" cy="171450"/>
    <xdr:sp macro="" textlink="">
      <xdr:nvSpPr>
        <xdr:cNvPr id="312" name="Text Box 16">
          <a:extLst>
            <a:ext uri="{FF2B5EF4-FFF2-40B4-BE49-F238E27FC236}">
              <a16:creationId xmlns:a16="http://schemas.microsoft.com/office/drawing/2014/main" id="{00000000-0008-0000-0500-00003801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49</xdr:row>
      <xdr:rowOff>0</xdr:rowOff>
    </xdr:from>
    <xdr:ext cx="95250" cy="171450"/>
    <xdr:sp macro="" textlink="">
      <xdr:nvSpPr>
        <xdr:cNvPr id="313" name="Text Box 17">
          <a:extLst>
            <a:ext uri="{FF2B5EF4-FFF2-40B4-BE49-F238E27FC236}">
              <a16:creationId xmlns:a16="http://schemas.microsoft.com/office/drawing/2014/main" id="{00000000-0008-0000-0500-00003901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49</xdr:row>
      <xdr:rowOff>0</xdr:rowOff>
    </xdr:from>
    <xdr:ext cx="95250" cy="171450"/>
    <xdr:sp macro="" textlink="">
      <xdr:nvSpPr>
        <xdr:cNvPr id="314" name="Text Box 18">
          <a:extLst>
            <a:ext uri="{FF2B5EF4-FFF2-40B4-BE49-F238E27FC236}">
              <a16:creationId xmlns:a16="http://schemas.microsoft.com/office/drawing/2014/main" id="{00000000-0008-0000-0500-00003A01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49</xdr:row>
      <xdr:rowOff>0</xdr:rowOff>
    </xdr:from>
    <xdr:ext cx="95250" cy="171450"/>
    <xdr:sp macro="" textlink="">
      <xdr:nvSpPr>
        <xdr:cNvPr id="315" name="Text Box 19">
          <a:extLst>
            <a:ext uri="{FF2B5EF4-FFF2-40B4-BE49-F238E27FC236}">
              <a16:creationId xmlns:a16="http://schemas.microsoft.com/office/drawing/2014/main" id="{00000000-0008-0000-0500-00003B010000}"/>
            </a:ext>
          </a:extLst>
        </xdr:cNvPr>
        <xdr:cNvSpPr txBox="1">
          <a:spLocks noChangeArrowheads="1"/>
        </xdr:cNvSpPr>
      </xdr:nvSpPr>
      <xdr:spPr bwMode="auto">
        <a:xfrm>
          <a:off x="358616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54</xdr:row>
      <xdr:rowOff>0</xdr:rowOff>
    </xdr:from>
    <xdr:ext cx="95250" cy="171450"/>
    <xdr:sp macro="" textlink="">
      <xdr:nvSpPr>
        <xdr:cNvPr id="316" name="Text Box 16">
          <a:extLst>
            <a:ext uri="{FF2B5EF4-FFF2-40B4-BE49-F238E27FC236}">
              <a16:creationId xmlns:a16="http://schemas.microsoft.com/office/drawing/2014/main" id="{00000000-0008-0000-0500-00003C010000}"/>
            </a:ext>
          </a:extLst>
        </xdr:cNvPr>
        <xdr:cNvSpPr txBox="1">
          <a:spLocks noChangeArrowheads="1"/>
        </xdr:cNvSpPr>
      </xdr:nvSpPr>
      <xdr:spPr bwMode="auto">
        <a:xfrm>
          <a:off x="886777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54</xdr:row>
      <xdr:rowOff>0</xdr:rowOff>
    </xdr:from>
    <xdr:ext cx="95250" cy="171450"/>
    <xdr:sp macro="" textlink="">
      <xdr:nvSpPr>
        <xdr:cNvPr id="317" name="Text Box 17">
          <a:extLst>
            <a:ext uri="{FF2B5EF4-FFF2-40B4-BE49-F238E27FC236}">
              <a16:creationId xmlns:a16="http://schemas.microsoft.com/office/drawing/2014/main" id="{00000000-0008-0000-0500-00003D010000}"/>
            </a:ext>
          </a:extLst>
        </xdr:cNvPr>
        <xdr:cNvSpPr txBox="1">
          <a:spLocks noChangeArrowheads="1"/>
        </xdr:cNvSpPr>
      </xdr:nvSpPr>
      <xdr:spPr bwMode="auto">
        <a:xfrm>
          <a:off x="886777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54</xdr:row>
      <xdr:rowOff>0</xdr:rowOff>
    </xdr:from>
    <xdr:ext cx="95250" cy="171450"/>
    <xdr:sp macro="" textlink="">
      <xdr:nvSpPr>
        <xdr:cNvPr id="318" name="Text Box 18">
          <a:extLst>
            <a:ext uri="{FF2B5EF4-FFF2-40B4-BE49-F238E27FC236}">
              <a16:creationId xmlns:a16="http://schemas.microsoft.com/office/drawing/2014/main" id="{00000000-0008-0000-0500-00003E010000}"/>
            </a:ext>
          </a:extLst>
        </xdr:cNvPr>
        <xdr:cNvSpPr txBox="1">
          <a:spLocks noChangeArrowheads="1"/>
        </xdr:cNvSpPr>
      </xdr:nvSpPr>
      <xdr:spPr bwMode="auto">
        <a:xfrm>
          <a:off x="886777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54</xdr:row>
      <xdr:rowOff>0</xdr:rowOff>
    </xdr:from>
    <xdr:ext cx="95250" cy="171450"/>
    <xdr:sp macro="" textlink="">
      <xdr:nvSpPr>
        <xdr:cNvPr id="319" name="Text Box 19">
          <a:extLst>
            <a:ext uri="{FF2B5EF4-FFF2-40B4-BE49-F238E27FC236}">
              <a16:creationId xmlns:a16="http://schemas.microsoft.com/office/drawing/2014/main" id="{00000000-0008-0000-0500-00003F010000}"/>
            </a:ext>
          </a:extLst>
        </xdr:cNvPr>
        <xdr:cNvSpPr txBox="1">
          <a:spLocks noChangeArrowheads="1"/>
        </xdr:cNvSpPr>
      </xdr:nvSpPr>
      <xdr:spPr bwMode="auto">
        <a:xfrm>
          <a:off x="886777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54</xdr:row>
      <xdr:rowOff>0</xdr:rowOff>
    </xdr:from>
    <xdr:ext cx="95250" cy="171450"/>
    <xdr:sp macro="" textlink="">
      <xdr:nvSpPr>
        <xdr:cNvPr id="320" name="Text Box 16">
          <a:extLst>
            <a:ext uri="{FF2B5EF4-FFF2-40B4-BE49-F238E27FC236}">
              <a16:creationId xmlns:a16="http://schemas.microsoft.com/office/drawing/2014/main" id="{00000000-0008-0000-0500-000040010000}"/>
            </a:ext>
          </a:extLst>
        </xdr:cNvPr>
        <xdr:cNvSpPr txBox="1">
          <a:spLocks noChangeArrowheads="1"/>
        </xdr:cNvSpPr>
      </xdr:nvSpPr>
      <xdr:spPr bwMode="auto">
        <a:xfrm>
          <a:off x="3275647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54</xdr:row>
      <xdr:rowOff>0</xdr:rowOff>
    </xdr:from>
    <xdr:ext cx="95250" cy="171450"/>
    <xdr:sp macro="" textlink="">
      <xdr:nvSpPr>
        <xdr:cNvPr id="321" name="Text Box 17">
          <a:extLst>
            <a:ext uri="{FF2B5EF4-FFF2-40B4-BE49-F238E27FC236}">
              <a16:creationId xmlns:a16="http://schemas.microsoft.com/office/drawing/2014/main" id="{00000000-0008-0000-0500-000041010000}"/>
            </a:ext>
          </a:extLst>
        </xdr:cNvPr>
        <xdr:cNvSpPr txBox="1">
          <a:spLocks noChangeArrowheads="1"/>
        </xdr:cNvSpPr>
      </xdr:nvSpPr>
      <xdr:spPr bwMode="auto">
        <a:xfrm>
          <a:off x="3275647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54</xdr:row>
      <xdr:rowOff>0</xdr:rowOff>
    </xdr:from>
    <xdr:ext cx="95250" cy="171450"/>
    <xdr:sp macro="" textlink="">
      <xdr:nvSpPr>
        <xdr:cNvPr id="322" name="Text Box 18">
          <a:extLst>
            <a:ext uri="{FF2B5EF4-FFF2-40B4-BE49-F238E27FC236}">
              <a16:creationId xmlns:a16="http://schemas.microsoft.com/office/drawing/2014/main" id="{00000000-0008-0000-0500-000042010000}"/>
            </a:ext>
          </a:extLst>
        </xdr:cNvPr>
        <xdr:cNvSpPr txBox="1">
          <a:spLocks noChangeArrowheads="1"/>
        </xdr:cNvSpPr>
      </xdr:nvSpPr>
      <xdr:spPr bwMode="auto">
        <a:xfrm>
          <a:off x="3275647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54</xdr:row>
      <xdr:rowOff>0</xdr:rowOff>
    </xdr:from>
    <xdr:ext cx="95250" cy="171450"/>
    <xdr:sp macro="" textlink="">
      <xdr:nvSpPr>
        <xdr:cNvPr id="323" name="Text Box 19">
          <a:extLst>
            <a:ext uri="{FF2B5EF4-FFF2-40B4-BE49-F238E27FC236}">
              <a16:creationId xmlns:a16="http://schemas.microsoft.com/office/drawing/2014/main" id="{00000000-0008-0000-0500-000043010000}"/>
            </a:ext>
          </a:extLst>
        </xdr:cNvPr>
        <xdr:cNvSpPr txBox="1">
          <a:spLocks noChangeArrowheads="1"/>
        </xdr:cNvSpPr>
      </xdr:nvSpPr>
      <xdr:spPr bwMode="auto">
        <a:xfrm>
          <a:off x="3275647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54</xdr:row>
      <xdr:rowOff>0</xdr:rowOff>
    </xdr:from>
    <xdr:ext cx="95250" cy="171450"/>
    <xdr:sp macro="" textlink="">
      <xdr:nvSpPr>
        <xdr:cNvPr id="324" name="Text Box 16">
          <a:extLst>
            <a:ext uri="{FF2B5EF4-FFF2-40B4-BE49-F238E27FC236}">
              <a16:creationId xmlns:a16="http://schemas.microsoft.com/office/drawing/2014/main" id="{00000000-0008-0000-0500-000044010000}"/>
            </a:ext>
          </a:extLst>
        </xdr:cNvPr>
        <xdr:cNvSpPr txBox="1">
          <a:spLocks noChangeArrowheads="1"/>
        </xdr:cNvSpPr>
      </xdr:nvSpPr>
      <xdr:spPr bwMode="auto">
        <a:xfrm>
          <a:off x="3412807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54</xdr:row>
      <xdr:rowOff>0</xdr:rowOff>
    </xdr:from>
    <xdr:ext cx="95250" cy="171450"/>
    <xdr:sp macro="" textlink="">
      <xdr:nvSpPr>
        <xdr:cNvPr id="325" name="Text Box 17">
          <a:extLst>
            <a:ext uri="{FF2B5EF4-FFF2-40B4-BE49-F238E27FC236}">
              <a16:creationId xmlns:a16="http://schemas.microsoft.com/office/drawing/2014/main" id="{00000000-0008-0000-0500-000045010000}"/>
            </a:ext>
          </a:extLst>
        </xdr:cNvPr>
        <xdr:cNvSpPr txBox="1">
          <a:spLocks noChangeArrowheads="1"/>
        </xdr:cNvSpPr>
      </xdr:nvSpPr>
      <xdr:spPr bwMode="auto">
        <a:xfrm>
          <a:off x="3412807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54</xdr:row>
      <xdr:rowOff>0</xdr:rowOff>
    </xdr:from>
    <xdr:ext cx="95250" cy="171450"/>
    <xdr:sp macro="" textlink="">
      <xdr:nvSpPr>
        <xdr:cNvPr id="326" name="Text Box 18">
          <a:extLst>
            <a:ext uri="{FF2B5EF4-FFF2-40B4-BE49-F238E27FC236}">
              <a16:creationId xmlns:a16="http://schemas.microsoft.com/office/drawing/2014/main" id="{00000000-0008-0000-0500-000046010000}"/>
            </a:ext>
          </a:extLst>
        </xdr:cNvPr>
        <xdr:cNvSpPr txBox="1">
          <a:spLocks noChangeArrowheads="1"/>
        </xdr:cNvSpPr>
      </xdr:nvSpPr>
      <xdr:spPr bwMode="auto">
        <a:xfrm>
          <a:off x="3412807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54</xdr:row>
      <xdr:rowOff>0</xdr:rowOff>
    </xdr:from>
    <xdr:ext cx="95250" cy="171450"/>
    <xdr:sp macro="" textlink="">
      <xdr:nvSpPr>
        <xdr:cNvPr id="327" name="Text Box 19">
          <a:extLst>
            <a:ext uri="{FF2B5EF4-FFF2-40B4-BE49-F238E27FC236}">
              <a16:creationId xmlns:a16="http://schemas.microsoft.com/office/drawing/2014/main" id="{00000000-0008-0000-0500-000047010000}"/>
            </a:ext>
          </a:extLst>
        </xdr:cNvPr>
        <xdr:cNvSpPr txBox="1">
          <a:spLocks noChangeArrowheads="1"/>
        </xdr:cNvSpPr>
      </xdr:nvSpPr>
      <xdr:spPr bwMode="auto">
        <a:xfrm>
          <a:off x="3412807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54</xdr:row>
      <xdr:rowOff>0</xdr:rowOff>
    </xdr:from>
    <xdr:ext cx="95250" cy="171450"/>
    <xdr:sp macro="" textlink="">
      <xdr:nvSpPr>
        <xdr:cNvPr id="328" name="Text Box 16">
          <a:extLst>
            <a:ext uri="{FF2B5EF4-FFF2-40B4-BE49-F238E27FC236}">
              <a16:creationId xmlns:a16="http://schemas.microsoft.com/office/drawing/2014/main" id="{00000000-0008-0000-0500-000048010000}"/>
            </a:ext>
          </a:extLst>
        </xdr:cNvPr>
        <xdr:cNvSpPr txBox="1">
          <a:spLocks noChangeArrowheads="1"/>
        </xdr:cNvSpPr>
      </xdr:nvSpPr>
      <xdr:spPr bwMode="auto">
        <a:xfrm>
          <a:off x="3412807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54</xdr:row>
      <xdr:rowOff>0</xdr:rowOff>
    </xdr:from>
    <xdr:ext cx="95250" cy="171450"/>
    <xdr:sp macro="" textlink="">
      <xdr:nvSpPr>
        <xdr:cNvPr id="329" name="Text Box 17">
          <a:extLst>
            <a:ext uri="{FF2B5EF4-FFF2-40B4-BE49-F238E27FC236}">
              <a16:creationId xmlns:a16="http://schemas.microsoft.com/office/drawing/2014/main" id="{00000000-0008-0000-0500-000049010000}"/>
            </a:ext>
          </a:extLst>
        </xdr:cNvPr>
        <xdr:cNvSpPr txBox="1">
          <a:spLocks noChangeArrowheads="1"/>
        </xdr:cNvSpPr>
      </xdr:nvSpPr>
      <xdr:spPr bwMode="auto">
        <a:xfrm>
          <a:off x="3412807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54</xdr:row>
      <xdr:rowOff>0</xdr:rowOff>
    </xdr:from>
    <xdr:ext cx="95250" cy="171450"/>
    <xdr:sp macro="" textlink="">
      <xdr:nvSpPr>
        <xdr:cNvPr id="330" name="Text Box 18">
          <a:extLst>
            <a:ext uri="{FF2B5EF4-FFF2-40B4-BE49-F238E27FC236}">
              <a16:creationId xmlns:a16="http://schemas.microsoft.com/office/drawing/2014/main" id="{00000000-0008-0000-0500-00004A010000}"/>
            </a:ext>
          </a:extLst>
        </xdr:cNvPr>
        <xdr:cNvSpPr txBox="1">
          <a:spLocks noChangeArrowheads="1"/>
        </xdr:cNvSpPr>
      </xdr:nvSpPr>
      <xdr:spPr bwMode="auto">
        <a:xfrm>
          <a:off x="3412807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54</xdr:row>
      <xdr:rowOff>0</xdr:rowOff>
    </xdr:from>
    <xdr:ext cx="95250" cy="171450"/>
    <xdr:sp macro="" textlink="">
      <xdr:nvSpPr>
        <xdr:cNvPr id="331" name="Text Box 19">
          <a:extLst>
            <a:ext uri="{FF2B5EF4-FFF2-40B4-BE49-F238E27FC236}">
              <a16:creationId xmlns:a16="http://schemas.microsoft.com/office/drawing/2014/main" id="{00000000-0008-0000-0500-00004B010000}"/>
            </a:ext>
          </a:extLst>
        </xdr:cNvPr>
        <xdr:cNvSpPr txBox="1">
          <a:spLocks noChangeArrowheads="1"/>
        </xdr:cNvSpPr>
      </xdr:nvSpPr>
      <xdr:spPr bwMode="auto">
        <a:xfrm>
          <a:off x="3412807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54</xdr:row>
      <xdr:rowOff>0</xdr:rowOff>
    </xdr:from>
    <xdr:ext cx="95250" cy="171450"/>
    <xdr:sp macro="" textlink="">
      <xdr:nvSpPr>
        <xdr:cNvPr id="332" name="Text Box 16">
          <a:extLst>
            <a:ext uri="{FF2B5EF4-FFF2-40B4-BE49-F238E27FC236}">
              <a16:creationId xmlns:a16="http://schemas.microsoft.com/office/drawing/2014/main" id="{00000000-0008-0000-0500-00004C010000}"/>
            </a:ext>
          </a:extLst>
        </xdr:cNvPr>
        <xdr:cNvSpPr txBox="1">
          <a:spLocks noChangeArrowheads="1"/>
        </xdr:cNvSpPr>
      </xdr:nvSpPr>
      <xdr:spPr bwMode="auto">
        <a:xfrm>
          <a:off x="3586162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54</xdr:row>
      <xdr:rowOff>0</xdr:rowOff>
    </xdr:from>
    <xdr:ext cx="95250" cy="171450"/>
    <xdr:sp macro="" textlink="">
      <xdr:nvSpPr>
        <xdr:cNvPr id="333" name="Text Box 17">
          <a:extLst>
            <a:ext uri="{FF2B5EF4-FFF2-40B4-BE49-F238E27FC236}">
              <a16:creationId xmlns:a16="http://schemas.microsoft.com/office/drawing/2014/main" id="{00000000-0008-0000-0500-00004D010000}"/>
            </a:ext>
          </a:extLst>
        </xdr:cNvPr>
        <xdr:cNvSpPr txBox="1">
          <a:spLocks noChangeArrowheads="1"/>
        </xdr:cNvSpPr>
      </xdr:nvSpPr>
      <xdr:spPr bwMode="auto">
        <a:xfrm>
          <a:off x="3586162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54</xdr:row>
      <xdr:rowOff>0</xdr:rowOff>
    </xdr:from>
    <xdr:ext cx="95250" cy="171450"/>
    <xdr:sp macro="" textlink="">
      <xdr:nvSpPr>
        <xdr:cNvPr id="334" name="Text Box 18">
          <a:extLst>
            <a:ext uri="{FF2B5EF4-FFF2-40B4-BE49-F238E27FC236}">
              <a16:creationId xmlns:a16="http://schemas.microsoft.com/office/drawing/2014/main" id="{00000000-0008-0000-0500-00004E010000}"/>
            </a:ext>
          </a:extLst>
        </xdr:cNvPr>
        <xdr:cNvSpPr txBox="1">
          <a:spLocks noChangeArrowheads="1"/>
        </xdr:cNvSpPr>
      </xdr:nvSpPr>
      <xdr:spPr bwMode="auto">
        <a:xfrm>
          <a:off x="3586162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54</xdr:row>
      <xdr:rowOff>0</xdr:rowOff>
    </xdr:from>
    <xdr:ext cx="95250" cy="171450"/>
    <xdr:sp macro="" textlink="">
      <xdr:nvSpPr>
        <xdr:cNvPr id="335" name="Text Box 19">
          <a:extLst>
            <a:ext uri="{FF2B5EF4-FFF2-40B4-BE49-F238E27FC236}">
              <a16:creationId xmlns:a16="http://schemas.microsoft.com/office/drawing/2014/main" id="{00000000-0008-0000-0500-00004F010000}"/>
            </a:ext>
          </a:extLst>
        </xdr:cNvPr>
        <xdr:cNvSpPr txBox="1">
          <a:spLocks noChangeArrowheads="1"/>
        </xdr:cNvSpPr>
      </xdr:nvSpPr>
      <xdr:spPr bwMode="auto">
        <a:xfrm>
          <a:off x="3586162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54</xdr:row>
      <xdr:rowOff>0</xdr:rowOff>
    </xdr:from>
    <xdr:ext cx="95250" cy="171450"/>
    <xdr:sp macro="" textlink="">
      <xdr:nvSpPr>
        <xdr:cNvPr id="336" name="Text Box 16">
          <a:extLst>
            <a:ext uri="{FF2B5EF4-FFF2-40B4-BE49-F238E27FC236}">
              <a16:creationId xmlns:a16="http://schemas.microsoft.com/office/drawing/2014/main" id="{00000000-0008-0000-0500-000050010000}"/>
            </a:ext>
          </a:extLst>
        </xdr:cNvPr>
        <xdr:cNvSpPr txBox="1">
          <a:spLocks noChangeArrowheads="1"/>
        </xdr:cNvSpPr>
      </xdr:nvSpPr>
      <xdr:spPr bwMode="auto">
        <a:xfrm>
          <a:off x="3586162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54</xdr:row>
      <xdr:rowOff>0</xdr:rowOff>
    </xdr:from>
    <xdr:ext cx="95250" cy="171450"/>
    <xdr:sp macro="" textlink="">
      <xdr:nvSpPr>
        <xdr:cNvPr id="337" name="Text Box 17">
          <a:extLst>
            <a:ext uri="{FF2B5EF4-FFF2-40B4-BE49-F238E27FC236}">
              <a16:creationId xmlns:a16="http://schemas.microsoft.com/office/drawing/2014/main" id="{00000000-0008-0000-0500-000051010000}"/>
            </a:ext>
          </a:extLst>
        </xdr:cNvPr>
        <xdr:cNvSpPr txBox="1">
          <a:spLocks noChangeArrowheads="1"/>
        </xdr:cNvSpPr>
      </xdr:nvSpPr>
      <xdr:spPr bwMode="auto">
        <a:xfrm>
          <a:off x="3586162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54</xdr:row>
      <xdr:rowOff>0</xdr:rowOff>
    </xdr:from>
    <xdr:ext cx="95250" cy="171450"/>
    <xdr:sp macro="" textlink="">
      <xdr:nvSpPr>
        <xdr:cNvPr id="338" name="Text Box 18">
          <a:extLst>
            <a:ext uri="{FF2B5EF4-FFF2-40B4-BE49-F238E27FC236}">
              <a16:creationId xmlns:a16="http://schemas.microsoft.com/office/drawing/2014/main" id="{00000000-0008-0000-0500-000052010000}"/>
            </a:ext>
          </a:extLst>
        </xdr:cNvPr>
        <xdr:cNvSpPr txBox="1">
          <a:spLocks noChangeArrowheads="1"/>
        </xdr:cNvSpPr>
      </xdr:nvSpPr>
      <xdr:spPr bwMode="auto">
        <a:xfrm>
          <a:off x="3586162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54</xdr:row>
      <xdr:rowOff>0</xdr:rowOff>
    </xdr:from>
    <xdr:ext cx="95250" cy="171450"/>
    <xdr:sp macro="" textlink="">
      <xdr:nvSpPr>
        <xdr:cNvPr id="339" name="Text Box 19">
          <a:extLst>
            <a:ext uri="{FF2B5EF4-FFF2-40B4-BE49-F238E27FC236}">
              <a16:creationId xmlns:a16="http://schemas.microsoft.com/office/drawing/2014/main" id="{00000000-0008-0000-0500-000053010000}"/>
            </a:ext>
          </a:extLst>
        </xdr:cNvPr>
        <xdr:cNvSpPr txBox="1">
          <a:spLocks noChangeArrowheads="1"/>
        </xdr:cNvSpPr>
      </xdr:nvSpPr>
      <xdr:spPr bwMode="auto">
        <a:xfrm>
          <a:off x="3586162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54</xdr:row>
      <xdr:rowOff>0</xdr:rowOff>
    </xdr:from>
    <xdr:ext cx="95250" cy="171450"/>
    <xdr:sp macro="" textlink="">
      <xdr:nvSpPr>
        <xdr:cNvPr id="340" name="Text Box 16">
          <a:extLst>
            <a:ext uri="{FF2B5EF4-FFF2-40B4-BE49-F238E27FC236}">
              <a16:creationId xmlns:a16="http://schemas.microsoft.com/office/drawing/2014/main" id="{00000000-0008-0000-0500-000054010000}"/>
            </a:ext>
          </a:extLst>
        </xdr:cNvPr>
        <xdr:cNvSpPr txBox="1">
          <a:spLocks noChangeArrowheads="1"/>
        </xdr:cNvSpPr>
      </xdr:nvSpPr>
      <xdr:spPr bwMode="auto">
        <a:xfrm>
          <a:off x="3586162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54</xdr:row>
      <xdr:rowOff>0</xdr:rowOff>
    </xdr:from>
    <xdr:ext cx="95250" cy="171450"/>
    <xdr:sp macro="" textlink="">
      <xdr:nvSpPr>
        <xdr:cNvPr id="341" name="Text Box 17">
          <a:extLst>
            <a:ext uri="{FF2B5EF4-FFF2-40B4-BE49-F238E27FC236}">
              <a16:creationId xmlns:a16="http://schemas.microsoft.com/office/drawing/2014/main" id="{00000000-0008-0000-0500-000055010000}"/>
            </a:ext>
          </a:extLst>
        </xdr:cNvPr>
        <xdr:cNvSpPr txBox="1">
          <a:spLocks noChangeArrowheads="1"/>
        </xdr:cNvSpPr>
      </xdr:nvSpPr>
      <xdr:spPr bwMode="auto">
        <a:xfrm>
          <a:off x="3586162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54</xdr:row>
      <xdr:rowOff>0</xdr:rowOff>
    </xdr:from>
    <xdr:ext cx="95250" cy="171450"/>
    <xdr:sp macro="" textlink="">
      <xdr:nvSpPr>
        <xdr:cNvPr id="342" name="Text Box 18">
          <a:extLst>
            <a:ext uri="{FF2B5EF4-FFF2-40B4-BE49-F238E27FC236}">
              <a16:creationId xmlns:a16="http://schemas.microsoft.com/office/drawing/2014/main" id="{00000000-0008-0000-0500-000056010000}"/>
            </a:ext>
          </a:extLst>
        </xdr:cNvPr>
        <xdr:cNvSpPr txBox="1">
          <a:spLocks noChangeArrowheads="1"/>
        </xdr:cNvSpPr>
      </xdr:nvSpPr>
      <xdr:spPr bwMode="auto">
        <a:xfrm>
          <a:off x="3586162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54</xdr:row>
      <xdr:rowOff>0</xdr:rowOff>
    </xdr:from>
    <xdr:ext cx="95250" cy="171450"/>
    <xdr:sp macro="" textlink="">
      <xdr:nvSpPr>
        <xdr:cNvPr id="343" name="Text Box 19">
          <a:extLst>
            <a:ext uri="{FF2B5EF4-FFF2-40B4-BE49-F238E27FC236}">
              <a16:creationId xmlns:a16="http://schemas.microsoft.com/office/drawing/2014/main" id="{00000000-0008-0000-0500-000057010000}"/>
            </a:ext>
          </a:extLst>
        </xdr:cNvPr>
        <xdr:cNvSpPr txBox="1">
          <a:spLocks noChangeArrowheads="1"/>
        </xdr:cNvSpPr>
      </xdr:nvSpPr>
      <xdr:spPr bwMode="auto">
        <a:xfrm>
          <a:off x="3586162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54</xdr:row>
      <xdr:rowOff>0</xdr:rowOff>
    </xdr:from>
    <xdr:ext cx="95250" cy="171450"/>
    <xdr:sp macro="" textlink="">
      <xdr:nvSpPr>
        <xdr:cNvPr id="344" name="Text Box 16">
          <a:extLst>
            <a:ext uri="{FF2B5EF4-FFF2-40B4-BE49-F238E27FC236}">
              <a16:creationId xmlns:a16="http://schemas.microsoft.com/office/drawing/2014/main" id="{00000000-0008-0000-0500-000058010000}"/>
            </a:ext>
          </a:extLst>
        </xdr:cNvPr>
        <xdr:cNvSpPr txBox="1">
          <a:spLocks noChangeArrowheads="1"/>
        </xdr:cNvSpPr>
      </xdr:nvSpPr>
      <xdr:spPr bwMode="auto">
        <a:xfrm>
          <a:off x="3586162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54</xdr:row>
      <xdr:rowOff>0</xdr:rowOff>
    </xdr:from>
    <xdr:ext cx="95250" cy="171450"/>
    <xdr:sp macro="" textlink="">
      <xdr:nvSpPr>
        <xdr:cNvPr id="345" name="Text Box 17">
          <a:extLst>
            <a:ext uri="{FF2B5EF4-FFF2-40B4-BE49-F238E27FC236}">
              <a16:creationId xmlns:a16="http://schemas.microsoft.com/office/drawing/2014/main" id="{00000000-0008-0000-0500-000059010000}"/>
            </a:ext>
          </a:extLst>
        </xdr:cNvPr>
        <xdr:cNvSpPr txBox="1">
          <a:spLocks noChangeArrowheads="1"/>
        </xdr:cNvSpPr>
      </xdr:nvSpPr>
      <xdr:spPr bwMode="auto">
        <a:xfrm>
          <a:off x="3586162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54</xdr:row>
      <xdr:rowOff>0</xdr:rowOff>
    </xdr:from>
    <xdr:ext cx="95250" cy="171450"/>
    <xdr:sp macro="" textlink="">
      <xdr:nvSpPr>
        <xdr:cNvPr id="346" name="Text Box 18">
          <a:extLst>
            <a:ext uri="{FF2B5EF4-FFF2-40B4-BE49-F238E27FC236}">
              <a16:creationId xmlns:a16="http://schemas.microsoft.com/office/drawing/2014/main" id="{00000000-0008-0000-0500-00005A010000}"/>
            </a:ext>
          </a:extLst>
        </xdr:cNvPr>
        <xdr:cNvSpPr txBox="1">
          <a:spLocks noChangeArrowheads="1"/>
        </xdr:cNvSpPr>
      </xdr:nvSpPr>
      <xdr:spPr bwMode="auto">
        <a:xfrm>
          <a:off x="3586162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54</xdr:row>
      <xdr:rowOff>0</xdr:rowOff>
    </xdr:from>
    <xdr:ext cx="95250" cy="171450"/>
    <xdr:sp macro="" textlink="">
      <xdr:nvSpPr>
        <xdr:cNvPr id="347" name="Text Box 19">
          <a:extLst>
            <a:ext uri="{FF2B5EF4-FFF2-40B4-BE49-F238E27FC236}">
              <a16:creationId xmlns:a16="http://schemas.microsoft.com/office/drawing/2014/main" id="{00000000-0008-0000-0500-00005B010000}"/>
            </a:ext>
          </a:extLst>
        </xdr:cNvPr>
        <xdr:cNvSpPr txBox="1">
          <a:spLocks noChangeArrowheads="1"/>
        </xdr:cNvSpPr>
      </xdr:nvSpPr>
      <xdr:spPr bwMode="auto">
        <a:xfrm>
          <a:off x="35861625" y="9391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7.xml><?xml version="1.0" encoding="utf-8"?>
<xdr:wsDr xmlns:xdr="http://schemas.openxmlformats.org/drawingml/2006/spreadsheetDrawing" xmlns:a="http://schemas.openxmlformats.org/drawingml/2006/main">
  <xdr:oneCellAnchor>
    <xdr:from>
      <xdr:col>13</xdr:col>
      <xdr:colOff>0</xdr:colOff>
      <xdr:row>10</xdr:row>
      <xdr:rowOff>0</xdr:rowOff>
    </xdr:from>
    <xdr:ext cx="95250" cy="171450"/>
    <xdr:sp macro="" textlink="">
      <xdr:nvSpPr>
        <xdr:cNvPr id="2" name="Text Box 16">
          <a:extLst>
            <a:ext uri="{FF2B5EF4-FFF2-40B4-BE49-F238E27FC236}">
              <a16:creationId xmlns:a16="http://schemas.microsoft.com/office/drawing/2014/main" id="{00000000-0008-0000-0600-000002000000}"/>
            </a:ext>
          </a:extLst>
        </xdr:cNvPr>
        <xdr:cNvSpPr txBox="1">
          <a:spLocks noChangeArrowheads="1"/>
        </xdr:cNvSpPr>
      </xdr:nvSpPr>
      <xdr:spPr bwMode="auto">
        <a:xfrm>
          <a:off x="761047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10</xdr:row>
      <xdr:rowOff>0</xdr:rowOff>
    </xdr:from>
    <xdr:ext cx="95250" cy="171450"/>
    <xdr:sp macro="" textlink="">
      <xdr:nvSpPr>
        <xdr:cNvPr id="3" name="Text Box 17">
          <a:extLst>
            <a:ext uri="{FF2B5EF4-FFF2-40B4-BE49-F238E27FC236}">
              <a16:creationId xmlns:a16="http://schemas.microsoft.com/office/drawing/2014/main" id="{00000000-0008-0000-0600-000003000000}"/>
            </a:ext>
          </a:extLst>
        </xdr:cNvPr>
        <xdr:cNvSpPr txBox="1">
          <a:spLocks noChangeArrowheads="1"/>
        </xdr:cNvSpPr>
      </xdr:nvSpPr>
      <xdr:spPr bwMode="auto">
        <a:xfrm>
          <a:off x="761047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10</xdr:row>
      <xdr:rowOff>0</xdr:rowOff>
    </xdr:from>
    <xdr:ext cx="95250" cy="171450"/>
    <xdr:sp macro="" textlink="">
      <xdr:nvSpPr>
        <xdr:cNvPr id="4" name="Text Box 18">
          <a:extLst>
            <a:ext uri="{FF2B5EF4-FFF2-40B4-BE49-F238E27FC236}">
              <a16:creationId xmlns:a16="http://schemas.microsoft.com/office/drawing/2014/main" id="{00000000-0008-0000-0600-000004000000}"/>
            </a:ext>
          </a:extLst>
        </xdr:cNvPr>
        <xdr:cNvSpPr txBox="1">
          <a:spLocks noChangeArrowheads="1"/>
        </xdr:cNvSpPr>
      </xdr:nvSpPr>
      <xdr:spPr bwMode="auto">
        <a:xfrm>
          <a:off x="761047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10</xdr:row>
      <xdr:rowOff>0</xdr:rowOff>
    </xdr:from>
    <xdr:ext cx="95250" cy="171450"/>
    <xdr:sp macro="" textlink="">
      <xdr:nvSpPr>
        <xdr:cNvPr id="5" name="Text Box 19">
          <a:extLst>
            <a:ext uri="{FF2B5EF4-FFF2-40B4-BE49-F238E27FC236}">
              <a16:creationId xmlns:a16="http://schemas.microsoft.com/office/drawing/2014/main" id="{00000000-0008-0000-0600-000005000000}"/>
            </a:ext>
          </a:extLst>
        </xdr:cNvPr>
        <xdr:cNvSpPr txBox="1">
          <a:spLocks noChangeArrowheads="1"/>
        </xdr:cNvSpPr>
      </xdr:nvSpPr>
      <xdr:spPr bwMode="auto">
        <a:xfrm>
          <a:off x="761047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13</xdr:row>
      <xdr:rowOff>504825</xdr:rowOff>
    </xdr:from>
    <xdr:ext cx="95250" cy="442269"/>
    <xdr:sp macro="" textlink="">
      <xdr:nvSpPr>
        <xdr:cNvPr id="6" name="Text Box 15">
          <a:extLst>
            <a:ext uri="{FF2B5EF4-FFF2-40B4-BE49-F238E27FC236}">
              <a16:creationId xmlns:a16="http://schemas.microsoft.com/office/drawing/2014/main" id="{00000000-0008-0000-0600-000006000000}"/>
            </a:ext>
          </a:extLst>
        </xdr:cNvPr>
        <xdr:cNvSpPr txBox="1">
          <a:spLocks noChangeArrowheads="1"/>
        </xdr:cNvSpPr>
      </xdr:nvSpPr>
      <xdr:spPr bwMode="auto">
        <a:xfrm>
          <a:off x="7610475" y="9877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10</xdr:row>
      <xdr:rowOff>0</xdr:rowOff>
    </xdr:from>
    <xdr:ext cx="95250" cy="171450"/>
    <xdr:sp macro="" textlink="">
      <xdr:nvSpPr>
        <xdr:cNvPr id="7" name="Text Box 16">
          <a:extLst>
            <a:ext uri="{FF2B5EF4-FFF2-40B4-BE49-F238E27FC236}">
              <a16:creationId xmlns:a16="http://schemas.microsoft.com/office/drawing/2014/main" id="{00000000-0008-0000-0600-000007000000}"/>
            </a:ext>
          </a:extLst>
        </xdr:cNvPr>
        <xdr:cNvSpPr txBox="1">
          <a:spLocks noChangeArrowheads="1"/>
        </xdr:cNvSpPr>
      </xdr:nvSpPr>
      <xdr:spPr bwMode="auto">
        <a:xfrm>
          <a:off x="3149917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10</xdr:row>
      <xdr:rowOff>0</xdr:rowOff>
    </xdr:from>
    <xdr:ext cx="95250" cy="171450"/>
    <xdr:sp macro="" textlink="">
      <xdr:nvSpPr>
        <xdr:cNvPr id="8" name="Text Box 17">
          <a:extLst>
            <a:ext uri="{FF2B5EF4-FFF2-40B4-BE49-F238E27FC236}">
              <a16:creationId xmlns:a16="http://schemas.microsoft.com/office/drawing/2014/main" id="{00000000-0008-0000-0600-000008000000}"/>
            </a:ext>
          </a:extLst>
        </xdr:cNvPr>
        <xdr:cNvSpPr txBox="1">
          <a:spLocks noChangeArrowheads="1"/>
        </xdr:cNvSpPr>
      </xdr:nvSpPr>
      <xdr:spPr bwMode="auto">
        <a:xfrm>
          <a:off x="3149917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10</xdr:row>
      <xdr:rowOff>0</xdr:rowOff>
    </xdr:from>
    <xdr:ext cx="95250" cy="171450"/>
    <xdr:sp macro="" textlink="">
      <xdr:nvSpPr>
        <xdr:cNvPr id="9" name="Text Box 18">
          <a:extLst>
            <a:ext uri="{FF2B5EF4-FFF2-40B4-BE49-F238E27FC236}">
              <a16:creationId xmlns:a16="http://schemas.microsoft.com/office/drawing/2014/main" id="{00000000-0008-0000-0600-000009000000}"/>
            </a:ext>
          </a:extLst>
        </xdr:cNvPr>
        <xdr:cNvSpPr txBox="1">
          <a:spLocks noChangeArrowheads="1"/>
        </xdr:cNvSpPr>
      </xdr:nvSpPr>
      <xdr:spPr bwMode="auto">
        <a:xfrm>
          <a:off x="3149917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10</xdr:row>
      <xdr:rowOff>0</xdr:rowOff>
    </xdr:from>
    <xdr:ext cx="95250" cy="171450"/>
    <xdr:sp macro="" textlink="">
      <xdr:nvSpPr>
        <xdr:cNvPr id="10" name="Text Box 19">
          <a:extLst>
            <a:ext uri="{FF2B5EF4-FFF2-40B4-BE49-F238E27FC236}">
              <a16:creationId xmlns:a16="http://schemas.microsoft.com/office/drawing/2014/main" id="{00000000-0008-0000-0600-00000A000000}"/>
            </a:ext>
          </a:extLst>
        </xdr:cNvPr>
        <xdr:cNvSpPr txBox="1">
          <a:spLocks noChangeArrowheads="1"/>
        </xdr:cNvSpPr>
      </xdr:nvSpPr>
      <xdr:spPr bwMode="auto">
        <a:xfrm>
          <a:off x="3149917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10</xdr:row>
      <xdr:rowOff>0</xdr:rowOff>
    </xdr:from>
    <xdr:ext cx="95250" cy="171450"/>
    <xdr:sp macro="" textlink="">
      <xdr:nvSpPr>
        <xdr:cNvPr id="11" name="Text Box 16">
          <a:extLst>
            <a:ext uri="{FF2B5EF4-FFF2-40B4-BE49-F238E27FC236}">
              <a16:creationId xmlns:a16="http://schemas.microsoft.com/office/drawing/2014/main" id="{00000000-0008-0000-0600-00000B000000}"/>
            </a:ext>
          </a:extLst>
        </xdr:cNvPr>
        <xdr:cNvSpPr txBox="1">
          <a:spLocks noChangeArrowheads="1"/>
        </xdr:cNvSpPr>
      </xdr:nvSpPr>
      <xdr:spPr bwMode="auto">
        <a:xfrm>
          <a:off x="3287077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10</xdr:row>
      <xdr:rowOff>0</xdr:rowOff>
    </xdr:from>
    <xdr:ext cx="95250" cy="171450"/>
    <xdr:sp macro="" textlink="">
      <xdr:nvSpPr>
        <xdr:cNvPr id="12" name="Text Box 17">
          <a:extLst>
            <a:ext uri="{FF2B5EF4-FFF2-40B4-BE49-F238E27FC236}">
              <a16:creationId xmlns:a16="http://schemas.microsoft.com/office/drawing/2014/main" id="{00000000-0008-0000-0600-00000C000000}"/>
            </a:ext>
          </a:extLst>
        </xdr:cNvPr>
        <xdr:cNvSpPr txBox="1">
          <a:spLocks noChangeArrowheads="1"/>
        </xdr:cNvSpPr>
      </xdr:nvSpPr>
      <xdr:spPr bwMode="auto">
        <a:xfrm>
          <a:off x="3287077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10</xdr:row>
      <xdr:rowOff>0</xdr:rowOff>
    </xdr:from>
    <xdr:ext cx="95250" cy="171450"/>
    <xdr:sp macro="" textlink="">
      <xdr:nvSpPr>
        <xdr:cNvPr id="13" name="Text Box 18">
          <a:extLst>
            <a:ext uri="{FF2B5EF4-FFF2-40B4-BE49-F238E27FC236}">
              <a16:creationId xmlns:a16="http://schemas.microsoft.com/office/drawing/2014/main" id="{00000000-0008-0000-0600-00000D000000}"/>
            </a:ext>
          </a:extLst>
        </xdr:cNvPr>
        <xdr:cNvSpPr txBox="1">
          <a:spLocks noChangeArrowheads="1"/>
        </xdr:cNvSpPr>
      </xdr:nvSpPr>
      <xdr:spPr bwMode="auto">
        <a:xfrm>
          <a:off x="3287077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10</xdr:row>
      <xdr:rowOff>0</xdr:rowOff>
    </xdr:from>
    <xdr:ext cx="95250" cy="171450"/>
    <xdr:sp macro="" textlink="">
      <xdr:nvSpPr>
        <xdr:cNvPr id="14" name="Text Box 19">
          <a:extLst>
            <a:ext uri="{FF2B5EF4-FFF2-40B4-BE49-F238E27FC236}">
              <a16:creationId xmlns:a16="http://schemas.microsoft.com/office/drawing/2014/main" id="{00000000-0008-0000-0600-00000E000000}"/>
            </a:ext>
          </a:extLst>
        </xdr:cNvPr>
        <xdr:cNvSpPr txBox="1">
          <a:spLocks noChangeArrowheads="1"/>
        </xdr:cNvSpPr>
      </xdr:nvSpPr>
      <xdr:spPr bwMode="auto">
        <a:xfrm>
          <a:off x="3287077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13</xdr:row>
      <xdr:rowOff>504825</xdr:rowOff>
    </xdr:from>
    <xdr:ext cx="95250" cy="442269"/>
    <xdr:sp macro="" textlink="">
      <xdr:nvSpPr>
        <xdr:cNvPr id="15" name="Text Box 15">
          <a:extLst>
            <a:ext uri="{FF2B5EF4-FFF2-40B4-BE49-F238E27FC236}">
              <a16:creationId xmlns:a16="http://schemas.microsoft.com/office/drawing/2014/main" id="{00000000-0008-0000-0600-00000F000000}"/>
            </a:ext>
          </a:extLst>
        </xdr:cNvPr>
        <xdr:cNvSpPr txBox="1">
          <a:spLocks noChangeArrowheads="1"/>
        </xdr:cNvSpPr>
      </xdr:nvSpPr>
      <xdr:spPr bwMode="auto">
        <a:xfrm>
          <a:off x="32870775" y="9877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10</xdr:row>
      <xdr:rowOff>0</xdr:rowOff>
    </xdr:from>
    <xdr:ext cx="95250" cy="171450"/>
    <xdr:sp macro="" textlink="">
      <xdr:nvSpPr>
        <xdr:cNvPr id="16" name="Text Box 16">
          <a:extLst>
            <a:ext uri="{FF2B5EF4-FFF2-40B4-BE49-F238E27FC236}">
              <a16:creationId xmlns:a16="http://schemas.microsoft.com/office/drawing/2014/main" id="{00000000-0008-0000-0600-000010000000}"/>
            </a:ext>
          </a:extLst>
        </xdr:cNvPr>
        <xdr:cNvSpPr txBox="1">
          <a:spLocks noChangeArrowheads="1"/>
        </xdr:cNvSpPr>
      </xdr:nvSpPr>
      <xdr:spPr bwMode="auto">
        <a:xfrm>
          <a:off x="3287077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10</xdr:row>
      <xdr:rowOff>0</xdr:rowOff>
    </xdr:from>
    <xdr:ext cx="95250" cy="171450"/>
    <xdr:sp macro="" textlink="">
      <xdr:nvSpPr>
        <xdr:cNvPr id="17" name="Text Box 17">
          <a:extLst>
            <a:ext uri="{FF2B5EF4-FFF2-40B4-BE49-F238E27FC236}">
              <a16:creationId xmlns:a16="http://schemas.microsoft.com/office/drawing/2014/main" id="{00000000-0008-0000-0600-000011000000}"/>
            </a:ext>
          </a:extLst>
        </xdr:cNvPr>
        <xdr:cNvSpPr txBox="1">
          <a:spLocks noChangeArrowheads="1"/>
        </xdr:cNvSpPr>
      </xdr:nvSpPr>
      <xdr:spPr bwMode="auto">
        <a:xfrm>
          <a:off x="3287077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10</xdr:row>
      <xdr:rowOff>0</xdr:rowOff>
    </xdr:from>
    <xdr:ext cx="95250" cy="171450"/>
    <xdr:sp macro="" textlink="">
      <xdr:nvSpPr>
        <xdr:cNvPr id="18" name="Text Box 18">
          <a:extLst>
            <a:ext uri="{FF2B5EF4-FFF2-40B4-BE49-F238E27FC236}">
              <a16:creationId xmlns:a16="http://schemas.microsoft.com/office/drawing/2014/main" id="{00000000-0008-0000-0600-000012000000}"/>
            </a:ext>
          </a:extLst>
        </xdr:cNvPr>
        <xdr:cNvSpPr txBox="1">
          <a:spLocks noChangeArrowheads="1"/>
        </xdr:cNvSpPr>
      </xdr:nvSpPr>
      <xdr:spPr bwMode="auto">
        <a:xfrm>
          <a:off x="3287077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10</xdr:row>
      <xdr:rowOff>0</xdr:rowOff>
    </xdr:from>
    <xdr:ext cx="95250" cy="171450"/>
    <xdr:sp macro="" textlink="">
      <xdr:nvSpPr>
        <xdr:cNvPr id="19" name="Text Box 19">
          <a:extLst>
            <a:ext uri="{FF2B5EF4-FFF2-40B4-BE49-F238E27FC236}">
              <a16:creationId xmlns:a16="http://schemas.microsoft.com/office/drawing/2014/main" id="{00000000-0008-0000-0600-000013000000}"/>
            </a:ext>
          </a:extLst>
        </xdr:cNvPr>
        <xdr:cNvSpPr txBox="1">
          <a:spLocks noChangeArrowheads="1"/>
        </xdr:cNvSpPr>
      </xdr:nvSpPr>
      <xdr:spPr bwMode="auto">
        <a:xfrm>
          <a:off x="3287077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13</xdr:row>
      <xdr:rowOff>504825</xdr:rowOff>
    </xdr:from>
    <xdr:ext cx="95250" cy="442269"/>
    <xdr:sp macro="" textlink="">
      <xdr:nvSpPr>
        <xdr:cNvPr id="20" name="Text Box 15">
          <a:extLst>
            <a:ext uri="{FF2B5EF4-FFF2-40B4-BE49-F238E27FC236}">
              <a16:creationId xmlns:a16="http://schemas.microsoft.com/office/drawing/2014/main" id="{00000000-0008-0000-0600-000014000000}"/>
            </a:ext>
          </a:extLst>
        </xdr:cNvPr>
        <xdr:cNvSpPr txBox="1">
          <a:spLocks noChangeArrowheads="1"/>
        </xdr:cNvSpPr>
      </xdr:nvSpPr>
      <xdr:spPr bwMode="auto">
        <a:xfrm>
          <a:off x="32870775" y="98774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10</xdr:row>
      <xdr:rowOff>0</xdr:rowOff>
    </xdr:from>
    <xdr:ext cx="95250" cy="171450"/>
    <xdr:sp macro="" textlink="">
      <xdr:nvSpPr>
        <xdr:cNvPr id="21" name="Text Box 16">
          <a:extLst>
            <a:ext uri="{FF2B5EF4-FFF2-40B4-BE49-F238E27FC236}">
              <a16:creationId xmlns:a16="http://schemas.microsoft.com/office/drawing/2014/main" id="{00000000-0008-0000-0600-000015000000}"/>
            </a:ext>
          </a:extLst>
        </xdr:cNvPr>
        <xdr:cNvSpPr txBox="1">
          <a:spLocks noChangeArrowheads="1"/>
        </xdr:cNvSpPr>
      </xdr:nvSpPr>
      <xdr:spPr bwMode="auto">
        <a:xfrm>
          <a:off x="3460432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10</xdr:row>
      <xdr:rowOff>0</xdr:rowOff>
    </xdr:from>
    <xdr:ext cx="95250" cy="171450"/>
    <xdr:sp macro="" textlink="">
      <xdr:nvSpPr>
        <xdr:cNvPr id="22" name="Text Box 17">
          <a:extLst>
            <a:ext uri="{FF2B5EF4-FFF2-40B4-BE49-F238E27FC236}">
              <a16:creationId xmlns:a16="http://schemas.microsoft.com/office/drawing/2014/main" id="{00000000-0008-0000-0600-000016000000}"/>
            </a:ext>
          </a:extLst>
        </xdr:cNvPr>
        <xdr:cNvSpPr txBox="1">
          <a:spLocks noChangeArrowheads="1"/>
        </xdr:cNvSpPr>
      </xdr:nvSpPr>
      <xdr:spPr bwMode="auto">
        <a:xfrm>
          <a:off x="3460432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10</xdr:row>
      <xdr:rowOff>0</xdr:rowOff>
    </xdr:from>
    <xdr:ext cx="95250" cy="171450"/>
    <xdr:sp macro="" textlink="">
      <xdr:nvSpPr>
        <xdr:cNvPr id="23" name="Text Box 18">
          <a:extLst>
            <a:ext uri="{FF2B5EF4-FFF2-40B4-BE49-F238E27FC236}">
              <a16:creationId xmlns:a16="http://schemas.microsoft.com/office/drawing/2014/main" id="{00000000-0008-0000-0600-000017000000}"/>
            </a:ext>
          </a:extLst>
        </xdr:cNvPr>
        <xdr:cNvSpPr txBox="1">
          <a:spLocks noChangeArrowheads="1"/>
        </xdr:cNvSpPr>
      </xdr:nvSpPr>
      <xdr:spPr bwMode="auto">
        <a:xfrm>
          <a:off x="3460432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10</xdr:row>
      <xdr:rowOff>0</xdr:rowOff>
    </xdr:from>
    <xdr:ext cx="95250" cy="171450"/>
    <xdr:sp macro="" textlink="">
      <xdr:nvSpPr>
        <xdr:cNvPr id="24" name="Text Box 19">
          <a:extLst>
            <a:ext uri="{FF2B5EF4-FFF2-40B4-BE49-F238E27FC236}">
              <a16:creationId xmlns:a16="http://schemas.microsoft.com/office/drawing/2014/main" id="{00000000-0008-0000-0600-000018000000}"/>
            </a:ext>
          </a:extLst>
        </xdr:cNvPr>
        <xdr:cNvSpPr txBox="1">
          <a:spLocks noChangeArrowheads="1"/>
        </xdr:cNvSpPr>
      </xdr:nvSpPr>
      <xdr:spPr bwMode="auto">
        <a:xfrm>
          <a:off x="3460432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10</xdr:row>
      <xdr:rowOff>0</xdr:rowOff>
    </xdr:from>
    <xdr:ext cx="95250" cy="171450"/>
    <xdr:sp macro="" textlink="">
      <xdr:nvSpPr>
        <xdr:cNvPr id="25" name="Text Box 16">
          <a:extLst>
            <a:ext uri="{FF2B5EF4-FFF2-40B4-BE49-F238E27FC236}">
              <a16:creationId xmlns:a16="http://schemas.microsoft.com/office/drawing/2014/main" id="{00000000-0008-0000-0600-000019000000}"/>
            </a:ext>
          </a:extLst>
        </xdr:cNvPr>
        <xdr:cNvSpPr txBox="1">
          <a:spLocks noChangeArrowheads="1"/>
        </xdr:cNvSpPr>
      </xdr:nvSpPr>
      <xdr:spPr bwMode="auto">
        <a:xfrm>
          <a:off x="3460432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10</xdr:row>
      <xdr:rowOff>0</xdr:rowOff>
    </xdr:from>
    <xdr:ext cx="95250" cy="171450"/>
    <xdr:sp macro="" textlink="">
      <xdr:nvSpPr>
        <xdr:cNvPr id="26" name="Text Box 17">
          <a:extLst>
            <a:ext uri="{FF2B5EF4-FFF2-40B4-BE49-F238E27FC236}">
              <a16:creationId xmlns:a16="http://schemas.microsoft.com/office/drawing/2014/main" id="{00000000-0008-0000-0600-00001A000000}"/>
            </a:ext>
          </a:extLst>
        </xdr:cNvPr>
        <xdr:cNvSpPr txBox="1">
          <a:spLocks noChangeArrowheads="1"/>
        </xdr:cNvSpPr>
      </xdr:nvSpPr>
      <xdr:spPr bwMode="auto">
        <a:xfrm>
          <a:off x="3460432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10</xdr:row>
      <xdr:rowOff>0</xdr:rowOff>
    </xdr:from>
    <xdr:ext cx="95250" cy="171450"/>
    <xdr:sp macro="" textlink="">
      <xdr:nvSpPr>
        <xdr:cNvPr id="27" name="Text Box 18">
          <a:extLst>
            <a:ext uri="{FF2B5EF4-FFF2-40B4-BE49-F238E27FC236}">
              <a16:creationId xmlns:a16="http://schemas.microsoft.com/office/drawing/2014/main" id="{00000000-0008-0000-0600-00001B000000}"/>
            </a:ext>
          </a:extLst>
        </xdr:cNvPr>
        <xdr:cNvSpPr txBox="1">
          <a:spLocks noChangeArrowheads="1"/>
        </xdr:cNvSpPr>
      </xdr:nvSpPr>
      <xdr:spPr bwMode="auto">
        <a:xfrm>
          <a:off x="3460432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10</xdr:row>
      <xdr:rowOff>0</xdr:rowOff>
    </xdr:from>
    <xdr:ext cx="95250" cy="171450"/>
    <xdr:sp macro="" textlink="">
      <xdr:nvSpPr>
        <xdr:cNvPr id="28" name="Text Box 19">
          <a:extLst>
            <a:ext uri="{FF2B5EF4-FFF2-40B4-BE49-F238E27FC236}">
              <a16:creationId xmlns:a16="http://schemas.microsoft.com/office/drawing/2014/main" id="{00000000-0008-0000-0600-00001C000000}"/>
            </a:ext>
          </a:extLst>
        </xdr:cNvPr>
        <xdr:cNvSpPr txBox="1">
          <a:spLocks noChangeArrowheads="1"/>
        </xdr:cNvSpPr>
      </xdr:nvSpPr>
      <xdr:spPr bwMode="auto">
        <a:xfrm>
          <a:off x="3460432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10</xdr:row>
      <xdr:rowOff>0</xdr:rowOff>
    </xdr:from>
    <xdr:ext cx="95250" cy="171450"/>
    <xdr:sp macro="" textlink="">
      <xdr:nvSpPr>
        <xdr:cNvPr id="29" name="Text Box 16">
          <a:extLst>
            <a:ext uri="{FF2B5EF4-FFF2-40B4-BE49-F238E27FC236}">
              <a16:creationId xmlns:a16="http://schemas.microsoft.com/office/drawing/2014/main" id="{00000000-0008-0000-0600-00001D000000}"/>
            </a:ext>
          </a:extLst>
        </xdr:cNvPr>
        <xdr:cNvSpPr txBox="1">
          <a:spLocks noChangeArrowheads="1"/>
        </xdr:cNvSpPr>
      </xdr:nvSpPr>
      <xdr:spPr bwMode="auto">
        <a:xfrm>
          <a:off x="3460432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10</xdr:row>
      <xdr:rowOff>0</xdr:rowOff>
    </xdr:from>
    <xdr:ext cx="95250" cy="171450"/>
    <xdr:sp macro="" textlink="">
      <xdr:nvSpPr>
        <xdr:cNvPr id="30" name="Text Box 17">
          <a:extLst>
            <a:ext uri="{FF2B5EF4-FFF2-40B4-BE49-F238E27FC236}">
              <a16:creationId xmlns:a16="http://schemas.microsoft.com/office/drawing/2014/main" id="{00000000-0008-0000-0600-00001E000000}"/>
            </a:ext>
          </a:extLst>
        </xdr:cNvPr>
        <xdr:cNvSpPr txBox="1">
          <a:spLocks noChangeArrowheads="1"/>
        </xdr:cNvSpPr>
      </xdr:nvSpPr>
      <xdr:spPr bwMode="auto">
        <a:xfrm>
          <a:off x="3460432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10</xdr:row>
      <xdr:rowOff>0</xdr:rowOff>
    </xdr:from>
    <xdr:ext cx="95250" cy="171450"/>
    <xdr:sp macro="" textlink="">
      <xdr:nvSpPr>
        <xdr:cNvPr id="31" name="Text Box 18">
          <a:extLst>
            <a:ext uri="{FF2B5EF4-FFF2-40B4-BE49-F238E27FC236}">
              <a16:creationId xmlns:a16="http://schemas.microsoft.com/office/drawing/2014/main" id="{00000000-0008-0000-0600-00001F000000}"/>
            </a:ext>
          </a:extLst>
        </xdr:cNvPr>
        <xdr:cNvSpPr txBox="1">
          <a:spLocks noChangeArrowheads="1"/>
        </xdr:cNvSpPr>
      </xdr:nvSpPr>
      <xdr:spPr bwMode="auto">
        <a:xfrm>
          <a:off x="3460432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10</xdr:row>
      <xdr:rowOff>0</xdr:rowOff>
    </xdr:from>
    <xdr:ext cx="95250" cy="171450"/>
    <xdr:sp macro="" textlink="">
      <xdr:nvSpPr>
        <xdr:cNvPr id="32" name="Text Box 19">
          <a:extLst>
            <a:ext uri="{FF2B5EF4-FFF2-40B4-BE49-F238E27FC236}">
              <a16:creationId xmlns:a16="http://schemas.microsoft.com/office/drawing/2014/main" id="{00000000-0008-0000-0600-000020000000}"/>
            </a:ext>
          </a:extLst>
        </xdr:cNvPr>
        <xdr:cNvSpPr txBox="1">
          <a:spLocks noChangeArrowheads="1"/>
        </xdr:cNvSpPr>
      </xdr:nvSpPr>
      <xdr:spPr bwMode="auto">
        <a:xfrm>
          <a:off x="3460432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10</xdr:row>
      <xdr:rowOff>0</xdr:rowOff>
    </xdr:from>
    <xdr:ext cx="95250" cy="171450"/>
    <xdr:sp macro="" textlink="">
      <xdr:nvSpPr>
        <xdr:cNvPr id="33" name="Text Box 16">
          <a:extLst>
            <a:ext uri="{FF2B5EF4-FFF2-40B4-BE49-F238E27FC236}">
              <a16:creationId xmlns:a16="http://schemas.microsoft.com/office/drawing/2014/main" id="{00000000-0008-0000-0600-000021000000}"/>
            </a:ext>
          </a:extLst>
        </xdr:cNvPr>
        <xdr:cNvSpPr txBox="1">
          <a:spLocks noChangeArrowheads="1"/>
        </xdr:cNvSpPr>
      </xdr:nvSpPr>
      <xdr:spPr bwMode="auto">
        <a:xfrm>
          <a:off x="3460432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10</xdr:row>
      <xdr:rowOff>0</xdr:rowOff>
    </xdr:from>
    <xdr:ext cx="95250" cy="171450"/>
    <xdr:sp macro="" textlink="">
      <xdr:nvSpPr>
        <xdr:cNvPr id="34" name="Text Box 17">
          <a:extLst>
            <a:ext uri="{FF2B5EF4-FFF2-40B4-BE49-F238E27FC236}">
              <a16:creationId xmlns:a16="http://schemas.microsoft.com/office/drawing/2014/main" id="{00000000-0008-0000-0600-000022000000}"/>
            </a:ext>
          </a:extLst>
        </xdr:cNvPr>
        <xdr:cNvSpPr txBox="1">
          <a:spLocks noChangeArrowheads="1"/>
        </xdr:cNvSpPr>
      </xdr:nvSpPr>
      <xdr:spPr bwMode="auto">
        <a:xfrm>
          <a:off x="3460432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10</xdr:row>
      <xdr:rowOff>0</xdr:rowOff>
    </xdr:from>
    <xdr:ext cx="95250" cy="171450"/>
    <xdr:sp macro="" textlink="">
      <xdr:nvSpPr>
        <xdr:cNvPr id="35" name="Text Box 18">
          <a:extLst>
            <a:ext uri="{FF2B5EF4-FFF2-40B4-BE49-F238E27FC236}">
              <a16:creationId xmlns:a16="http://schemas.microsoft.com/office/drawing/2014/main" id="{00000000-0008-0000-0600-000023000000}"/>
            </a:ext>
          </a:extLst>
        </xdr:cNvPr>
        <xdr:cNvSpPr txBox="1">
          <a:spLocks noChangeArrowheads="1"/>
        </xdr:cNvSpPr>
      </xdr:nvSpPr>
      <xdr:spPr bwMode="auto">
        <a:xfrm>
          <a:off x="3460432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10</xdr:row>
      <xdr:rowOff>0</xdr:rowOff>
    </xdr:from>
    <xdr:ext cx="95250" cy="171450"/>
    <xdr:sp macro="" textlink="">
      <xdr:nvSpPr>
        <xdr:cNvPr id="36" name="Text Box 19">
          <a:extLst>
            <a:ext uri="{FF2B5EF4-FFF2-40B4-BE49-F238E27FC236}">
              <a16:creationId xmlns:a16="http://schemas.microsoft.com/office/drawing/2014/main" id="{00000000-0008-0000-0600-000024000000}"/>
            </a:ext>
          </a:extLst>
        </xdr:cNvPr>
        <xdr:cNvSpPr txBox="1">
          <a:spLocks noChangeArrowheads="1"/>
        </xdr:cNvSpPr>
      </xdr:nvSpPr>
      <xdr:spPr bwMode="auto">
        <a:xfrm>
          <a:off x="34604325" y="4305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15</xdr:row>
      <xdr:rowOff>0</xdr:rowOff>
    </xdr:from>
    <xdr:ext cx="95250" cy="171450"/>
    <xdr:sp macro="" textlink="">
      <xdr:nvSpPr>
        <xdr:cNvPr id="38" name="Text Box 16">
          <a:extLst>
            <a:ext uri="{FF2B5EF4-FFF2-40B4-BE49-F238E27FC236}">
              <a16:creationId xmlns:a16="http://schemas.microsoft.com/office/drawing/2014/main" id="{00000000-0008-0000-0600-000026000000}"/>
            </a:ext>
          </a:extLst>
        </xdr:cNvPr>
        <xdr:cNvSpPr txBox="1">
          <a:spLocks noChangeArrowheads="1"/>
        </xdr:cNvSpPr>
      </xdr:nvSpPr>
      <xdr:spPr bwMode="auto">
        <a:xfrm>
          <a:off x="761047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15</xdr:row>
      <xdr:rowOff>0</xdr:rowOff>
    </xdr:from>
    <xdr:ext cx="95250" cy="171450"/>
    <xdr:sp macro="" textlink="">
      <xdr:nvSpPr>
        <xdr:cNvPr id="39" name="Text Box 17">
          <a:extLst>
            <a:ext uri="{FF2B5EF4-FFF2-40B4-BE49-F238E27FC236}">
              <a16:creationId xmlns:a16="http://schemas.microsoft.com/office/drawing/2014/main" id="{00000000-0008-0000-0600-000027000000}"/>
            </a:ext>
          </a:extLst>
        </xdr:cNvPr>
        <xdr:cNvSpPr txBox="1">
          <a:spLocks noChangeArrowheads="1"/>
        </xdr:cNvSpPr>
      </xdr:nvSpPr>
      <xdr:spPr bwMode="auto">
        <a:xfrm>
          <a:off x="761047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15</xdr:row>
      <xdr:rowOff>0</xdr:rowOff>
    </xdr:from>
    <xdr:ext cx="95250" cy="171450"/>
    <xdr:sp macro="" textlink="">
      <xdr:nvSpPr>
        <xdr:cNvPr id="40" name="Text Box 18">
          <a:extLst>
            <a:ext uri="{FF2B5EF4-FFF2-40B4-BE49-F238E27FC236}">
              <a16:creationId xmlns:a16="http://schemas.microsoft.com/office/drawing/2014/main" id="{00000000-0008-0000-0600-000028000000}"/>
            </a:ext>
          </a:extLst>
        </xdr:cNvPr>
        <xdr:cNvSpPr txBox="1">
          <a:spLocks noChangeArrowheads="1"/>
        </xdr:cNvSpPr>
      </xdr:nvSpPr>
      <xdr:spPr bwMode="auto">
        <a:xfrm>
          <a:off x="761047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15</xdr:row>
      <xdr:rowOff>0</xdr:rowOff>
    </xdr:from>
    <xdr:ext cx="95250" cy="171450"/>
    <xdr:sp macro="" textlink="">
      <xdr:nvSpPr>
        <xdr:cNvPr id="41" name="Text Box 19">
          <a:extLst>
            <a:ext uri="{FF2B5EF4-FFF2-40B4-BE49-F238E27FC236}">
              <a16:creationId xmlns:a16="http://schemas.microsoft.com/office/drawing/2014/main" id="{00000000-0008-0000-0600-000029000000}"/>
            </a:ext>
          </a:extLst>
        </xdr:cNvPr>
        <xdr:cNvSpPr txBox="1">
          <a:spLocks noChangeArrowheads="1"/>
        </xdr:cNvSpPr>
      </xdr:nvSpPr>
      <xdr:spPr bwMode="auto">
        <a:xfrm>
          <a:off x="761047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18</xdr:row>
      <xdr:rowOff>504825</xdr:rowOff>
    </xdr:from>
    <xdr:ext cx="95250" cy="442269"/>
    <xdr:sp macro="" textlink="">
      <xdr:nvSpPr>
        <xdr:cNvPr id="42" name="Text Box 15">
          <a:extLst>
            <a:ext uri="{FF2B5EF4-FFF2-40B4-BE49-F238E27FC236}">
              <a16:creationId xmlns:a16="http://schemas.microsoft.com/office/drawing/2014/main" id="{00000000-0008-0000-0600-00002A000000}"/>
            </a:ext>
          </a:extLst>
        </xdr:cNvPr>
        <xdr:cNvSpPr txBox="1">
          <a:spLocks noChangeArrowheads="1"/>
        </xdr:cNvSpPr>
      </xdr:nvSpPr>
      <xdr:spPr bwMode="auto">
        <a:xfrm>
          <a:off x="7610475" y="11696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15</xdr:row>
      <xdr:rowOff>0</xdr:rowOff>
    </xdr:from>
    <xdr:ext cx="95250" cy="171450"/>
    <xdr:sp macro="" textlink="">
      <xdr:nvSpPr>
        <xdr:cNvPr id="43" name="Text Box 16">
          <a:extLst>
            <a:ext uri="{FF2B5EF4-FFF2-40B4-BE49-F238E27FC236}">
              <a16:creationId xmlns:a16="http://schemas.microsoft.com/office/drawing/2014/main" id="{00000000-0008-0000-0600-00002B000000}"/>
            </a:ext>
          </a:extLst>
        </xdr:cNvPr>
        <xdr:cNvSpPr txBox="1">
          <a:spLocks noChangeArrowheads="1"/>
        </xdr:cNvSpPr>
      </xdr:nvSpPr>
      <xdr:spPr bwMode="auto">
        <a:xfrm>
          <a:off x="3149917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15</xdr:row>
      <xdr:rowOff>0</xdr:rowOff>
    </xdr:from>
    <xdr:ext cx="95250" cy="171450"/>
    <xdr:sp macro="" textlink="">
      <xdr:nvSpPr>
        <xdr:cNvPr id="44" name="Text Box 17">
          <a:extLst>
            <a:ext uri="{FF2B5EF4-FFF2-40B4-BE49-F238E27FC236}">
              <a16:creationId xmlns:a16="http://schemas.microsoft.com/office/drawing/2014/main" id="{00000000-0008-0000-0600-00002C000000}"/>
            </a:ext>
          </a:extLst>
        </xdr:cNvPr>
        <xdr:cNvSpPr txBox="1">
          <a:spLocks noChangeArrowheads="1"/>
        </xdr:cNvSpPr>
      </xdr:nvSpPr>
      <xdr:spPr bwMode="auto">
        <a:xfrm>
          <a:off x="3149917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15</xdr:row>
      <xdr:rowOff>0</xdr:rowOff>
    </xdr:from>
    <xdr:ext cx="95250" cy="171450"/>
    <xdr:sp macro="" textlink="">
      <xdr:nvSpPr>
        <xdr:cNvPr id="45" name="Text Box 18">
          <a:extLst>
            <a:ext uri="{FF2B5EF4-FFF2-40B4-BE49-F238E27FC236}">
              <a16:creationId xmlns:a16="http://schemas.microsoft.com/office/drawing/2014/main" id="{00000000-0008-0000-0600-00002D000000}"/>
            </a:ext>
          </a:extLst>
        </xdr:cNvPr>
        <xdr:cNvSpPr txBox="1">
          <a:spLocks noChangeArrowheads="1"/>
        </xdr:cNvSpPr>
      </xdr:nvSpPr>
      <xdr:spPr bwMode="auto">
        <a:xfrm>
          <a:off x="3149917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15</xdr:row>
      <xdr:rowOff>0</xdr:rowOff>
    </xdr:from>
    <xdr:ext cx="95250" cy="171450"/>
    <xdr:sp macro="" textlink="">
      <xdr:nvSpPr>
        <xdr:cNvPr id="46" name="Text Box 19">
          <a:extLst>
            <a:ext uri="{FF2B5EF4-FFF2-40B4-BE49-F238E27FC236}">
              <a16:creationId xmlns:a16="http://schemas.microsoft.com/office/drawing/2014/main" id="{00000000-0008-0000-0600-00002E000000}"/>
            </a:ext>
          </a:extLst>
        </xdr:cNvPr>
        <xdr:cNvSpPr txBox="1">
          <a:spLocks noChangeArrowheads="1"/>
        </xdr:cNvSpPr>
      </xdr:nvSpPr>
      <xdr:spPr bwMode="auto">
        <a:xfrm>
          <a:off x="3149917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15</xdr:row>
      <xdr:rowOff>0</xdr:rowOff>
    </xdr:from>
    <xdr:ext cx="95250" cy="171450"/>
    <xdr:sp macro="" textlink="">
      <xdr:nvSpPr>
        <xdr:cNvPr id="47" name="Text Box 16">
          <a:extLst>
            <a:ext uri="{FF2B5EF4-FFF2-40B4-BE49-F238E27FC236}">
              <a16:creationId xmlns:a16="http://schemas.microsoft.com/office/drawing/2014/main" id="{00000000-0008-0000-0600-00002F000000}"/>
            </a:ext>
          </a:extLst>
        </xdr:cNvPr>
        <xdr:cNvSpPr txBox="1">
          <a:spLocks noChangeArrowheads="1"/>
        </xdr:cNvSpPr>
      </xdr:nvSpPr>
      <xdr:spPr bwMode="auto">
        <a:xfrm>
          <a:off x="3287077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15</xdr:row>
      <xdr:rowOff>0</xdr:rowOff>
    </xdr:from>
    <xdr:ext cx="95250" cy="171450"/>
    <xdr:sp macro="" textlink="">
      <xdr:nvSpPr>
        <xdr:cNvPr id="48" name="Text Box 17">
          <a:extLst>
            <a:ext uri="{FF2B5EF4-FFF2-40B4-BE49-F238E27FC236}">
              <a16:creationId xmlns:a16="http://schemas.microsoft.com/office/drawing/2014/main" id="{00000000-0008-0000-0600-000030000000}"/>
            </a:ext>
          </a:extLst>
        </xdr:cNvPr>
        <xdr:cNvSpPr txBox="1">
          <a:spLocks noChangeArrowheads="1"/>
        </xdr:cNvSpPr>
      </xdr:nvSpPr>
      <xdr:spPr bwMode="auto">
        <a:xfrm>
          <a:off x="3287077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15</xdr:row>
      <xdr:rowOff>0</xdr:rowOff>
    </xdr:from>
    <xdr:ext cx="95250" cy="171450"/>
    <xdr:sp macro="" textlink="">
      <xdr:nvSpPr>
        <xdr:cNvPr id="49" name="Text Box 18">
          <a:extLst>
            <a:ext uri="{FF2B5EF4-FFF2-40B4-BE49-F238E27FC236}">
              <a16:creationId xmlns:a16="http://schemas.microsoft.com/office/drawing/2014/main" id="{00000000-0008-0000-0600-000031000000}"/>
            </a:ext>
          </a:extLst>
        </xdr:cNvPr>
        <xdr:cNvSpPr txBox="1">
          <a:spLocks noChangeArrowheads="1"/>
        </xdr:cNvSpPr>
      </xdr:nvSpPr>
      <xdr:spPr bwMode="auto">
        <a:xfrm>
          <a:off x="3287077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15</xdr:row>
      <xdr:rowOff>0</xdr:rowOff>
    </xdr:from>
    <xdr:ext cx="95250" cy="171450"/>
    <xdr:sp macro="" textlink="">
      <xdr:nvSpPr>
        <xdr:cNvPr id="50" name="Text Box 19">
          <a:extLst>
            <a:ext uri="{FF2B5EF4-FFF2-40B4-BE49-F238E27FC236}">
              <a16:creationId xmlns:a16="http://schemas.microsoft.com/office/drawing/2014/main" id="{00000000-0008-0000-0600-000032000000}"/>
            </a:ext>
          </a:extLst>
        </xdr:cNvPr>
        <xdr:cNvSpPr txBox="1">
          <a:spLocks noChangeArrowheads="1"/>
        </xdr:cNvSpPr>
      </xdr:nvSpPr>
      <xdr:spPr bwMode="auto">
        <a:xfrm>
          <a:off x="3287077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18</xdr:row>
      <xdr:rowOff>504825</xdr:rowOff>
    </xdr:from>
    <xdr:ext cx="95250" cy="442269"/>
    <xdr:sp macro="" textlink="">
      <xdr:nvSpPr>
        <xdr:cNvPr id="51" name="Text Box 15">
          <a:extLst>
            <a:ext uri="{FF2B5EF4-FFF2-40B4-BE49-F238E27FC236}">
              <a16:creationId xmlns:a16="http://schemas.microsoft.com/office/drawing/2014/main" id="{00000000-0008-0000-0600-000033000000}"/>
            </a:ext>
          </a:extLst>
        </xdr:cNvPr>
        <xdr:cNvSpPr txBox="1">
          <a:spLocks noChangeArrowheads="1"/>
        </xdr:cNvSpPr>
      </xdr:nvSpPr>
      <xdr:spPr bwMode="auto">
        <a:xfrm>
          <a:off x="32870775" y="11696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15</xdr:row>
      <xdr:rowOff>0</xdr:rowOff>
    </xdr:from>
    <xdr:ext cx="95250" cy="171450"/>
    <xdr:sp macro="" textlink="">
      <xdr:nvSpPr>
        <xdr:cNvPr id="52" name="Text Box 16">
          <a:extLst>
            <a:ext uri="{FF2B5EF4-FFF2-40B4-BE49-F238E27FC236}">
              <a16:creationId xmlns:a16="http://schemas.microsoft.com/office/drawing/2014/main" id="{00000000-0008-0000-0600-000034000000}"/>
            </a:ext>
          </a:extLst>
        </xdr:cNvPr>
        <xdr:cNvSpPr txBox="1">
          <a:spLocks noChangeArrowheads="1"/>
        </xdr:cNvSpPr>
      </xdr:nvSpPr>
      <xdr:spPr bwMode="auto">
        <a:xfrm>
          <a:off x="3287077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15</xdr:row>
      <xdr:rowOff>0</xdr:rowOff>
    </xdr:from>
    <xdr:ext cx="95250" cy="171450"/>
    <xdr:sp macro="" textlink="">
      <xdr:nvSpPr>
        <xdr:cNvPr id="53" name="Text Box 17">
          <a:extLst>
            <a:ext uri="{FF2B5EF4-FFF2-40B4-BE49-F238E27FC236}">
              <a16:creationId xmlns:a16="http://schemas.microsoft.com/office/drawing/2014/main" id="{00000000-0008-0000-0600-000035000000}"/>
            </a:ext>
          </a:extLst>
        </xdr:cNvPr>
        <xdr:cNvSpPr txBox="1">
          <a:spLocks noChangeArrowheads="1"/>
        </xdr:cNvSpPr>
      </xdr:nvSpPr>
      <xdr:spPr bwMode="auto">
        <a:xfrm>
          <a:off x="3287077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15</xdr:row>
      <xdr:rowOff>0</xdr:rowOff>
    </xdr:from>
    <xdr:ext cx="95250" cy="171450"/>
    <xdr:sp macro="" textlink="">
      <xdr:nvSpPr>
        <xdr:cNvPr id="54" name="Text Box 18">
          <a:extLst>
            <a:ext uri="{FF2B5EF4-FFF2-40B4-BE49-F238E27FC236}">
              <a16:creationId xmlns:a16="http://schemas.microsoft.com/office/drawing/2014/main" id="{00000000-0008-0000-0600-000036000000}"/>
            </a:ext>
          </a:extLst>
        </xdr:cNvPr>
        <xdr:cNvSpPr txBox="1">
          <a:spLocks noChangeArrowheads="1"/>
        </xdr:cNvSpPr>
      </xdr:nvSpPr>
      <xdr:spPr bwMode="auto">
        <a:xfrm>
          <a:off x="3287077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15</xdr:row>
      <xdr:rowOff>0</xdr:rowOff>
    </xdr:from>
    <xdr:ext cx="95250" cy="171450"/>
    <xdr:sp macro="" textlink="">
      <xdr:nvSpPr>
        <xdr:cNvPr id="55" name="Text Box 19">
          <a:extLst>
            <a:ext uri="{FF2B5EF4-FFF2-40B4-BE49-F238E27FC236}">
              <a16:creationId xmlns:a16="http://schemas.microsoft.com/office/drawing/2014/main" id="{00000000-0008-0000-0600-000037000000}"/>
            </a:ext>
          </a:extLst>
        </xdr:cNvPr>
        <xdr:cNvSpPr txBox="1">
          <a:spLocks noChangeArrowheads="1"/>
        </xdr:cNvSpPr>
      </xdr:nvSpPr>
      <xdr:spPr bwMode="auto">
        <a:xfrm>
          <a:off x="3287077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18</xdr:row>
      <xdr:rowOff>504825</xdr:rowOff>
    </xdr:from>
    <xdr:ext cx="95250" cy="442269"/>
    <xdr:sp macro="" textlink="">
      <xdr:nvSpPr>
        <xdr:cNvPr id="56" name="Text Box 15">
          <a:extLst>
            <a:ext uri="{FF2B5EF4-FFF2-40B4-BE49-F238E27FC236}">
              <a16:creationId xmlns:a16="http://schemas.microsoft.com/office/drawing/2014/main" id="{00000000-0008-0000-0600-000038000000}"/>
            </a:ext>
          </a:extLst>
        </xdr:cNvPr>
        <xdr:cNvSpPr txBox="1">
          <a:spLocks noChangeArrowheads="1"/>
        </xdr:cNvSpPr>
      </xdr:nvSpPr>
      <xdr:spPr bwMode="auto">
        <a:xfrm>
          <a:off x="32870775" y="11696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15</xdr:row>
      <xdr:rowOff>0</xdr:rowOff>
    </xdr:from>
    <xdr:ext cx="95250" cy="171450"/>
    <xdr:sp macro="" textlink="">
      <xdr:nvSpPr>
        <xdr:cNvPr id="57" name="Text Box 16">
          <a:extLst>
            <a:ext uri="{FF2B5EF4-FFF2-40B4-BE49-F238E27FC236}">
              <a16:creationId xmlns:a16="http://schemas.microsoft.com/office/drawing/2014/main" id="{00000000-0008-0000-0600-000039000000}"/>
            </a:ext>
          </a:extLst>
        </xdr:cNvPr>
        <xdr:cNvSpPr txBox="1">
          <a:spLocks noChangeArrowheads="1"/>
        </xdr:cNvSpPr>
      </xdr:nvSpPr>
      <xdr:spPr bwMode="auto">
        <a:xfrm>
          <a:off x="3460432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15</xdr:row>
      <xdr:rowOff>0</xdr:rowOff>
    </xdr:from>
    <xdr:ext cx="95250" cy="171450"/>
    <xdr:sp macro="" textlink="">
      <xdr:nvSpPr>
        <xdr:cNvPr id="58" name="Text Box 17">
          <a:extLst>
            <a:ext uri="{FF2B5EF4-FFF2-40B4-BE49-F238E27FC236}">
              <a16:creationId xmlns:a16="http://schemas.microsoft.com/office/drawing/2014/main" id="{00000000-0008-0000-0600-00003A000000}"/>
            </a:ext>
          </a:extLst>
        </xdr:cNvPr>
        <xdr:cNvSpPr txBox="1">
          <a:spLocks noChangeArrowheads="1"/>
        </xdr:cNvSpPr>
      </xdr:nvSpPr>
      <xdr:spPr bwMode="auto">
        <a:xfrm>
          <a:off x="3460432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15</xdr:row>
      <xdr:rowOff>0</xdr:rowOff>
    </xdr:from>
    <xdr:ext cx="95250" cy="171450"/>
    <xdr:sp macro="" textlink="">
      <xdr:nvSpPr>
        <xdr:cNvPr id="59" name="Text Box 18">
          <a:extLst>
            <a:ext uri="{FF2B5EF4-FFF2-40B4-BE49-F238E27FC236}">
              <a16:creationId xmlns:a16="http://schemas.microsoft.com/office/drawing/2014/main" id="{00000000-0008-0000-0600-00003B000000}"/>
            </a:ext>
          </a:extLst>
        </xdr:cNvPr>
        <xdr:cNvSpPr txBox="1">
          <a:spLocks noChangeArrowheads="1"/>
        </xdr:cNvSpPr>
      </xdr:nvSpPr>
      <xdr:spPr bwMode="auto">
        <a:xfrm>
          <a:off x="3460432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15</xdr:row>
      <xdr:rowOff>0</xdr:rowOff>
    </xdr:from>
    <xdr:ext cx="95250" cy="171450"/>
    <xdr:sp macro="" textlink="">
      <xdr:nvSpPr>
        <xdr:cNvPr id="60" name="Text Box 19">
          <a:extLst>
            <a:ext uri="{FF2B5EF4-FFF2-40B4-BE49-F238E27FC236}">
              <a16:creationId xmlns:a16="http://schemas.microsoft.com/office/drawing/2014/main" id="{00000000-0008-0000-0600-00003C000000}"/>
            </a:ext>
          </a:extLst>
        </xdr:cNvPr>
        <xdr:cNvSpPr txBox="1">
          <a:spLocks noChangeArrowheads="1"/>
        </xdr:cNvSpPr>
      </xdr:nvSpPr>
      <xdr:spPr bwMode="auto">
        <a:xfrm>
          <a:off x="3460432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15</xdr:row>
      <xdr:rowOff>0</xdr:rowOff>
    </xdr:from>
    <xdr:ext cx="95250" cy="171450"/>
    <xdr:sp macro="" textlink="">
      <xdr:nvSpPr>
        <xdr:cNvPr id="61" name="Text Box 16">
          <a:extLst>
            <a:ext uri="{FF2B5EF4-FFF2-40B4-BE49-F238E27FC236}">
              <a16:creationId xmlns:a16="http://schemas.microsoft.com/office/drawing/2014/main" id="{00000000-0008-0000-0600-00003D000000}"/>
            </a:ext>
          </a:extLst>
        </xdr:cNvPr>
        <xdr:cNvSpPr txBox="1">
          <a:spLocks noChangeArrowheads="1"/>
        </xdr:cNvSpPr>
      </xdr:nvSpPr>
      <xdr:spPr bwMode="auto">
        <a:xfrm>
          <a:off x="3460432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15</xdr:row>
      <xdr:rowOff>0</xdr:rowOff>
    </xdr:from>
    <xdr:ext cx="95250" cy="171450"/>
    <xdr:sp macro="" textlink="">
      <xdr:nvSpPr>
        <xdr:cNvPr id="62" name="Text Box 17">
          <a:extLst>
            <a:ext uri="{FF2B5EF4-FFF2-40B4-BE49-F238E27FC236}">
              <a16:creationId xmlns:a16="http://schemas.microsoft.com/office/drawing/2014/main" id="{00000000-0008-0000-0600-00003E000000}"/>
            </a:ext>
          </a:extLst>
        </xdr:cNvPr>
        <xdr:cNvSpPr txBox="1">
          <a:spLocks noChangeArrowheads="1"/>
        </xdr:cNvSpPr>
      </xdr:nvSpPr>
      <xdr:spPr bwMode="auto">
        <a:xfrm>
          <a:off x="3460432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15</xdr:row>
      <xdr:rowOff>0</xdr:rowOff>
    </xdr:from>
    <xdr:ext cx="95250" cy="171450"/>
    <xdr:sp macro="" textlink="">
      <xdr:nvSpPr>
        <xdr:cNvPr id="63" name="Text Box 18">
          <a:extLst>
            <a:ext uri="{FF2B5EF4-FFF2-40B4-BE49-F238E27FC236}">
              <a16:creationId xmlns:a16="http://schemas.microsoft.com/office/drawing/2014/main" id="{00000000-0008-0000-0600-00003F000000}"/>
            </a:ext>
          </a:extLst>
        </xdr:cNvPr>
        <xdr:cNvSpPr txBox="1">
          <a:spLocks noChangeArrowheads="1"/>
        </xdr:cNvSpPr>
      </xdr:nvSpPr>
      <xdr:spPr bwMode="auto">
        <a:xfrm>
          <a:off x="3460432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15</xdr:row>
      <xdr:rowOff>0</xdr:rowOff>
    </xdr:from>
    <xdr:ext cx="95250" cy="171450"/>
    <xdr:sp macro="" textlink="">
      <xdr:nvSpPr>
        <xdr:cNvPr id="64" name="Text Box 19">
          <a:extLst>
            <a:ext uri="{FF2B5EF4-FFF2-40B4-BE49-F238E27FC236}">
              <a16:creationId xmlns:a16="http://schemas.microsoft.com/office/drawing/2014/main" id="{00000000-0008-0000-0600-000040000000}"/>
            </a:ext>
          </a:extLst>
        </xdr:cNvPr>
        <xdr:cNvSpPr txBox="1">
          <a:spLocks noChangeArrowheads="1"/>
        </xdr:cNvSpPr>
      </xdr:nvSpPr>
      <xdr:spPr bwMode="auto">
        <a:xfrm>
          <a:off x="3460432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15</xdr:row>
      <xdr:rowOff>0</xdr:rowOff>
    </xdr:from>
    <xdr:ext cx="95250" cy="171450"/>
    <xdr:sp macro="" textlink="">
      <xdr:nvSpPr>
        <xdr:cNvPr id="65" name="Text Box 16">
          <a:extLst>
            <a:ext uri="{FF2B5EF4-FFF2-40B4-BE49-F238E27FC236}">
              <a16:creationId xmlns:a16="http://schemas.microsoft.com/office/drawing/2014/main" id="{00000000-0008-0000-0600-000041000000}"/>
            </a:ext>
          </a:extLst>
        </xdr:cNvPr>
        <xdr:cNvSpPr txBox="1">
          <a:spLocks noChangeArrowheads="1"/>
        </xdr:cNvSpPr>
      </xdr:nvSpPr>
      <xdr:spPr bwMode="auto">
        <a:xfrm>
          <a:off x="3460432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15</xdr:row>
      <xdr:rowOff>0</xdr:rowOff>
    </xdr:from>
    <xdr:ext cx="95250" cy="171450"/>
    <xdr:sp macro="" textlink="">
      <xdr:nvSpPr>
        <xdr:cNvPr id="66" name="Text Box 17">
          <a:extLst>
            <a:ext uri="{FF2B5EF4-FFF2-40B4-BE49-F238E27FC236}">
              <a16:creationId xmlns:a16="http://schemas.microsoft.com/office/drawing/2014/main" id="{00000000-0008-0000-0600-000042000000}"/>
            </a:ext>
          </a:extLst>
        </xdr:cNvPr>
        <xdr:cNvSpPr txBox="1">
          <a:spLocks noChangeArrowheads="1"/>
        </xdr:cNvSpPr>
      </xdr:nvSpPr>
      <xdr:spPr bwMode="auto">
        <a:xfrm>
          <a:off x="3460432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15</xdr:row>
      <xdr:rowOff>0</xdr:rowOff>
    </xdr:from>
    <xdr:ext cx="95250" cy="171450"/>
    <xdr:sp macro="" textlink="">
      <xdr:nvSpPr>
        <xdr:cNvPr id="67" name="Text Box 18">
          <a:extLst>
            <a:ext uri="{FF2B5EF4-FFF2-40B4-BE49-F238E27FC236}">
              <a16:creationId xmlns:a16="http://schemas.microsoft.com/office/drawing/2014/main" id="{00000000-0008-0000-0600-000043000000}"/>
            </a:ext>
          </a:extLst>
        </xdr:cNvPr>
        <xdr:cNvSpPr txBox="1">
          <a:spLocks noChangeArrowheads="1"/>
        </xdr:cNvSpPr>
      </xdr:nvSpPr>
      <xdr:spPr bwMode="auto">
        <a:xfrm>
          <a:off x="3460432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15</xdr:row>
      <xdr:rowOff>0</xdr:rowOff>
    </xdr:from>
    <xdr:ext cx="95250" cy="171450"/>
    <xdr:sp macro="" textlink="">
      <xdr:nvSpPr>
        <xdr:cNvPr id="68" name="Text Box 19">
          <a:extLst>
            <a:ext uri="{FF2B5EF4-FFF2-40B4-BE49-F238E27FC236}">
              <a16:creationId xmlns:a16="http://schemas.microsoft.com/office/drawing/2014/main" id="{00000000-0008-0000-0600-000044000000}"/>
            </a:ext>
          </a:extLst>
        </xdr:cNvPr>
        <xdr:cNvSpPr txBox="1">
          <a:spLocks noChangeArrowheads="1"/>
        </xdr:cNvSpPr>
      </xdr:nvSpPr>
      <xdr:spPr bwMode="auto">
        <a:xfrm>
          <a:off x="3460432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15</xdr:row>
      <xdr:rowOff>0</xdr:rowOff>
    </xdr:from>
    <xdr:ext cx="95250" cy="171450"/>
    <xdr:sp macro="" textlink="">
      <xdr:nvSpPr>
        <xdr:cNvPr id="69" name="Text Box 16">
          <a:extLst>
            <a:ext uri="{FF2B5EF4-FFF2-40B4-BE49-F238E27FC236}">
              <a16:creationId xmlns:a16="http://schemas.microsoft.com/office/drawing/2014/main" id="{00000000-0008-0000-0600-000045000000}"/>
            </a:ext>
          </a:extLst>
        </xdr:cNvPr>
        <xdr:cNvSpPr txBox="1">
          <a:spLocks noChangeArrowheads="1"/>
        </xdr:cNvSpPr>
      </xdr:nvSpPr>
      <xdr:spPr bwMode="auto">
        <a:xfrm>
          <a:off x="3460432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15</xdr:row>
      <xdr:rowOff>0</xdr:rowOff>
    </xdr:from>
    <xdr:ext cx="95250" cy="171450"/>
    <xdr:sp macro="" textlink="">
      <xdr:nvSpPr>
        <xdr:cNvPr id="70" name="Text Box 17">
          <a:extLst>
            <a:ext uri="{FF2B5EF4-FFF2-40B4-BE49-F238E27FC236}">
              <a16:creationId xmlns:a16="http://schemas.microsoft.com/office/drawing/2014/main" id="{00000000-0008-0000-0600-000046000000}"/>
            </a:ext>
          </a:extLst>
        </xdr:cNvPr>
        <xdr:cNvSpPr txBox="1">
          <a:spLocks noChangeArrowheads="1"/>
        </xdr:cNvSpPr>
      </xdr:nvSpPr>
      <xdr:spPr bwMode="auto">
        <a:xfrm>
          <a:off x="3460432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15</xdr:row>
      <xdr:rowOff>0</xdr:rowOff>
    </xdr:from>
    <xdr:ext cx="95250" cy="171450"/>
    <xdr:sp macro="" textlink="">
      <xdr:nvSpPr>
        <xdr:cNvPr id="71" name="Text Box 18">
          <a:extLst>
            <a:ext uri="{FF2B5EF4-FFF2-40B4-BE49-F238E27FC236}">
              <a16:creationId xmlns:a16="http://schemas.microsoft.com/office/drawing/2014/main" id="{00000000-0008-0000-0600-000047000000}"/>
            </a:ext>
          </a:extLst>
        </xdr:cNvPr>
        <xdr:cNvSpPr txBox="1">
          <a:spLocks noChangeArrowheads="1"/>
        </xdr:cNvSpPr>
      </xdr:nvSpPr>
      <xdr:spPr bwMode="auto">
        <a:xfrm>
          <a:off x="3460432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15</xdr:row>
      <xdr:rowOff>0</xdr:rowOff>
    </xdr:from>
    <xdr:ext cx="95250" cy="171450"/>
    <xdr:sp macro="" textlink="">
      <xdr:nvSpPr>
        <xdr:cNvPr id="72" name="Text Box 19">
          <a:extLst>
            <a:ext uri="{FF2B5EF4-FFF2-40B4-BE49-F238E27FC236}">
              <a16:creationId xmlns:a16="http://schemas.microsoft.com/office/drawing/2014/main" id="{00000000-0008-0000-0600-000048000000}"/>
            </a:ext>
          </a:extLst>
        </xdr:cNvPr>
        <xdr:cNvSpPr txBox="1">
          <a:spLocks noChangeArrowheads="1"/>
        </xdr:cNvSpPr>
      </xdr:nvSpPr>
      <xdr:spPr bwMode="auto">
        <a:xfrm>
          <a:off x="34604325" y="4152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20</xdr:row>
      <xdr:rowOff>0</xdr:rowOff>
    </xdr:from>
    <xdr:ext cx="95250" cy="171450"/>
    <xdr:sp macro="" textlink="">
      <xdr:nvSpPr>
        <xdr:cNvPr id="73" name="Text Box 16">
          <a:extLst>
            <a:ext uri="{FF2B5EF4-FFF2-40B4-BE49-F238E27FC236}">
              <a16:creationId xmlns:a16="http://schemas.microsoft.com/office/drawing/2014/main" id="{00000000-0008-0000-0600-000049000000}"/>
            </a:ext>
          </a:extLst>
        </xdr:cNvPr>
        <xdr:cNvSpPr txBox="1">
          <a:spLocks noChangeArrowheads="1"/>
        </xdr:cNvSpPr>
      </xdr:nvSpPr>
      <xdr:spPr bwMode="auto">
        <a:xfrm>
          <a:off x="761047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20</xdr:row>
      <xdr:rowOff>0</xdr:rowOff>
    </xdr:from>
    <xdr:ext cx="95250" cy="171450"/>
    <xdr:sp macro="" textlink="">
      <xdr:nvSpPr>
        <xdr:cNvPr id="74" name="Text Box 17">
          <a:extLst>
            <a:ext uri="{FF2B5EF4-FFF2-40B4-BE49-F238E27FC236}">
              <a16:creationId xmlns:a16="http://schemas.microsoft.com/office/drawing/2014/main" id="{00000000-0008-0000-0600-00004A000000}"/>
            </a:ext>
          </a:extLst>
        </xdr:cNvPr>
        <xdr:cNvSpPr txBox="1">
          <a:spLocks noChangeArrowheads="1"/>
        </xdr:cNvSpPr>
      </xdr:nvSpPr>
      <xdr:spPr bwMode="auto">
        <a:xfrm>
          <a:off x="761047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20</xdr:row>
      <xdr:rowOff>0</xdr:rowOff>
    </xdr:from>
    <xdr:ext cx="95250" cy="171450"/>
    <xdr:sp macro="" textlink="">
      <xdr:nvSpPr>
        <xdr:cNvPr id="75" name="Text Box 18">
          <a:extLst>
            <a:ext uri="{FF2B5EF4-FFF2-40B4-BE49-F238E27FC236}">
              <a16:creationId xmlns:a16="http://schemas.microsoft.com/office/drawing/2014/main" id="{00000000-0008-0000-0600-00004B000000}"/>
            </a:ext>
          </a:extLst>
        </xdr:cNvPr>
        <xdr:cNvSpPr txBox="1">
          <a:spLocks noChangeArrowheads="1"/>
        </xdr:cNvSpPr>
      </xdr:nvSpPr>
      <xdr:spPr bwMode="auto">
        <a:xfrm>
          <a:off x="761047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20</xdr:row>
      <xdr:rowOff>0</xdr:rowOff>
    </xdr:from>
    <xdr:ext cx="95250" cy="171450"/>
    <xdr:sp macro="" textlink="">
      <xdr:nvSpPr>
        <xdr:cNvPr id="76" name="Text Box 19">
          <a:extLst>
            <a:ext uri="{FF2B5EF4-FFF2-40B4-BE49-F238E27FC236}">
              <a16:creationId xmlns:a16="http://schemas.microsoft.com/office/drawing/2014/main" id="{00000000-0008-0000-0600-00004C000000}"/>
            </a:ext>
          </a:extLst>
        </xdr:cNvPr>
        <xdr:cNvSpPr txBox="1">
          <a:spLocks noChangeArrowheads="1"/>
        </xdr:cNvSpPr>
      </xdr:nvSpPr>
      <xdr:spPr bwMode="auto">
        <a:xfrm>
          <a:off x="761047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23</xdr:row>
      <xdr:rowOff>504825</xdr:rowOff>
    </xdr:from>
    <xdr:ext cx="95250" cy="442269"/>
    <xdr:sp macro="" textlink="">
      <xdr:nvSpPr>
        <xdr:cNvPr id="77" name="Text Box 15">
          <a:extLst>
            <a:ext uri="{FF2B5EF4-FFF2-40B4-BE49-F238E27FC236}">
              <a16:creationId xmlns:a16="http://schemas.microsoft.com/office/drawing/2014/main" id="{00000000-0008-0000-0600-00004D000000}"/>
            </a:ext>
          </a:extLst>
        </xdr:cNvPr>
        <xdr:cNvSpPr txBox="1">
          <a:spLocks noChangeArrowheads="1"/>
        </xdr:cNvSpPr>
      </xdr:nvSpPr>
      <xdr:spPr bwMode="auto">
        <a:xfrm>
          <a:off x="7610475" y="21945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20</xdr:row>
      <xdr:rowOff>0</xdr:rowOff>
    </xdr:from>
    <xdr:ext cx="95250" cy="171450"/>
    <xdr:sp macro="" textlink="">
      <xdr:nvSpPr>
        <xdr:cNvPr id="78" name="Text Box 16">
          <a:extLst>
            <a:ext uri="{FF2B5EF4-FFF2-40B4-BE49-F238E27FC236}">
              <a16:creationId xmlns:a16="http://schemas.microsoft.com/office/drawing/2014/main" id="{00000000-0008-0000-0600-00004E000000}"/>
            </a:ext>
          </a:extLst>
        </xdr:cNvPr>
        <xdr:cNvSpPr txBox="1">
          <a:spLocks noChangeArrowheads="1"/>
        </xdr:cNvSpPr>
      </xdr:nvSpPr>
      <xdr:spPr bwMode="auto">
        <a:xfrm>
          <a:off x="3149917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20</xdr:row>
      <xdr:rowOff>0</xdr:rowOff>
    </xdr:from>
    <xdr:ext cx="95250" cy="171450"/>
    <xdr:sp macro="" textlink="">
      <xdr:nvSpPr>
        <xdr:cNvPr id="79" name="Text Box 17">
          <a:extLst>
            <a:ext uri="{FF2B5EF4-FFF2-40B4-BE49-F238E27FC236}">
              <a16:creationId xmlns:a16="http://schemas.microsoft.com/office/drawing/2014/main" id="{00000000-0008-0000-0600-00004F000000}"/>
            </a:ext>
          </a:extLst>
        </xdr:cNvPr>
        <xdr:cNvSpPr txBox="1">
          <a:spLocks noChangeArrowheads="1"/>
        </xdr:cNvSpPr>
      </xdr:nvSpPr>
      <xdr:spPr bwMode="auto">
        <a:xfrm>
          <a:off x="3149917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20</xdr:row>
      <xdr:rowOff>0</xdr:rowOff>
    </xdr:from>
    <xdr:ext cx="95250" cy="171450"/>
    <xdr:sp macro="" textlink="">
      <xdr:nvSpPr>
        <xdr:cNvPr id="80" name="Text Box 18">
          <a:extLst>
            <a:ext uri="{FF2B5EF4-FFF2-40B4-BE49-F238E27FC236}">
              <a16:creationId xmlns:a16="http://schemas.microsoft.com/office/drawing/2014/main" id="{00000000-0008-0000-0600-000050000000}"/>
            </a:ext>
          </a:extLst>
        </xdr:cNvPr>
        <xdr:cNvSpPr txBox="1">
          <a:spLocks noChangeArrowheads="1"/>
        </xdr:cNvSpPr>
      </xdr:nvSpPr>
      <xdr:spPr bwMode="auto">
        <a:xfrm>
          <a:off x="3149917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43</xdr:col>
      <xdr:colOff>0</xdr:colOff>
      <xdr:row>20</xdr:row>
      <xdr:rowOff>0</xdr:rowOff>
    </xdr:from>
    <xdr:ext cx="95250" cy="171450"/>
    <xdr:sp macro="" textlink="">
      <xdr:nvSpPr>
        <xdr:cNvPr id="81" name="Text Box 19">
          <a:extLst>
            <a:ext uri="{FF2B5EF4-FFF2-40B4-BE49-F238E27FC236}">
              <a16:creationId xmlns:a16="http://schemas.microsoft.com/office/drawing/2014/main" id="{00000000-0008-0000-0600-000051000000}"/>
            </a:ext>
          </a:extLst>
        </xdr:cNvPr>
        <xdr:cNvSpPr txBox="1">
          <a:spLocks noChangeArrowheads="1"/>
        </xdr:cNvSpPr>
      </xdr:nvSpPr>
      <xdr:spPr bwMode="auto">
        <a:xfrm>
          <a:off x="3149917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20</xdr:row>
      <xdr:rowOff>0</xdr:rowOff>
    </xdr:from>
    <xdr:ext cx="95250" cy="171450"/>
    <xdr:sp macro="" textlink="">
      <xdr:nvSpPr>
        <xdr:cNvPr id="82" name="Text Box 16">
          <a:extLst>
            <a:ext uri="{FF2B5EF4-FFF2-40B4-BE49-F238E27FC236}">
              <a16:creationId xmlns:a16="http://schemas.microsoft.com/office/drawing/2014/main" id="{00000000-0008-0000-0600-000052000000}"/>
            </a:ext>
          </a:extLst>
        </xdr:cNvPr>
        <xdr:cNvSpPr txBox="1">
          <a:spLocks noChangeArrowheads="1"/>
        </xdr:cNvSpPr>
      </xdr:nvSpPr>
      <xdr:spPr bwMode="auto">
        <a:xfrm>
          <a:off x="3287077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20</xdr:row>
      <xdr:rowOff>0</xdr:rowOff>
    </xdr:from>
    <xdr:ext cx="95250" cy="171450"/>
    <xdr:sp macro="" textlink="">
      <xdr:nvSpPr>
        <xdr:cNvPr id="83" name="Text Box 17">
          <a:extLst>
            <a:ext uri="{FF2B5EF4-FFF2-40B4-BE49-F238E27FC236}">
              <a16:creationId xmlns:a16="http://schemas.microsoft.com/office/drawing/2014/main" id="{00000000-0008-0000-0600-000053000000}"/>
            </a:ext>
          </a:extLst>
        </xdr:cNvPr>
        <xdr:cNvSpPr txBox="1">
          <a:spLocks noChangeArrowheads="1"/>
        </xdr:cNvSpPr>
      </xdr:nvSpPr>
      <xdr:spPr bwMode="auto">
        <a:xfrm>
          <a:off x="3287077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20</xdr:row>
      <xdr:rowOff>0</xdr:rowOff>
    </xdr:from>
    <xdr:ext cx="95250" cy="171450"/>
    <xdr:sp macro="" textlink="">
      <xdr:nvSpPr>
        <xdr:cNvPr id="84" name="Text Box 18">
          <a:extLst>
            <a:ext uri="{FF2B5EF4-FFF2-40B4-BE49-F238E27FC236}">
              <a16:creationId xmlns:a16="http://schemas.microsoft.com/office/drawing/2014/main" id="{00000000-0008-0000-0600-000054000000}"/>
            </a:ext>
          </a:extLst>
        </xdr:cNvPr>
        <xdr:cNvSpPr txBox="1">
          <a:spLocks noChangeArrowheads="1"/>
        </xdr:cNvSpPr>
      </xdr:nvSpPr>
      <xdr:spPr bwMode="auto">
        <a:xfrm>
          <a:off x="3287077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20</xdr:row>
      <xdr:rowOff>0</xdr:rowOff>
    </xdr:from>
    <xdr:ext cx="95250" cy="171450"/>
    <xdr:sp macro="" textlink="">
      <xdr:nvSpPr>
        <xdr:cNvPr id="85" name="Text Box 19">
          <a:extLst>
            <a:ext uri="{FF2B5EF4-FFF2-40B4-BE49-F238E27FC236}">
              <a16:creationId xmlns:a16="http://schemas.microsoft.com/office/drawing/2014/main" id="{00000000-0008-0000-0600-000055000000}"/>
            </a:ext>
          </a:extLst>
        </xdr:cNvPr>
        <xdr:cNvSpPr txBox="1">
          <a:spLocks noChangeArrowheads="1"/>
        </xdr:cNvSpPr>
      </xdr:nvSpPr>
      <xdr:spPr bwMode="auto">
        <a:xfrm>
          <a:off x="3287077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23</xdr:row>
      <xdr:rowOff>504825</xdr:rowOff>
    </xdr:from>
    <xdr:ext cx="95250" cy="442269"/>
    <xdr:sp macro="" textlink="">
      <xdr:nvSpPr>
        <xdr:cNvPr id="86" name="Text Box 15">
          <a:extLst>
            <a:ext uri="{FF2B5EF4-FFF2-40B4-BE49-F238E27FC236}">
              <a16:creationId xmlns:a16="http://schemas.microsoft.com/office/drawing/2014/main" id="{00000000-0008-0000-0600-000056000000}"/>
            </a:ext>
          </a:extLst>
        </xdr:cNvPr>
        <xdr:cNvSpPr txBox="1">
          <a:spLocks noChangeArrowheads="1"/>
        </xdr:cNvSpPr>
      </xdr:nvSpPr>
      <xdr:spPr bwMode="auto">
        <a:xfrm>
          <a:off x="32870775" y="21945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20</xdr:row>
      <xdr:rowOff>0</xdr:rowOff>
    </xdr:from>
    <xdr:ext cx="95250" cy="171450"/>
    <xdr:sp macro="" textlink="">
      <xdr:nvSpPr>
        <xdr:cNvPr id="87" name="Text Box 16">
          <a:extLst>
            <a:ext uri="{FF2B5EF4-FFF2-40B4-BE49-F238E27FC236}">
              <a16:creationId xmlns:a16="http://schemas.microsoft.com/office/drawing/2014/main" id="{00000000-0008-0000-0600-000057000000}"/>
            </a:ext>
          </a:extLst>
        </xdr:cNvPr>
        <xdr:cNvSpPr txBox="1">
          <a:spLocks noChangeArrowheads="1"/>
        </xdr:cNvSpPr>
      </xdr:nvSpPr>
      <xdr:spPr bwMode="auto">
        <a:xfrm>
          <a:off x="3287077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20</xdr:row>
      <xdr:rowOff>0</xdr:rowOff>
    </xdr:from>
    <xdr:ext cx="95250" cy="171450"/>
    <xdr:sp macro="" textlink="">
      <xdr:nvSpPr>
        <xdr:cNvPr id="88" name="Text Box 17">
          <a:extLst>
            <a:ext uri="{FF2B5EF4-FFF2-40B4-BE49-F238E27FC236}">
              <a16:creationId xmlns:a16="http://schemas.microsoft.com/office/drawing/2014/main" id="{00000000-0008-0000-0600-000058000000}"/>
            </a:ext>
          </a:extLst>
        </xdr:cNvPr>
        <xdr:cNvSpPr txBox="1">
          <a:spLocks noChangeArrowheads="1"/>
        </xdr:cNvSpPr>
      </xdr:nvSpPr>
      <xdr:spPr bwMode="auto">
        <a:xfrm>
          <a:off x="3287077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20</xdr:row>
      <xdr:rowOff>0</xdr:rowOff>
    </xdr:from>
    <xdr:ext cx="95250" cy="171450"/>
    <xdr:sp macro="" textlink="">
      <xdr:nvSpPr>
        <xdr:cNvPr id="89" name="Text Box 18">
          <a:extLst>
            <a:ext uri="{FF2B5EF4-FFF2-40B4-BE49-F238E27FC236}">
              <a16:creationId xmlns:a16="http://schemas.microsoft.com/office/drawing/2014/main" id="{00000000-0008-0000-0600-000059000000}"/>
            </a:ext>
          </a:extLst>
        </xdr:cNvPr>
        <xdr:cNvSpPr txBox="1">
          <a:spLocks noChangeArrowheads="1"/>
        </xdr:cNvSpPr>
      </xdr:nvSpPr>
      <xdr:spPr bwMode="auto">
        <a:xfrm>
          <a:off x="3287077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20</xdr:row>
      <xdr:rowOff>0</xdr:rowOff>
    </xdr:from>
    <xdr:ext cx="95250" cy="171450"/>
    <xdr:sp macro="" textlink="">
      <xdr:nvSpPr>
        <xdr:cNvPr id="90" name="Text Box 19">
          <a:extLst>
            <a:ext uri="{FF2B5EF4-FFF2-40B4-BE49-F238E27FC236}">
              <a16:creationId xmlns:a16="http://schemas.microsoft.com/office/drawing/2014/main" id="{00000000-0008-0000-0600-00005A000000}"/>
            </a:ext>
          </a:extLst>
        </xdr:cNvPr>
        <xdr:cNvSpPr txBox="1">
          <a:spLocks noChangeArrowheads="1"/>
        </xdr:cNvSpPr>
      </xdr:nvSpPr>
      <xdr:spPr bwMode="auto">
        <a:xfrm>
          <a:off x="3287077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46</xdr:col>
      <xdr:colOff>0</xdr:colOff>
      <xdr:row>23</xdr:row>
      <xdr:rowOff>504825</xdr:rowOff>
    </xdr:from>
    <xdr:ext cx="95250" cy="442269"/>
    <xdr:sp macro="" textlink="">
      <xdr:nvSpPr>
        <xdr:cNvPr id="91" name="Text Box 15">
          <a:extLst>
            <a:ext uri="{FF2B5EF4-FFF2-40B4-BE49-F238E27FC236}">
              <a16:creationId xmlns:a16="http://schemas.microsoft.com/office/drawing/2014/main" id="{00000000-0008-0000-0600-00005B000000}"/>
            </a:ext>
          </a:extLst>
        </xdr:cNvPr>
        <xdr:cNvSpPr txBox="1">
          <a:spLocks noChangeArrowheads="1"/>
        </xdr:cNvSpPr>
      </xdr:nvSpPr>
      <xdr:spPr bwMode="auto">
        <a:xfrm>
          <a:off x="32870775" y="21945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20</xdr:row>
      <xdr:rowOff>0</xdr:rowOff>
    </xdr:from>
    <xdr:ext cx="95250" cy="171450"/>
    <xdr:sp macro="" textlink="">
      <xdr:nvSpPr>
        <xdr:cNvPr id="92" name="Text Box 16">
          <a:extLst>
            <a:ext uri="{FF2B5EF4-FFF2-40B4-BE49-F238E27FC236}">
              <a16:creationId xmlns:a16="http://schemas.microsoft.com/office/drawing/2014/main" id="{00000000-0008-0000-0600-00005C000000}"/>
            </a:ext>
          </a:extLst>
        </xdr:cNvPr>
        <xdr:cNvSpPr txBox="1">
          <a:spLocks noChangeArrowheads="1"/>
        </xdr:cNvSpPr>
      </xdr:nvSpPr>
      <xdr:spPr bwMode="auto">
        <a:xfrm>
          <a:off x="3460432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20</xdr:row>
      <xdr:rowOff>0</xdr:rowOff>
    </xdr:from>
    <xdr:ext cx="95250" cy="171450"/>
    <xdr:sp macro="" textlink="">
      <xdr:nvSpPr>
        <xdr:cNvPr id="93" name="Text Box 17">
          <a:extLst>
            <a:ext uri="{FF2B5EF4-FFF2-40B4-BE49-F238E27FC236}">
              <a16:creationId xmlns:a16="http://schemas.microsoft.com/office/drawing/2014/main" id="{00000000-0008-0000-0600-00005D000000}"/>
            </a:ext>
          </a:extLst>
        </xdr:cNvPr>
        <xdr:cNvSpPr txBox="1">
          <a:spLocks noChangeArrowheads="1"/>
        </xdr:cNvSpPr>
      </xdr:nvSpPr>
      <xdr:spPr bwMode="auto">
        <a:xfrm>
          <a:off x="3460432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20</xdr:row>
      <xdr:rowOff>0</xdr:rowOff>
    </xdr:from>
    <xdr:ext cx="95250" cy="171450"/>
    <xdr:sp macro="" textlink="">
      <xdr:nvSpPr>
        <xdr:cNvPr id="94" name="Text Box 18">
          <a:extLst>
            <a:ext uri="{FF2B5EF4-FFF2-40B4-BE49-F238E27FC236}">
              <a16:creationId xmlns:a16="http://schemas.microsoft.com/office/drawing/2014/main" id="{00000000-0008-0000-0600-00005E000000}"/>
            </a:ext>
          </a:extLst>
        </xdr:cNvPr>
        <xdr:cNvSpPr txBox="1">
          <a:spLocks noChangeArrowheads="1"/>
        </xdr:cNvSpPr>
      </xdr:nvSpPr>
      <xdr:spPr bwMode="auto">
        <a:xfrm>
          <a:off x="3460432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20</xdr:row>
      <xdr:rowOff>0</xdr:rowOff>
    </xdr:from>
    <xdr:ext cx="95250" cy="171450"/>
    <xdr:sp macro="" textlink="">
      <xdr:nvSpPr>
        <xdr:cNvPr id="95" name="Text Box 19">
          <a:extLst>
            <a:ext uri="{FF2B5EF4-FFF2-40B4-BE49-F238E27FC236}">
              <a16:creationId xmlns:a16="http://schemas.microsoft.com/office/drawing/2014/main" id="{00000000-0008-0000-0600-00005F000000}"/>
            </a:ext>
          </a:extLst>
        </xdr:cNvPr>
        <xdr:cNvSpPr txBox="1">
          <a:spLocks noChangeArrowheads="1"/>
        </xdr:cNvSpPr>
      </xdr:nvSpPr>
      <xdr:spPr bwMode="auto">
        <a:xfrm>
          <a:off x="3460432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20</xdr:row>
      <xdr:rowOff>0</xdr:rowOff>
    </xdr:from>
    <xdr:ext cx="95250" cy="171450"/>
    <xdr:sp macro="" textlink="">
      <xdr:nvSpPr>
        <xdr:cNvPr id="96" name="Text Box 16">
          <a:extLst>
            <a:ext uri="{FF2B5EF4-FFF2-40B4-BE49-F238E27FC236}">
              <a16:creationId xmlns:a16="http://schemas.microsoft.com/office/drawing/2014/main" id="{00000000-0008-0000-0600-000060000000}"/>
            </a:ext>
          </a:extLst>
        </xdr:cNvPr>
        <xdr:cNvSpPr txBox="1">
          <a:spLocks noChangeArrowheads="1"/>
        </xdr:cNvSpPr>
      </xdr:nvSpPr>
      <xdr:spPr bwMode="auto">
        <a:xfrm>
          <a:off x="3460432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20</xdr:row>
      <xdr:rowOff>0</xdr:rowOff>
    </xdr:from>
    <xdr:ext cx="95250" cy="171450"/>
    <xdr:sp macro="" textlink="">
      <xdr:nvSpPr>
        <xdr:cNvPr id="97" name="Text Box 17">
          <a:extLst>
            <a:ext uri="{FF2B5EF4-FFF2-40B4-BE49-F238E27FC236}">
              <a16:creationId xmlns:a16="http://schemas.microsoft.com/office/drawing/2014/main" id="{00000000-0008-0000-0600-000061000000}"/>
            </a:ext>
          </a:extLst>
        </xdr:cNvPr>
        <xdr:cNvSpPr txBox="1">
          <a:spLocks noChangeArrowheads="1"/>
        </xdr:cNvSpPr>
      </xdr:nvSpPr>
      <xdr:spPr bwMode="auto">
        <a:xfrm>
          <a:off x="3460432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20</xdr:row>
      <xdr:rowOff>0</xdr:rowOff>
    </xdr:from>
    <xdr:ext cx="95250" cy="171450"/>
    <xdr:sp macro="" textlink="">
      <xdr:nvSpPr>
        <xdr:cNvPr id="98" name="Text Box 18">
          <a:extLst>
            <a:ext uri="{FF2B5EF4-FFF2-40B4-BE49-F238E27FC236}">
              <a16:creationId xmlns:a16="http://schemas.microsoft.com/office/drawing/2014/main" id="{00000000-0008-0000-0600-000062000000}"/>
            </a:ext>
          </a:extLst>
        </xdr:cNvPr>
        <xdr:cNvSpPr txBox="1">
          <a:spLocks noChangeArrowheads="1"/>
        </xdr:cNvSpPr>
      </xdr:nvSpPr>
      <xdr:spPr bwMode="auto">
        <a:xfrm>
          <a:off x="3460432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20</xdr:row>
      <xdr:rowOff>0</xdr:rowOff>
    </xdr:from>
    <xdr:ext cx="95250" cy="171450"/>
    <xdr:sp macro="" textlink="">
      <xdr:nvSpPr>
        <xdr:cNvPr id="99" name="Text Box 19">
          <a:extLst>
            <a:ext uri="{FF2B5EF4-FFF2-40B4-BE49-F238E27FC236}">
              <a16:creationId xmlns:a16="http://schemas.microsoft.com/office/drawing/2014/main" id="{00000000-0008-0000-0600-000063000000}"/>
            </a:ext>
          </a:extLst>
        </xdr:cNvPr>
        <xdr:cNvSpPr txBox="1">
          <a:spLocks noChangeArrowheads="1"/>
        </xdr:cNvSpPr>
      </xdr:nvSpPr>
      <xdr:spPr bwMode="auto">
        <a:xfrm>
          <a:off x="3460432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20</xdr:row>
      <xdr:rowOff>0</xdr:rowOff>
    </xdr:from>
    <xdr:ext cx="95250" cy="171450"/>
    <xdr:sp macro="" textlink="">
      <xdr:nvSpPr>
        <xdr:cNvPr id="100" name="Text Box 16">
          <a:extLst>
            <a:ext uri="{FF2B5EF4-FFF2-40B4-BE49-F238E27FC236}">
              <a16:creationId xmlns:a16="http://schemas.microsoft.com/office/drawing/2014/main" id="{00000000-0008-0000-0600-000064000000}"/>
            </a:ext>
          </a:extLst>
        </xdr:cNvPr>
        <xdr:cNvSpPr txBox="1">
          <a:spLocks noChangeArrowheads="1"/>
        </xdr:cNvSpPr>
      </xdr:nvSpPr>
      <xdr:spPr bwMode="auto">
        <a:xfrm>
          <a:off x="3460432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20</xdr:row>
      <xdr:rowOff>0</xdr:rowOff>
    </xdr:from>
    <xdr:ext cx="95250" cy="171450"/>
    <xdr:sp macro="" textlink="">
      <xdr:nvSpPr>
        <xdr:cNvPr id="101" name="Text Box 17">
          <a:extLst>
            <a:ext uri="{FF2B5EF4-FFF2-40B4-BE49-F238E27FC236}">
              <a16:creationId xmlns:a16="http://schemas.microsoft.com/office/drawing/2014/main" id="{00000000-0008-0000-0600-000065000000}"/>
            </a:ext>
          </a:extLst>
        </xdr:cNvPr>
        <xdr:cNvSpPr txBox="1">
          <a:spLocks noChangeArrowheads="1"/>
        </xdr:cNvSpPr>
      </xdr:nvSpPr>
      <xdr:spPr bwMode="auto">
        <a:xfrm>
          <a:off x="3460432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20</xdr:row>
      <xdr:rowOff>0</xdr:rowOff>
    </xdr:from>
    <xdr:ext cx="95250" cy="171450"/>
    <xdr:sp macro="" textlink="">
      <xdr:nvSpPr>
        <xdr:cNvPr id="102" name="Text Box 18">
          <a:extLst>
            <a:ext uri="{FF2B5EF4-FFF2-40B4-BE49-F238E27FC236}">
              <a16:creationId xmlns:a16="http://schemas.microsoft.com/office/drawing/2014/main" id="{00000000-0008-0000-0600-000066000000}"/>
            </a:ext>
          </a:extLst>
        </xdr:cNvPr>
        <xdr:cNvSpPr txBox="1">
          <a:spLocks noChangeArrowheads="1"/>
        </xdr:cNvSpPr>
      </xdr:nvSpPr>
      <xdr:spPr bwMode="auto">
        <a:xfrm>
          <a:off x="3460432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20</xdr:row>
      <xdr:rowOff>0</xdr:rowOff>
    </xdr:from>
    <xdr:ext cx="95250" cy="171450"/>
    <xdr:sp macro="" textlink="">
      <xdr:nvSpPr>
        <xdr:cNvPr id="103" name="Text Box 19">
          <a:extLst>
            <a:ext uri="{FF2B5EF4-FFF2-40B4-BE49-F238E27FC236}">
              <a16:creationId xmlns:a16="http://schemas.microsoft.com/office/drawing/2014/main" id="{00000000-0008-0000-0600-000067000000}"/>
            </a:ext>
          </a:extLst>
        </xdr:cNvPr>
        <xdr:cNvSpPr txBox="1">
          <a:spLocks noChangeArrowheads="1"/>
        </xdr:cNvSpPr>
      </xdr:nvSpPr>
      <xdr:spPr bwMode="auto">
        <a:xfrm>
          <a:off x="3460432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20</xdr:row>
      <xdr:rowOff>0</xdr:rowOff>
    </xdr:from>
    <xdr:ext cx="95250" cy="171450"/>
    <xdr:sp macro="" textlink="">
      <xdr:nvSpPr>
        <xdr:cNvPr id="104" name="Text Box 16">
          <a:extLst>
            <a:ext uri="{FF2B5EF4-FFF2-40B4-BE49-F238E27FC236}">
              <a16:creationId xmlns:a16="http://schemas.microsoft.com/office/drawing/2014/main" id="{00000000-0008-0000-0600-000068000000}"/>
            </a:ext>
          </a:extLst>
        </xdr:cNvPr>
        <xdr:cNvSpPr txBox="1">
          <a:spLocks noChangeArrowheads="1"/>
        </xdr:cNvSpPr>
      </xdr:nvSpPr>
      <xdr:spPr bwMode="auto">
        <a:xfrm>
          <a:off x="3460432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20</xdr:row>
      <xdr:rowOff>0</xdr:rowOff>
    </xdr:from>
    <xdr:ext cx="95250" cy="171450"/>
    <xdr:sp macro="" textlink="">
      <xdr:nvSpPr>
        <xdr:cNvPr id="105" name="Text Box 17">
          <a:extLst>
            <a:ext uri="{FF2B5EF4-FFF2-40B4-BE49-F238E27FC236}">
              <a16:creationId xmlns:a16="http://schemas.microsoft.com/office/drawing/2014/main" id="{00000000-0008-0000-0600-000069000000}"/>
            </a:ext>
          </a:extLst>
        </xdr:cNvPr>
        <xdr:cNvSpPr txBox="1">
          <a:spLocks noChangeArrowheads="1"/>
        </xdr:cNvSpPr>
      </xdr:nvSpPr>
      <xdr:spPr bwMode="auto">
        <a:xfrm>
          <a:off x="3460432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20</xdr:row>
      <xdr:rowOff>0</xdr:rowOff>
    </xdr:from>
    <xdr:ext cx="95250" cy="171450"/>
    <xdr:sp macro="" textlink="">
      <xdr:nvSpPr>
        <xdr:cNvPr id="106" name="Text Box 18">
          <a:extLst>
            <a:ext uri="{FF2B5EF4-FFF2-40B4-BE49-F238E27FC236}">
              <a16:creationId xmlns:a16="http://schemas.microsoft.com/office/drawing/2014/main" id="{00000000-0008-0000-0600-00006A000000}"/>
            </a:ext>
          </a:extLst>
        </xdr:cNvPr>
        <xdr:cNvSpPr txBox="1">
          <a:spLocks noChangeArrowheads="1"/>
        </xdr:cNvSpPr>
      </xdr:nvSpPr>
      <xdr:spPr bwMode="auto">
        <a:xfrm>
          <a:off x="3460432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48</xdr:col>
      <xdr:colOff>0</xdr:colOff>
      <xdr:row>20</xdr:row>
      <xdr:rowOff>0</xdr:rowOff>
    </xdr:from>
    <xdr:ext cx="95250" cy="171450"/>
    <xdr:sp macro="" textlink="">
      <xdr:nvSpPr>
        <xdr:cNvPr id="107" name="Text Box 19">
          <a:extLst>
            <a:ext uri="{FF2B5EF4-FFF2-40B4-BE49-F238E27FC236}">
              <a16:creationId xmlns:a16="http://schemas.microsoft.com/office/drawing/2014/main" id="{00000000-0008-0000-0600-00006B000000}"/>
            </a:ext>
          </a:extLst>
        </xdr:cNvPr>
        <xdr:cNvSpPr txBox="1">
          <a:spLocks noChangeArrowheads="1"/>
        </xdr:cNvSpPr>
      </xdr:nvSpPr>
      <xdr:spPr bwMode="auto">
        <a:xfrm>
          <a:off x="34604325" y="15116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8.xml><?xml version="1.0" encoding="utf-8"?>
<xdr:wsDr xmlns:xdr="http://schemas.openxmlformats.org/drawingml/2006/spreadsheetDrawing" xmlns:a="http://schemas.openxmlformats.org/drawingml/2006/main">
  <xdr:oneCellAnchor>
    <xdr:from>
      <xdr:col>12</xdr:col>
      <xdr:colOff>0</xdr:colOff>
      <xdr:row>10</xdr:row>
      <xdr:rowOff>0</xdr:rowOff>
    </xdr:from>
    <xdr:ext cx="95250" cy="171450"/>
    <xdr:sp macro="" textlink="">
      <xdr:nvSpPr>
        <xdr:cNvPr id="2" name="Text Box 16">
          <a:extLst>
            <a:ext uri="{FF2B5EF4-FFF2-40B4-BE49-F238E27FC236}">
              <a16:creationId xmlns:a16="http://schemas.microsoft.com/office/drawing/2014/main" id="{00000000-0008-0000-0700-000002000000}"/>
            </a:ext>
          </a:extLst>
        </xdr:cNvPr>
        <xdr:cNvSpPr txBox="1">
          <a:spLocks noChangeArrowheads="1"/>
        </xdr:cNvSpPr>
      </xdr:nvSpPr>
      <xdr:spPr bwMode="auto">
        <a:xfrm>
          <a:off x="7610475"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3" name="Text Box 17">
          <a:extLst>
            <a:ext uri="{FF2B5EF4-FFF2-40B4-BE49-F238E27FC236}">
              <a16:creationId xmlns:a16="http://schemas.microsoft.com/office/drawing/2014/main" id="{00000000-0008-0000-0700-000003000000}"/>
            </a:ext>
          </a:extLst>
        </xdr:cNvPr>
        <xdr:cNvSpPr txBox="1">
          <a:spLocks noChangeArrowheads="1"/>
        </xdr:cNvSpPr>
      </xdr:nvSpPr>
      <xdr:spPr bwMode="auto">
        <a:xfrm>
          <a:off x="7610475"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4" name="Text Box 18">
          <a:extLst>
            <a:ext uri="{FF2B5EF4-FFF2-40B4-BE49-F238E27FC236}">
              <a16:creationId xmlns:a16="http://schemas.microsoft.com/office/drawing/2014/main" id="{00000000-0008-0000-0700-000004000000}"/>
            </a:ext>
          </a:extLst>
        </xdr:cNvPr>
        <xdr:cNvSpPr txBox="1">
          <a:spLocks noChangeArrowheads="1"/>
        </xdr:cNvSpPr>
      </xdr:nvSpPr>
      <xdr:spPr bwMode="auto">
        <a:xfrm>
          <a:off x="7610475"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5" name="Text Box 19">
          <a:extLst>
            <a:ext uri="{FF2B5EF4-FFF2-40B4-BE49-F238E27FC236}">
              <a16:creationId xmlns:a16="http://schemas.microsoft.com/office/drawing/2014/main" id="{00000000-0008-0000-0700-000005000000}"/>
            </a:ext>
          </a:extLst>
        </xdr:cNvPr>
        <xdr:cNvSpPr txBox="1">
          <a:spLocks noChangeArrowheads="1"/>
        </xdr:cNvSpPr>
      </xdr:nvSpPr>
      <xdr:spPr bwMode="auto">
        <a:xfrm>
          <a:off x="7610475"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13</xdr:row>
      <xdr:rowOff>504825</xdr:rowOff>
    </xdr:from>
    <xdr:ext cx="95250" cy="442269"/>
    <xdr:sp macro="" textlink="">
      <xdr:nvSpPr>
        <xdr:cNvPr id="6" name="Text Box 15">
          <a:extLst>
            <a:ext uri="{FF2B5EF4-FFF2-40B4-BE49-F238E27FC236}">
              <a16:creationId xmlns:a16="http://schemas.microsoft.com/office/drawing/2014/main" id="{00000000-0008-0000-0700-000006000000}"/>
            </a:ext>
          </a:extLst>
        </xdr:cNvPr>
        <xdr:cNvSpPr txBox="1">
          <a:spLocks noChangeArrowheads="1"/>
        </xdr:cNvSpPr>
      </xdr:nvSpPr>
      <xdr:spPr bwMode="auto">
        <a:xfrm>
          <a:off x="7610475" y="111728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7" name="Text Box 16">
          <a:extLst>
            <a:ext uri="{FF2B5EF4-FFF2-40B4-BE49-F238E27FC236}">
              <a16:creationId xmlns:a16="http://schemas.microsoft.com/office/drawing/2014/main" id="{00000000-0008-0000-0700-000007000000}"/>
            </a:ext>
          </a:extLst>
        </xdr:cNvPr>
        <xdr:cNvSpPr txBox="1">
          <a:spLocks noChangeArrowheads="1"/>
        </xdr:cNvSpPr>
      </xdr:nvSpPr>
      <xdr:spPr bwMode="auto">
        <a:xfrm>
          <a:off x="31699200"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8" name="Text Box 17">
          <a:extLst>
            <a:ext uri="{FF2B5EF4-FFF2-40B4-BE49-F238E27FC236}">
              <a16:creationId xmlns:a16="http://schemas.microsoft.com/office/drawing/2014/main" id="{00000000-0008-0000-0700-000008000000}"/>
            </a:ext>
          </a:extLst>
        </xdr:cNvPr>
        <xdr:cNvSpPr txBox="1">
          <a:spLocks noChangeArrowheads="1"/>
        </xdr:cNvSpPr>
      </xdr:nvSpPr>
      <xdr:spPr bwMode="auto">
        <a:xfrm>
          <a:off x="31699200"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9" name="Text Box 18">
          <a:extLst>
            <a:ext uri="{FF2B5EF4-FFF2-40B4-BE49-F238E27FC236}">
              <a16:creationId xmlns:a16="http://schemas.microsoft.com/office/drawing/2014/main" id="{00000000-0008-0000-0700-000009000000}"/>
            </a:ext>
          </a:extLst>
        </xdr:cNvPr>
        <xdr:cNvSpPr txBox="1">
          <a:spLocks noChangeArrowheads="1"/>
        </xdr:cNvSpPr>
      </xdr:nvSpPr>
      <xdr:spPr bwMode="auto">
        <a:xfrm>
          <a:off x="31699200"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10" name="Text Box 19">
          <a:extLst>
            <a:ext uri="{FF2B5EF4-FFF2-40B4-BE49-F238E27FC236}">
              <a16:creationId xmlns:a16="http://schemas.microsoft.com/office/drawing/2014/main" id="{00000000-0008-0000-0700-00000A000000}"/>
            </a:ext>
          </a:extLst>
        </xdr:cNvPr>
        <xdr:cNvSpPr txBox="1">
          <a:spLocks noChangeArrowheads="1"/>
        </xdr:cNvSpPr>
      </xdr:nvSpPr>
      <xdr:spPr bwMode="auto">
        <a:xfrm>
          <a:off x="31699200"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1" name="Text Box 16">
          <a:extLst>
            <a:ext uri="{FF2B5EF4-FFF2-40B4-BE49-F238E27FC236}">
              <a16:creationId xmlns:a16="http://schemas.microsoft.com/office/drawing/2014/main" id="{00000000-0008-0000-0700-00000B000000}"/>
            </a:ext>
          </a:extLst>
        </xdr:cNvPr>
        <xdr:cNvSpPr txBox="1">
          <a:spLocks noChangeArrowheads="1"/>
        </xdr:cNvSpPr>
      </xdr:nvSpPr>
      <xdr:spPr bwMode="auto">
        <a:xfrm>
          <a:off x="33070800"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2" name="Text Box 17">
          <a:extLst>
            <a:ext uri="{FF2B5EF4-FFF2-40B4-BE49-F238E27FC236}">
              <a16:creationId xmlns:a16="http://schemas.microsoft.com/office/drawing/2014/main" id="{00000000-0008-0000-0700-00000C000000}"/>
            </a:ext>
          </a:extLst>
        </xdr:cNvPr>
        <xdr:cNvSpPr txBox="1">
          <a:spLocks noChangeArrowheads="1"/>
        </xdr:cNvSpPr>
      </xdr:nvSpPr>
      <xdr:spPr bwMode="auto">
        <a:xfrm>
          <a:off x="33070800"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3" name="Text Box 18">
          <a:extLst>
            <a:ext uri="{FF2B5EF4-FFF2-40B4-BE49-F238E27FC236}">
              <a16:creationId xmlns:a16="http://schemas.microsoft.com/office/drawing/2014/main" id="{00000000-0008-0000-0700-00000D000000}"/>
            </a:ext>
          </a:extLst>
        </xdr:cNvPr>
        <xdr:cNvSpPr txBox="1">
          <a:spLocks noChangeArrowheads="1"/>
        </xdr:cNvSpPr>
      </xdr:nvSpPr>
      <xdr:spPr bwMode="auto">
        <a:xfrm>
          <a:off x="33070800"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4" name="Text Box 19">
          <a:extLst>
            <a:ext uri="{FF2B5EF4-FFF2-40B4-BE49-F238E27FC236}">
              <a16:creationId xmlns:a16="http://schemas.microsoft.com/office/drawing/2014/main" id="{00000000-0008-0000-0700-00000E000000}"/>
            </a:ext>
          </a:extLst>
        </xdr:cNvPr>
        <xdr:cNvSpPr txBox="1">
          <a:spLocks noChangeArrowheads="1"/>
        </xdr:cNvSpPr>
      </xdr:nvSpPr>
      <xdr:spPr bwMode="auto">
        <a:xfrm>
          <a:off x="33070800"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15" name="Text Box 15">
          <a:extLst>
            <a:ext uri="{FF2B5EF4-FFF2-40B4-BE49-F238E27FC236}">
              <a16:creationId xmlns:a16="http://schemas.microsoft.com/office/drawing/2014/main" id="{00000000-0008-0000-0700-00000F000000}"/>
            </a:ext>
          </a:extLst>
        </xdr:cNvPr>
        <xdr:cNvSpPr txBox="1">
          <a:spLocks noChangeArrowheads="1"/>
        </xdr:cNvSpPr>
      </xdr:nvSpPr>
      <xdr:spPr bwMode="auto">
        <a:xfrm>
          <a:off x="33070800" y="111728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6" name="Text Box 16">
          <a:extLst>
            <a:ext uri="{FF2B5EF4-FFF2-40B4-BE49-F238E27FC236}">
              <a16:creationId xmlns:a16="http://schemas.microsoft.com/office/drawing/2014/main" id="{00000000-0008-0000-0700-000010000000}"/>
            </a:ext>
          </a:extLst>
        </xdr:cNvPr>
        <xdr:cNvSpPr txBox="1">
          <a:spLocks noChangeArrowheads="1"/>
        </xdr:cNvSpPr>
      </xdr:nvSpPr>
      <xdr:spPr bwMode="auto">
        <a:xfrm>
          <a:off x="33070800"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7" name="Text Box 17">
          <a:extLst>
            <a:ext uri="{FF2B5EF4-FFF2-40B4-BE49-F238E27FC236}">
              <a16:creationId xmlns:a16="http://schemas.microsoft.com/office/drawing/2014/main" id="{00000000-0008-0000-0700-000011000000}"/>
            </a:ext>
          </a:extLst>
        </xdr:cNvPr>
        <xdr:cNvSpPr txBox="1">
          <a:spLocks noChangeArrowheads="1"/>
        </xdr:cNvSpPr>
      </xdr:nvSpPr>
      <xdr:spPr bwMode="auto">
        <a:xfrm>
          <a:off x="33070800"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8" name="Text Box 18">
          <a:extLst>
            <a:ext uri="{FF2B5EF4-FFF2-40B4-BE49-F238E27FC236}">
              <a16:creationId xmlns:a16="http://schemas.microsoft.com/office/drawing/2014/main" id="{00000000-0008-0000-0700-000012000000}"/>
            </a:ext>
          </a:extLst>
        </xdr:cNvPr>
        <xdr:cNvSpPr txBox="1">
          <a:spLocks noChangeArrowheads="1"/>
        </xdr:cNvSpPr>
      </xdr:nvSpPr>
      <xdr:spPr bwMode="auto">
        <a:xfrm>
          <a:off x="33070800"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9" name="Text Box 19">
          <a:extLst>
            <a:ext uri="{FF2B5EF4-FFF2-40B4-BE49-F238E27FC236}">
              <a16:creationId xmlns:a16="http://schemas.microsoft.com/office/drawing/2014/main" id="{00000000-0008-0000-0700-000013000000}"/>
            </a:ext>
          </a:extLst>
        </xdr:cNvPr>
        <xdr:cNvSpPr txBox="1">
          <a:spLocks noChangeArrowheads="1"/>
        </xdr:cNvSpPr>
      </xdr:nvSpPr>
      <xdr:spPr bwMode="auto">
        <a:xfrm>
          <a:off x="33070800"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20" name="Text Box 15">
          <a:extLst>
            <a:ext uri="{FF2B5EF4-FFF2-40B4-BE49-F238E27FC236}">
              <a16:creationId xmlns:a16="http://schemas.microsoft.com/office/drawing/2014/main" id="{00000000-0008-0000-0700-000014000000}"/>
            </a:ext>
          </a:extLst>
        </xdr:cNvPr>
        <xdr:cNvSpPr txBox="1">
          <a:spLocks noChangeArrowheads="1"/>
        </xdr:cNvSpPr>
      </xdr:nvSpPr>
      <xdr:spPr bwMode="auto">
        <a:xfrm>
          <a:off x="33070800" y="111728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1" name="Text Box 16">
          <a:extLst>
            <a:ext uri="{FF2B5EF4-FFF2-40B4-BE49-F238E27FC236}">
              <a16:creationId xmlns:a16="http://schemas.microsoft.com/office/drawing/2014/main" id="{00000000-0008-0000-0700-000015000000}"/>
            </a:ext>
          </a:extLst>
        </xdr:cNvPr>
        <xdr:cNvSpPr txBox="1">
          <a:spLocks noChangeArrowheads="1"/>
        </xdr:cNvSpPr>
      </xdr:nvSpPr>
      <xdr:spPr bwMode="auto">
        <a:xfrm>
          <a:off x="34804350"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2" name="Text Box 17">
          <a:extLst>
            <a:ext uri="{FF2B5EF4-FFF2-40B4-BE49-F238E27FC236}">
              <a16:creationId xmlns:a16="http://schemas.microsoft.com/office/drawing/2014/main" id="{00000000-0008-0000-0700-000016000000}"/>
            </a:ext>
          </a:extLst>
        </xdr:cNvPr>
        <xdr:cNvSpPr txBox="1">
          <a:spLocks noChangeArrowheads="1"/>
        </xdr:cNvSpPr>
      </xdr:nvSpPr>
      <xdr:spPr bwMode="auto">
        <a:xfrm>
          <a:off x="34804350"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3" name="Text Box 18">
          <a:extLst>
            <a:ext uri="{FF2B5EF4-FFF2-40B4-BE49-F238E27FC236}">
              <a16:creationId xmlns:a16="http://schemas.microsoft.com/office/drawing/2014/main" id="{00000000-0008-0000-0700-000017000000}"/>
            </a:ext>
          </a:extLst>
        </xdr:cNvPr>
        <xdr:cNvSpPr txBox="1">
          <a:spLocks noChangeArrowheads="1"/>
        </xdr:cNvSpPr>
      </xdr:nvSpPr>
      <xdr:spPr bwMode="auto">
        <a:xfrm>
          <a:off x="34804350"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4" name="Text Box 19">
          <a:extLst>
            <a:ext uri="{FF2B5EF4-FFF2-40B4-BE49-F238E27FC236}">
              <a16:creationId xmlns:a16="http://schemas.microsoft.com/office/drawing/2014/main" id="{00000000-0008-0000-0700-000018000000}"/>
            </a:ext>
          </a:extLst>
        </xdr:cNvPr>
        <xdr:cNvSpPr txBox="1">
          <a:spLocks noChangeArrowheads="1"/>
        </xdr:cNvSpPr>
      </xdr:nvSpPr>
      <xdr:spPr bwMode="auto">
        <a:xfrm>
          <a:off x="34804350"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5" name="Text Box 16">
          <a:extLst>
            <a:ext uri="{FF2B5EF4-FFF2-40B4-BE49-F238E27FC236}">
              <a16:creationId xmlns:a16="http://schemas.microsoft.com/office/drawing/2014/main" id="{00000000-0008-0000-0700-000019000000}"/>
            </a:ext>
          </a:extLst>
        </xdr:cNvPr>
        <xdr:cNvSpPr txBox="1">
          <a:spLocks noChangeArrowheads="1"/>
        </xdr:cNvSpPr>
      </xdr:nvSpPr>
      <xdr:spPr bwMode="auto">
        <a:xfrm>
          <a:off x="34804350"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6" name="Text Box 17">
          <a:extLst>
            <a:ext uri="{FF2B5EF4-FFF2-40B4-BE49-F238E27FC236}">
              <a16:creationId xmlns:a16="http://schemas.microsoft.com/office/drawing/2014/main" id="{00000000-0008-0000-0700-00001A000000}"/>
            </a:ext>
          </a:extLst>
        </xdr:cNvPr>
        <xdr:cNvSpPr txBox="1">
          <a:spLocks noChangeArrowheads="1"/>
        </xdr:cNvSpPr>
      </xdr:nvSpPr>
      <xdr:spPr bwMode="auto">
        <a:xfrm>
          <a:off x="34804350"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7" name="Text Box 18">
          <a:extLst>
            <a:ext uri="{FF2B5EF4-FFF2-40B4-BE49-F238E27FC236}">
              <a16:creationId xmlns:a16="http://schemas.microsoft.com/office/drawing/2014/main" id="{00000000-0008-0000-0700-00001B000000}"/>
            </a:ext>
          </a:extLst>
        </xdr:cNvPr>
        <xdr:cNvSpPr txBox="1">
          <a:spLocks noChangeArrowheads="1"/>
        </xdr:cNvSpPr>
      </xdr:nvSpPr>
      <xdr:spPr bwMode="auto">
        <a:xfrm>
          <a:off x="34804350"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8" name="Text Box 19">
          <a:extLst>
            <a:ext uri="{FF2B5EF4-FFF2-40B4-BE49-F238E27FC236}">
              <a16:creationId xmlns:a16="http://schemas.microsoft.com/office/drawing/2014/main" id="{00000000-0008-0000-0700-00001C000000}"/>
            </a:ext>
          </a:extLst>
        </xdr:cNvPr>
        <xdr:cNvSpPr txBox="1">
          <a:spLocks noChangeArrowheads="1"/>
        </xdr:cNvSpPr>
      </xdr:nvSpPr>
      <xdr:spPr bwMode="auto">
        <a:xfrm>
          <a:off x="34804350"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9" name="Text Box 16">
          <a:extLst>
            <a:ext uri="{FF2B5EF4-FFF2-40B4-BE49-F238E27FC236}">
              <a16:creationId xmlns:a16="http://schemas.microsoft.com/office/drawing/2014/main" id="{00000000-0008-0000-0700-00001D000000}"/>
            </a:ext>
          </a:extLst>
        </xdr:cNvPr>
        <xdr:cNvSpPr txBox="1">
          <a:spLocks noChangeArrowheads="1"/>
        </xdr:cNvSpPr>
      </xdr:nvSpPr>
      <xdr:spPr bwMode="auto">
        <a:xfrm>
          <a:off x="34804350"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0" name="Text Box 17">
          <a:extLst>
            <a:ext uri="{FF2B5EF4-FFF2-40B4-BE49-F238E27FC236}">
              <a16:creationId xmlns:a16="http://schemas.microsoft.com/office/drawing/2014/main" id="{00000000-0008-0000-0700-00001E000000}"/>
            </a:ext>
          </a:extLst>
        </xdr:cNvPr>
        <xdr:cNvSpPr txBox="1">
          <a:spLocks noChangeArrowheads="1"/>
        </xdr:cNvSpPr>
      </xdr:nvSpPr>
      <xdr:spPr bwMode="auto">
        <a:xfrm>
          <a:off x="34804350"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1" name="Text Box 18">
          <a:extLst>
            <a:ext uri="{FF2B5EF4-FFF2-40B4-BE49-F238E27FC236}">
              <a16:creationId xmlns:a16="http://schemas.microsoft.com/office/drawing/2014/main" id="{00000000-0008-0000-0700-00001F000000}"/>
            </a:ext>
          </a:extLst>
        </xdr:cNvPr>
        <xdr:cNvSpPr txBox="1">
          <a:spLocks noChangeArrowheads="1"/>
        </xdr:cNvSpPr>
      </xdr:nvSpPr>
      <xdr:spPr bwMode="auto">
        <a:xfrm>
          <a:off x="34804350"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2" name="Text Box 19">
          <a:extLst>
            <a:ext uri="{FF2B5EF4-FFF2-40B4-BE49-F238E27FC236}">
              <a16:creationId xmlns:a16="http://schemas.microsoft.com/office/drawing/2014/main" id="{00000000-0008-0000-0700-000020000000}"/>
            </a:ext>
          </a:extLst>
        </xdr:cNvPr>
        <xdr:cNvSpPr txBox="1">
          <a:spLocks noChangeArrowheads="1"/>
        </xdr:cNvSpPr>
      </xdr:nvSpPr>
      <xdr:spPr bwMode="auto">
        <a:xfrm>
          <a:off x="34804350"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3" name="Text Box 16">
          <a:extLst>
            <a:ext uri="{FF2B5EF4-FFF2-40B4-BE49-F238E27FC236}">
              <a16:creationId xmlns:a16="http://schemas.microsoft.com/office/drawing/2014/main" id="{00000000-0008-0000-0700-000021000000}"/>
            </a:ext>
          </a:extLst>
        </xdr:cNvPr>
        <xdr:cNvSpPr txBox="1">
          <a:spLocks noChangeArrowheads="1"/>
        </xdr:cNvSpPr>
      </xdr:nvSpPr>
      <xdr:spPr bwMode="auto">
        <a:xfrm>
          <a:off x="34804350"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4" name="Text Box 17">
          <a:extLst>
            <a:ext uri="{FF2B5EF4-FFF2-40B4-BE49-F238E27FC236}">
              <a16:creationId xmlns:a16="http://schemas.microsoft.com/office/drawing/2014/main" id="{00000000-0008-0000-0700-000022000000}"/>
            </a:ext>
          </a:extLst>
        </xdr:cNvPr>
        <xdr:cNvSpPr txBox="1">
          <a:spLocks noChangeArrowheads="1"/>
        </xdr:cNvSpPr>
      </xdr:nvSpPr>
      <xdr:spPr bwMode="auto">
        <a:xfrm>
          <a:off x="34804350"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5" name="Text Box 18">
          <a:extLst>
            <a:ext uri="{FF2B5EF4-FFF2-40B4-BE49-F238E27FC236}">
              <a16:creationId xmlns:a16="http://schemas.microsoft.com/office/drawing/2014/main" id="{00000000-0008-0000-0700-000023000000}"/>
            </a:ext>
          </a:extLst>
        </xdr:cNvPr>
        <xdr:cNvSpPr txBox="1">
          <a:spLocks noChangeArrowheads="1"/>
        </xdr:cNvSpPr>
      </xdr:nvSpPr>
      <xdr:spPr bwMode="auto">
        <a:xfrm>
          <a:off x="34804350"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6" name="Text Box 19">
          <a:extLst>
            <a:ext uri="{FF2B5EF4-FFF2-40B4-BE49-F238E27FC236}">
              <a16:creationId xmlns:a16="http://schemas.microsoft.com/office/drawing/2014/main" id="{00000000-0008-0000-0700-000024000000}"/>
            </a:ext>
          </a:extLst>
        </xdr:cNvPr>
        <xdr:cNvSpPr txBox="1">
          <a:spLocks noChangeArrowheads="1"/>
        </xdr:cNvSpPr>
      </xdr:nvSpPr>
      <xdr:spPr bwMode="auto">
        <a:xfrm>
          <a:off x="34804350" y="6296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14</xdr:row>
      <xdr:rowOff>0</xdr:rowOff>
    </xdr:from>
    <xdr:ext cx="95250" cy="171450"/>
    <xdr:sp macro="" textlink="">
      <xdr:nvSpPr>
        <xdr:cNvPr id="37" name="Text Box 16">
          <a:extLst>
            <a:ext uri="{FF2B5EF4-FFF2-40B4-BE49-F238E27FC236}">
              <a16:creationId xmlns:a16="http://schemas.microsoft.com/office/drawing/2014/main" id="{00000000-0008-0000-0700-000025000000}"/>
            </a:ext>
          </a:extLst>
        </xdr:cNvPr>
        <xdr:cNvSpPr txBox="1">
          <a:spLocks noChangeArrowheads="1"/>
        </xdr:cNvSpPr>
      </xdr:nvSpPr>
      <xdr:spPr bwMode="auto">
        <a:xfrm>
          <a:off x="7610475"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14</xdr:row>
      <xdr:rowOff>0</xdr:rowOff>
    </xdr:from>
    <xdr:ext cx="95250" cy="171450"/>
    <xdr:sp macro="" textlink="">
      <xdr:nvSpPr>
        <xdr:cNvPr id="38" name="Text Box 17">
          <a:extLst>
            <a:ext uri="{FF2B5EF4-FFF2-40B4-BE49-F238E27FC236}">
              <a16:creationId xmlns:a16="http://schemas.microsoft.com/office/drawing/2014/main" id="{00000000-0008-0000-0700-000026000000}"/>
            </a:ext>
          </a:extLst>
        </xdr:cNvPr>
        <xdr:cNvSpPr txBox="1">
          <a:spLocks noChangeArrowheads="1"/>
        </xdr:cNvSpPr>
      </xdr:nvSpPr>
      <xdr:spPr bwMode="auto">
        <a:xfrm>
          <a:off x="7610475"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14</xdr:row>
      <xdr:rowOff>0</xdr:rowOff>
    </xdr:from>
    <xdr:ext cx="95250" cy="171450"/>
    <xdr:sp macro="" textlink="">
      <xdr:nvSpPr>
        <xdr:cNvPr id="39" name="Text Box 18">
          <a:extLst>
            <a:ext uri="{FF2B5EF4-FFF2-40B4-BE49-F238E27FC236}">
              <a16:creationId xmlns:a16="http://schemas.microsoft.com/office/drawing/2014/main" id="{00000000-0008-0000-0700-000027000000}"/>
            </a:ext>
          </a:extLst>
        </xdr:cNvPr>
        <xdr:cNvSpPr txBox="1">
          <a:spLocks noChangeArrowheads="1"/>
        </xdr:cNvSpPr>
      </xdr:nvSpPr>
      <xdr:spPr bwMode="auto">
        <a:xfrm>
          <a:off x="7610475"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14</xdr:row>
      <xdr:rowOff>0</xdr:rowOff>
    </xdr:from>
    <xdr:ext cx="95250" cy="171450"/>
    <xdr:sp macro="" textlink="">
      <xdr:nvSpPr>
        <xdr:cNvPr id="40" name="Text Box 19">
          <a:extLst>
            <a:ext uri="{FF2B5EF4-FFF2-40B4-BE49-F238E27FC236}">
              <a16:creationId xmlns:a16="http://schemas.microsoft.com/office/drawing/2014/main" id="{00000000-0008-0000-0700-000028000000}"/>
            </a:ext>
          </a:extLst>
        </xdr:cNvPr>
        <xdr:cNvSpPr txBox="1">
          <a:spLocks noChangeArrowheads="1"/>
        </xdr:cNvSpPr>
      </xdr:nvSpPr>
      <xdr:spPr bwMode="auto">
        <a:xfrm>
          <a:off x="7610475"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17</xdr:row>
      <xdr:rowOff>504825</xdr:rowOff>
    </xdr:from>
    <xdr:ext cx="95250" cy="442269"/>
    <xdr:sp macro="" textlink="">
      <xdr:nvSpPr>
        <xdr:cNvPr id="41" name="Text Box 15">
          <a:extLst>
            <a:ext uri="{FF2B5EF4-FFF2-40B4-BE49-F238E27FC236}">
              <a16:creationId xmlns:a16="http://schemas.microsoft.com/office/drawing/2014/main" id="{00000000-0008-0000-0700-000029000000}"/>
            </a:ext>
          </a:extLst>
        </xdr:cNvPr>
        <xdr:cNvSpPr txBox="1">
          <a:spLocks noChangeArrowheads="1"/>
        </xdr:cNvSpPr>
      </xdr:nvSpPr>
      <xdr:spPr bwMode="auto">
        <a:xfrm>
          <a:off x="7610475" y="1760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14</xdr:row>
      <xdr:rowOff>0</xdr:rowOff>
    </xdr:from>
    <xdr:ext cx="95250" cy="171450"/>
    <xdr:sp macro="" textlink="">
      <xdr:nvSpPr>
        <xdr:cNvPr id="42" name="Text Box 16">
          <a:extLst>
            <a:ext uri="{FF2B5EF4-FFF2-40B4-BE49-F238E27FC236}">
              <a16:creationId xmlns:a16="http://schemas.microsoft.com/office/drawing/2014/main" id="{00000000-0008-0000-0700-00002A000000}"/>
            </a:ext>
          </a:extLst>
        </xdr:cNvPr>
        <xdr:cNvSpPr txBox="1">
          <a:spLocks noChangeArrowheads="1"/>
        </xdr:cNvSpPr>
      </xdr:nvSpPr>
      <xdr:spPr bwMode="auto">
        <a:xfrm>
          <a:off x="31699200"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14</xdr:row>
      <xdr:rowOff>0</xdr:rowOff>
    </xdr:from>
    <xdr:ext cx="95250" cy="171450"/>
    <xdr:sp macro="" textlink="">
      <xdr:nvSpPr>
        <xdr:cNvPr id="43" name="Text Box 17">
          <a:extLst>
            <a:ext uri="{FF2B5EF4-FFF2-40B4-BE49-F238E27FC236}">
              <a16:creationId xmlns:a16="http://schemas.microsoft.com/office/drawing/2014/main" id="{00000000-0008-0000-0700-00002B000000}"/>
            </a:ext>
          </a:extLst>
        </xdr:cNvPr>
        <xdr:cNvSpPr txBox="1">
          <a:spLocks noChangeArrowheads="1"/>
        </xdr:cNvSpPr>
      </xdr:nvSpPr>
      <xdr:spPr bwMode="auto">
        <a:xfrm>
          <a:off x="31699200"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14</xdr:row>
      <xdr:rowOff>0</xdr:rowOff>
    </xdr:from>
    <xdr:ext cx="95250" cy="171450"/>
    <xdr:sp macro="" textlink="">
      <xdr:nvSpPr>
        <xdr:cNvPr id="44" name="Text Box 18">
          <a:extLst>
            <a:ext uri="{FF2B5EF4-FFF2-40B4-BE49-F238E27FC236}">
              <a16:creationId xmlns:a16="http://schemas.microsoft.com/office/drawing/2014/main" id="{00000000-0008-0000-0700-00002C000000}"/>
            </a:ext>
          </a:extLst>
        </xdr:cNvPr>
        <xdr:cNvSpPr txBox="1">
          <a:spLocks noChangeArrowheads="1"/>
        </xdr:cNvSpPr>
      </xdr:nvSpPr>
      <xdr:spPr bwMode="auto">
        <a:xfrm>
          <a:off x="31699200"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14</xdr:row>
      <xdr:rowOff>0</xdr:rowOff>
    </xdr:from>
    <xdr:ext cx="95250" cy="171450"/>
    <xdr:sp macro="" textlink="">
      <xdr:nvSpPr>
        <xdr:cNvPr id="45" name="Text Box 19">
          <a:extLst>
            <a:ext uri="{FF2B5EF4-FFF2-40B4-BE49-F238E27FC236}">
              <a16:creationId xmlns:a16="http://schemas.microsoft.com/office/drawing/2014/main" id="{00000000-0008-0000-0700-00002D000000}"/>
            </a:ext>
          </a:extLst>
        </xdr:cNvPr>
        <xdr:cNvSpPr txBox="1">
          <a:spLocks noChangeArrowheads="1"/>
        </xdr:cNvSpPr>
      </xdr:nvSpPr>
      <xdr:spPr bwMode="auto">
        <a:xfrm>
          <a:off x="31699200"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14</xdr:row>
      <xdr:rowOff>0</xdr:rowOff>
    </xdr:from>
    <xdr:ext cx="95250" cy="171450"/>
    <xdr:sp macro="" textlink="">
      <xdr:nvSpPr>
        <xdr:cNvPr id="46" name="Text Box 16">
          <a:extLst>
            <a:ext uri="{FF2B5EF4-FFF2-40B4-BE49-F238E27FC236}">
              <a16:creationId xmlns:a16="http://schemas.microsoft.com/office/drawing/2014/main" id="{00000000-0008-0000-0700-00002E000000}"/>
            </a:ext>
          </a:extLst>
        </xdr:cNvPr>
        <xdr:cNvSpPr txBox="1">
          <a:spLocks noChangeArrowheads="1"/>
        </xdr:cNvSpPr>
      </xdr:nvSpPr>
      <xdr:spPr bwMode="auto">
        <a:xfrm>
          <a:off x="33070800"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14</xdr:row>
      <xdr:rowOff>0</xdr:rowOff>
    </xdr:from>
    <xdr:ext cx="95250" cy="171450"/>
    <xdr:sp macro="" textlink="">
      <xdr:nvSpPr>
        <xdr:cNvPr id="47" name="Text Box 17">
          <a:extLst>
            <a:ext uri="{FF2B5EF4-FFF2-40B4-BE49-F238E27FC236}">
              <a16:creationId xmlns:a16="http://schemas.microsoft.com/office/drawing/2014/main" id="{00000000-0008-0000-0700-00002F000000}"/>
            </a:ext>
          </a:extLst>
        </xdr:cNvPr>
        <xdr:cNvSpPr txBox="1">
          <a:spLocks noChangeArrowheads="1"/>
        </xdr:cNvSpPr>
      </xdr:nvSpPr>
      <xdr:spPr bwMode="auto">
        <a:xfrm>
          <a:off x="33070800"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14</xdr:row>
      <xdr:rowOff>0</xdr:rowOff>
    </xdr:from>
    <xdr:ext cx="95250" cy="171450"/>
    <xdr:sp macro="" textlink="">
      <xdr:nvSpPr>
        <xdr:cNvPr id="48" name="Text Box 18">
          <a:extLst>
            <a:ext uri="{FF2B5EF4-FFF2-40B4-BE49-F238E27FC236}">
              <a16:creationId xmlns:a16="http://schemas.microsoft.com/office/drawing/2014/main" id="{00000000-0008-0000-0700-000030000000}"/>
            </a:ext>
          </a:extLst>
        </xdr:cNvPr>
        <xdr:cNvSpPr txBox="1">
          <a:spLocks noChangeArrowheads="1"/>
        </xdr:cNvSpPr>
      </xdr:nvSpPr>
      <xdr:spPr bwMode="auto">
        <a:xfrm>
          <a:off x="33070800"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14</xdr:row>
      <xdr:rowOff>0</xdr:rowOff>
    </xdr:from>
    <xdr:ext cx="95250" cy="171450"/>
    <xdr:sp macro="" textlink="">
      <xdr:nvSpPr>
        <xdr:cNvPr id="49" name="Text Box 19">
          <a:extLst>
            <a:ext uri="{FF2B5EF4-FFF2-40B4-BE49-F238E27FC236}">
              <a16:creationId xmlns:a16="http://schemas.microsoft.com/office/drawing/2014/main" id="{00000000-0008-0000-0700-000031000000}"/>
            </a:ext>
          </a:extLst>
        </xdr:cNvPr>
        <xdr:cNvSpPr txBox="1">
          <a:spLocks noChangeArrowheads="1"/>
        </xdr:cNvSpPr>
      </xdr:nvSpPr>
      <xdr:spPr bwMode="auto">
        <a:xfrm>
          <a:off x="33070800"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17</xdr:row>
      <xdr:rowOff>504825</xdr:rowOff>
    </xdr:from>
    <xdr:ext cx="95250" cy="442269"/>
    <xdr:sp macro="" textlink="">
      <xdr:nvSpPr>
        <xdr:cNvPr id="50" name="Text Box 15">
          <a:extLst>
            <a:ext uri="{FF2B5EF4-FFF2-40B4-BE49-F238E27FC236}">
              <a16:creationId xmlns:a16="http://schemas.microsoft.com/office/drawing/2014/main" id="{00000000-0008-0000-0700-000032000000}"/>
            </a:ext>
          </a:extLst>
        </xdr:cNvPr>
        <xdr:cNvSpPr txBox="1">
          <a:spLocks noChangeArrowheads="1"/>
        </xdr:cNvSpPr>
      </xdr:nvSpPr>
      <xdr:spPr bwMode="auto">
        <a:xfrm>
          <a:off x="33070800" y="1760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14</xdr:row>
      <xdr:rowOff>0</xdr:rowOff>
    </xdr:from>
    <xdr:ext cx="95250" cy="171450"/>
    <xdr:sp macro="" textlink="">
      <xdr:nvSpPr>
        <xdr:cNvPr id="51" name="Text Box 16">
          <a:extLst>
            <a:ext uri="{FF2B5EF4-FFF2-40B4-BE49-F238E27FC236}">
              <a16:creationId xmlns:a16="http://schemas.microsoft.com/office/drawing/2014/main" id="{00000000-0008-0000-0700-000033000000}"/>
            </a:ext>
          </a:extLst>
        </xdr:cNvPr>
        <xdr:cNvSpPr txBox="1">
          <a:spLocks noChangeArrowheads="1"/>
        </xdr:cNvSpPr>
      </xdr:nvSpPr>
      <xdr:spPr bwMode="auto">
        <a:xfrm>
          <a:off x="33070800"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14</xdr:row>
      <xdr:rowOff>0</xdr:rowOff>
    </xdr:from>
    <xdr:ext cx="95250" cy="171450"/>
    <xdr:sp macro="" textlink="">
      <xdr:nvSpPr>
        <xdr:cNvPr id="52" name="Text Box 17">
          <a:extLst>
            <a:ext uri="{FF2B5EF4-FFF2-40B4-BE49-F238E27FC236}">
              <a16:creationId xmlns:a16="http://schemas.microsoft.com/office/drawing/2014/main" id="{00000000-0008-0000-0700-000034000000}"/>
            </a:ext>
          </a:extLst>
        </xdr:cNvPr>
        <xdr:cNvSpPr txBox="1">
          <a:spLocks noChangeArrowheads="1"/>
        </xdr:cNvSpPr>
      </xdr:nvSpPr>
      <xdr:spPr bwMode="auto">
        <a:xfrm>
          <a:off x="33070800"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14</xdr:row>
      <xdr:rowOff>0</xdr:rowOff>
    </xdr:from>
    <xdr:ext cx="95250" cy="171450"/>
    <xdr:sp macro="" textlink="">
      <xdr:nvSpPr>
        <xdr:cNvPr id="53" name="Text Box 18">
          <a:extLst>
            <a:ext uri="{FF2B5EF4-FFF2-40B4-BE49-F238E27FC236}">
              <a16:creationId xmlns:a16="http://schemas.microsoft.com/office/drawing/2014/main" id="{00000000-0008-0000-0700-000035000000}"/>
            </a:ext>
          </a:extLst>
        </xdr:cNvPr>
        <xdr:cNvSpPr txBox="1">
          <a:spLocks noChangeArrowheads="1"/>
        </xdr:cNvSpPr>
      </xdr:nvSpPr>
      <xdr:spPr bwMode="auto">
        <a:xfrm>
          <a:off x="33070800"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14</xdr:row>
      <xdr:rowOff>0</xdr:rowOff>
    </xdr:from>
    <xdr:ext cx="95250" cy="171450"/>
    <xdr:sp macro="" textlink="">
      <xdr:nvSpPr>
        <xdr:cNvPr id="54" name="Text Box 19">
          <a:extLst>
            <a:ext uri="{FF2B5EF4-FFF2-40B4-BE49-F238E27FC236}">
              <a16:creationId xmlns:a16="http://schemas.microsoft.com/office/drawing/2014/main" id="{00000000-0008-0000-0700-000036000000}"/>
            </a:ext>
          </a:extLst>
        </xdr:cNvPr>
        <xdr:cNvSpPr txBox="1">
          <a:spLocks noChangeArrowheads="1"/>
        </xdr:cNvSpPr>
      </xdr:nvSpPr>
      <xdr:spPr bwMode="auto">
        <a:xfrm>
          <a:off x="33070800"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17</xdr:row>
      <xdr:rowOff>504825</xdr:rowOff>
    </xdr:from>
    <xdr:ext cx="95250" cy="442269"/>
    <xdr:sp macro="" textlink="">
      <xdr:nvSpPr>
        <xdr:cNvPr id="55" name="Text Box 15">
          <a:extLst>
            <a:ext uri="{FF2B5EF4-FFF2-40B4-BE49-F238E27FC236}">
              <a16:creationId xmlns:a16="http://schemas.microsoft.com/office/drawing/2014/main" id="{00000000-0008-0000-0700-000037000000}"/>
            </a:ext>
          </a:extLst>
        </xdr:cNvPr>
        <xdr:cNvSpPr txBox="1">
          <a:spLocks noChangeArrowheads="1"/>
        </xdr:cNvSpPr>
      </xdr:nvSpPr>
      <xdr:spPr bwMode="auto">
        <a:xfrm>
          <a:off x="33070800" y="1760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14</xdr:row>
      <xdr:rowOff>0</xdr:rowOff>
    </xdr:from>
    <xdr:ext cx="95250" cy="171450"/>
    <xdr:sp macro="" textlink="">
      <xdr:nvSpPr>
        <xdr:cNvPr id="56" name="Text Box 16">
          <a:extLst>
            <a:ext uri="{FF2B5EF4-FFF2-40B4-BE49-F238E27FC236}">
              <a16:creationId xmlns:a16="http://schemas.microsoft.com/office/drawing/2014/main" id="{00000000-0008-0000-0700-000038000000}"/>
            </a:ext>
          </a:extLst>
        </xdr:cNvPr>
        <xdr:cNvSpPr txBox="1">
          <a:spLocks noChangeArrowheads="1"/>
        </xdr:cNvSpPr>
      </xdr:nvSpPr>
      <xdr:spPr bwMode="auto">
        <a:xfrm>
          <a:off x="34804350"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14</xdr:row>
      <xdr:rowOff>0</xdr:rowOff>
    </xdr:from>
    <xdr:ext cx="95250" cy="171450"/>
    <xdr:sp macro="" textlink="">
      <xdr:nvSpPr>
        <xdr:cNvPr id="57" name="Text Box 17">
          <a:extLst>
            <a:ext uri="{FF2B5EF4-FFF2-40B4-BE49-F238E27FC236}">
              <a16:creationId xmlns:a16="http://schemas.microsoft.com/office/drawing/2014/main" id="{00000000-0008-0000-0700-000039000000}"/>
            </a:ext>
          </a:extLst>
        </xdr:cNvPr>
        <xdr:cNvSpPr txBox="1">
          <a:spLocks noChangeArrowheads="1"/>
        </xdr:cNvSpPr>
      </xdr:nvSpPr>
      <xdr:spPr bwMode="auto">
        <a:xfrm>
          <a:off x="34804350"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14</xdr:row>
      <xdr:rowOff>0</xdr:rowOff>
    </xdr:from>
    <xdr:ext cx="95250" cy="171450"/>
    <xdr:sp macro="" textlink="">
      <xdr:nvSpPr>
        <xdr:cNvPr id="58" name="Text Box 18">
          <a:extLst>
            <a:ext uri="{FF2B5EF4-FFF2-40B4-BE49-F238E27FC236}">
              <a16:creationId xmlns:a16="http://schemas.microsoft.com/office/drawing/2014/main" id="{00000000-0008-0000-0700-00003A000000}"/>
            </a:ext>
          </a:extLst>
        </xdr:cNvPr>
        <xdr:cNvSpPr txBox="1">
          <a:spLocks noChangeArrowheads="1"/>
        </xdr:cNvSpPr>
      </xdr:nvSpPr>
      <xdr:spPr bwMode="auto">
        <a:xfrm>
          <a:off x="34804350"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14</xdr:row>
      <xdr:rowOff>0</xdr:rowOff>
    </xdr:from>
    <xdr:ext cx="95250" cy="171450"/>
    <xdr:sp macro="" textlink="">
      <xdr:nvSpPr>
        <xdr:cNvPr id="59" name="Text Box 19">
          <a:extLst>
            <a:ext uri="{FF2B5EF4-FFF2-40B4-BE49-F238E27FC236}">
              <a16:creationId xmlns:a16="http://schemas.microsoft.com/office/drawing/2014/main" id="{00000000-0008-0000-0700-00003B000000}"/>
            </a:ext>
          </a:extLst>
        </xdr:cNvPr>
        <xdr:cNvSpPr txBox="1">
          <a:spLocks noChangeArrowheads="1"/>
        </xdr:cNvSpPr>
      </xdr:nvSpPr>
      <xdr:spPr bwMode="auto">
        <a:xfrm>
          <a:off x="34804350"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14</xdr:row>
      <xdr:rowOff>0</xdr:rowOff>
    </xdr:from>
    <xdr:ext cx="95250" cy="171450"/>
    <xdr:sp macro="" textlink="">
      <xdr:nvSpPr>
        <xdr:cNvPr id="60" name="Text Box 16">
          <a:extLst>
            <a:ext uri="{FF2B5EF4-FFF2-40B4-BE49-F238E27FC236}">
              <a16:creationId xmlns:a16="http://schemas.microsoft.com/office/drawing/2014/main" id="{00000000-0008-0000-0700-00003C000000}"/>
            </a:ext>
          </a:extLst>
        </xdr:cNvPr>
        <xdr:cNvSpPr txBox="1">
          <a:spLocks noChangeArrowheads="1"/>
        </xdr:cNvSpPr>
      </xdr:nvSpPr>
      <xdr:spPr bwMode="auto">
        <a:xfrm>
          <a:off x="34804350"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14</xdr:row>
      <xdr:rowOff>0</xdr:rowOff>
    </xdr:from>
    <xdr:ext cx="95250" cy="171450"/>
    <xdr:sp macro="" textlink="">
      <xdr:nvSpPr>
        <xdr:cNvPr id="61" name="Text Box 17">
          <a:extLst>
            <a:ext uri="{FF2B5EF4-FFF2-40B4-BE49-F238E27FC236}">
              <a16:creationId xmlns:a16="http://schemas.microsoft.com/office/drawing/2014/main" id="{00000000-0008-0000-0700-00003D000000}"/>
            </a:ext>
          </a:extLst>
        </xdr:cNvPr>
        <xdr:cNvSpPr txBox="1">
          <a:spLocks noChangeArrowheads="1"/>
        </xdr:cNvSpPr>
      </xdr:nvSpPr>
      <xdr:spPr bwMode="auto">
        <a:xfrm>
          <a:off x="34804350"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14</xdr:row>
      <xdr:rowOff>0</xdr:rowOff>
    </xdr:from>
    <xdr:ext cx="95250" cy="171450"/>
    <xdr:sp macro="" textlink="">
      <xdr:nvSpPr>
        <xdr:cNvPr id="62" name="Text Box 18">
          <a:extLst>
            <a:ext uri="{FF2B5EF4-FFF2-40B4-BE49-F238E27FC236}">
              <a16:creationId xmlns:a16="http://schemas.microsoft.com/office/drawing/2014/main" id="{00000000-0008-0000-0700-00003E000000}"/>
            </a:ext>
          </a:extLst>
        </xdr:cNvPr>
        <xdr:cNvSpPr txBox="1">
          <a:spLocks noChangeArrowheads="1"/>
        </xdr:cNvSpPr>
      </xdr:nvSpPr>
      <xdr:spPr bwMode="auto">
        <a:xfrm>
          <a:off x="34804350"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14</xdr:row>
      <xdr:rowOff>0</xdr:rowOff>
    </xdr:from>
    <xdr:ext cx="95250" cy="171450"/>
    <xdr:sp macro="" textlink="">
      <xdr:nvSpPr>
        <xdr:cNvPr id="63" name="Text Box 19">
          <a:extLst>
            <a:ext uri="{FF2B5EF4-FFF2-40B4-BE49-F238E27FC236}">
              <a16:creationId xmlns:a16="http://schemas.microsoft.com/office/drawing/2014/main" id="{00000000-0008-0000-0700-00003F000000}"/>
            </a:ext>
          </a:extLst>
        </xdr:cNvPr>
        <xdr:cNvSpPr txBox="1">
          <a:spLocks noChangeArrowheads="1"/>
        </xdr:cNvSpPr>
      </xdr:nvSpPr>
      <xdr:spPr bwMode="auto">
        <a:xfrm>
          <a:off x="34804350"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14</xdr:row>
      <xdr:rowOff>0</xdr:rowOff>
    </xdr:from>
    <xdr:ext cx="95250" cy="171450"/>
    <xdr:sp macro="" textlink="">
      <xdr:nvSpPr>
        <xdr:cNvPr id="64" name="Text Box 16">
          <a:extLst>
            <a:ext uri="{FF2B5EF4-FFF2-40B4-BE49-F238E27FC236}">
              <a16:creationId xmlns:a16="http://schemas.microsoft.com/office/drawing/2014/main" id="{00000000-0008-0000-0700-000040000000}"/>
            </a:ext>
          </a:extLst>
        </xdr:cNvPr>
        <xdr:cNvSpPr txBox="1">
          <a:spLocks noChangeArrowheads="1"/>
        </xdr:cNvSpPr>
      </xdr:nvSpPr>
      <xdr:spPr bwMode="auto">
        <a:xfrm>
          <a:off x="34804350"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14</xdr:row>
      <xdr:rowOff>0</xdr:rowOff>
    </xdr:from>
    <xdr:ext cx="95250" cy="171450"/>
    <xdr:sp macro="" textlink="">
      <xdr:nvSpPr>
        <xdr:cNvPr id="65" name="Text Box 17">
          <a:extLst>
            <a:ext uri="{FF2B5EF4-FFF2-40B4-BE49-F238E27FC236}">
              <a16:creationId xmlns:a16="http://schemas.microsoft.com/office/drawing/2014/main" id="{00000000-0008-0000-0700-000041000000}"/>
            </a:ext>
          </a:extLst>
        </xdr:cNvPr>
        <xdr:cNvSpPr txBox="1">
          <a:spLocks noChangeArrowheads="1"/>
        </xdr:cNvSpPr>
      </xdr:nvSpPr>
      <xdr:spPr bwMode="auto">
        <a:xfrm>
          <a:off x="34804350"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14</xdr:row>
      <xdr:rowOff>0</xdr:rowOff>
    </xdr:from>
    <xdr:ext cx="95250" cy="171450"/>
    <xdr:sp macro="" textlink="">
      <xdr:nvSpPr>
        <xdr:cNvPr id="66" name="Text Box 18">
          <a:extLst>
            <a:ext uri="{FF2B5EF4-FFF2-40B4-BE49-F238E27FC236}">
              <a16:creationId xmlns:a16="http://schemas.microsoft.com/office/drawing/2014/main" id="{00000000-0008-0000-0700-000042000000}"/>
            </a:ext>
          </a:extLst>
        </xdr:cNvPr>
        <xdr:cNvSpPr txBox="1">
          <a:spLocks noChangeArrowheads="1"/>
        </xdr:cNvSpPr>
      </xdr:nvSpPr>
      <xdr:spPr bwMode="auto">
        <a:xfrm>
          <a:off x="34804350"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14</xdr:row>
      <xdr:rowOff>0</xdr:rowOff>
    </xdr:from>
    <xdr:ext cx="95250" cy="171450"/>
    <xdr:sp macro="" textlink="">
      <xdr:nvSpPr>
        <xdr:cNvPr id="67" name="Text Box 19">
          <a:extLst>
            <a:ext uri="{FF2B5EF4-FFF2-40B4-BE49-F238E27FC236}">
              <a16:creationId xmlns:a16="http://schemas.microsoft.com/office/drawing/2014/main" id="{00000000-0008-0000-0700-000043000000}"/>
            </a:ext>
          </a:extLst>
        </xdr:cNvPr>
        <xdr:cNvSpPr txBox="1">
          <a:spLocks noChangeArrowheads="1"/>
        </xdr:cNvSpPr>
      </xdr:nvSpPr>
      <xdr:spPr bwMode="auto">
        <a:xfrm>
          <a:off x="34804350"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14</xdr:row>
      <xdr:rowOff>0</xdr:rowOff>
    </xdr:from>
    <xdr:ext cx="95250" cy="171450"/>
    <xdr:sp macro="" textlink="">
      <xdr:nvSpPr>
        <xdr:cNvPr id="68" name="Text Box 16">
          <a:extLst>
            <a:ext uri="{FF2B5EF4-FFF2-40B4-BE49-F238E27FC236}">
              <a16:creationId xmlns:a16="http://schemas.microsoft.com/office/drawing/2014/main" id="{00000000-0008-0000-0700-000044000000}"/>
            </a:ext>
          </a:extLst>
        </xdr:cNvPr>
        <xdr:cNvSpPr txBox="1">
          <a:spLocks noChangeArrowheads="1"/>
        </xdr:cNvSpPr>
      </xdr:nvSpPr>
      <xdr:spPr bwMode="auto">
        <a:xfrm>
          <a:off x="34804350"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14</xdr:row>
      <xdr:rowOff>0</xdr:rowOff>
    </xdr:from>
    <xdr:ext cx="95250" cy="171450"/>
    <xdr:sp macro="" textlink="">
      <xdr:nvSpPr>
        <xdr:cNvPr id="69" name="Text Box 17">
          <a:extLst>
            <a:ext uri="{FF2B5EF4-FFF2-40B4-BE49-F238E27FC236}">
              <a16:creationId xmlns:a16="http://schemas.microsoft.com/office/drawing/2014/main" id="{00000000-0008-0000-0700-000045000000}"/>
            </a:ext>
          </a:extLst>
        </xdr:cNvPr>
        <xdr:cNvSpPr txBox="1">
          <a:spLocks noChangeArrowheads="1"/>
        </xdr:cNvSpPr>
      </xdr:nvSpPr>
      <xdr:spPr bwMode="auto">
        <a:xfrm>
          <a:off x="34804350"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14</xdr:row>
      <xdr:rowOff>0</xdr:rowOff>
    </xdr:from>
    <xdr:ext cx="95250" cy="171450"/>
    <xdr:sp macro="" textlink="">
      <xdr:nvSpPr>
        <xdr:cNvPr id="70" name="Text Box 18">
          <a:extLst>
            <a:ext uri="{FF2B5EF4-FFF2-40B4-BE49-F238E27FC236}">
              <a16:creationId xmlns:a16="http://schemas.microsoft.com/office/drawing/2014/main" id="{00000000-0008-0000-0700-000046000000}"/>
            </a:ext>
          </a:extLst>
        </xdr:cNvPr>
        <xdr:cNvSpPr txBox="1">
          <a:spLocks noChangeArrowheads="1"/>
        </xdr:cNvSpPr>
      </xdr:nvSpPr>
      <xdr:spPr bwMode="auto">
        <a:xfrm>
          <a:off x="34804350"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14</xdr:row>
      <xdr:rowOff>0</xdr:rowOff>
    </xdr:from>
    <xdr:ext cx="95250" cy="171450"/>
    <xdr:sp macro="" textlink="">
      <xdr:nvSpPr>
        <xdr:cNvPr id="71" name="Text Box 19">
          <a:extLst>
            <a:ext uri="{FF2B5EF4-FFF2-40B4-BE49-F238E27FC236}">
              <a16:creationId xmlns:a16="http://schemas.microsoft.com/office/drawing/2014/main" id="{00000000-0008-0000-0700-000047000000}"/>
            </a:ext>
          </a:extLst>
        </xdr:cNvPr>
        <xdr:cNvSpPr txBox="1">
          <a:spLocks noChangeArrowheads="1"/>
        </xdr:cNvSpPr>
      </xdr:nvSpPr>
      <xdr:spPr bwMode="auto">
        <a:xfrm>
          <a:off x="34804350" y="1212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18</xdr:row>
      <xdr:rowOff>0</xdr:rowOff>
    </xdr:from>
    <xdr:ext cx="95250" cy="171450"/>
    <xdr:sp macro="" textlink="">
      <xdr:nvSpPr>
        <xdr:cNvPr id="72" name="Text Box 16">
          <a:extLst>
            <a:ext uri="{FF2B5EF4-FFF2-40B4-BE49-F238E27FC236}">
              <a16:creationId xmlns:a16="http://schemas.microsoft.com/office/drawing/2014/main" id="{00000000-0008-0000-0700-000048000000}"/>
            </a:ext>
          </a:extLst>
        </xdr:cNvPr>
        <xdr:cNvSpPr txBox="1">
          <a:spLocks noChangeArrowheads="1"/>
        </xdr:cNvSpPr>
      </xdr:nvSpPr>
      <xdr:spPr bwMode="auto">
        <a:xfrm>
          <a:off x="7610475"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18</xdr:row>
      <xdr:rowOff>0</xdr:rowOff>
    </xdr:from>
    <xdr:ext cx="95250" cy="171450"/>
    <xdr:sp macro="" textlink="">
      <xdr:nvSpPr>
        <xdr:cNvPr id="73" name="Text Box 17">
          <a:extLst>
            <a:ext uri="{FF2B5EF4-FFF2-40B4-BE49-F238E27FC236}">
              <a16:creationId xmlns:a16="http://schemas.microsoft.com/office/drawing/2014/main" id="{00000000-0008-0000-0700-000049000000}"/>
            </a:ext>
          </a:extLst>
        </xdr:cNvPr>
        <xdr:cNvSpPr txBox="1">
          <a:spLocks noChangeArrowheads="1"/>
        </xdr:cNvSpPr>
      </xdr:nvSpPr>
      <xdr:spPr bwMode="auto">
        <a:xfrm>
          <a:off x="7610475"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18</xdr:row>
      <xdr:rowOff>0</xdr:rowOff>
    </xdr:from>
    <xdr:ext cx="95250" cy="171450"/>
    <xdr:sp macro="" textlink="">
      <xdr:nvSpPr>
        <xdr:cNvPr id="74" name="Text Box 18">
          <a:extLst>
            <a:ext uri="{FF2B5EF4-FFF2-40B4-BE49-F238E27FC236}">
              <a16:creationId xmlns:a16="http://schemas.microsoft.com/office/drawing/2014/main" id="{00000000-0008-0000-0700-00004A000000}"/>
            </a:ext>
          </a:extLst>
        </xdr:cNvPr>
        <xdr:cNvSpPr txBox="1">
          <a:spLocks noChangeArrowheads="1"/>
        </xdr:cNvSpPr>
      </xdr:nvSpPr>
      <xdr:spPr bwMode="auto">
        <a:xfrm>
          <a:off x="7610475"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18</xdr:row>
      <xdr:rowOff>0</xdr:rowOff>
    </xdr:from>
    <xdr:ext cx="95250" cy="171450"/>
    <xdr:sp macro="" textlink="">
      <xdr:nvSpPr>
        <xdr:cNvPr id="75" name="Text Box 19">
          <a:extLst>
            <a:ext uri="{FF2B5EF4-FFF2-40B4-BE49-F238E27FC236}">
              <a16:creationId xmlns:a16="http://schemas.microsoft.com/office/drawing/2014/main" id="{00000000-0008-0000-0700-00004B000000}"/>
            </a:ext>
          </a:extLst>
        </xdr:cNvPr>
        <xdr:cNvSpPr txBox="1">
          <a:spLocks noChangeArrowheads="1"/>
        </xdr:cNvSpPr>
      </xdr:nvSpPr>
      <xdr:spPr bwMode="auto">
        <a:xfrm>
          <a:off x="7610475"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21</xdr:row>
      <xdr:rowOff>504825</xdr:rowOff>
    </xdr:from>
    <xdr:ext cx="95250" cy="442269"/>
    <xdr:sp macro="" textlink="">
      <xdr:nvSpPr>
        <xdr:cNvPr id="76" name="Text Box 15">
          <a:extLst>
            <a:ext uri="{FF2B5EF4-FFF2-40B4-BE49-F238E27FC236}">
              <a16:creationId xmlns:a16="http://schemas.microsoft.com/office/drawing/2014/main" id="{00000000-0008-0000-0700-00004C000000}"/>
            </a:ext>
          </a:extLst>
        </xdr:cNvPr>
        <xdr:cNvSpPr txBox="1">
          <a:spLocks noChangeArrowheads="1"/>
        </xdr:cNvSpPr>
      </xdr:nvSpPr>
      <xdr:spPr bwMode="auto">
        <a:xfrm>
          <a:off x="7610475" y="23402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18</xdr:row>
      <xdr:rowOff>0</xdr:rowOff>
    </xdr:from>
    <xdr:ext cx="95250" cy="171450"/>
    <xdr:sp macro="" textlink="">
      <xdr:nvSpPr>
        <xdr:cNvPr id="77" name="Text Box 16">
          <a:extLst>
            <a:ext uri="{FF2B5EF4-FFF2-40B4-BE49-F238E27FC236}">
              <a16:creationId xmlns:a16="http://schemas.microsoft.com/office/drawing/2014/main" id="{00000000-0008-0000-0700-00004D000000}"/>
            </a:ext>
          </a:extLst>
        </xdr:cNvPr>
        <xdr:cNvSpPr txBox="1">
          <a:spLocks noChangeArrowheads="1"/>
        </xdr:cNvSpPr>
      </xdr:nvSpPr>
      <xdr:spPr bwMode="auto">
        <a:xfrm>
          <a:off x="3169920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18</xdr:row>
      <xdr:rowOff>0</xdr:rowOff>
    </xdr:from>
    <xdr:ext cx="95250" cy="171450"/>
    <xdr:sp macro="" textlink="">
      <xdr:nvSpPr>
        <xdr:cNvPr id="78" name="Text Box 17">
          <a:extLst>
            <a:ext uri="{FF2B5EF4-FFF2-40B4-BE49-F238E27FC236}">
              <a16:creationId xmlns:a16="http://schemas.microsoft.com/office/drawing/2014/main" id="{00000000-0008-0000-0700-00004E000000}"/>
            </a:ext>
          </a:extLst>
        </xdr:cNvPr>
        <xdr:cNvSpPr txBox="1">
          <a:spLocks noChangeArrowheads="1"/>
        </xdr:cNvSpPr>
      </xdr:nvSpPr>
      <xdr:spPr bwMode="auto">
        <a:xfrm>
          <a:off x="3169920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18</xdr:row>
      <xdr:rowOff>0</xdr:rowOff>
    </xdr:from>
    <xdr:ext cx="95250" cy="171450"/>
    <xdr:sp macro="" textlink="">
      <xdr:nvSpPr>
        <xdr:cNvPr id="79" name="Text Box 18">
          <a:extLst>
            <a:ext uri="{FF2B5EF4-FFF2-40B4-BE49-F238E27FC236}">
              <a16:creationId xmlns:a16="http://schemas.microsoft.com/office/drawing/2014/main" id="{00000000-0008-0000-0700-00004F000000}"/>
            </a:ext>
          </a:extLst>
        </xdr:cNvPr>
        <xdr:cNvSpPr txBox="1">
          <a:spLocks noChangeArrowheads="1"/>
        </xdr:cNvSpPr>
      </xdr:nvSpPr>
      <xdr:spPr bwMode="auto">
        <a:xfrm>
          <a:off x="3169920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18</xdr:row>
      <xdr:rowOff>0</xdr:rowOff>
    </xdr:from>
    <xdr:ext cx="95250" cy="171450"/>
    <xdr:sp macro="" textlink="">
      <xdr:nvSpPr>
        <xdr:cNvPr id="80" name="Text Box 19">
          <a:extLst>
            <a:ext uri="{FF2B5EF4-FFF2-40B4-BE49-F238E27FC236}">
              <a16:creationId xmlns:a16="http://schemas.microsoft.com/office/drawing/2014/main" id="{00000000-0008-0000-0700-000050000000}"/>
            </a:ext>
          </a:extLst>
        </xdr:cNvPr>
        <xdr:cNvSpPr txBox="1">
          <a:spLocks noChangeArrowheads="1"/>
        </xdr:cNvSpPr>
      </xdr:nvSpPr>
      <xdr:spPr bwMode="auto">
        <a:xfrm>
          <a:off x="3169920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0</xdr:rowOff>
    </xdr:from>
    <xdr:ext cx="95250" cy="171450"/>
    <xdr:sp macro="" textlink="">
      <xdr:nvSpPr>
        <xdr:cNvPr id="81" name="Text Box 16">
          <a:extLst>
            <a:ext uri="{FF2B5EF4-FFF2-40B4-BE49-F238E27FC236}">
              <a16:creationId xmlns:a16="http://schemas.microsoft.com/office/drawing/2014/main" id="{00000000-0008-0000-0700-000051000000}"/>
            </a:ext>
          </a:extLst>
        </xdr:cNvPr>
        <xdr:cNvSpPr txBox="1">
          <a:spLocks noChangeArrowheads="1"/>
        </xdr:cNvSpPr>
      </xdr:nvSpPr>
      <xdr:spPr bwMode="auto">
        <a:xfrm>
          <a:off x="3307080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0</xdr:rowOff>
    </xdr:from>
    <xdr:ext cx="95250" cy="171450"/>
    <xdr:sp macro="" textlink="">
      <xdr:nvSpPr>
        <xdr:cNvPr id="82" name="Text Box 17">
          <a:extLst>
            <a:ext uri="{FF2B5EF4-FFF2-40B4-BE49-F238E27FC236}">
              <a16:creationId xmlns:a16="http://schemas.microsoft.com/office/drawing/2014/main" id="{00000000-0008-0000-0700-000052000000}"/>
            </a:ext>
          </a:extLst>
        </xdr:cNvPr>
        <xdr:cNvSpPr txBox="1">
          <a:spLocks noChangeArrowheads="1"/>
        </xdr:cNvSpPr>
      </xdr:nvSpPr>
      <xdr:spPr bwMode="auto">
        <a:xfrm>
          <a:off x="3307080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0</xdr:rowOff>
    </xdr:from>
    <xdr:ext cx="95250" cy="171450"/>
    <xdr:sp macro="" textlink="">
      <xdr:nvSpPr>
        <xdr:cNvPr id="83" name="Text Box 18">
          <a:extLst>
            <a:ext uri="{FF2B5EF4-FFF2-40B4-BE49-F238E27FC236}">
              <a16:creationId xmlns:a16="http://schemas.microsoft.com/office/drawing/2014/main" id="{00000000-0008-0000-0700-000053000000}"/>
            </a:ext>
          </a:extLst>
        </xdr:cNvPr>
        <xdr:cNvSpPr txBox="1">
          <a:spLocks noChangeArrowheads="1"/>
        </xdr:cNvSpPr>
      </xdr:nvSpPr>
      <xdr:spPr bwMode="auto">
        <a:xfrm>
          <a:off x="3307080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0</xdr:rowOff>
    </xdr:from>
    <xdr:ext cx="95250" cy="171450"/>
    <xdr:sp macro="" textlink="">
      <xdr:nvSpPr>
        <xdr:cNvPr id="84" name="Text Box 19">
          <a:extLst>
            <a:ext uri="{FF2B5EF4-FFF2-40B4-BE49-F238E27FC236}">
              <a16:creationId xmlns:a16="http://schemas.microsoft.com/office/drawing/2014/main" id="{00000000-0008-0000-0700-000054000000}"/>
            </a:ext>
          </a:extLst>
        </xdr:cNvPr>
        <xdr:cNvSpPr txBox="1">
          <a:spLocks noChangeArrowheads="1"/>
        </xdr:cNvSpPr>
      </xdr:nvSpPr>
      <xdr:spPr bwMode="auto">
        <a:xfrm>
          <a:off x="3307080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21</xdr:row>
      <xdr:rowOff>504825</xdr:rowOff>
    </xdr:from>
    <xdr:ext cx="95250" cy="442269"/>
    <xdr:sp macro="" textlink="">
      <xdr:nvSpPr>
        <xdr:cNvPr id="85" name="Text Box 15">
          <a:extLst>
            <a:ext uri="{FF2B5EF4-FFF2-40B4-BE49-F238E27FC236}">
              <a16:creationId xmlns:a16="http://schemas.microsoft.com/office/drawing/2014/main" id="{00000000-0008-0000-0700-000055000000}"/>
            </a:ext>
          </a:extLst>
        </xdr:cNvPr>
        <xdr:cNvSpPr txBox="1">
          <a:spLocks noChangeArrowheads="1"/>
        </xdr:cNvSpPr>
      </xdr:nvSpPr>
      <xdr:spPr bwMode="auto">
        <a:xfrm>
          <a:off x="33070800" y="23402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0</xdr:rowOff>
    </xdr:from>
    <xdr:ext cx="95250" cy="171450"/>
    <xdr:sp macro="" textlink="">
      <xdr:nvSpPr>
        <xdr:cNvPr id="86" name="Text Box 16">
          <a:extLst>
            <a:ext uri="{FF2B5EF4-FFF2-40B4-BE49-F238E27FC236}">
              <a16:creationId xmlns:a16="http://schemas.microsoft.com/office/drawing/2014/main" id="{00000000-0008-0000-0700-000056000000}"/>
            </a:ext>
          </a:extLst>
        </xdr:cNvPr>
        <xdr:cNvSpPr txBox="1">
          <a:spLocks noChangeArrowheads="1"/>
        </xdr:cNvSpPr>
      </xdr:nvSpPr>
      <xdr:spPr bwMode="auto">
        <a:xfrm>
          <a:off x="3307080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0</xdr:rowOff>
    </xdr:from>
    <xdr:ext cx="95250" cy="171450"/>
    <xdr:sp macro="" textlink="">
      <xdr:nvSpPr>
        <xdr:cNvPr id="87" name="Text Box 17">
          <a:extLst>
            <a:ext uri="{FF2B5EF4-FFF2-40B4-BE49-F238E27FC236}">
              <a16:creationId xmlns:a16="http://schemas.microsoft.com/office/drawing/2014/main" id="{00000000-0008-0000-0700-000057000000}"/>
            </a:ext>
          </a:extLst>
        </xdr:cNvPr>
        <xdr:cNvSpPr txBox="1">
          <a:spLocks noChangeArrowheads="1"/>
        </xdr:cNvSpPr>
      </xdr:nvSpPr>
      <xdr:spPr bwMode="auto">
        <a:xfrm>
          <a:off x="3307080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0</xdr:rowOff>
    </xdr:from>
    <xdr:ext cx="95250" cy="171450"/>
    <xdr:sp macro="" textlink="">
      <xdr:nvSpPr>
        <xdr:cNvPr id="88" name="Text Box 18">
          <a:extLst>
            <a:ext uri="{FF2B5EF4-FFF2-40B4-BE49-F238E27FC236}">
              <a16:creationId xmlns:a16="http://schemas.microsoft.com/office/drawing/2014/main" id="{00000000-0008-0000-0700-000058000000}"/>
            </a:ext>
          </a:extLst>
        </xdr:cNvPr>
        <xdr:cNvSpPr txBox="1">
          <a:spLocks noChangeArrowheads="1"/>
        </xdr:cNvSpPr>
      </xdr:nvSpPr>
      <xdr:spPr bwMode="auto">
        <a:xfrm>
          <a:off x="3307080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0</xdr:rowOff>
    </xdr:from>
    <xdr:ext cx="95250" cy="171450"/>
    <xdr:sp macro="" textlink="">
      <xdr:nvSpPr>
        <xdr:cNvPr id="89" name="Text Box 19">
          <a:extLst>
            <a:ext uri="{FF2B5EF4-FFF2-40B4-BE49-F238E27FC236}">
              <a16:creationId xmlns:a16="http://schemas.microsoft.com/office/drawing/2014/main" id="{00000000-0008-0000-0700-000059000000}"/>
            </a:ext>
          </a:extLst>
        </xdr:cNvPr>
        <xdr:cNvSpPr txBox="1">
          <a:spLocks noChangeArrowheads="1"/>
        </xdr:cNvSpPr>
      </xdr:nvSpPr>
      <xdr:spPr bwMode="auto">
        <a:xfrm>
          <a:off x="3307080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21</xdr:row>
      <xdr:rowOff>504825</xdr:rowOff>
    </xdr:from>
    <xdr:ext cx="95250" cy="442269"/>
    <xdr:sp macro="" textlink="">
      <xdr:nvSpPr>
        <xdr:cNvPr id="90" name="Text Box 15">
          <a:extLst>
            <a:ext uri="{FF2B5EF4-FFF2-40B4-BE49-F238E27FC236}">
              <a16:creationId xmlns:a16="http://schemas.microsoft.com/office/drawing/2014/main" id="{00000000-0008-0000-0700-00005A000000}"/>
            </a:ext>
          </a:extLst>
        </xdr:cNvPr>
        <xdr:cNvSpPr txBox="1">
          <a:spLocks noChangeArrowheads="1"/>
        </xdr:cNvSpPr>
      </xdr:nvSpPr>
      <xdr:spPr bwMode="auto">
        <a:xfrm>
          <a:off x="33070800" y="23402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18</xdr:row>
      <xdr:rowOff>0</xdr:rowOff>
    </xdr:from>
    <xdr:ext cx="95250" cy="171450"/>
    <xdr:sp macro="" textlink="">
      <xdr:nvSpPr>
        <xdr:cNvPr id="91" name="Text Box 16">
          <a:extLst>
            <a:ext uri="{FF2B5EF4-FFF2-40B4-BE49-F238E27FC236}">
              <a16:creationId xmlns:a16="http://schemas.microsoft.com/office/drawing/2014/main" id="{00000000-0008-0000-0700-00005B000000}"/>
            </a:ext>
          </a:extLst>
        </xdr:cNvPr>
        <xdr:cNvSpPr txBox="1">
          <a:spLocks noChangeArrowheads="1"/>
        </xdr:cNvSpPr>
      </xdr:nvSpPr>
      <xdr:spPr bwMode="auto">
        <a:xfrm>
          <a:off x="3480435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18</xdr:row>
      <xdr:rowOff>0</xdr:rowOff>
    </xdr:from>
    <xdr:ext cx="95250" cy="171450"/>
    <xdr:sp macro="" textlink="">
      <xdr:nvSpPr>
        <xdr:cNvPr id="92" name="Text Box 17">
          <a:extLst>
            <a:ext uri="{FF2B5EF4-FFF2-40B4-BE49-F238E27FC236}">
              <a16:creationId xmlns:a16="http://schemas.microsoft.com/office/drawing/2014/main" id="{00000000-0008-0000-0700-00005C000000}"/>
            </a:ext>
          </a:extLst>
        </xdr:cNvPr>
        <xdr:cNvSpPr txBox="1">
          <a:spLocks noChangeArrowheads="1"/>
        </xdr:cNvSpPr>
      </xdr:nvSpPr>
      <xdr:spPr bwMode="auto">
        <a:xfrm>
          <a:off x="3480435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18</xdr:row>
      <xdr:rowOff>0</xdr:rowOff>
    </xdr:from>
    <xdr:ext cx="95250" cy="171450"/>
    <xdr:sp macro="" textlink="">
      <xdr:nvSpPr>
        <xdr:cNvPr id="93" name="Text Box 18">
          <a:extLst>
            <a:ext uri="{FF2B5EF4-FFF2-40B4-BE49-F238E27FC236}">
              <a16:creationId xmlns:a16="http://schemas.microsoft.com/office/drawing/2014/main" id="{00000000-0008-0000-0700-00005D000000}"/>
            </a:ext>
          </a:extLst>
        </xdr:cNvPr>
        <xdr:cNvSpPr txBox="1">
          <a:spLocks noChangeArrowheads="1"/>
        </xdr:cNvSpPr>
      </xdr:nvSpPr>
      <xdr:spPr bwMode="auto">
        <a:xfrm>
          <a:off x="3480435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18</xdr:row>
      <xdr:rowOff>0</xdr:rowOff>
    </xdr:from>
    <xdr:ext cx="95250" cy="171450"/>
    <xdr:sp macro="" textlink="">
      <xdr:nvSpPr>
        <xdr:cNvPr id="94" name="Text Box 19">
          <a:extLst>
            <a:ext uri="{FF2B5EF4-FFF2-40B4-BE49-F238E27FC236}">
              <a16:creationId xmlns:a16="http://schemas.microsoft.com/office/drawing/2014/main" id="{00000000-0008-0000-0700-00005E000000}"/>
            </a:ext>
          </a:extLst>
        </xdr:cNvPr>
        <xdr:cNvSpPr txBox="1">
          <a:spLocks noChangeArrowheads="1"/>
        </xdr:cNvSpPr>
      </xdr:nvSpPr>
      <xdr:spPr bwMode="auto">
        <a:xfrm>
          <a:off x="3480435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18</xdr:row>
      <xdr:rowOff>0</xdr:rowOff>
    </xdr:from>
    <xdr:ext cx="95250" cy="171450"/>
    <xdr:sp macro="" textlink="">
      <xdr:nvSpPr>
        <xdr:cNvPr id="95" name="Text Box 16">
          <a:extLst>
            <a:ext uri="{FF2B5EF4-FFF2-40B4-BE49-F238E27FC236}">
              <a16:creationId xmlns:a16="http://schemas.microsoft.com/office/drawing/2014/main" id="{00000000-0008-0000-0700-00005F000000}"/>
            </a:ext>
          </a:extLst>
        </xdr:cNvPr>
        <xdr:cNvSpPr txBox="1">
          <a:spLocks noChangeArrowheads="1"/>
        </xdr:cNvSpPr>
      </xdr:nvSpPr>
      <xdr:spPr bwMode="auto">
        <a:xfrm>
          <a:off x="3480435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18</xdr:row>
      <xdr:rowOff>0</xdr:rowOff>
    </xdr:from>
    <xdr:ext cx="95250" cy="171450"/>
    <xdr:sp macro="" textlink="">
      <xdr:nvSpPr>
        <xdr:cNvPr id="96" name="Text Box 17">
          <a:extLst>
            <a:ext uri="{FF2B5EF4-FFF2-40B4-BE49-F238E27FC236}">
              <a16:creationId xmlns:a16="http://schemas.microsoft.com/office/drawing/2014/main" id="{00000000-0008-0000-0700-000060000000}"/>
            </a:ext>
          </a:extLst>
        </xdr:cNvPr>
        <xdr:cNvSpPr txBox="1">
          <a:spLocks noChangeArrowheads="1"/>
        </xdr:cNvSpPr>
      </xdr:nvSpPr>
      <xdr:spPr bwMode="auto">
        <a:xfrm>
          <a:off x="3480435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18</xdr:row>
      <xdr:rowOff>0</xdr:rowOff>
    </xdr:from>
    <xdr:ext cx="95250" cy="171450"/>
    <xdr:sp macro="" textlink="">
      <xdr:nvSpPr>
        <xdr:cNvPr id="97" name="Text Box 18">
          <a:extLst>
            <a:ext uri="{FF2B5EF4-FFF2-40B4-BE49-F238E27FC236}">
              <a16:creationId xmlns:a16="http://schemas.microsoft.com/office/drawing/2014/main" id="{00000000-0008-0000-0700-000061000000}"/>
            </a:ext>
          </a:extLst>
        </xdr:cNvPr>
        <xdr:cNvSpPr txBox="1">
          <a:spLocks noChangeArrowheads="1"/>
        </xdr:cNvSpPr>
      </xdr:nvSpPr>
      <xdr:spPr bwMode="auto">
        <a:xfrm>
          <a:off x="3480435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18</xdr:row>
      <xdr:rowOff>0</xdr:rowOff>
    </xdr:from>
    <xdr:ext cx="95250" cy="171450"/>
    <xdr:sp macro="" textlink="">
      <xdr:nvSpPr>
        <xdr:cNvPr id="98" name="Text Box 19">
          <a:extLst>
            <a:ext uri="{FF2B5EF4-FFF2-40B4-BE49-F238E27FC236}">
              <a16:creationId xmlns:a16="http://schemas.microsoft.com/office/drawing/2014/main" id="{00000000-0008-0000-0700-000062000000}"/>
            </a:ext>
          </a:extLst>
        </xdr:cNvPr>
        <xdr:cNvSpPr txBox="1">
          <a:spLocks noChangeArrowheads="1"/>
        </xdr:cNvSpPr>
      </xdr:nvSpPr>
      <xdr:spPr bwMode="auto">
        <a:xfrm>
          <a:off x="3480435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18</xdr:row>
      <xdr:rowOff>0</xdr:rowOff>
    </xdr:from>
    <xdr:ext cx="95250" cy="171450"/>
    <xdr:sp macro="" textlink="">
      <xdr:nvSpPr>
        <xdr:cNvPr id="99" name="Text Box 16">
          <a:extLst>
            <a:ext uri="{FF2B5EF4-FFF2-40B4-BE49-F238E27FC236}">
              <a16:creationId xmlns:a16="http://schemas.microsoft.com/office/drawing/2014/main" id="{00000000-0008-0000-0700-000063000000}"/>
            </a:ext>
          </a:extLst>
        </xdr:cNvPr>
        <xdr:cNvSpPr txBox="1">
          <a:spLocks noChangeArrowheads="1"/>
        </xdr:cNvSpPr>
      </xdr:nvSpPr>
      <xdr:spPr bwMode="auto">
        <a:xfrm>
          <a:off x="3480435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18</xdr:row>
      <xdr:rowOff>0</xdr:rowOff>
    </xdr:from>
    <xdr:ext cx="95250" cy="171450"/>
    <xdr:sp macro="" textlink="">
      <xdr:nvSpPr>
        <xdr:cNvPr id="100" name="Text Box 17">
          <a:extLst>
            <a:ext uri="{FF2B5EF4-FFF2-40B4-BE49-F238E27FC236}">
              <a16:creationId xmlns:a16="http://schemas.microsoft.com/office/drawing/2014/main" id="{00000000-0008-0000-0700-000064000000}"/>
            </a:ext>
          </a:extLst>
        </xdr:cNvPr>
        <xdr:cNvSpPr txBox="1">
          <a:spLocks noChangeArrowheads="1"/>
        </xdr:cNvSpPr>
      </xdr:nvSpPr>
      <xdr:spPr bwMode="auto">
        <a:xfrm>
          <a:off x="3480435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18</xdr:row>
      <xdr:rowOff>0</xdr:rowOff>
    </xdr:from>
    <xdr:ext cx="95250" cy="171450"/>
    <xdr:sp macro="" textlink="">
      <xdr:nvSpPr>
        <xdr:cNvPr id="101" name="Text Box 18">
          <a:extLst>
            <a:ext uri="{FF2B5EF4-FFF2-40B4-BE49-F238E27FC236}">
              <a16:creationId xmlns:a16="http://schemas.microsoft.com/office/drawing/2014/main" id="{00000000-0008-0000-0700-000065000000}"/>
            </a:ext>
          </a:extLst>
        </xdr:cNvPr>
        <xdr:cNvSpPr txBox="1">
          <a:spLocks noChangeArrowheads="1"/>
        </xdr:cNvSpPr>
      </xdr:nvSpPr>
      <xdr:spPr bwMode="auto">
        <a:xfrm>
          <a:off x="3480435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18</xdr:row>
      <xdr:rowOff>0</xdr:rowOff>
    </xdr:from>
    <xdr:ext cx="95250" cy="171450"/>
    <xdr:sp macro="" textlink="">
      <xdr:nvSpPr>
        <xdr:cNvPr id="102" name="Text Box 19">
          <a:extLst>
            <a:ext uri="{FF2B5EF4-FFF2-40B4-BE49-F238E27FC236}">
              <a16:creationId xmlns:a16="http://schemas.microsoft.com/office/drawing/2014/main" id="{00000000-0008-0000-0700-000066000000}"/>
            </a:ext>
          </a:extLst>
        </xdr:cNvPr>
        <xdr:cNvSpPr txBox="1">
          <a:spLocks noChangeArrowheads="1"/>
        </xdr:cNvSpPr>
      </xdr:nvSpPr>
      <xdr:spPr bwMode="auto">
        <a:xfrm>
          <a:off x="3480435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18</xdr:row>
      <xdr:rowOff>0</xdr:rowOff>
    </xdr:from>
    <xdr:ext cx="95250" cy="171450"/>
    <xdr:sp macro="" textlink="">
      <xdr:nvSpPr>
        <xdr:cNvPr id="103" name="Text Box 16">
          <a:extLst>
            <a:ext uri="{FF2B5EF4-FFF2-40B4-BE49-F238E27FC236}">
              <a16:creationId xmlns:a16="http://schemas.microsoft.com/office/drawing/2014/main" id="{00000000-0008-0000-0700-000067000000}"/>
            </a:ext>
          </a:extLst>
        </xdr:cNvPr>
        <xdr:cNvSpPr txBox="1">
          <a:spLocks noChangeArrowheads="1"/>
        </xdr:cNvSpPr>
      </xdr:nvSpPr>
      <xdr:spPr bwMode="auto">
        <a:xfrm>
          <a:off x="3480435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18</xdr:row>
      <xdr:rowOff>0</xdr:rowOff>
    </xdr:from>
    <xdr:ext cx="95250" cy="171450"/>
    <xdr:sp macro="" textlink="">
      <xdr:nvSpPr>
        <xdr:cNvPr id="104" name="Text Box 17">
          <a:extLst>
            <a:ext uri="{FF2B5EF4-FFF2-40B4-BE49-F238E27FC236}">
              <a16:creationId xmlns:a16="http://schemas.microsoft.com/office/drawing/2014/main" id="{00000000-0008-0000-0700-000068000000}"/>
            </a:ext>
          </a:extLst>
        </xdr:cNvPr>
        <xdr:cNvSpPr txBox="1">
          <a:spLocks noChangeArrowheads="1"/>
        </xdr:cNvSpPr>
      </xdr:nvSpPr>
      <xdr:spPr bwMode="auto">
        <a:xfrm>
          <a:off x="3480435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18</xdr:row>
      <xdr:rowOff>0</xdr:rowOff>
    </xdr:from>
    <xdr:ext cx="95250" cy="171450"/>
    <xdr:sp macro="" textlink="">
      <xdr:nvSpPr>
        <xdr:cNvPr id="105" name="Text Box 18">
          <a:extLst>
            <a:ext uri="{FF2B5EF4-FFF2-40B4-BE49-F238E27FC236}">
              <a16:creationId xmlns:a16="http://schemas.microsoft.com/office/drawing/2014/main" id="{00000000-0008-0000-0700-000069000000}"/>
            </a:ext>
          </a:extLst>
        </xdr:cNvPr>
        <xdr:cNvSpPr txBox="1">
          <a:spLocks noChangeArrowheads="1"/>
        </xdr:cNvSpPr>
      </xdr:nvSpPr>
      <xdr:spPr bwMode="auto">
        <a:xfrm>
          <a:off x="3480435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18</xdr:row>
      <xdr:rowOff>0</xdr:rowOff>
    </xdr:from>
    <xdr:ext cx="95250" cy="171450"/>
    <xdr:sp macro="" textlink="">
      <xdr:nvSpPr>
        <xdr:cNvPr id="106" name="Text Box 19">
          <a:extLst>
            <a:ext uri="{FF2B5EF4-FFF2-40B4-BE49-F238E27FC236}">
              <a16:creationId xmlns:a16="http://schemas.microsoft.com/office/drawing/2014/main" id="{00000000-0008-0000-0700-00006A000000}"/>
            </a:ext>
          </a:extLst>
        </xdr:cNvPr>
        <xdr:cNvSpPr txBox="1">
          <a:spLocks noChangeArrowheads="1"/>
        </xdr:cNvSpPr>
      </xdr:nvSpPr>
      <xdr:spPr bwMode="auto">
        <a:xfrm>
          <a:off x="3480435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22</xdr:row>
      <xdr:rowOff>0</xdr:rowOff>
    </xdr:from>
    <xdr:ext cx="95250" cy="171450"/>
    <xdr:sp macro="" textlink="">
      <xdr:nvSpPr>
        <xdr:cNvPr id="107" name="Text Box 16">
          <a:extLst>
            <a:ext uri="{FF2B5EF4-FFF2-40B4-BE49-F238E27FC236}">
              <a16:creationId xmlns:a16="http://schemas.microsoft.com/office/drawing/2014/main" id="{00000000-0008-0000-0700-00006B000000}"/>
            </a:ext>
          </a:extLst>
        </xdr:cNvPr>
        <xdr:cNvSpPr txBox="1">
          <a:spLocks noChangeArrowheads="1"/>
        </xdr:cNvSpPr>
      </xdr:nvSpPr>
      <xdr:spPr bwMode="auto">
        <a:xfrm>
          <a:off x="7610475"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22</xdr:row>
      <xdr:rowOff>0</xdr:rowOff>
    </xdr:from>
    <xdr:ext cx="95250" cy="171450"/>
    <xdr:sp macro="" textlink="">
      <xdr:nvSpPr>
        <xdr:cNvPr id="108" name="Text Box 17">
          <a:extLst>
            <a:ext uri="{FF2B5EF4-FFF2-40B4-BE49-F238E27FC236}">
              <a16:creationId xmlns:a16="http://schemas.microsoft.com/office/drawing/2014/main" id="{00000000-0008-0000-0700-00006C000000}"/>
            </a:ext>
          </a:extLst>
        </xdr:cNvPr>
        <xdr:cNvSpPr txBox="1">
          <a:spLocks noChangeArrowheads="1"/>
        </xdr:cNvSpPr>
      </xdr:nvSpPr>
      <xdr:spPr bwMode="auto">
        <a:xfrm>
          <a:off x="7610475"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22</xdr:row>
      <xdr:rowOff>0</xdr:rowOff>
    </xdr:from>
    <xdr:ext cx="95250" cy="171450"/>
    <xdr:sp macro="" textlink="">
      <xdr:nvSpPr>
        <xdr:cNvPr id="109" name="Text Box 18">
          <a:extLst>
            <a:ext uri="{FF2B5EF4-FFF2-40B4-BE49-F238E27FC236}">
              <a16:creationId xmlns:a16="http://schemas.microsoft.com/office/drawing/2014/main" id="{00000000-0008-0000-0700-00006D000000}"/>
            </a:ext>
          </a:extLst>
        </xdr:cNvPr>
        <xdr:cNvSpPr txBox="1">
          <a:spLocks noChangeArrowheads="1"/>
        </xdr:cNvSpPr>
      </xdr:nvSpPr>
      <xdr:spPr bwMode="auto">
        <a:xfrm>
          <a:off x="7610475"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22</xdr:row>
      <xdr:rowOff>0</xdr:rowOff>
    </xdr:from>
    <xdr:ext cx="95250" cy="171450"/>
    <xdr:sp macro="" textlink="">
      <xdr:nvSpPr>
        <xdr:cNvPr id="110" name="Text Box 19">
          <a:extLst>
            <a:ext uri="{FF2B5EF4-FFF2-40B4-BE49-F238E27FC236}">
              <a16:creationId xmlns:a16="http://schemas.microsoft.com/office/drawing/2014/main" id="{00000000-0008-0000-0700-00006E000000}"/>
            </a:ext>
          </a:extLst>
        </xdr:cNvPr>
        <xdr:cNvSpPr txBox="1">
          <a:spLocks noChangeArrowheads="1"/>
        </xdr:cNvSpPr>
      </xdr:nvSpPr>
      <xdr:spPr bwMode="auto">
        <a:xfrm>
          <a:off x="7610475"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504825</xdr:rowOff>
    </xdr:from>
    <xdr:ext cx="95250" cy="442269"/>
    <xdr:sp macro="" textlink="">
      <xdr:nvSpPr>
        <xdr:cNvPr id="111" name="Text Box 15">
          <a:extLst>
            <a:ext uri="{FF2B5EF4-FFF2-40B4-BE49-F238E27FC236}">
              <a16:creationId xmlns:a16="http://schemas.microsoft.com/office/drawing/2014/main" id="{00000000-0008-0000-0700-00006F000000}"/>
            </a:ext>
          </a:extLst>
        </xdr:cNvPr>
        <xdr:cNvSpPr txBox="1">
          <a:spLocks noChangeArrowheads="1"/>
        </xdr:cNvSpPr>
      </xdr:nvSpPr>
      <xdr:spPr bwMode="auto">
        <a:xfrm>
          <a:off x="7610475" y="29003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22</xdr:row>
      <xdr:rowOff>0</xdr:rowOff>
    </xdr:from>
    <xdr:ext cx="95250" cy="171450"/>
    <xdr:sp macro="" textlink="">
      <xdr:nvSpPr>
        <xdr:cNvPr id="112" name="Text Box 16">
          <a:extLst>
            <a:ext uri="{FF2B5EF4-FFF2-40B4-BE49-F238E27FC236}">
              <a16:creationId xmlns:a16="http://schemas.microsoft.com/office/drawing/2014/main" id="{00000000-0008-0000-0700-000070000000}"/>
            </a:ext>
          </a:extLst>
        </xdr:cNvPr>
        <xdr:cNvSpPr txBox="1">
          <a:spLocks noChangeArrowheads="1"/>
        </xdr:cNvSpPr>
      </xdr:nvSpPr>
      <xdr:spPr bwMode="auto">
        <a:xfrm>
          <a:off x="31699200"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22</xdr:row>
      <xdr:rowOff>0</xdr:rowOff>
    </xdr:from>
    <xdr:ext cx="95250" cy="171450"/>
    <xdr:sp macro="" textlink="">
      <xdr:nvSpPr>
        <xdr:cNvPr id="113" name="Text Box 17">
          <a:extLst>
            <a:ext uri="{FF2B5EF4-FFF2-40B4-BE49-F238E27FC236}">
              <a16:creationId xmlns:a16="http://schemas.microsoft.com/office/drawing/2014/main" id="{00000000-0008-0000-0700-000071000000}"/>
            </a:ext>
          </a:extLst>
        </xdr:cNvPr>
        <xdr:cNvSpPr txBox="1">
          <a:spLocks noChangeArrowheads="1"/>
        </xdr:cNvSpPr>
      </xdr:nvSpPr>
      <xdr:spPr bwMode="auto">
        <a:xfrm>
          <a:off x="31699200"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22</xdr:row>
      <xdr:rowOff>0</xdr:rowOff>
    </xdr:from>
    <xdr:ext cx="95250" cy="171450"/>
    <xdr:sp macro="" textlink="">
      <xdr:nvSpPr>
        <xdr:cNvPr id="114" name="Text Box 18">
          <a:extLst>
            <a:ext uri="{FF2B5EF4-FFF2-40B4-BE49-F238E27FC236}">
              <a16:creationId xmlns:a16="http://schemas.microsoft.com/office/drawing/2014/main" id="{00000000-0008-0000-0700-000072000000}"/>
            </a:ext>
          </a:extLst>
        </xdr:cNvPr>
        <xdr:cNvSpPr txBox="1">
          <a:spLocks noChangeArrowheads="1"/>
        </xdr:cNvSpPr>
      </xdr:nvSpPr>
      <xdr:spPr bwMode="auto">
        <a:xfrm>
          <a:off x="31699200"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22</xdr:row>
      <xdr:rowOff>0</xdr:rowOff>
    </xdr:from>
    <xdr:ext cx="95250" cy="171450"/>
    <xdr:sp macro="" textlink="">
      <xdr:nvSpPr>
        <xdr:cNvPr id="115" name="Text Box 19">
          <a:extLst>
            <a:ext uri="{FF2B5EF4-FFF2-40B4-BE49-F238E27FC236}">
              <a16:creationId xmlns:a16="http://schemas.microsoft.com/office/drawing/2014/main" id="{00000000-0008-0000-0700-000073000000}"/>
            </a:ext>
          </a:extLst>
        </xdr:cNvPr>
        <xdr:cNvSpPr txBox="1">
          <a:spLocks noChangeArrowheads="1"/>
        </xdr:cNvSpPr>
      </xdr:nvSpPr>
      <xdr:spPr bwMode="auto">
        <a:xfrm>
          <a:off x="31699200"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22</xdr:row>
      <xdr:rowOff>0</xdr:rowOff>
    </xdr:from>
    <xdr:ext cx="95250" cy="171450"/>
    <xdr:sp macro="" textlink="">
      <xdr:nvSpPr>
        <xdr:cNvPr id="116" name="Text Box 16">
          <a:extLst>
            <a:ext uri="{FF2B5EF4-FFF2-40B4-BE49-F238E27FC236}">
              <a16:creationId xmlns:a16="http://schemas.microsoft.com/office/drawing/2014/main" id="{00000000-0008-0000-0700-000074000000}"/>
            </a:ext>
          </a:extLst>
        </xdr:cNvPr>
        <xdr:cNvSpPr txBox="1">
          <a:spLocks noChangeArrowheads="1"/>
        </xdr:cNvSpPr>
      </xdr:nvSpPr>
      <xdr:spPr bwMode="auto">
        <a:xfrm>
          <a:off x="33070800"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22</xdr:row>
      <xdr:rowOff>0</xdr:rowOff>
    </xdr:from>
    <xdr:ext cx="95250" cy="171450"/>
    <xdr:sp macro="" textlink="">
      <xdr:nvSpPr>
        <xdr:cNvPr id="117" name="Text Box 17">
          <a:extLst>
            <a:ext uri="{FF2B5EF4-FFF2-40B4-BE49-F238E27FC236}">
              <a16:creationId xmlns:a16="http://schemas.microsoft.com/office/drawing/2014/main" id="{00000000-0008-0000-0700-000075000000}"/>
            </a:ext>
          </a:extLst>
        </xdr:cNvPr>
        <xdr:cNvSpPr txBox="1">
          <a:spLocks noChangeArrowheads="1"/>
        </xdr:cNvSpPr>
      </xdr:nvSpPr>
      <xdr:spPr bwMode="auto">
        <a:xfrm>
          <a:off x="33070800"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22</xdr:row>
      <xdr:rowOff>0</xdr:rowOff>
    </xdr:from>
    <xdr:ext cx="95250" cy="171450"/>
    <xdr:sp macro="" textlink="">
      <xdr:nvSpPr>
        <xdr:cNvPr id="118" name="Text Box 18">
          <a:extLst>
            <a:ext uri="{FF2B5EF4-FFF2-40B4-BE49-F238E27FC236}">
              <a16:creationId xmlns:a16="http://schemas.microsoft.com/office/drawing/2014/main" id="{00000000-0008-0000-0700-000076000000}"/>
            </a:ext>
          </a:extLst>
        </xdr:cNvPr>
        <xdr:cNvSpPr txBox="1">
          <a:spLocks noChangeArrowheads="1"/>
        </xdr:cNvSpPr>
      </xdr:nvSpPr>
      <xdr:spPr bwMode="auto">
        <a:xfrm>
          <a:off x="33070800"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22</xdr:row>
      <xdr:rowOff>0</xdr:rowOff>
    </xdr:from>
    <xdr:ext cx="95250" cy="171450"/>
    <xdr:sp macro="" textlink="">
      <xdr:nvSpPr>
        <xdr:cNvPr id="119" name="Text Box 19">
          <a:extLst>
            <a:ext uri="{FF2B5EF4-FFF2-40B4-BE49-F238E27FC236}">
              <a16:creationId xmlns:a16="http://schemas.microsoft.com/office/drawing/2014/main" id="{00000000-0008-0000-0700-000077000000}"/>
            </a:ext>
          </a:extLst>
        </xdr:cNvPr>
        <xdr:cNvSpPr txBox="1">
          <a:spLocks noChangeArrowheads="1"/>
        </xdr:cNvSpPr>
      </xdr:nvSpPr>
      <xdr:spPr bwMode="auto">
        <a:xfrm>
          <a:off x="33070800"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504825</xdr:rowOff>
    </xdr:from>
    <xdr:ext cx="95250" cy="442269"/>
    <xdr:sp macro="" textlink="">
      <xdr:nvSpPr>
        <xdr:cNvPr id="120" name="Text Box 15">
          <a:extLst>
            <a:ext uri="{FF2B5EF4-FFF2-40B4-BE49-F238E27FC236}">
              <a16:creationId xmlns:a16="http://schemas.microsoft.com/office/drawing/2014/main" id="{00000000-0008-0000-0700-000078000000}"/>
            </a:ext>
          </a:extLst>
        </xdr:cNvPr>
        <xdr:cNvSpPr txBox="1">
          <a:spLocks noChangeArrowheads="1"/>
        </xdr:cNvSpPr>
      </xdr:nvSpPr>
      <xdr:spPr bwMode="auto">
        <a:xfrm>
          <a:off x="33070800" y="29003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22</xdr:row>
      <xdr:rowOff>0</xdr:rowOff>
    </xdr:from>
    <xdr:ext cx="95250" cy="171450"/>
    <xdr:sp macro="" textlink="">
      <xdr:nvSpPr>
        <xdr:cNvPr id="121" name="Text Box 16">
          <a:extLst>
            <a:ext uri="{FF2B5EF4-FFF2-40B4-BE49-F238E27FC236}">
              <a16:creationId xmlns:a16="http://schemas.microsoft.com/office/drawing/2014/main" id="{00000000-0008-0000-0700-000079000000}"/>
            </a:ext>
          </a:extLst>
        </xdr:cNvPr>
        <xdr:cNvSpPr txBox="1">
          <a:spLocks noChangeArrowheads="1"/>
        </xdr:cNvSpPr>
      </xdr:nvSpPr>
      <xdr:spPr bwMode="auto">
        <a:xfrm>
          <a:off x="33070800"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22</xdr:row>
      <xdr:rowOff>0</xdr:rowOff>
    </xdr:from>
    <xdr:ext cx="95250" cy="171450"/>
    <xdr:sp macro="" textlink="">
      <xdr:nvSpPr>
        <xdr:cNvPr id="122" name="Text Box 17">
          <a:extLst>
            <a:ext uri="{FF2B5EF4-FFF2-40B4-BE49-F238E27FC236}">
              <a16:creationId xmlns:a16="http://schemas.microsoft.com/office/drawing/2014/main" id="{00000000-0008-0000-0700-00007A000000}"/>
            </a:ext>
          </a:extLst>
        </xdr:cNvPr>
        <xdr:cNvSpPr txBox="1">
          <a:spLocks noChangeArrowheads="1"/>
        </xdr:cNvSpPr>
      </xdr:nvSpPr>
      <xdr:spPr bwMode="auto">
        <a:xfrm>
          <a:off x="33070800"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22</xdr:row>
      <xdr:rowOff>0</xdr:rowOff>
    </xdr:from>
    <xdr:ext cx="95250" cy="171450"/>
    <xdr:sp macro="" textlink="">
      <xdr:nvSpPr>
        <xdr:cNvPr id="123" name="Text Box 18">
          <a:extLst>
            <a:ext uri="{FF2B5EF4-FFF2-40B4-BE49-F238E27FC236}">
              <a16:creationId xmlns:a16="http://schemas.microsoft.com/office/drawing/2014/main" id="{00000000-0008-0000-0700-00007B000000}"/>
            </a:ext>
          </a:extLst>
        </xdr:cNvPr>
        <xdr:cNvSpPr txBox="1">
          <a:spLocks noChangeArrowheads="1"/>
        </xdr:cNvSpPr>
      </xdr:nvSpPr>
      <xdr:spPr bwMode="auto">
        <a:xfrm>
          <a:off x="33070800"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22</xdr:row>
      <xdr:rowOff>0</xdr:rowOff>
    </xdr:from>
    <xdr:ext cx="95250" cy="171450"/>
    <xdr:sp macro="" textlink="">
      <xdr:nvSpPr>
        <xdr:cNvPr id="124" name="Text Box 19">
          <a:extLst>
            <a:ext uri="{FF2B5EF4-FFF2-40B4-BE49-F238E27FC236}">
              <a16:creationId xmlns:a16="http://schemas.microsoft.com/office/drawing/2014/main" id="{00000000-0008-0000-0700-00007C000000}"/>
            </a:ext>
          </a:extLst>
        </xdr:cNvPr>
        <xdr:cNvSpPr txBox="1">
          <a:spLocks noChangeArrowheads="1"/>
        </xdr:cNvSpPr>
      </xdr:nvSpPr>
      <xdr:spPr bwMode="auto">
        <a:xfrm>
          <a:off x="33070800"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504825</xdr:rowOff>
    </xdr:from>
    <xdr:ext cx="95250" cy="442269"/>
    <xdr:sp macro="" textlink="">
      <xdr:nvSpPr>
        <xdr:cNvPr id="125" name="Text Box 15">
          <a:extLst>
            <a:ext uri="{FF2B5EF4-FFF2-40B4-BE49-F238E27FC236}">
              <a16:creationId xmlns:a16="http://schemas.microsoft.com/office/drawing/2014/main" id="{00000000-0008-0000-0700-00007D000000}"/>
            </a:ext>
          </a:extLst>
        </xdr:cNvPr>
        <xdr:cNvSpPr txBox="1">
          <a:spLocks noChangeArrowheads="1"/>
        </xdr:cNvSpPr>
      </xdr:nvSpPr>
      <xdr:spPr bwMode="auto">
        <a:xfrm>
          <a:off x="33070800" y="29003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22</xdr:row>
      <xdr:rowOff>0</xdr:rowOff>
    </xdr:from>
    <xdr:ext cx="95250" cy="171450"/>
    <xdr:sp macro="" textlink="">
      <xdr:nvSpPr>
        <xdr:cNvPr id="126" name="Text Box 16">
          <a:extLst>
            <a:ext uri="{FF2B5EF4-FFF2-40B4-BE49-F238E27FC236}">
              <a16:creationId xmlns:a16="http://schemas.microsoft.com/office/drawing/2014/main" id="{00000000-0008-0000-0700-00007E000000}"/>
            </a:ext>
          </a:extLst>
        </xdr:cNvPr>
        <xdr:cNvSpPr txBox="1">
          <a:spLocks noChangeArrowheads="1"/>
        </xdr:cNvSpPr>
      </xdr:nvSpPr>
      <xdr:spPr bwMode="auto">
        <a:xfrm>
          <a:off x="34804350"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22</xdr:row>
      <xdr:rowOff>0</xdr:rowOff>
    </xdr:from>
    <xdr:ext cx="95250" cy="171450"/>
    <xdr:sp macro="" textlink="">
      <xdr:nvSpPr>
        <xdr:cNvPr id="127" name="Text Box 17">
          <a:extLst>
            <a:ext uri="{FF2B5EF4-FFF2-40B4-BE49-F238E27FC236}">
              <a16:creationId xmlns:a16="http://schemas.microsoft.com/office/drawing/2014/main" id="{00000000-0008-0000-0700-00007F000000}"/>
            </a:ext>
          </a:extLst>
        </xdr:cNvPr>
        <xdr:cNvSpPr txBox="1">
          <a:spLocks noChangeArrowheads="1"/>
        </xdr:cNvSpPr>
      </xdr:nvSpPr>
      <xdr:spPr bwMode="auto">
        <a:xfrm>
          <a:off x="34804350"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22</xdr:row>
      <xdr:rowOff>0</xdr:rowOff>
    </xdr:from>
    <xdr:ext cx="95250" cy="171450"/>
    <xdr:sp macro="" textlink="">
      <xdr:nvSpPr>
        <xdr:cNvPr id="128" name="Text Box 18">
          <a:extLst>
            <a:ext uri="{FF2B5EF4-FFF2-40B4-BE49-F238E27FC236}">
              <a16:creationId xmlns:a16="http://schemas.microsoft.com/office/drawing/2014/main" id="{00000000-0008-0000-0700-000080000000}"/>
            </a:ext>
          </a:extLst>
        </xdr:cNvPr>
        <xdr:cNvSpPr txBox="1">
          <a:spLocks noChangeArrowheads="1"/>
        </xdr:cNvSpPr>
      </xdr:nvSpPr>
      <xdr:spPr bwMode="auto">
        <a:xfrm>
          <a:off x="34804350"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22</xdr:row>
      <xdr:rowOff>0</xdr:rowOff>
    </xdr:from>
    <xdr:ext cx="95250" cy="171450"/>
    <xdr:sp macro="" textlink="">
      <xdr:nvSpPr>
        <xdr:cNvPr id="129" name="Text Box 19">
          <a:extLst>
            <a:ext uri="{FF2B5EF4-FFF2-40B4-BE49-F238E27FC236}">
              <a16:creationId xmlns:a16="http://schemas.microsoft.com/office/drawing/2014/main" id="{00000000-0008-0000-0700-000081000000}"/>
            </a:ext>
          </a:extLst>
        </xdr:cNvPr>
        <xdr:cNvSpPr txBox="1">
          <a:spLocks noChangeArrowheads="1"/>
        </xdr:cNvSpPr>
      </xdr:nvSpPr>
      <xdr:spPr bwMode="auto">
        <a:xfrm>
          <a:off x="34804350"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22</xdr:row>
      <xdr:rowOff>0</xdr:rowOff>
    </xdr:from>
    <xdr:ext cx="95250" cy="171450"/>
    <xdr:sp macro="" textlink="">
      <xdr:nvSpPr>
        <xdr:cNvPr id="130" name="Text Box 16">
          <a:extLst>
            <a:ext uri="{FF2B5EF4-FFF2-40B4-BE49-F238E27FC236}">
              <a16:creationId xmlns:a16="http://schemas.microsoft.com/office/drawing/2014/main" id="{00000000-0008-0000-0700-000082000000}"/>
            </a:ext>
          </a:extLst>
        </xdr:cNvPr>
        <xdr:cNvSpPr txBox="1">
          <a:spLocks noChangeArrowheads="1"/>
        </xdr:cNvSpPr>
      </xdr:nvSpPr>
      <xdr:spPr bwMode="auto">
        <a:xfrm>
          <a:off x="34804350"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22</xdr:row>
      <xdr:rowOff>0</xdr:rowOff>
    </xdr:from>
    <xdr:ext cx="95250" cy="171450"/>
    <xdr:sp macro="" textlink="">
      <xdr:nvSpPr>
        <xdr:cNvPr id="131" name="Text Box 17">
          <a:extLst>
            <a:ext uri="{FF2B5EF4-FFF2-40B4-BE49-F238E27FC236}">
              <a16:creationId xmlns:a16="http://schemas.microsoft.com/office/drawing/2014/main" id="{00000000-0008-0000-0700-000083000000}"/>
            </a:ext>
          </a:extLst>
        </xdr:cNvPr>
        <xdr:cNvSpPr txBox="1">
          <a:spLocks noChangeArrowheads="1"/>
        </xdr:cNvSpPr>
      </xdr:nvSpPr>
      <xdr:spPr bwMode="auto">
        <a:xfrm>
          <a:off x="34804350"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22</xdr:row>
      <xdr:rowOff>0</xdr:rowOff>
    </xdr:from>
    <xdr:ext cx="95250" cy="171450"/>
    <xdr:sp macro="" textlink="">
      <xdr:nvSpPr>
        <xdr:cNvPr id="132" name="Text Box 18">
          <a:extLst>
            <a:ext uri="{FF2B5EF4-FFF2-40B4-BE49-F238E27FC236}">
              <a16:creationId xmlns:a16="http://schemas.microsoft.com/office/drawing/2014/main" id="{00000000-0008-0000-0700-000084000000}"/>
            </a:ext>
          </a:extLst>
        </xdr:cNvPr>
        <xdr:cNvSpPr txBox="1">
          <a:spLocks noChangeArrowheads="1"/>
        </xdr:cNvSpPr>
      </xdr:nvSpPr>
      <xdr:spPr bwMode="auto">
        <a:xfrm>
          <a:off x="34804350"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22</xdr:row>
      <xdr:rowOff>0</xdr:rowOff>
    </xdr:from>
    <xdr:ext cx="95250" cy="171450"/>
    <xdr:sp macro="" textlink="">
      <xdr:nvSpPr>
        <xdr:cNvPr id="133" name="Text Box 19">
          <a:extLst>
            <a:ext uri="{FF2B5EF4-FFF2-40B4-BE49-F238E27FC236}">
              <a16:creationId xmlns:a16="http://schemas.microsoft.com/office/drawing/2014/main" id="{00000000-0008-0000-0700-000085000000}"/>
            </a:ext>
          </a:extLst>
        </xdr:cNvPr>
        <xdr:cNvSpPr txBox="1">
          <a:spLocks noChangeArrowheads="1"/>
        </xdr:cNvSpPr>
      </xdr:nvSpPr>
      <xdr:spPr bwMode="auto">
        <a:xfrm>
          <a:off x="34804350"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22</xdr:row>
      <xdr:rowOff>0</xdr:rowOff>
    </xdr:from>
    <xdr:ext cx="95250" cy="171450"/>
    <xdr:sp macro="" textlink="">
      <xdr:nvSpPr>
        <xdr:cNvPr id="134" name="Text Box 16">
          <a:extLst>
            <a:ext uri="{FF2B5EF4-FFF2-40B4-BE49-F238E27FC236}">
              <a16:creationId xmlns:a16="http://schemas.microsoft.com/office/drawing/2014/main" id="{00000000-0008-0000-0700-000086000000}"/>
            </a:ext>
          </a:extLst>
        </xdr:cNvPr>
        <xdr:cNvSpPr txBox="1">
          <a:spLocks noChangeArrowheads="1"/>
        </xdr:cNvSpPr>
      </xdr:nvSpPr>
      <xdr:spPr bwMode="auto">
        <a:xfrm>
          <a:off x="34804350"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22</xdr:row>
      <xdr:rowOff>0</xdr:rowOff>
    </xdr:from>
    <xdr:ext cx="95250" cy="171450"/>
    <xdr:sp macro="" textlink="">
      <xdr:nvSpPr>
        <xdr:cNvPr id="135" name="Text Box 17">
          <a:extLst>
            <a:ext uri="{FF2B5EF4-FFF2-40B4-BE49-F238E27FC236}">
              <a16:creationId xmlns:a16="http://schemas.microsoft.com/office/drawing/2014/main" id="{00000000-0008-0000-0700-000087000000}"/>
            </a:ext>
          </a:extLst>
        </xdr:cNvPr>
        <xdr:cNvSpPr txBox="1">
          <a:spLocks noChangeArrowheads="1"/>
        </xdr:cNvSpPr>
      </xdr:nvSpPr>
      <xdr:spPr bwMode="auto">
        <a:xfrm>
          <a:off x="34804350"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22</xdr:row>
      <xdr:rowOff>0</xdr:rowOff>
    </xdr:from>
    <xdr:ext cx="95250" cy="171450"/>
    <xdr:sp macro="" textlink="">
      <xdr:nvSpPr>
        <xdr:cNvPr id="136" name="Text Box 18">
          <a:extLst>
            <a:ext uri="{FF2B5EF4-FFF2-40B4-BE49-F238E27FC236}">
              <a16:creationId xmlns:a16="http://schemas.microsoft.com/office/drawing/2014/main" id="{00000000-0008-0000-0700-000088000000}"/>
            </a:ext>
          </a:extLst>
        </xdr:cNvPr>
        <xdr:cNvSpPr txBox="1">
          <a:spLocks noChangeArrowheads="1"/>
        </xdr:cNvSpPr>
      </xdr:nvSpPr>
      <xdr:spPr bwMode="auto">
        <a:xfrm>
          <a:off x="34804350"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22</xdr:row>
      <xdr:rowOff>0</xdr:rowOff>
    </xdr:from>
    <xdr:ext cx="95250" cy="171450"/>
    <xdr:sp macro="" textlink="">
      <xdr:nvSpPr>
        <xdr:cNvPr id="137" name="Text Box 19">
          <a:extLst>
            <a:ext uri="{FF2B5EF4-FFF2-40B4-BE49-F238E27FC236}">
              <a16:creationId xmlns:a16="http://schemas.microsoft.com/office/drawing/2014/main" id="{00000000-0008-0000-0700-000089000000}"/>
            </a:ext>
          </a:extLst>
        </xdr:cNvPr>
        <xdr:cNvSpPr txBox="1">
          <a:spLocks noChangeArrowheads="1"/>
        </xdr:cNvSpPr>
      </xdr:nvSpPr>
      <xdr:spPr bwMode="auto">
        <a:xfrm>
          <a:off x="34804350"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22</xdr:row>
      <xdr:rowOff>0</xdr:rowOff>
    </xdr:from>
    <xdr:ext cx="95250" cy="171450"/>
    <xdr:sp macro="" textlink="">
      <xdr:nvSpPr>
        <xdr:cNvPr id="138" name="Text Box 16">
          <a:extLst>
            <a:ext uri="{FF2B5EF4-FFF2-40B4-BE49-F238E27FC236}">
              <a16:creationId xmlns:a16="http://schemas.microsoft.com/office/drawing/2014/main" id="{00000000-0008-0000-0700-00008A000000}"/>
            </a:ext>
          </a:extLst>
        </xdr:cNvPr>
        <xdr:cNvSpPr txBox="1">
          <a:spLocks noChangeArrowheads="1"/>
        </xdr:cNvSpPr>
      </xdr:nvSpPr>
      <xdr:spPr bwMode="auto">
        <a:xfrm>
          <a:off x="34804350"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22</xdr:row>
      <xdr:rowOff>0</xdr:rowOff>
    </xdr:from>
    <xdr:ext cx="95250" cy="171450"/>
    <xdr:sp macro="" textlink="">
      <xdr:nvSpPr>
        <xdr:cNvPr id="139" name="Text Box 17">
          <a:extLst>
            <a:ext uri="{FF2B5EF4-FFF2-40B4-BE49-F238E27FC236}">
              <a16:creationId xmlns:a16="http://schemas.microsoft.com/office/drawing/2014/main" id="{00000000-0008-0000-0700-00008B000000}"/>
            </a:ext>
          </a:extLst>
        </xdr:cNvPr>
        <xdr:cNvSpPr txBox="1">
          <a:spLocks noChangeArrowheads="1"/>
        </xdr:cNvSpPr>
      </xdr:nvSpPr>
      <xdr:spPr bwMode="auto">
        <a:xfrm>
          <a:off x="34804350"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22</xdr:row>
      <xdr:rowOff>0</xdr:rowOff>
    </xdr:from>
    <xdr:ext cx="95250" cy="171450"/>
    <xdr:sp macro="" textlink="">
      <xdr:nvSpPr>
        <xdr:cNvPr id="140" name="Text Box 18">
          <a:extLst>
            <a:ext uri="{FF2B5EF4-FFF2-40B4-BE49-F238E27FC236}">
              <a16:creationId xmlns:a16="http://schemas.microsoft.com/office/drawing/2014/main" id="{00000000-0008-0000-0700-00008C000000}"/>
            </a:ext>
          </a:extLst>
        </xdr:cNvPr>
        <xdr:cNvSpPr txBox="1">
          <a:spLocks noChangeArrowheads="1"/>
        </xdr:cNvSpPr>
      </xdr:nvSpPr>
      <xdr:spPr bwMode="auto">
        <a:xfrm>
          <a:off x="34804350"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22</xdr:row>
      <xdr:rowOff>0</xdr:rowOff>
    </xdr:from>
    <xdr:ext cx="95250" cy="171450"/>
    <xdr:sp macro="" textlink="">
      <xdr:nvSpPr>
        <xdr:cNvPr id="141" name="Text Box 19">
          <a:extLst>
            <a:ext uri="{FF2B5EF4-FFF2-40B4-BE49-F238E27FC236}">
              <a16:creationId xmlns:a16="http://schemas.microsoft.com/office/drawing/2014/main" id="{00000000-0008-0000-0700-00008D000000}"/>
            </a:ext>
          </a:extLst>
        </xdr:cNvPr>
        <xdr:cNvSpPr txBox="1">
          <a:spLocks noChangeArrowheads="1"/>
        </xdr:cNvSpPr>
      </xdr:nvSpPr>
      <xdr:spPr bwMode="auto">
        <a:xfrm>
          <a:off x="34804350" y="24298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178594</xdr:colOff>
      <xdr:row>0</xdr:row>
      <xdr:rowOff>71438</xdr:rowOff>
    </xdr:from>
    <xdr:to>
      <xdr:col>1</xdr:col>
      <xdr:colOff>881063</xdr:colOff>
      <xdr:row>3</xdr:row>
      <xdr:rowOff>54769</xdr:rowOff>
    </xdr:to>
    <xdr:pic>
      <xdr:nvPicPr>
        <xdr:cNvPr id="142" name="Imagen 3">
          <a:extLst>
            <a:ext uri="{FF2B5EF4-FFF2-40B4-BE49-F238E27FC236}">
              <a16:creationId xmlns:a16="http://schemas.microsoft.com/office/drawing/2014/main" id="{00000000-0008-0000-0700-00008E000000}"/>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178594" y="71438"/>
          <a:ext cx="1140619" cy="640556"/>
        </a:xfrm>
        <a:prstGeom prst="rect">
          <a:avLst/>
        </a:prstGeom>
      </xdr:spPr>
    </xdr:pic>
    <xdr:clientData/>
  </xdr:twoCellAnchor>
  <xdr:oneCellAnchor>
    <xdr:from>
      <xdr:col>12</xdr:col>
      <xdr:colOff>0</xdr:colOff>
      <xdr:row>25</xdr:row>
      <xdr:rowOff>504825</xdr:rowOff>
    </xdr:from>
    <xdr:ext cx="95250" cy="442269"/>
    <xdr:sp macro="" textlink="">
      <xdr:nvSpPr>
        <xdr:cNvPr id="143" name="Text Box 15">
          <a:extLst>
            <a:ext uri="{FF2B5EF4-FFF2-40B4-BE49-F238E27FC236}">
              <a16:creationId xmlns:a16="http://schemas.microsoft.com/office/drawing/2014/main" id="{00000000-0008-0000-0700-00008F000000}"/>
            </a:ext>
          </a:extLst>
        </xdr:cNvPr>
        <xdr:cNvSpPr txBox="1">
          <a:spLocks noChangeArrowheads="1"/>
        </xdr:cNvSpPr>
      </xdr:nvSpPr>
      <xdr:spPr bwMode="auto">
        <a:xfrm>
          <a:off x="7610475" y="29003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504825</xdr:rowOff>
    </xdr:from>
    <xdr:ext cx="95250" cy="442269"/>
    <xdr:sp macro="" textlink="">
      <xdr:nvSpPr>
        <xdr:cNvPr id="144" name="Text Box 15">
          <a:extLst>
            <a:ext uri="{FF2B5EF4-FFF2-40B4-BE49-F238E27FC236}">
              <a16:creationId xmlns:a16="http://schemas.microsoft.com/office/drawing/2014/main" id="{00000000-0008-0000-0700-000090000000}"/>
            </a:ext>
          </a:extLst>
        </xdr:cNvPr>
        <xdr:cNvSpPr txBox="1">
          <a:spLocks noChangeArrowheads="1"/>
        </xdr:cNvSpPr>
      </xdr:nvSpPr>
      <xdr:spPr bwMode="auto">
        <a:xfrm>
          <a:off x="33070800" y="29003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504825</xdr:rowOff>
    </xdr:from>
    <xdr:ext cx="95250" cy="442269"/>
    <xdr:sp macro="" textlink="">
      <xdr:nvSpPr>
        <xdr:cNvPr id="145" name="Text Box 15">
          <a:extLst>
            <a:ext uri="{FF2B5EF4-FFF2-40B4-BE49-F238E27FC236}">
              <a16:creationId xmlns:a16="http://schemas.microsoft.com/office/drawing/2014/main" id="{00000000-0008-0000-0700-000091000000}"/>
            </a:ext>
          </a:extLst>
        </xdr:cNvPr>
        <xdr:cNvSpPr txBox="1">
          <a:spLocks noChangeArrowheads="1"/>
        </xdr:cNvSpPr>
      </xdr:nvSpPr>
      <xdr:spPr bwMode="auto">
        <a:xfrm>
          <a:off x="33070800" y="29003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18</xdr:row>
      <xdr:rowOff>0</xdr:rowOff>
    </xdr:from>
    <xdr:ext cx="95250" cy="171450"/>
    <xdr:sp macro="" textlink="">
      <xdr:nvSpPr>
        <xdr:cNvPr id="146" name="Text Box 16">
          <a:extLst>
            <a:ext uri="{FF2B5EF4-FFF2-40B4-BE49-F238E27FC236}">
              <a16:creationId xmlns:a16="http://schemas.microsoft.com/office/drawing/2014/main" id="{00000000-0008-0000-0700-000092000000}"/>
            </a:ext>
          </a:extLst>
        </xdr:cNvPr>
        <xdr:cNvSpPr txBox="1">
          <a:spLocks noChangeArrowheads="1"/>
        </xdr:cNvSpPr>
      </xdr:nvSpPr>
      <xdr:spPr bwMode="auto">
        <a:xfrm>
          <a:off x="3169920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18</xdr:row>
      <xdr:rowOff>0</xdr:rowOff>
    </xdr:from>
    <xdr:ext cx="95250" cy="171450"/>
    <xdr:sp macro="" textlink="">
      <xdr:nvSpPr>
        <xdr:cNvPr id="147" name="Text Box 17">
          <a:extLst>
            <a:ext uri="{FF2B5EF4-FFF2-40B4-BE49-F238E27FC236}">
              <a16:creationId xmlns:a16="http://schemas.microsoft.com/office/drawing/2014/main" id="{00000000-0008-0000-0700-000093000000}"/>
            </a:ext>
          </a:extLst>
        </xdr:cNvPr>
        <xdr:cNvSpPr txBox="1">
          <a:spLocks noChangeArrowheads="1"/>
        </xdr:cNvSpPr>
      </xdr:nvSpPr>
      <xdr:spPr bwMode="auto">
        <a:xfrm>
          <a:off x="3169920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18</xdr:row>
      <xdr:rowOff>0</xdr:rowOff>
    </xdr:from>
    <xdr:ext cx="95250" cy="171450"/>
    <xdr:sp macro="" textlink="">
      <xdr:nvSpPr>
        <xdr:cNvPr id="148" name="Text Box 18">
          <a:extLst>
            <a:ext uri="{FF2B5EF4-FFF2-40B4-BE49-F238E27FC236}">
              <a16:creationId xmlns:a16="http://schemas.microsoft.com/office/drawing/2014/main" id="{00000000-0008-0000-0700-000094000000}"/>
            </a:ext>
          </a:extLst>
        </xdr:cNvPr>
        <xdr:cNvSpPr txBox="1">
          <a:spLocks noChangeArrowheads="1"/>
        </xdr:cNvSpPr>
      </xdr:nvSpPr>
      <xdr:spPr bwMode="auto">
        <a:xfrm>
          <a:off x="3169920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18</xdr:row>
      <xdr:rowOff>0</xdr:rowOff>
    </xdr:from>
    <xdr:ext cx="95250" cy="171450"/>
    <xdr:sp macro="" textlink="">
      <xdr:nvSpPr>
        <xdr:cNvPr id="149" name="Text Box 19">
          <a:extLst>
            <a:ext uri="{FF2B5EF4-FFF2-40B4-BE49-F238E27FC236}">
              <a16:creationId xmlns:a16="http://schemas.microsoft.com/office/drawing/2014/main" id="{00000000-0008-0000-0700-000095000000}"/>
            </a:ext>
          </a:extLst>
        </xdr:cNvPr>
        <xdr:cNvSpPr txBox="1">
          <a:spLocks noChangeArrowheads="1"/>
        </xdr:cNvSpPr>
      </xdr:nvSpPr>
      <xdr:spPr bwMode="auto">
        <a:xfrm>
          <a:off x="3169920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0</xdr:rowOff>
    </xdr:from>
    <xdr:ext cx="95250" cy="171450"/>
    <xdr:sp macro="" textlink="">
      <xdr:nvSpPr>
        <xdr:cNvPr id="150" name="Text Box 16">
          <a:extLst>
            <a:ext uri="{FF2B5EF4-FFF2-40B4-BE49-F238E27FC236}">
              <a16:creationId xmlns:a16="http://schemas.microsoft.com/office/drawing/2014/main" id="{00000000-0008-0000-0700-000096000000}"/>
            </a:ext>
          </a:extLst>
        </xdr:cNvPr>
        <xdr:cNvSpPr txBox="1">
          <a:spLocks noChangeArrowheads="1"/>
        </xdr:cNvSpPr>
      </xdr:nvSpPr>
      <xdr:spPr bwMode="auto">
        <a:xfrm>
          <a:off x="3307080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0</xdr:rowOff>
    </xdr:from>
    <xdr:ext cx="95250" cy="171450"/>
    <xdr:sp macro="" textlink="">
      <xdr:nvSpPr>
        <xdr:cNvPr id="151" name="Text Box 17">
          <a:extLst>
            <a:ext uri="{FF2B5EF4-FFF2-40B4-BE49-F238E27FC236}">
              <a16:creationId xmlns:a16="http://schemas.microsoft.com/office/drawing/2014/main" id="{00000000-0008-0000-0700-000097000000}"/>
            </a:ext>
          </a:extLst>
        </xdr:cNvPr>
        <xdr:cNvSpPr txBox="1">
          <a:spLocks noChangeArrowheads="1"/>
        </xdr:cNvSpPr>
      </xdr:nvSpPr>
      <xdr:spPr bwMode="auto">
        <a:xfrm>
          <a:off x="3307080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0</xdr:rowOff>
    </xdr:from>
    <xdr:ext cx="95250" cy="171450"/>
    <xdr:sp macro="" textlink="">
      <xdr:nvSpPr>
        <xdr:cNvPr id="152" name="Text Box 18">
          <a:extLst>
            <a:ext uri="{FF2B5EF4-FFF2-40B4-BE49-F238E27FC236}">
              <a16:creationId xmlns:a16="http://schemas.microsoft.com/office/drawing/2014/main" id="{00000000-0008-0000-0700-000098000000}"/>
            </a:ext>
          </a:extLst>
        </xdr:cNvPr>
        <xdr:cNvSpPr txBox="1">
          <a:spLocks noChangeArrowheads="1"/>
        </xdr:cNvSpPr>
      </xdr:nvSpPr>
      <xdr:spPr bwMode="auto">
        <a:xfrm>
          <a:off x="3307080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0</xdr:rowOff>
    </xdr:from>
    <xdr:ext cx="95250" cy="171450"/>
    <xdr:sp macro="" textlink="">
      <xdr:nvSpPr>
        <xdr:cNvPr id="153" name="Text Box 19">
          <a:extLst>
            <a:ext uri="{FF2B5EF4-FFF2-40B4-BE49-F238E27FC236}">
              <a16:creationId xmlns:a16="http://schemas.microsoft.com/office/drawing/2014/main" id="{00000000-0008-0000-0700-000099000000}"/>
            </a:ext>
          </a:extLst>
        </xdr:cNvPr>
        <xdr:cNvSpPr txBox="1">
          <a:spLocks noChangeArrowheads="1"/>
        </xdr:cNvSpPr>
      </xdr:nvSpPr>
      <xdr:spPr bwMode="auto">
        <a:xfrm>
          <a:off x="3307080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21</xdr:row>
      <xdr:rowOff>504825</xdr:rowOff>
    </xdr:from>
    <xdr:ext cx="95250" cy="442269"/>
    <xdr:sp macro="" textlink="">
      <xdr:nvSpPr>
        <xdr:cNvPr id="154" name="Text Box 15">
          <a:extLst>
            <a:ext uri="{FF2B5EF4-FFF2-40B4-BE49-F238E27FC236}">
              <a16:creationId xmlns:a16="http://schemas.microsoft.com/office/drawing/2014/main" id="{00000000-0008-0000-0700-00009A000000}"/>
            </a:ext>
          </a:extLst>
        </xdr:cNvPr>
        <xdr:cNvSpPr txBox="1">
          <a:spLocks noChangeArrowheads="1"/>
        </xdr:cNvSpPr>
      </xdr:nvSpPr>
      <xdr:spPr bwMode="auto">
        <a:xfrm>
          <a:off x="33070800" y="23402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0</xdr:rowOff>
    </xdr:from>
    <xdr:ext cx="95250" cy="171450"/>
    <xdr:sp macro="" textlink="">
      <xdr:nvSpPr>
        <xdr:cNvPr id="155" name="Text Box 16">
          <a:extLst>
            <a:ext uri="{FF2B5EF4-FFF2-40B4-BE49-F238E27FC236}">
              <a16:creationId xmlns:a16="http://schemas.microsoft.com/office/drawing/2014/main" id="{00000000-0008-0000-0700-00009B000000}"/>
            </a:ext>
          </a:extLst>
        </xdr:cNvPr>
        <xdr:cNvSpPr txBox="1">
          <a:spLocks noChangeArrowheads="1"/>
        </xdr:cNvSpPr>
      </xdr:nvSpPr>
      <xdr:spPr bwMode="auto">
        <a:xfrm>
          <a:off x="3307080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0</xdr:rowOff>
    </xdr:from>
    <xdr:ext cx="95250" cy="171450"/>
    <xdr:sp macro="" textlink="">
      <xdr:nvSpPr>
        <xdr:cNvPr id="156" name="Text Box 17">
          <a:extLst>
            <a:ext uri="{FF2B5EF4-FFF2-40B4-BE49-F238E27FC236}">
              <a16:creationId xmlns:a16="http://schemas.microsoft.com/office/drawing/2014/main" id="{00000000-0008-0000-0700-00009C000000}"/>
            </a:ext>
          </a:extLst>
        </xdr:cNvPr>
        <xdr:cNvSpPr txBox="1">
          <a:spLocks noChangeArrowheads="1"/>
        </xdr:cNvSpPr>
      </xdr:nvSpPr>
      <xdr:spPr bwMode="auto">
        <a:xfrm>
          <a:off x="3307080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0</xdr:rowOff>
    </xdr:from>
    <xdr:ext cx="95250" cy="171450"/>
    <xdr:sp macro="" textlink="">
      <xdr:nvSpPr>
        <xdr:cNvPr id="157" name="Text Box 18">
          <a:extLst>
            <a:ext uri="{FF2B5EF4-FFF2-40B4-BE49-F238E27FC236}">
              <a16:creationId xmlns:a16="http://schemas.microsoft.com/office/drawing/2014/main" id="{00000000-0008-0000-0700-00009D000000}"/>
            </a:ext>
          </a:extLst>
        </xdr:cNvPr>
        <xdr:cNvSpPr txBox="1">
          <a:spLocks noChangeArrowheads="1"/>
        </xdr:cNvSpPr>
      </xdr:nvSpPr>
      <xdr:spPr bwMode="auto">
        <a:xfrm>
          <a:off x="3307080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0</xdr:rowOff>
    </xdr:from>
    <xdr:ext cx="95250" cy="171450"/>
    <xdr:sp macro="" textlink="">
      <xdr:nvSpPr>
        <xdr:cNvPr id="158" name="Text Box 19">
          <a:extLst>
            <a:ext uri="{FF2B5EF4-FFF2-40B4-BE49-F238E27FC236}">
              <a16:creationId xmlns:a16="http://schemas.microsoft.com/office/drawing/2014/main" id="{00000000-0008-0000-0700-00009E000000}"/>
            </a:ext>
          </a:extLst>
        </xdr:cNvPr>
        <xdr:cNvSpPr txBox="1">
          <a:spLocks noChangeArrowheads="1"/>
        </xdr:cNvSpPr>
      </xdr:nvSpPr>
      <xdr:spPr bwMode="auto">
        <a:xfrm>
          <a:off x="33070800" y="18697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21</xdr:row>
      <xdr:rowOff>504825</xdr:rowOff>
    </xdr:from>
    <xdr:ext cx="95250" cy="442269"/>
    <xdr:sp macro="" textlink="">
      <xdr:nvSpPr>
        <xdr:cNvPr id="159" name="Text Box 15">
          <a:extLst>
            <a:ext uri="{FF2B5EF4-FFF2-40B4-BE49-F238E27FC236}">
              <a16:creationId xmlns:a16="http://schemas.microsoft.com/office/drawing/2014/main" id="{00000000-0008-0000-0700-00009F000000}"/>
            </a:ext>
          </a:extLst>
        </xdr:cNvPr>
        <xdr:cNvSpPr txBox="1">
          <a:spLocks noChangeArrowheads="1"/>
        </xdr:cNvSpPr>
      </xdr:nvSpPr>
      <xdr:spPr bwMode="auto">
        <a:xfrm>
          <a:off x="33070800" y="23402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9.xml><?xml version="1.0" encoding="utf-8"?>
<xdr:wsDr xmlns:xdr="http://schemas.openxmlformats.org/drawingml/2006/spreadsheetDrawing" xmlns:a="http://schemas.openxmlformats.org/drawingml/2006/main">
  <xdr:oneCellAnchor>
    <xdr:from>
      <xdr:col>12</xdr:col>
      <xdr:colOff>0</xdr:colOff>
      <xdr:row>10</xdr:row>
      <xdr:rowOff>0</xdr:rowOff>
    </xdr:from>
    <xdr:ext cx="95250" cy="171450"/>
    <xdr:sp macro="" textlink="">
      <xdr:nvSpPr>
        <xdr:cNvPr id="2" name="Text Box 16">
          <a:extLst>
            <a:ext uri="{FF2B5EF4-FFF2-40B4-BE49-F238E27FC236}">
              <a16:creationId xmlns:a16="http://schemas.microsoft.com/office/drawing/2014/main" id="{00000000-0008-0000-0800-000002000000}"/>
            </a:ext>
          </a:extLst>
        </xdr:cNvPr>
        <xdr:cNvSpPr txBox="1">
          <a:spLocks noChangeArrowheads="1"/>
        </xdr:cNvSpPr>
      </xdr:nvSpPr>
      <xdr:spPr bwMode="auto">
        <a:xfrm>
          <a:off x="1228725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3" name="Text Box 17">
          <a:extLst>
            <a:ext uri="{FF2B5EF4-FFF2-40B4-BE49-F238E27FC236}">
              <a16:creationId xmlns:a16="http://schemas.microsoft.com/office/drawing/2014/main" id="{00000000-0008-0000-0800-000003000000}"/>
            </a:ext>
          </a:extLst>
        </xdr:cNvPr>
        <xdr:cNvSpPr txBox="1">
          <a:spLocks noChangeArrowheads="1"/>
        </xdr:cNvSpPr>
      </xdr:nvSpPr>
      <xdr:spPr bwMode="auto">
        <a:xfrm>
          <a:off x="1228725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4" name="Text Box 18">
          <a:extLst>
            <a:ext uri="{FF2B5EF4-FFF2-40B4-BE49-F238E27FC236}">
              <a16:creationId xmlns:a16="http://schemas.microsoft.com/office/drawing/2014/main" id="{00000000-0008-0000-0800-000004000000}"/>
            </a:ext>
          </a:extLst>
        </xdr:cNvPr>
        <xdr:cNvSpPr txBox="1">
          <a:spLocks noChangeArrowheads="1"/>
        </xdr:cNvSpPr>
      </xdr:nvSpPr>
      <xdr:spPr bwMode="auto">
        <a:xfrm>
          <a:off x="1228725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10</xdr:row>
      <xdr:rowOff>0</xdr:rowOff>
    </xdr:from>
    <xdr:ext cx="95250" cy="171450"/>
    <xdr:sp macro="" textlink="">
      <xdr:nvSpPr>
        <xdr:cNvPr id="5" name="Text Box 19">
          <a:extLst>
            <a:ext uri="{FF2B5EF4-FFF2-40B4-BE49-F238E27FC236}">
              <a16:creationId xmlns:a16="http://schemas.microsoft.com/office/drawing/2014/main" id="{00000000-0008-0000-0800-000005000000}"/>
            </a:ext>
          </a:extLst>
        </xdr:cNvPr>
        <xdr:cNvSpPr txBox="1">
          <a:spLocks noChangeArrowheads="1"/>
        </xdr:cNvSpPr>
      </xdr:nvSpPr>
      <xdr:spPr bwMode="auto">
        <a:xfrm>
          <a:off x="12287250"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13</xdr:row>
      <xdr:rowOff>504825</xdr:rowOff>
    </xdr:from>
    <xdr:ext cx="95250" cy="442269"/>
    <xdr:sp macro="" textlink="">
      <xdr:nvSpPr>
        <xdr:cNvPr id="6" name="Text Box 15">
          <a:extLst>
            <a:ext uri="{FF2B5EF4-FFF2-40B4-BE49-F238E27FC236}">
              <a16:creationId xmlns:a16="http://schemas.microsoft.com/office/drawing/2014/main" id="{00000000-0008-0000-0800-000006000000}"/>
            </a:ext>
          </a:extLst>
        </xdr:cNvPr>
        <xdr:cNvSpPr txBox="1">
          <a:spLocks noChangeArrowheads="1"/>
        </xdr:cNvSpPr>
      </xdr:nvSpPr>
      <xdr:spPr bwMode="auto">
        <a:xfrm>
          <a:off x="12287250" y="6248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7" name="Text Box 16">
          <a:extLst>
            <a:ext uri="{FF2B5EF4-FFF2-40B4-BE49-F238E27FC236}">
              <a16:creationId xmlns:a16="http://schemas.microsoft.com/office/drawing/2014/main" id="{00000000-0008-0000-0800-000007000000}"/>
            </a:ext>
          </a:extLst>
        </xdr:cNvPr>
        <xdr:cNvSpPr txBox="1">
          <a:spLocks noChangeArrowheads="1"/>
        </xdr:cNvSpPr>
      </xdr:nvSpPr>
      <xdr:spPr bwMode="auto">
        <a:xfrm>
          <a:off x="385857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8" name="Text Box 17">
          <a:extLst>
            <a:ext uri="{FF2B5EF4-FFF2-40B4-BE49-F238E27FC236}">
              <a16:creationId xmlns:a16="http://schemas.microsoft.com/office/drawing/2014/main" id="{00000000-0008-0000-0800-000008000000}"/>
            </a:ext>
          </a:extLst>
        </xdr:cNvPr>
        <xdr:cNvSpPr txBox="1">
          <a:spLocks noChangeArrowheads="1"/>
        </xdr:cNvSpPr>
      </xdr:nvSpPr>
      <xdr:spPr bwMode="auto">
        <a:xfrm>
          <a:off x="385857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9" name="Text Box 18">
          <a:extLst>
            <a:ext uri="{FF2B5EF4-FFF2-40B4-BE49-F238E27FC236}">
              <a16:creationId xmlns:a16="http://schemas.microsoft.com/office/drawing/2014/main" id="{00000000-0008-0000-0800-000009000000}"/>
            </a:ext>
          </a:extLst>
        </xdr:cNvPr>
        <xdr:cNvSpPr txBox="1">
          <a:spLocks noChangeArrowheads="1"/>
        </xdr:cNvSpPr>
      </xdr:nvSpPr>
      <xdr:spPr bwMode="auto">
        <a:xfrm>
          <a:off x="385857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10</xdr:row>
      <xdr:rowOff>0</xdr:rowOff>
    </xdr:from>
    <xdr:ext cx="95250" cy="171450"/>
    <xdr:sp macro="" textlink="">
      <xdr:nvSpPr>
        <xdr:cNvPr id="10" name="Text Box 19">
          <a:extLst>
            <a:ext uri="{FF2B5EF4-FFF2-40B4-BE49-F238E27FC236}">
              <a16:creationId xmlns:a16="http://schemas.microsoft.com/office/drawing/2014/main" id="{00000000-0008-0000-0800-00000A000000}"/>
            </a:ext>
          </a:extLst>
        </xdr:cNvPr>
        <xdr:cNvSpPr txBox="1">
          <a:spLocks noChangeArrowheads="1"/>
        </xdr:cNvSpPr>
      </xdr:nvSpPr>
      <xdr:spPr bwMode="auto">
        <a:xfrm>
          <a:off x="385857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1" name="Text Box 16">
          <a:extLst>
            <a:ext uri="{FF2B5EF4-FFF2-40B4-BE49-F238E27FC236}">
              <a16:creationId xmlns:a16="http://schemas.microsoft.com/office/drawing/2014/main" id="{00000000-0008-0000-0800-00000B000000}"/>
            </a:ext>
          </a:extLst>
        </xdr:cNvPr>
        <xdr:cNvSpPr txBox="1">
          <a:spLocks noChangeArrowheads="1"/>
        </xdr:cNvSpPr>
      </xdr:nvSpPr>
      <xdr:spPr bwMode="auto">
        <a:xfrm>
          <a:off x="399573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2" name="Text Box 17">
          <a:extLst>
            <a:ext uri="{FF2B5EF4-FFF2-40B4-BE49-F238E27FC236}">
              <a16:creationId xmlns:a16="http://schemas.microsoft.com/office/drawing/2014/main" id="{00000000-0008-0000-0800-00000C000000}"/>
            </a:ext>
          </a:extLst>
        </xdr:cNvPr>
        <xdr:cNvSpPr txBox="1">
          <a:spLocks noChangeArrowheads="1"/>
        </xdr:cNvSpPr>
      </xdr:nvSpPr>
      <xdr:spPr bwMode="auto">
        <a:xfrm>
          <a:off x="399573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3" name="Text Box 18">
          <a:extLst>
            <a:ext uri="{FF2B5EF4-FFF2-40B4-BE49-F238E27FC236}">
              <a16:creationId xmlns:a16="http://schemas.microsoft.com/office/drawing/2014/main" id="{00000000-0008-0000-0800-00000D000000}"/>
            </a:ext>
          </a:extLst>
        </xdr:cNvPr>
        <xdr:cNvSpPr txBox="1">
          <a:spLocks noChangeArrowheads="1"/>
        </xdr:cNvSpPr>
      </xdr:nvSpPr>
      <xdr:spPr bwMode="auto">
        <a:xfrm>
          <a:off x="399573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4" name="Text Box 19">
          <a:extLst>
            <a:ext uri="{FF2B5EF4-FFF2-40B4-BE49-F238E27FC236}">
              <a16:creationId xmlns:a16="http://schemas.microsoft.com/office/drawing/2014/main" id="{00000000-0008-0000-0800-00000E000000}"/>
            </a:ext>
          </a:extLst>
        </xdr:cNvPr>
        <xdr:cNvSpPr txBox="1">
          <a:spLocks noChangeArrowheads="1"/>
        </xdr:cNvSpPr>
      </xdr:nvSpPr>
      <xdr:spPr bwMode="auto">
        <a:xfrm>
          <a:off x="399573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15" name="Text Box 15">
          <a:extLst>
            <a:ext uri="{FF2B5EF4-FFF2-40B4-BE49-F238E27FC236}">
              <a16:creationId xmlns:a16="http://schemas.microsoft.com/office/drawing/2014/main" id="{00000000-0008-0000-0800-00000F000000}"/>
            </a:ext>
          </a:extLst>
        </xdr:cNvPr>
        <xdr:cNvSpPr txBox="1">
          <a:spLocks noChangeArrowheads="1"/>
        </xdr:cNvSpPr>
      </xdr:nvSpPr>
      <xdr:spPr bwMode="auto">
        <a:xfrm>
          <a:off x="39957375" y="6248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6" name="Text Box 16">
          <a:extLst>
            <a:ext uri="{FF2B5EF4-FFF2-40B4-BE49-F238E27FC236}">
              <a16:creationId xmlns:a16="http://schemas.microsoft.com/office/drawing/2014/main" id="{00000000-0008-0000-0800-000010000000}"/>
            </a:ext>
          </a:extLst>
        </xdr:cNvPr>
        <xdr:cNvSpPr txBox="1">
          <a:spLocks noChangeArrowheads="1"/>
        </xdr:cNvSpPr>
      </xdr:nvSpPr>
      <xdr:spPr bwMode="auto">
        <a:xfrm>
          <a:off x="399573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7" name="Text Box 17">
          <a:extLst>
            <a:ext uri="{FF2B5EF4-FFF2-40B4-BE49-F238E27FC236}">
              <a16:creationId xmlns:a16="http://schemas.microsoft.com/office/drawing/2014/main" id="{00000000-0008-0000-0800-000011000000}"/>
            </a:ext>
          </a:extLst>
        </xdr:cNvPr>
        <xdr:cNvSpPr txBox="1">
          <a:spLocks noChangeArrowheads="1"/>
        </xdr:cNvSpPr>
      </xdr:nvSpPr>
      <xdr:spPr bwMode="auto">
        <a:xfrm>
          <a:off x="399573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8" name="Text Box 18">
          <a:extLst>
            <a:ext uri="{FF2B5EF4-FFF2-40B4-BE49-F238E27FC236}">
              <a16:creationId xmlns:a16="http://schemas.microsoft.com/office/drawing/2014/main" id="{00000000-0008-0000-0800-000012000000}"/>
            </a:ext>
          </a:extLst>
        </xdr:cNvPr>
        <xdr:cNvSpPr txBox="1">
          <a:spLocks noChangeArrowheads="1"/>
        </xdr:cNvSpPr>
      </xdr:nvSpPr>
      <xdr:spPr bwMode="auto">
        <a:xfrm>
          <a:off x="399573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10</xdr:row>
      <xdr:rowOff>0</xdr:rowOff>
    </xdr:from>
    <xdr:ext cx="95250" cy="171450"/>
    <xdr:sp macro="" textlink="">
      <xdr:nvSpPr>
        <xdr:cNvPr id="19" name="Text Box 19">
          <a:extLst>
            <a:ext uri="{FF2B5EF4-FFF2-40B4-BE49-F238E27FC236}">
              <a16:creationId xmlns:a16="http://schemas.microsoft.com/office/drawing/2014/main" id="{00000000-0008-0000-0800-000013000000}"/>
            </a:ext>
          </a:extLst>
        </xdr:cNvPr>
        <xdr:cNvSpPr txBox="1">
          <a:spLocks noChangeArrowheads="1"/>
        </xdr:cNvSpPr>
      </xdr:nvSpPr>
      <xdr:spPr bwMode="auto">
        <a:xfrm>
          <a:off x="3995737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13</xdr:row>
      <xdr:rowOff>504825</xdr:rowOff>
    </xdr:from>
    <xdr:ext cx="95250" cy="442269"/>
    <xdr:sp macro="" textlink="">
      <xdr:nvSpPr>
        <xdr:cNvPr id="20" name="Text Box 15">
          <a:extLst>
            <a:ext uri="{FF2B5EF4-FFF2-40B4-BE49-F238E27FC236}">
              <a16:creationId xmlns:a16="http://schemas.microsoft.com/office/drawing/2014/main" id="{00000000-0008-0000-0800-000014000000}"/>
            </a:ext>
          </a:extLst>
        </xdr:cNvPr>
        <xdr:cNvSpPr txBox="1">
          <a:spLocks noChangeArrowheads="1"/>
        </xdr:cNvSpPr>
      </xdr:nvSpPr>
      <xdr:spPr bwMode="auto">
        <a:xfrm>
          <a:off x="39957375" y="6248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1" name="Text Box 16">
          <a:extLst>
            <a:ext uri="{FF2B5EF4-FFF2-40B4-BE49-F238E27FC236}">
              <a16:creationId xmlns:a16="http://schemas.microsoft.com/office/drawing/2014/main" id="{00000000-0008-0000-0800-000015000000}"/>
            </a:ext>
          </a:extLst>
        </xdr:cNvPr>
        <xdr:cNvSpPr txBox="1">
          <a:spLocks noChangeArrowheads="1"/>
        </xdr:cNvSpPr>
      </xdr:nvSpPr>
      <xdr:spPr bwMode="auto">
        <a:xfrm>
          <a:off x="416909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2" name="Text Box 17">
          <a:extLst>
            <a:ext uri="{FF2B5EF4-FFF2-40B4-BE49-F238E27FC236}">
              <a16:creationId xmlns:a16="http://schemas.microsoft.com/office/drawing/2014/main" id="{00000000-0008-0000-0800-000016000000}"/>
            </a:ext>
          </a:extLst>
        </xdr:cNvPr>
        <xdr:cNvSpPr txBox="1">
          <a:spLocks noChangeArrowheads="1"/>
        </xdr:cNvSpPr>
      </xdr:nvSpPr>
      <xdr:spPr bwMode="auto">
        <a:xfrm>
          <a:off x="416909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3" name="Text Box 18">
          <a:extLst>
            <a:ext uri="{FF2B5EF4-FFF2-40B4-BE49-F238E27FC236}">
              <a16:creationId xmlns:a16="http://schemas.microsoft.com/office/drawing/2014/main" id="{00000000-0008-0000-0800-000017000000}"/>
            </a:ext>
          </a:extLst>
        </xdr:cNvPr>
        <xdr:cNvSpPr txBox="1">
          <a:spLocks noChangeArrowheads="1"/>
        </xdr:cNvSpPr>
      </xdr:nvSpPr>
      <xdr:spPr bwMode="auto">
        <a:xfrm>
          <a:off x="416909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4" name="Text Box 19">
          <a:extLst>
            <a:ext uri="{FF2B5EF4-FFF2-40B4-BE49-F238E27FC236}">
              <a16:creationId xmlns:a16="http://schemas.microsoft.com/office/drawing/2014/main" id="{00000000-0008-0000-0800-000018000000}"/>
            </a:ext>
          </a:extLst>
        </xdr:cNvPr>
        <xdr:cNvSpPr txBox="1">
          <a:spLocks noChangeArrowheads="1"/>
        </xdr:cNvSpPr>
      </xdr:nvSpPr>
      <xdr:spPr bwMode="auto">
        <a:xfrm>
          <a:off x="416909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5" name="Text Box 16">
          <a:extLst>
            <a:ext uri="{FF2B5EF4-FFF2-40B4-BE49-F238E27FC236}">
              <a16:creationId xmlns:a16="http://schemas.microsoft.com/office/drawing/2014/main" id="{00000000-0008-0000-0800-000019000000}"/>
            </a:ext>
          </a:extLst>
        </xdr:cNvPr>
        <xdr:cNvSpPr txBox="1">
          <a:spLocks noChangeArrowheads="1"/>
        </xdr:cNvSpPr>
      </xdr:nvSpPr>
      <xdr:spPr bwMode="auto">
        <a:xfrm>
          <a:off x="416909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6" name="Text Box 17">
          <a:extLst>
            <a:ext uri="{FF2B5EF4-FFF2-40B4-BE49-F238E27FC236}">
              <a16:creationId xmlns:a16="http://schemas.microsoft.com/office/drawing/2014/main" id="{00000000-0008-0000-0800-00001A000000}"/>
            </a:ext>
          </a:extLst>
        </xdr:cNvPr>
        <xdr:cNvSpPr txBox="1">
          <a:spLocks noChangeArrowheads="1"/>
        </xdr:cNvSpPr>
      </xdr:nvSpPr>
      <xdr:spPr bwMode="auto">
        <a:xfrm>
          <a:off x="416909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7" name="Text Box 18">
          <a:extLst>
            <a:ext uri="{FF2B5EF4-FFF2-40B4-BE49-F238E27FC236}">
              <a16:creationId xmlns:a16="http://schemas.microsoft.com/office/drawing/2014/main" id="{00000000-0008-0000-0800-00001B000000}"/>
            </a:ext>
          </a:extLst>
        </xdr:cNvPr>
        <xdr:cNvSpPr txBox="1">
          <a:spLocks noChangeArrowheads="1"/>
        </xdr:cNvSpPr>
      </xdr:nvSpPr>
      <xdr:spPr bwMode="auto">
        <a:xfrm>
          <a:off x="416909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8" name="Text Box 19">
          <a:extLst>
            <a:ext uri="{FF2B5EF4-FFF2-40B4-BE49-F238E27FC236}">
              <a16:creationId xmlns:a16="http://schemas.microsoft.com/office/drawing/2014/main" id="{00000000-0008-0000-0800-00001C000000}"/>
            </a:ext>
          </a:extLst>
        </xdr:cNvPr>
        <xdr:cNvSpPr txBox="1">
          <a:spLocks noChangeArrowheads="1"/>
        </xdr:cNvSpPr>
      </xdr:nvSpPr>
      <xdr:spPr bwMode="auto">
        <a:xfrm>
          <a:off x="416909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29" name="Text Box 16">
          <a:extLst>
            <a:ext uri="{FF2B5EF4-FFF2-40B4-BE49-F238E27FC236}">
              <a16:creationId xmlns:a16="http://schemas.microsoft.com/office/drawing/2014/main" id="{00000000-0008-0000-0800-00001D000000}"/>
            </a:ext>
          </a:extLst>
        </xdr:cNvPr>
        <xdr:cNvSpPr txBox="1">
          <a:spLocks noChangeArrowheads="1"/>
        </xdr:cNvSpPr>
      </xdr:nvSpPr>
      <xdr:spPr bwMode="auto">
        <a:xfrm>
          <a:off x="416909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0" name="Text Box 17">
          <a:extLst>
            <a:ext uri="{FF2B5EF4-FFF2-40B4-BE49-F238E27FC236}">
              <a16:creationId xmlns:a16="http://schemas.microsoft.com/office/drawing/2014/main" id="{00000000-0008-0000-0800-00001E000000}"/>
            </a:ext>
          </a:extLst>
        </xdr:cNvPr>
        <xdr:cNvSpPr txBox="1">
          <a:spLocks noChangeArrowheads="1"/>
        </xdr:cNvSpPr>
      </xdr:nvSpPr>
      <xdr:spPr bwMode="auto">
        <a:xfrm>
          <a:off x="416909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1" name="Text Box 18">
          <a:extLst>
            <a:ext uri="{FF2B5EF4-FFF2-40B4-BE49-F238E27FC236}">
              <a16:creationId xmlns:a16="http://schemas.microsoft.com/office/drawing/2014/main" id="{00000000-0008-0000-0800-00001F000000}"/>
            </a:ext>
          </a:extLst>
        </xdr:cNvPr>
        <xdr:cNvSpPr txBox="1">
          <a:spLocks noChangeArrowheads="1"/>
        </xdr:cNvSpPr>
      </xdr:nvSpPr>
      <xdr:spPr bwMode="auto">
        <a:xfrm>
          <a:off x="416909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2" name="Text Box 19">
          <a:extLst>
            <a:ext uri="{FF2B5EF4-FFF2-40B4-BE49-F238E27FC236}">
              <a16:creationId xmlns:a16="http://schemas.microsoft.com/office/drawing/2014/main" id="{00000000-0008-0000-0800-000020000000}"/>
            </a:ext>
          </a:extLst>
        </xdr:cNvPr>
        <xdr:cNvSpPr txBox="1">
          <a:spLocks noChangeArrowheads="1"/>
        </xdr:cNvSpPr>
      </xdr:nvSpPr>
      <xdr:spPr bwMode="auto">
        <a:xfrm>
          <a:off x="416909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3" name="Text Box 16">
          <a:extLst>
            <a:ext uri="{FF2B5EF4-FFF2-40B4-BE49-F238E27FC236}">
              <a16:creationId xmlns:a16="http://schemas.microsoft.com/office/drawing/2014/main" id="{00000000-0008-0000-0800-000021000000}"/>
            </a:ext>
          </a:extLst>
        </xdr:cNvPr>
        <xdr:cNvSpPr txBox="1">
          <a:spLocks noChangeArrowheads="1"/>
        </xdr:cNvSpPr>
      </xdr:nvSpPr>
      <xdr:spPr bwMode="auto">
        <a:xfrm>
          <a:off x="416909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4" name="Text Box 17">
          <a:extLst>
            <a:ext uri="{FF2B5EF4-FFF2-40B4-BE49-F238E27FC236}">
              <a16:creationId xmlns:a16="http://schemas.microsoft.com/office/drawing/2014/main" id="{00000000-0008-0000-0800-000022000000}"/>
            </a:ext>
          </a:extLst>
        </xdr:cNvPr>
        <xdr:cNvSpPr txBox="1">
          <a:spLocks noChangeArrowheads="1"/>
        </xdr:cNvSpPr>
      </xdr:nvSpPr>
      <xdr:spPr bwMode="auto">
        <a:xfrm>
          <a:off x="416909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5" name="Text Box 18">
          <a:extLst>
            <a:ext uri="{FF2B5EF4-FFF2-40B4-BE49-F238E27FC236}">
              <a16:creationId xmlns:a16="http://schemas.microsoft.com/office/drawing/2014/main" id="{00000000-0008-0000-0800-000023000000}"/>
            </a:ext>
          </a:extLst>
        </xdr:cNvPr>
        <xdr:cNvSpPr txBox="1">
          <a:spLocks noChangeArrowheads="1"/>
        </xdr:cNvSpPr>
      </xdr:nvSpPr>
      <xdr:spPr bwMode="auto">
        <a:xfrm>
          <a:off x="416909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10</xdr:row>
      <xdr:rowOff>0</xdr:rowOff>
    </xdr:from>
    <xdr:ext cx="95250" cy="171450"/>
    <xdr:sp macro="" textlink="">
      <xdr:nvSpPr>
        <xdr:cNvPr id="36" name="Text Box 19">
          <a:extLst>
            <a:ext uri="{FF2B5EF4-FFF2-40B4-BE49-F238E27FC236}">
              <a16:creationId xmlns:a16="http://schemas.microsoft.com/office/drawing/2014/main" id="{00000000-0008-0000-0800-000024000000}"/>
            </a:ext>
          </a:extLst>
        </xdr:cNvPr>
        <xdr:cNvSpPr txBox="1">
          <a:spLocks noChangeArrowheads="1"/>
        </xdr:cNvSpPr>
      </xdr:nvSpPr>
      <xdr:spPr bwMode="auto">
        <a:xfrm>
          <a:off x="41690925" y="4533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7" name="Text Box 16">
          <a:extLst>
            <a:ext uri="{FF2B5EF4-FFF2-40B4-BE49-F238E27FC236}">
              <a16:creationId xmlns:a16="http://schemas.microsoft.com/office/drawing/2014/main" id="{00000000-0008-0000-0800-000025000000}"/>
            </a:ext>
          </a:extLst>
        </xdr:cNvPr>
        <xdr:cNvSpPr txBox="1">
          <a:spLocks noChangeArrowheads="1"/>
        </xdr:cNvSpPr>
      </xdr:nvSpPr>
      <xdr:spPr bwMode="auto">
        <a:xfrm>
          <a:off x="12287250"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8" name="Text Box 17">
          <a:extLst>
            <a:ext uri="{FF2B5EF4-FFF2-40B4-BE49-F238E27FC236}">
              <a16:creationId xmlns:a16="http://schemas.microsoft.com/office/drawing/2014/main" id="{00000000-0008-0000-0800-000026000000}"/>
            </a:ext>
          </a:extLst>
        </xdr:cNvPr>
        <xdr:cNvSpPr txBox="1">
          <a:spLocks noChangeArrowheads="1"/>
        </xdr:cNvSpPr>
      </xdr:nvSpPr>
      <xdr:spPr bwMode="auto">
        <a:xfrm>
          <a:off x="12287250"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39" name="Text Box 18">
          <a:extLst>
            <a:ext uri="{FF2B5EF4-FFF2-40B4-BE49-F238E27FC236}">
              <a16:creationId xmlns:a16="http://schemas.microsoft.com/office/drawing/2014/main" id="{00000000-0008-0000-0800-000027000000}"/>
            </a:ext>
          </a:extLst>
        </xdr:cNvPr>
        <xdr:cNvSpPr txBox="1">
          <a:spLocks noChangeArrowheads="1"/>
        </xdr:cNvSpPr>
      </xdr:nvSpPr>
      <xdr:spPr bwMode="auto">
        <a:xfrm>
          <a:off x="12287250"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15</xdr:row>
      <xdr:rowOff>0</xdr:rowOff>
    </xdr:from>
    <xdr:ext cx="95250" cy="171450"/>
    <xdr:sp macro="" textlink="">
      <xdr:nvSpPr>
        <xdr:cNvPr id="40" name="Text Box 19">
          <a:extLst>
            <a:ext uri="{FF2B5EF4-FFF2-40B4-BE49-F238E27FC236}">
              <a16:creationId xmlns:a16="http://schemas.microsoft.com/office/drawing/2014/main" id="{00000000-0008-0000-0800-000028000000}"/>
            </a:ext>
          </a:extLst>
        </xdr:cNvPr>
        <xdr:cNvSpPr txBox="1">
          <a:spLocks noChangeArrowheads="1"/>
        </xdr:cNvSpPr>
      </xdr:nvSpPr>
      <xdr:spPr bwMode="auto">
        <a:xfrm>
          <a:off x="12287250"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18</xdr:row>
      <xdr:rowOff>504825</xdr:rowOff>
    </xdr:from>
    <xdr:ext cx="95250" cy="442269"/>
    <xdr:sp macro="" textlink="">
      <xdr:nvSpPr>
        <xdr:cNvPr id="41" name="Text Box 15">
          <a:extLst>
            <a:ext uri="{FF2B5EF4-FFF2-40B4-BE49-F238E27FC236}">
              <a16:creationId xmlns:a16="http://schemas.microsoft.com/office/drawing/2014/main" id="{00000000-0008-0000-0800-000029000000}"/>
            </a:ext>
          </a:extLst>
        </xdr:cNvPr>
        <xdr:cNvSpPr txBox="1">
          <a:spLocks noChangeArrowheads="1"/>
        </xdr:cNvSpPr>
      </xdr:nvSpPr>
      <xdr:spPr bwMode="auto">
        <a:xfrm>
          <a:off x="12287250" y="9563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2" name="Text Box 16">
          <a:extLst>
            <a:ext uri="{FF2B5EF4-FFF2-40B4-BE49-F238E27FC236}">
              <a16:creationId xmlns:a16="http://schemas.microsoft.com/office/drawing/2014/main" id="{00000000-0008-0000-0800-00002A000000}"/>
            </a:ext>
          </a:extLst>
        </xdr:cNvPr>
        <xdr:cNvSpPr txBox="1">
          <a:spLocks noChangeArrowheads="1"/>
        </xdr:cNvSpPr>
      </xdr:nvSpPr>
      <xdr:spPr bwMode="auto">
        <a:xfrm>
          <a:off x="38585775"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3" name="Text Box 17">
          <a:extLst>
            <a:ext uri="{FF2B5EF4-FFF2-40B4-BE49-F238E27FC236}">
              <a16:creationId xmlns:a16="http://schemas.microsoft.com/office/drawing/2014/main" id="{00000000-0008-0000-0800-00002B000000}"/>
            </a:ext>
          </a:extLst>
        </xdr:cNvPr>
        <xdr:cNvSpPr txBox="1">
          <a:spLocks noChangeArrowheads="1"/>
        </xdr:cNvSpPr>
      </xdr:nvSpPr>
      <xdr:spPr bwMode="auto">
        <a:xfrm>
          <a:off x="38585775"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4" name="Text Box 18">
          <a:extLst>
            <a:ext uri="{FF2B5EF4-FFF2-40B4-BE49-F238E27FC236}">
              <a16:creationId xmlns:a16="http://schemas.microsoft.com/office/drawing/2014/main" id="{00000000-0008-0000-0800-00002C000000}"/>
            </a:ext>
          </a:extLst>
        </xdr:cNvPr>
        <xdr:cNvSpPr txBox="1">
          <a:spLocks noChangeArrowheads="1"/>
        </xdr:cNvSpPr>
      </xdr:nvSpPr>
      <xdr:spPr bwMode="auto">
        <a:xfrm>
          <a:off x="38585775"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15</xdr:row>
      <xdr:rowOff>0</xdr:rowOff>
    </xdr:from>
    <xdr:ext cx="95250" cy="171450"/>
    <xdr:sp macro="" textlink="">
      <xdr:nvSpPr>
        <xdr:cNvPr id="45" name="Text Box 19">
          <a:extLst>
            <a:ext uri="{FF2B5EF4-FFF2-40B4-BE49-F238E27FC236}">
              <a16:creationId xmlns:a16="http://schemas.microsoft.com/office/drawing/2014/main" id="{00000000-0008-0000-0800-00002D000000}"/>
            </a:ext>
          </a:extLst>
        </xdr:cNvPr>
        <xdr:cNvSpPr txBox="1">
          <a:spLocks noChangeArrowheads="1"/>
        </xdr:cNvSpPr>
      </xdr:nvSpPr>
      <xdr:spPr bwMode="auto">
        <a:xfrm>
          <a:off x="38585775"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6" name="Text Box 16">
          <a:extLst>
            <a:ext uri="{FF2B5EF4-FFF2-40B4-BE49-F238E27FC236}">
              <a16:creationId xmlns:a16="http://schemas.microsoft.com/office/drawing/2014/main" id="{00000000-0008-0000-0800-00002E000000}"/>
            </a:ext>
          </a:extLst>
        </xdr:cNvPr>
        <xdr:cNvSpPr txBox="1">
          <a:spLocks noChangeArrowheads="1"/>
        </xdr:cNvSpPr>
      </xdr:nvSpPr>
      <xdr:spPr bwMode="auto">
        <a:xfrm>
          <a:off x="39957375"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7" name="Text Box 17">
          <a:extLst>
            <a:ext uri="{FF2B5EF4-FFF2-40B4-BE49-F238E27FC236}">
              <a16:creationId xmlns:a16="http://schemas.microsoft.com/office/drawing/2014/main" id="{00000000-0008-0000-0800-00002F000000}"/>
            </a:ext>
          </a:extLst>
        </xdr:cNvPr>
        <xdr:cNvSpPr txBox="1">
          <a:spLocks noChangeArrowheads="1"/>
        </xdr:cNvSpPr>
      </xdr:nvSpPr>
      <xdr:spPr bwMode="auto">
        <a:xfrm>
          <a:off x="39957375"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8" name="Text Box 18">
          <a:extLst>
            <a:ext uri="{FF2B5EF4-FFF2-40B4-BE49-F238E27FC236}">
              <a16:creationId xmlns:a16="http://schemas.microsoft.com/office/drawing/2014/main" id="{00000000-0008-0000-0800-000030000000}"/>
            </a:ext>
          </a:extLst>
        </xdr:cNvPr>
        <xdr:cNvSpPr txBox="1">
          <a:spLocks noChangeArrowheads="1"/>
        </xdr:cNvSpPr>
      </xdr:nvSpPr>
      <xdr:spPr bwMode="auto">
        <a:xfrm>
          <a:off x="39957375"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49" name="Text Box 19">
          <a:extLst>
            <a:ext uri="{FF2B5EF4-FFF2-40B4-BE49-F238E27FC236}">
              <a16:creationId xmlns:a16="http://schemas.microsoft.com/office/drawing/2014/main" id="{00000000-0008-0000-0800-000031000000}"/>
            </a:ext>
          </a:extLst>
        </xdr:cNvPr>
        <xdr:cNvSpPr txBox="1">
          <a:spLocks noChangeArrowheads="1"/>
        </xdr:cNvSpPr>
      </xdr:nvSpPr>
      <xdr:spPr bwMode="auto">
        <a:xfrm>
          <a:off x="39957375"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504825</xdr:rowOff>
    </xdr:from>
    <xdr:ext cx="95250" cy="442269"/>
    <xdr:sp macro="" textlink="">
      <xdr:nvSpPr>
        <xdr:cNvPr id="50" name="Text Box 15">
          <a:extLst>
            <a:ext uri="{FF2B5EF4-FFF2-40B4-BE49-F238E27FC236}">
              <a16:creationId xmlns:a16="http://schemas.microsoft.com/office/drawing/2014/main" id="{00000000-0008-0000-0800-000032000000}"/>
            </a:ext>
          </a:extLst>
        </xdr:cNvPr>
        <xdr:cNvSpPr txBox="1">
          <a:spLocks noChangeArrowheads="1"/>
        </xdr:cNvSpPr>
      </xdr:nvSpPr>
      <xdr:spPr bwMode="auto">
        <a:xfrm>
          <a:off x="39957375" y="9563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1" name="Text Box 16">
          <a:extLst>
            <a:ext uri="{FF2B5EF4-FFF2-40B4-BE49-F238E27FC236}">
              <a16:creationId xmlns:a16="http://schemas.microsoft.com/office/drawing/2014/main" id="{00000000-0008-0000-0800-000033000000}"/>
            </a:ext>
          </a:extLst>
        </xdr:cNvPr>
        <xdr:cNvSpPr txBox="1">
          <a:spLocks noChangeArrowheads="1"/>
        </xdr:cNvSpPr>
      </xdr:nvSpPr>
      <xdr:spPr bwMode="auto">
        <a:xfrm>
          <a:off x="39957375"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2" name="Text Box 17">
          <a:extLst>
            <a:ext uri="{FF2B5EF4-FFF2-40B4-BE49-F238E27FC236}">
              <a16:creationId xmlns:a16="http://schemas.microsoft.com/office/drawing/2014/main" id="{00000000-0008-0000-0800-000034000000}"/>
            </a:ext>
          </a:extLst>
        </xdr:cNvPr>
        <xdr:cNvSpPr txBox="1">
          <a:spLocks noChangeArrowheads="1"/>
        </xdr:cNvSpPr>
      </xdr:nvSpPr>
      <xdr:spPr bwMode="auto">
        <a:xfrm>
          <a:off x="39957375"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3" name="Text Box 18">
          <a:extLst>
            <a:ext uri="{FF2B5EF4-FFF2-40B4-BE49-F238E27FC236}">
              <a16:creationId xmlns:a16="http://schemas.microsoft.com/office/drawing/2014/main" id="{00000000-0008-0000-0800-000035000000}"/>
            </a:ext>
          </a:extLst>
        </xdr:cNvPr>
        <xdr:cNvSpPr txBox="1">
          <a:spLocks noChangeArrowheads="1"/>
        </xdr:cNvSpPr>
      </xdr:nvSpPr>
      <xdr:spPr bwMode="auto">
        <a:xfrm>
          <a:off x="39957375"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15</xdr:row>
      <xdr:rowOff>0</xdr:rowOff>
    </xdr:from>
    <xdr:ext cx="95250" cy="171450"/>
    <xdr:sp macro="" textlink="">
      <xdr:nvSpPr>
        <xdr:cNvPr id="54" name="Text Box 19">
          <a:extLst>
            <a:ext uri="{FF2B5EF4-FFF2-40B4-BE49-F238E27FC236}">
              <a16:creationId xmlns:a16="http://schemas.microsoft.com/office/drawing/2014/main" id="{00000000-0008-0000-0800-000036000000}"/>
            </a:ext>
          </a:extLst>
        </xdr:cNvPr>
        <xdr:cNvSpPr txBox="1">
          <a:spLocks noChangeArrowheads="1"/>
        </xdr:cNvSpPr>
      </xdr:nvSpPr>
      <xdr:spPr bwMode="auto">
        <a:xfrm>
          <a:off x="39957375"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18</xdr:row>
      <xdr:rowOff>504825</xdr:rowOff>
    </xdr:from>
    <xdr:ext cx="95250" cy="442269"/>
    <xdr:sp macro="" textlink="">
      <xdr:nvSpPr>
        <xdr:cNvPr id="55" name="Text Box 15">
          <a:extLst>
            <a:ext uri="{FF2B5EF4-FFF2-40B4-BE49-F238E27FC236}">
              <a16:creationId xmlns:a16="http://schemas.microsoft.com/office/drawing/2014/main" id="{00000000-0008-0000-0800-000037000000}"/>
            </a:ext>
          </a:extLst>
        </xdr:cNvPr>
        <xdr:cNvSpPr txBox="1">
          <a:spLocks noChangeArrowheads="1"/>
        </xdr:cNvSpPr>
      </xdr:nvSpPr>
      <xdr:spPr bwMode="auto">
        <a:xfrm>
          <a:off x="39957375" y="9563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6" name="Text Box 16">
          <a:extLst>
            <a:ext uri="{FF2B5EF4-FFF2-40B4-BE49-F238E27FC236}">
              <a16:creationId xmlns:a16="http://schemas.microsoft.com/office/drawing/2014/main" id="{00000000-0008-0000-0800-000038000000}"/>
            </a:ext>
          </a:extLst>
        </xdr:cNvPr>
        <xdr:cNvSpPr txBox="1">
          <a:spLocks noChangeArrowheads="1"/>
        </xdr:cNvSpPr>
      </xdr:nvSpPr>
      <xdr:spPr bwMode="auto">
        <a:xfrm>
          <a:off x="41690925"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7" name="Text Box 17">
          <a:extLst>
            <a:ext uri="{FF2B5EF4-FFF2-40B4-BE49-F238E27FC236}">
              <a16:creationId xmlns:a16="http://schemas.microsoft.com/office/drawing/2014/main" id="{00000000-0008-0000-0800-000039000000}"/>
            </a:ext>
          </a:extLst>
        </xdr:cNvPr>
        <xdr:cNvSpPr txBox="1">
          <a:spLocks noChangeArrowheads="1"/>
        </xdr:cNvSpPr>
      </xdr:nvSpPr>
      <xdr:spPr bwMode="auto">
        <a:xfrm>
          <a:off x="41690925"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8" name="Text Box 18">
          <a:extLst>
            <a:ext uri="{FF2B5EF4-FFF2-40B4-BE49-F238E27FC236}">
              <a16:creationId xmlns:a16="http://schemas.microsoft.com/office/drawing/2014/main" id="{00000000-0008-0000-0800-00003A000000}"/>
            </a:ext>
          </a:extLst>
        </xdr:cNvPr>
        <xdr:cNvSpPr txBox="1">
          <a:spLocks noChangeArrowheads="1"/>
        </xdr:cNvSpPr>
      </xdr:nvSpPr>
      <xdr:spPr bwMode="auto">
        <a:xfrm>
          <a:off x="41690925"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59" name="Text Box 19">
          <a:extLst>
            <a:ext uri="{FF2B5EF4-FFF2-40B4-BE49-F238E27FC236}">
              <a16:creationId xmlns:a16="http://schemas.microsoft.com/office/drawing/2014/main" id="{00000000-0008-0000-0800-00003B000000}"/>
            </a:ext>
          </a:extLst>
        </xdr:cNvPr>
        <xdr:cNvSpPr txBox="1">
          <a:spLocks noChangeArrowheads="1"/>
        </xdr:cNvSpPr>
      </xdr:nvSpPr>
      <xdr:spPr bwMode="auto">
        <a:xfrm>
          <a:off x="41690925"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0" name="Text Box 16">
          <a:extLst>
            <a:ext uri="{FF2B5EF4-FFF2-40B4-BE49-F238E27FC236}">
              <a16:creationId xmlns:a16="http://schemas.microsoft.com/office/drawing/2014/main" id="{00000000-0008-0000-0800-00003C000000}"/>
            </a:ext>
          </a:extLst>
        </xdr:cNvPr>
        <xdr:cNvSpPr txBox="1">
          <a:spLocks noChangeArrowheads="1"/>
        </xdr:cNvSpPr>
      </xdr:nvSpPr>
      <xdr:spPr bwMode="auto">
        <a:xfrm>
          <a:off x="41690925"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1" name="Text Box 17">
          <a:extLst>
            <a:ext uri="{FF2B5EF4-FFF2-40B4-BE49-F238E27FC236}">
              <a16:creationId xmlns:a16="http://schemas.microsoft.com/office/drawing/2014/main" id="{00000000-0008-0000-0800-00003D000000}"/>
            </a:ext>
          </a:extLst>
        </xdr:cNvPr>
        <xdr:cNvSpPr txBox="1">
          <a:spLocks noChangeArrowheads="1"/>
        </xdr:cNvSpPr>
      </xdr:nvSpPr>
      <xdr:spPr bwMode="auto">
        <a:xfrm>
          <a:off x="41690925"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2" name="Text Box 18">
          <a:extLst>
            <a:ext uri="{FF2B5EF4-FFF2-40B4-BE49-F238E27FC236}">
              <a16:creationId xmlns:a16="http://schemas.microsoft.com/office/drawing/2014/main" id="{00000000-0008-0000-0800-00003E000000}"/>
            </a:ext>
          </a:extLst>
        </xdr:cNvPr>
        <xdr:cNvSpPr txBox="1">
          <a:spLocks noChangeArrowheads="1"/>
        </xdr:cNvSpPr>
      </xdr:nvSpPr>
      <xdr:spPr bwMode="auto">
        <a:xfrm>
          <a:off x="41690925"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3" name="Text Box 19">
          <a:extLst>
            <a:ext uri="{FF2B5EF4-FFF2-40B4-BE49-F238E27FC236}">
              <a16:creationId xmlns:a16="http://schemas.microsoft.com/office/drawing/2014/main" id="{00000000-0008-0000-0800-00003F000000}"/>
            </a:ext>
          </a:extLst>
        </xdr:cNvPr>
        <xdr:cNvSpPr txBox="1">
          <a:spLocks noChangeArrowheads="1"/>
        </xdr:cNvSpPr>
      </xdr:nvSpPr>
      <xdr:spPr bwMode="auto">
        <a:xfrm>
          <a:off x="41690925"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4" name="Text Box 16">
          <a:extLst>
            <a:ext uri="{FF2B5EF4-FFF2-40B4-BE49-F238E27FC236}">
              <a16:creationId xmlns:a16="http://schemas.microsoft.com/office/drawing/2014/main" id="{00000000-0008-0000-0800-000040000000}"/>
            </a:ext>
          </a:extLst>
        </xdr:cNvPr>
        <xdr:cNvSpPr txBox="1">
          <a:spLocks noChangeArrowheads="1"/>
        </xdr:cNvSpPr>
      </xdr:nvSpPr>
      <xdr:spPr bwMode="auto">
        <a:xfrm>
          <a:off x="41690925"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5" name="Text Box 17">
          <a:extLst>
            <a:ext uri="{FF2B5EF4-FFF2-40B4-BE49-F238E27FC236}">
              <a16:creationId xmlns:a16="http://schemas.microsoft.com/office/drawing/2014/main" id="{00000000-0008-0000-0800-000041000000}"/>
            </a:ext>
          </a:extLst>
        </xdr:cNvPr>
        <xdr:cNvSpPr txBox="1">
          <a:spLocks noChangeArrowheads="1"/>
        </xdr:cNvSpPr>
      </xdr:nvSpPr>
      <xdr:spPr bwMode="auto">
        <a:xfrm>
          <a:off x="41690925"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6" name="Text Box 18">
          <a:extLst>
            <a:ext uri="{FF2B5EF4-FFF2-40B4-BE49-F238E27FC236}">
              <a16:creationId xmlns:a16="http://schemas.microsoft.com/office/drawing/2014/main" id="{00000000-0008-0000-0800-000042000000}"/>
            </a:ext>
          </a:extLst>
        </xdr:cNvPr>
        <xdr:cNvSpPr txBox="1">
          <a:spLocks noChangeArrowheads="1"/>
        </xdr:cNvSpPr>
      </xdr:nvSpPr>
      <xdr:spPr bwMode="auto">
        <a:xfrm>
          <a:off x="41690925"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7" name="Text Box 19">
          <a:extLst>
            <a:ext uri="{FF2B5EF4-FFF2-40B4-BE49-F238E27FC236}">
              <a16:creationId xmlns:a16="http://schemas.microsoft.com/office/drawing/2014/main" id="{00000000-0008-0000-0800-000043000000}"/>
            </a:ext>
          </a:extLst>
        </xdr:cNvPr>
        <xdr:cNvSpPr txBox="1">
          <a:spLocks noChangeArrowheads="1"/>
        </xdr:cNvSpPr>
      </xdr:nvSpPr>
      <xdr:spPr bwMode="auto">
        <a:xfrm>
          <a:off x="41690925"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8" name="Text Box 16">
          <a:extLst>
            <a:ext uri="{FF2B5EF4-FFF2-40B4-BE49-F238E27FC236}">
              <a16:creationId xmlns:a16="http://schemas.microsoft.com/office/drawing/2014/main" id="{00000000-0008-0000-0800-000044000000}"/>
            </a:ext>
          </a:extLst>
        </xdr:cNvPr>
        <xdr:cNvSpPr txBox="1">
          <a:spLocks noChangeArrowheads="1"/>
        </xdr:cNvSpPr>
      </xdr:nvSpPr>
      <xdr:spPr bwMode="auto">
        <a:xfrm>
          <a:off x="41690925"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69" name="Text Box 17">
          <a:extLst>
            <a:ext uri="{FF2B5EF4-FFF2-40B4-BE49-F238E27FC236}">
              <a16:creationId xmlns:a16="http://schemas.microsoft.com/office/drawing/2014/main" id="{00000000-0008-0000-0800-000045000000}"/>
            </a:ext>
          </a:extLst>
        </xdr:cNvPr>
        <xdr:cNvSpPr txBox="1">
          <a:spLocks noChangeArrowheads="1"/>
        </xdr:cNvSpPr>
      </xdr:nvSpPr>
      <xdr:spPr bwMode="auto">
        <a:xfrm>
          <a:off x="41690925"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70" name="Text Box 18">
          <a:extLst>
            <a:ext uri="{FF2B5EF4-FFF2-40B4-BE49-F238E27FC236}">
              <a16:creationId xmlns:a16="http://schemas.microsoft.com/office/drawing/2014/main" id="{00000000-0008-0000-0800-000046000000}"/>
            </a:ext>
          </a:extLst>
        </xdr:cNvPr>
        <xdr:cNvSpPr txBox="1">
          <a:spLocks noChangeArrowheads="1"/>
        </xdr:cNvSpPr>
      </xdr:nvSpPr>
      <xdr:spPr bwMode="auto">
        <a:xfrm>
          <a:off x="41690925"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15</xdr:row>
      <xdr:rowOff>0</xdr:rowOff>
    </xdr:from>
    <xdr:ext cx="95250" cy="171450"/>
    <xdr:sp macro="" textlink="">
      <xdr:nvSpPr>
        <xdr:cNvPr id="71" name="Text Box 19">
          <a:extLst>
            <a:ext uri="{FF2B5EF4-FFF2-40B4-BE49-F238E27FC236}">
              <a16:creationId xmlns:a16="http://schemas.microsoft.com/office/drawing/2014/main" id="{00000000-0008-0000-0800-000047000000}"/>
            </a:ext>
          </a:extLst>
        </xdr:cNvPr>
        <xdr:cNvSpPr txBox="1">
          <a:spLocks noChangeArrowheads="1"/>
        </xdr:cNvSpPr>
      </xdr:nvSpPr>
      <xdr:spPr bwMode="auto">
        <a:xfrm>
          <a:off x="41690925"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2" name="Text Box 16">
          <a:extLst>
            <a:ext uri="{FF2B5EF4-FFF2-40B4-BE49-F238E27FC236}">
              <a16:creationId xmlns:a16="http://schemas.microsoft.com/office/drawing/2014/main" id="{00000000-0008-0000-0800-000048000000}"/>
            </a:ext>
          </a:extLst>
        </xdr:cNvPr>
        <xdr:cNvSpPr txBox="1">
          <a:spLocks noChangeArrowheads="1"/>
        </xdr:cNvSpPr>
      </xdr:nvSpPr>
      <xdr:spPr bwMode="auto">
        <a:xfrm>
          <a:off x="12287250"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3" name="Text Box 17">
          <a:extLst>
            <a:ext uri="{FF2B5EF4-FFF2-40B4-BE49-F238E27FC236}">
              <a16:creationId xmlns:a16="http://schemas.microsoft.com/office/drawing/2014/main" id="{00000000-0008-0000-0800-000049000000}"/>
            </a:ext>
          </a:extLst>
        </xdr:cNvPr>
        <xdr:cNvSpPr txBox="1">
          <a:spLocks noChangeArrowheads="1"/>
        </xdr:cNvSpPr>
      </xdr:nvSpPr>
      <xdr:spPr bwMode="auto">
        <a:xfrm>
          <a:off x="12287250"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4" name="Text Box 18">
          <a:extLst>
            <a:ext uri="{FF2B5EF4-FFF2-40B4-BE49-F238E27FC236}">
              <a16:creationId xmlns:a16="http://schemas.microsoft.com/office/drawing/2014/main" id="{00000000-0008-0000-0800-00004A000000}"/>
            </a:ext>
          </a:extLst>
        </xdr:cNvPr>
        <xdr:cNvSpPr txBox="1">
          <a:spLocks noChangeArrowheads="1"/>
        </xdr:cNvSpPr>
      </xdr:nvSpPr>
      <xdr:spPr bwMode="auto">
        <a:xfrm>
          <a:off x="12287250"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20</xdr:row>
      <xdr:rowOff>0</xdr:rowOff>
    </xdr:from>
    <xdr:ext cx="95250" cy="171450"/>
    <xdr:sp macro="" textlink="">
      <xdr:nvSpPr>
        <xdr:cNvPr id="75" name="Text Box 19">
          <a:extLst>
            <a:ext uri="{FF2B5EF4-FFF2-40B4-BE49-F238E27FC236}">
              <a16:creationId xmlns:a16="http://schemas.microsoft.com/office/drawing/2014/main" id="{00000000-0008-0000-0800-00004B000000}"/>
            </a:ext>
          </a:extLst>
        </xdr:cNvPr>
        <xdr:cNvSpPr txBox="1">
          <a:spLocks noChangeArrowheads="1"/>
        </xdr:cNvSpPr>
      </xdr:nvSpPr>
      <xdr:spPr bwMode="auto">
        <a:xfrm>
          <a:off x="12287250"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23</xdr:row>
      <xdr:rowOff>504825</xdr:rowOff>
    </xdr:from>
    <xdr:ext cx="95250" cy="442269"/>
    <xdr:sp macro="" textlink="">
      <xdr:nvSpPr>
        <xdr:cNvPr id="76" name="Text Box 15">
          <a:extLst>
            <a:ext uri="{FF2B5EF4-FFF2-40B4-BE49-F238E27FC236}">
              <a16:creationId xmlns:a16="http://schemas.microsoft.com/office/drawing/2014/main" id="{00000000-0008-0000-0800-00004C000000}"/>
            </a:ext>
          </a:extLst>
        </xdr:cNvPr>
        <xdr:cNvSpPr txBox="1">
          <a:spLocks noChangeArrowheads="1"/>
        </xdr:cNvSpPr>
      </xdr:nvSpPr>
      <xdr:spPr bwMode="auto">
        <a:xfrm>
          <a:off x="12287250" y="11049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7" name="Text Box 16">
          <a:extLst>
            <a:ext uri="{FF2B5EF4-FFF2-40B4-BE49-F238E27FC236}">
              <a16:creationId xmlns:a16="http://schemas.microsoft.com/office/drawing/2014/main" id="{00000000-0008-0000-0800-00004D000000}"/>
            </a:ext>
          </a:extLst>
        </xdr:cNvPr>
        <xdr:cNvSpPr txBox="1">
          <a:spLocks noChangeArrowheads="1"/>
        </xdr:cNvSpPr>
      </xdr:nvSpPr>
      <xdr:spPr bwMode="auto">
        <a:xfrm>
          <a:off x="38585775"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8" name="Text Box 17">
          <a:extLst>
            <a:ext uri="{FF2B5EF4-FFF2-40B4-BE49-F238E27FC236}">
              <a16:creationId xmlns:a16="http://schemas.microsoft.com/office/drawing/2014/main" id="{00000000-0008-0000-0800-00004E000000}"/>
            </a:ext>
          </a:extLst>
        </xdr:cNvPr>
        <xdr:cNvSpPr txBox="1">
          <a:spLocks noChangeArrowheads="1"/>
        </xdr:cNvSpPr>
      </xdr:nvSpPr>
      <xdr:spPr bwMode="auto">
        <a:xfrm>
          <a:off x="38585775"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79" name="Text Box 18">
          <a:extLst>
            <a:ext uri="{FF2B5EF4-FFF2-40B4-BE49-F238E27FC236}">
              <a16:creationId xmlns:a16="http://schemas.microsoft.com/office/drawing/2014/main" id="{00000000-0008-0000-0800-00004F000000}"/>
            </a:ext>
          </a:extLst>
        </xdr:cNvPr>
        <xdr:cNvSpPr txBox="1">
          <a:spLocks noChangeArrowheads="1"/>
        </xdr:cNvSpPr>
      </xdr:nvSpPr>
      <xdr:spPr bwMode="auto">
        <a:xfrm>
          <a:off x="38585775"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20</xdr:row>
      <xdr:rowOff>0</xdr:rowOff>
    </xdr:from>
    <xdr:ext cx="95250" cy="171450"/>
    <xdr:sp macro="" textlink="">
      <xdr:nvSpPr>
        <xdr:cNvPr id="80" name="Text Box 19">
          <a:extLst>
            <a:ext uri="{FF2B5EF4-FFF2-40B4-BE49-F238E27FC236}">
              <a16:creationId xmlns:a16="http://schemas.microsoft.com/office/drawing/2014/main" id="{00000000-0008-0000-0800-000050000000}"/>
            </a:ext>
          </a:extLst>
        </xdr:cNvPr>
        <xdr:cNvSpPr txBox="1">
          <a:spLocks noChangeArrowheads="1"/>
        </xdr:cNvSpPr>
      </xdr:nvSpPr>
      <xdr:spPr bwMode="auto">
        <a:xfrm>
          <a:off x="38585775"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1" name="Text Box 16">
          <a:extLst>
            <a:ext uri="{FF2B5EF4-FFF2-40B4-BE49-F238E27FC236}">
              <a16:creationId xmlns:a16="http://schemas.microsoft.com/office/drawing/2014/main" id="{00000000-0008-0000-0800-000051000000}"/>
            </a:ext>
          </a:extLst>
        </xdr:cNvPr>
        <xdr:cNvSpPr txBox="1">
          <a:spLocks noChangeArrowheads="1"/>
        </xdr:cNvSpPr>
      </xdr:nvSpPr>
      <xdr:spPr bwMode="auto">
        <a:xfrm>
          <a:off x="39957375"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2" name="Text Box 17">
          <a:extLst>
            <a:ext uri="{FF2B5EF4-FFF2-40B4-BE49-F238E27FC236}">
              <a16:creationId xmlns:a16="http://schemas.microsoft.com/office/drawing/2014/main" id="{00000000-0008-0000-0800-000052000000}"/>
            </a:ext>
          </a:extLst>
        </xdr:cNvPr>
        <xdr:cNvSpPr txBox="1">
          <a:spLocks noChangeArrowheads="1"/>
        </xdr:cNvSpPr>
      </xdr:nvSpPr>
      <xdr:spPr bwMode="auto">
        <a:xfrm>
          <a:off x="39957375"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3" name="Text Box 18">
          <a:extLst>
            <a:ext uri="{FF2B5EF4-FFF2-40B4-BE49-F238E27FC236}">
              <a16:creationId xmlns:a16="http://schemas.microsoft.com/office/drawing/2014/main" id="{00000000-0008-0000-0800-000053000000}"/>
            </a:ext>
          </a:extLst>
        </xdr:cNvPr>
        <xdr:cNvSpPr txBox="1">
          <a:spLocks noChangeArrowheads="1"/>
        </xdr:cNvSpPr>
      </xdr:nvSpPr>
      <xdr:spPr bwMode="auto">
        <a:xfrm>
          <a:off x="39957375"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4" name="Text Box 19">
          <a:extLst>
            <a:ext uri="{FF2B5EF4-FFF2-40B4-BE49-F238E27FC236}">
              <a16:creationId xmlns:a16="http://schemas.microsoft.com/office/drawing/2014/main" id="{00000000-0008-0000-0800-000054000000}"/>
            </a:ext>
          </a:extLst>
        </xdr:cNvPr>
        <xdr:cNvSpPr txBox="1">
          <a:spLocks noChangeArrowheads="1"/>
        </xdr:cNvSpPr>
      </xdr:nvSpPr>
      <xdr:spPr bwMode="auto">
        <a:xfrm>
          <a:off x="39957375"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23</xdr:row>
      <xdr:rowOff>504825</xdr:rowOff>
    </xdr:from>
    <xdr:ext cx="95250" cy="442269"/>
    <xdr:sp macro="" textlink="">
      <xdr:nvSpPr>
        <xdr:cNvPr id="85" name="Text Box 15">
          <a:extLst>
            <a:ext uri="{FF2B5EF4-FFF2-40B4-BE49-F238E27FC236}">
              <a16:creationId xmlns:a16="http://schemas.microsoft.com/office/drawing/2014/main" id="{00000000-0008-0000-0800-000055000000}"/>
            </a:ext>
          </a:extLst>
        </xdr:cNvPr>
        <xdr:cNvSpPr txBox="1">
          <a:spLocks noChangeArrowheads="1"/>
        </xdr:cNvSpPr>
      </xdr:nvSpPr>
      <xdr:spPr bwMode="auto">
        <a:xfrm>
          <a:off x="39957375" y="11049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6" name="Text Box 16">
          <a:extLst>
            <a:ext uri="{FF2B5EF4-FFF2-40B4-BE49-F238E27FC236}">
              <a16:creationId xmlns:a16="http://schemas.microsoft.com/office/drawing/2014/main" id="{00000000-0008-0000-0800-000056000000}"/>
            </a:ext>
          </a:extLst>
        </xdr:cNvPr>
        <xdr:cNvSpPr txBox="1">
          <a:spLocks noChangeArrowheads="1"/>
        </xdr:cNvSpPr>
      </xdr:nvSpPr>
      <xdr:spPr bwMode="auto">
        <a:xfrm>
          <a:off x="39957375"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7" name="Text Box 17">
          <a:extLst>
            <a:ext uri="{FF2B5EF4-FFF2-40B4-BE49-F238E27FC236}">
              <a16:creationId xmlns:a16="http://schemas.microsoft.com/office/drawing/2014/main" id="{00000000-0008-0000-0800-000057000000}"/>
            </a:ext>
          </a:extLst>
        </xdr:cNvPr>
        <xdr:cNvSpPr txBox="1">
          <a:spLocks noChangeArrowheads="1"/>
        </xdr:cNvSpPr>
      </xdr:nvSpPr>
      <xdr:spPr bwMode="auto">
        <a:xfrm>
          <a:off x="39957375"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8" name="Text Box 18">
          <a:extLst>
            <a:ext uri="{FF2B5EF4-FFF2-40B4-BE49-F238E27FC236}">
              <a16:creationId xmlns:a16="http://schemas.microsoft.com/office/drawing/2014/main" id="{00000000-0008-0000-0800-000058000000}"/>
            </a:ext>
          </a:extLst>
        </xdr:cNvPr>
        <xdr:cNvSpPr txBox="1">
          <a:spLocks noChangeArrowheads="1"/>
        </xdr:cNvSpPr>
      </xdr:nvSpPr>
      <xdr:spPr bwMode="auto">
        <a:xfrm>
          <a:off x="39957375"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20</xdr:row>
      <xdr:rowOff>0</xdr:rowOff>
    </xdr:from>
    <xdr:ext cx="95250" cy="171450"/>
    <xdr:sp macro="" textlink="">
      <xdr:nvSpPr>
        <xdr:cNvPr id="89" name="Text Box 19">
          <a:extLst>
            <a:ext uri="{FF2B5EF4-FFF2-40B4-BE49-F238E27FC236}">
              <a16:creationId xmlns:a16="http://schemas.microsoft.com/office/drawing/2014/main" id="{00000000-0008-0000-0800-000059000000}"/>
            </a:ext>
          </a:extLst>
        </xdr:cNvPr>
        <xdr:cNvSpPr txBox="1">
          <a:spLocks noChangeArrowheads="1"/>
        </xdr:cNvSpPr>
      </xdr:nvSpPr>
      <xdr:spPr bwMode="auto">
        <a:xfrm>
          <a:off x="39957375"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23</xdr:row>
      <xdr:rowOff>504825</xdr:rowOff>
    </xdr:from>
    <xdr:ext cx="95250" cy="442269"/>
    <xdr:sp macro="" textlink="">
      <xdr:nvSpPr>
        <xdr:cNvPr id="90" name="Text Box 15">
          <a:extLst>
            <a:ext uri="{FF2B5EF4-FFF2-40B4-BE49-F238E27FC236}">
              <a16:creationId xmlns:a16="http://schemas.microsoft.com/office/drawing/2014/main" id="{00000000-0008-0000-0800-00005A000000}"/>
            </a:ext>
          </a:extLst>
        </xdr:cNvPr>
        <xdr:cNvSpPr txBox="1">
          <a:spLocks noChangeArrowheads="1"/>
        </xdr:cNvSpPr>
      </xdr:nvSpPr>
      <xdr:spPr bwMode="auto">
        <a:xfrm>
          <a:off x="39957375" y="11049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1" name="Text Box 16">
          <a:extLst>
            <a:ext uri="{FF2B5EF4-FFF2-40B4-BE49-F238E27FC236}">
              <a16:creationId xmlns:a16="http://schemas.microsoft.com/office/drawing/2014/main" id="{00000000-0008-0000-0800-00005B000000}"/>
            </a:ext>
          </a:extLst>
        </xdr:cNvPr>
        <xdr:cNvSpPr txBox="1">
          <a:spLocks noChangeArrowheads="1"/>
        </xdr:cNvSpPr>
      </xdr:nvSpPr>
      <xdr:spPr bwMode="auto">
        <a:xfrm>
          <a:off x="41690925"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2" name="Text Box 17">
          <a:extLst>
            <a:ext uri="{FF2B5EF4-FFF2-40B4-BE49-F238E27FC236}">
              <a16:creationId xmlns:a16="http://schemas.microsoft.com/office/drawing/2014/main" id="{00000000-0008-0000-0800-00005C000000}"/>
            </a:ext>
          </a:extLst>
        </xdr:cNvPr>
        <xdr:cNvSpPr txBox="1">
          <a:spLocks noChangeArrowheads="1"/>
        </xdr:cNvSpPr>
      </xdr:nvSpPr>
      <xdr:spPr bwMode="auto">
        <a:xfrm>
          <a:off x="41690925"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3" name="Text Box 18">
          <a:extLst>
            <a:ext uri="{FF2B5EF4-FFF2-40B4-BE49-F238E27FC236}">
              <a16:creationId xmlns:a16="http://schemas.microsoft.com/office/drawing/2014/main" id="{00000000-0008-0000-0800-00005D000000}"/>
            </a:ext>
          </a:extLst>
        </xdr:cNvPr>
        <xdr:cNvSpPr txBox="1">
          <a:spLocks noChangeArrowheads="1"/>
        </xdr:cNvSpPr>
      </xdr:nvSpPr>
      <xdr:spPr bwMode="auto">
        <a:xfrm>
          <a:off x="41690925"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4" name="Text Box 19">
          <a:extLst>
            <a:ext uri="{FF2B5EF4-FFF2-40B4-BE49-F238E27FC236}">
              <a16:creationId xmlns:a16="http://schemas.microsoft.com/office/drawing/2014/main" id="{00000000-0008-0000-0800-00005E000000}"/>
            </a:ext>
          </a:extLst>
        </xdr:cNvPr>
        <xdr:cNvSpPr txBox="1">
          <a:spLocks noChangeArrowheads="1"/>
        </xdr:cNvSpPr>
      </xdr:nvSpPr>
      <xdr:spPr bwMode="auto">
        <a:xfrm>
          <a:off x="41690925"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5" name="Text Box 16">
          <a:extLst>
            <a:ext uri="{FF2B5EF4-FFF2-40B4-BE49-F238E27FC236}">
              <a16:creationId xmlns:a16="http://schemas.microsoft.com/office/drawing/2014/main" id="{00000000-0008-0000-0800-00005F000000}"/>
            </a:ext>
          </a:extLst>
        </xdr:cNvPr>
        <xdr:cNvSpPr txBox="1">
          <a:spLocks noChangeArrowheads="1"/>
        </xdr:cNvSpPr>
      </xdr:nvSpPr>
      <xdr:spPr bwMode="auto">
        <a:xfrm>
          <a:off x="41690925"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6" name="Text Box 17">
          <a:extLst>
            <a:ext uri="{FF2B5EF4-FFF2-40B4-BE49-F238E27FC236}">
              <a16:creationId xmlns:a16="http://schemas.microsoft.com/office/drawing/2014/main" id="{00000000-0008-0000-0800-000060000000}"/>
            </a:ext>
          </a:extLst>
        </xdr:cNvPr>
        <xdr:cNvSpPr txBox="1">
          <a:spLocks noChangeArrowheads="1"/>
        </xdr:cNvSpPr>
      </xdr:nvSpPr>
      <xdr:spPr bwMode="auto">
        <a:xfrm>
          <a:off x="41690925"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7" name="Text Box 18">
          <a:extLst>
            <a:ext uri="{FF2B5EF4-FFF2-40B4-BE49-F238E27FC236}">
              <a16:creationId xmlns:a16="http://schemas.microsoft.com/office/drawing/2014/main" id="{00000000-0008-0000-0800-000061000000}"/>
            </a:ext>
          </a:extLst>
        </xdr:cNvPr>
        <xdr:cNvSpPr txBox="1">
          <a:spLocks noChangeArrowheads="1"/>
        </xdr:cNvSpPr>
      </xdr:nvSpPr>
      <xdr:spPr bwMode="auto">
        <a:xfrm>
          <a:off x="41690925"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8" name="Text Box 19">
          <a:extLst>
            <a:ext uri="{FF2B5EF4-FFF2-40B4-BE49-F238E27FC236}">
              <a16:creationId xmlns:a16="http://schemas.microsoft.com/office/drawing/2014/main" id="{00000000-0008-0000-0800-000062000000}"/>
            </a:ext>
          </a:extLst>
        </xdr:cNvPr>
        <xdr:cNvSpPr txBox="1">
          <a:spLocks noChangeArrowheads="1"/>
        </xdr:cNvSpPr>
      </xdr:nvSpPr>
      <xdr:spPr bwMode="auto">
        <a:xfrm>
          <a:off x="41690925"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99" name="Text Box 16">
          <a:extLst>
            <a:ext uri="{FF2B5EF4-FFF2-40B4-BE49-F238E27FC236}">
              <a16:creationId xmlns:a16="http://schemas.microsoft.com/office/drawing/2014/main" id="{00000000-0008-0000-0800-000063000000}"/>
            </a:ext>
          </a:extLst>
        </xdr:cNvPr>
        <xdr:cNvSpPr txBox="1">
          <a:spLocks noChangeArrowheads="1"/>
        </xdr:cNvSpPr>
      </xdr:nvSpPr>
      <xdr:spPr bwMode="auto">
        <a:xfrm>
          <a:off x="41690925"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0" name="Text Box 17">
          <a:extLst>
            <a:ext uri="{FF2B5EF4-FFF2-40B4-BE49-F238E27FC236}">
              <a16:creationId xmlns:a16="http://schemas.microsoft.com/office/drawing/2014/main" id="{00000000-0008-0000-0800-000064000000}"/>
            </a:ext>
          </a:extLst>
        </xdr:cNvPr>
        <xdr:cNvSpPr txBox="1">
          <a:spLocks noChangeArrowheads="1"/>
        </xdr:cNvSpPr>
      </xdr:nvSpPr>
      <xdr:spPr bwMode="auto">
        <a:xfrm>
          <a:off x="41690925"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1" name="Text Box 18">
          <a:extLst>
            <a:ext uri="{FF2B5EF4-FFF2-40B4-BE49-F238E27FC236}">
              <a16:creationId xmlns:a16="http://schemas.microsoft.com/office/drawing/2014/main" id="{00000000-0008-0000-0800-000065000000}"/>
            </a:ext>
          </a:extLst>
        </xdr:cNvPr>
        <xdr:cNvSpPr txBox="1">
          <a:spLocks noChangeArrowheads="1"/>
        </xdr:cNvSpPr>
      </xdr:nvSpPr>
      <xdr:spPr bwMode="auto">
        <a:xfrm>
          <a:off x="41690925"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2" name="Text Box 19">
          <a:extLst>
            <a:ext uri="{FF2B5EF4-FFF2-40B4-BE49-F238E27FC236}">
              <a16:creationId xmlns:a16="http://schemas.microsoft.com/office/drawing/2014/main" id="{00000000-0008-0000-0800-000066000000}"/>
            </a:ext>
          </a:extLst>
        </xdr:cNvPr>
        <xdr:cNvSpPr txBox="1">
          <a:spLocks noChangeArrowheads="1"/>
        </xdr:cNvSpPr>
      </xdr:nvSpPr>
      <xdr:spPr bwMode="auto">
        <a:xfrm>
          <a:off x="41690925"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3" name="Text Box 16">
          <a:extLst>
            <a:ext uri="{FF2B5EF4-FFF2-40B4-BE49-F238E27FC236}">
              <a16:creationId xmlns:a16="http://schemas.microsoft.com/office/drawing/2014/main" id="{00000000-0008-0000-0800-000067000000}"/>
            </a:ext>
          </a:extLst>
        </xdr:cNvPr>
        <xdr:cNvSpPr txBox="1">
          <a:spLocks noChangeArrowheads="1"/>
        </xdr:cNvSpPr>
      </xdr:nvSpPr>
      <xdr:spPr bwMode="auto">
        <a:xfrm>
          <a:off x="41690925"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4" name="Text Box 17">
          <a:extLst>
            <a:ext uri="{FF2B5EF4-FFF2-40B4-BE49-F238E27FC236}">
              <a16:creationId xmlns:a16="http://schemas.microsoft.com/office/drawing/2014/main" id="{00000000-0008-0000-0800-000068000000}"/>
            </a:ext>
          </a:extLst>
        </xdr:cNvPr>
        <xdr:cNvSpPr txBox="1">
          <a:spLocks noChangeArrowheads="1"/>
        </xdr:cNvSpPr>
      </xdr:nvSpPr>
      <xdr:spPr bwMode="auto">
        <a:xfrm>
          <a:off x="41690925"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5" name="Text Box 18">
          <a:extLst>
            <a:ext uri="{FF2B5EF4-FFF2-40B4-BE49-F238E27FC236}">
              <a16:creationId xmlns:a16="http://schemas.microsoft.com/office/drawing/2014/main" id="{00000000-0008-0000-0800-000069000000}"/>
            </a:ext>
          </a:extLst>
        </xdr:cNvPr>
        <xdr:cNvSpPr txBox="1">
          <a:spLocks noChangeArrowheads="1"/>
        </xdr:cNvSpPr>
      </xdr:nvSpPr>
      <xdr:spPr bwMode="auto">
        <a:xfrm>
          <a:off x="41690925"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20</xdr:row>
      <xdr:rowOff>0</xdr:rowOff>
    </xdr:from>
    <xdr:ext cx="95250" cy="171450"/>
    <xdr:sp macro="" textlink="">
      <xdr:nvSpPr>
        <xdr:cNvPr id="106" name="Text Box 19">
          <a:extLst>
            <a:ext uri="{FF2B5EF4-FFF2-40B4-BE49-F238E27FC236}">
              <a16:creationId xmlns:a16="http://schemas.microsoft.com/office/drawing/2014/main" id="{00000000-0008-0000-0800-00006A000000}"/>
            </a:ext>
          </a:extLst>
        </xdr:cNvPr>
        <xdr:cNvSpPr txBox="1">
          <a:spLocks noChangeArrowheads="1"/>
        </xdr:cNvSpPr>
      </xdr:nvSpPr>
      <xdr:spPr bwMode="auto">
        <a:xfrm>
          <a:off x="41690925" y="99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07" name="Text Box 16">
          <a:extLst>
            <a:ext uri="{FF2B5EF4-FFF2-40B4-BE49-F238E27FC236}">
              <a16:creationId xmlns:a16="http://schemas.microsoft.com/office/drawing/2014/main" id="{00000000-0008-0000-0800-00006B000000}"/>
            </a:ext>
          </a:extLst>
        </xdr:cNvPr>
        <xdr:cNvSpPr txBox="1">
          <a:spLocks noChangeArrowheads="1"/>
        </xdr:cNvSpPr>
      </xdr:nvSpPr>
      <xdr:spPr bwMode="auto">
        <a:xfrm>
          <a:off x="12287250"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08" name="Text Box 17">
          <a:extLst>
            <a:ext uri="{FF2B5EF4-FFF2-40B4-BE49-F238E27FC236}">
              <a16:creationId xmlns:a16="http://schemas.microsoft.com/office/drawing/2014/main" id="{00000000-0008-0000-0800-00006C000000}"/>
            </a:ext>
          </a:extLst>
        </xdr:cNvPr>
        <xdr:cNvSpPr txBox="1">
          <a:spLocks noChangeArrowheads="1"/>
        </xdr:cNvSpPr>
      </xdr:nvSpPr>
      <xdr:spPr bwMode="auto">
        <a:xfrm>
          <a:off x="12287250"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09" name="Text Box 18">
          <a:extLst>
            <a:ext uri="{FF2B5EF4-FFF2-40B4-BE49-F238E27FC236}">
              <a16:creationId xmlns:a16="http://schemas.microsoft.com/office/drawing/2014/main" id="{00000000-0008-0000-0800-00006D000000}"/>
            </a:ext>
          </a:extLst>
        </xdr:cNvPr>
        <xdr:cNvSpPr txBox="1">
          <a:spLocks noChangeArrowheads="1"/>
        </xdr:cNvSpPr>
      </xdr:nvSpPr>
      <xdr:spPr bwMode="auto">
        <a:xfrm>
          <a:off x="12287250"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25</xdr:row>
      <xdr:rowOff>0</xdr:rowOff>
    </xdr:from>
    <xdr:ext cx="95250" cy="171450"/>
    <xdr:sp macro="" textlink="">
      <xdr:nvSpPr>
        <xdr:cNvPr id="110" name="Text Box 19">
          <a:extLst>
            <a:ext uri="{FF2B5EF4-FFF2-40B4-BE49-F238E27FC236}">
              <a16:creationId xmlns:a16="http://schemas.microsoft.com/office/drawing/2014/main" id="{00000000-0008-0000-0800-00006E000000}"/>
            </a:ext>
          </a:extLst>
        </xdr:cNvPr>
        <xdr:cNvSpPr txBox="1">
          <a:spLocks noChangeArrowheads="1"/>
        </xdr:cNvSpPr>
      </xdr:nvSpPr>
      <xdr:spPr bwMode="auto">
        <a:xfrm>
          <a:off x="12287250"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28</xdr:row>
      <xdr:rowOff>504825</xdr:rowOff>
    </xdr:from>
    <xdr:ext cx="95250" cy="442269"/>
    <xdr:sp macro="" textlink="">
      <xdr:nvSpPr>
        <xdr:cNvPr id="111" name="Text Box 15">
          <a:extLst>
            <a:ext uri="{FF2B5EF4-FFF2-40B4-BE49-F238E27FC236}">
              <a16:creationId xmlns:a16="http://schemas.microsoft.com/office/drawing/2014/main" id="{00000000-0008-0000-0800-00006F000000}"/>
            </a:ext>
          </a:extLst>
        </xdr:cNvPr>
        <xdr:cNvSpPr txBox="1">
          <a:spLocks noChangeArrowheads="1"/>
        </xdr:cNvSpPr>
      </xdr:nvSpPr>
      <xdr:spPr bwMode="auto">
        <a:xfrm>
          <a:off x="12287250" y="1277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2" name="Text Box 16">
          <a:extLst>
            <a:ext uri="{FF2B5EF4-FFF2-40B4-BE49-F238E27FC236}">
              <a16:creationId xmlns:a16="http://schemas.microsoft.com/office/drawing/2014/main" id="{00000000-0008-0000-0800-000070000000}"/>
            </a:ext>
          </a:extLst>
        </xdr:cNvPr>
        <xdr:cNvSpPr txBox="1">
          <a:spLocks noChangeArrowheads="1"/>
        </xdr:cNvSpPr>
      </xdr:nvSpPr>
      <xdr:spPr bwMode="auto">
        <a:xfrm>
          <a:off x="38585775"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3" name="Text Box 17">
          <a:extLst>
            <a:ext uri="{FF2B5EF4-FFF2-40B4-BE49-F238E27FC236}">
              <a16:creationId xmlns:a16="http://schemas.microsoft.com/office/drawing/2014/main" id="{00000000-0008-0000-0800-000071000000}"/>
            </a:ext>
          </a:extLst>
        </xdr:cNvPr>
        <xdr:cNvSpPr txBox="1">
          <a:spLocks noChangeArrowheads="1"/>
        </xdr:cNvSpPr>
      </xdr:nvSpPr>
      <xdr:spPr bwMode="auto">
        <a:xfrm>
          <a:off x="38585775"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4" name="Text Box 18">
          <a:extLst>
            <a:ext uri="{FF2B5EF4-FFF2-40B4-BE49-F238E27FC236}">
              <a16:creationId xmlns:a16="http://schemas.microsoft.com/office/drawing/2014/main" id="{00000000-0008-0000-0800-000072000000}"/>
            </a:ext>
          </a:extLst>
        </xdr:cNvPr>
        <xdr:cNvSpPr txBox="1">
          <a:spLocks noChangeArrowheads="1"/>
        </xdr:cNvSpPr>
      </xdr:nvSpPr>
      <xdr:spPr bwMode="auto">
        <a:xfrm>
          <a:off x="38585775"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25</xdr:row>
      <xdr:rowOff>0</xdr:rowOff>
    </xdr:from>
    <xdr:ext cx="95250" cy="171450"/>
    <xdr:sp macro="" textlink="">
      <xdr:nvSpPr>
        <xdr:cNvPr id="115" name="Text Box 19">
          <a:extLst>
            <a:ext uri="{FF2B5EF4-FFF2-40B4-BE49-F238E27FC236}">
              <a16:creationId xmlns:a16="http://schemas.microsoft.com/office/drawing/2014/main" id="{00000000-0008-0000-0800-000073000000}"/>
            </a:ext>
          </a:extLst>
        </xdr:cNvPr>
        <xdr:cNvSpPr txBox="1">
          <a:spLocks noChangeArrowheads="1"/>
        </xdr:cNvSpPr>
      </xdr:nvSpPr>
      <xdr:spPr bwMode="auto">
        <a:xfrm>
          <a:off x="38585775"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6" name="Text Box 16">
          <a:extLst>
            <a:ext uri="{FF2B5EF4-FFF2-40B4-BE49-F238E27FC236}">
              <a16:creationId xmlns:a16="http://schemas.microsoft.com/office/drawing/2014/main" id="{00000000-0008-0000-0800-000074000000}"/>
            </a:ext>
          </a:extLst>
        </xdr:cNvPr>
        <xdr:cNvSpPr txBox="1">
          <a:spLocks noChangeArrowheads="1"/>
        </xdr:cNvSpPr>
      </xdr:nvSpPr>
      <xdr:spPr bwMode="auto">
        <a:xfrm>
          <a:off x="39957375"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7" name="Text Box 17">
          <a:extLst>
            <a:ext uri="{FF2B5EF4-FFF2-40B4-BE49-F238E27FC236}">
              <a16:creationId xmlns:a16="http://schemas.microsoft.com/office/drawing/2014/main" id="{00000000-0008-0000-0800-000075000000}"/>
            </a:ext>
          </a:extLst>
        </xdr:cNvPr>
        <xdr:cNvSpPr txBox="1">
          <a:spLocks noChangeArrowheads="1"/>
        </xdr:cNvSpPr>
      </xdr:nvSpPr>
      <xdr:spPr bwMode="auto">
        <a:xfrm>
          <a:off x="39957375"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8" name="Text Box 18">
          <a:extLst>
            <a:ext uri="{FF2B5EF4-FFF2-40B4-BE49-F238E27FC236}">
              <a16:creationId xmlns:a16="http://schemas.microsoft.com/office/drawing/2014/main" id="{00000000-0008-0000-0800-000076000000}"/>
            </a:ext>
          </a:extLst>
        </xdr:cNvPr>
        <xdr:cNvSpPr txBox="1">
          <a:spLocks noChangeArrowheads="1"/>
        </xdr:cNvSpPr>
      </xdr:nvSpPr>
      <xdr:spPr bwMode="auto">
        <a:xfrm>
          <a:off x="39957375"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19" name="Text Box 19">
          <a:extLst>
            <a:ext uri="{FF2B5EF4-FFF2-40B4-BE49-F238E27FC236}">
              <a16:creationId xmlns:a16="http://schemas.microsoft.com/office/drawing/2014/main" id="{00000000-0008-0000-0800-000077000000}"/>
            </a:ext>
          </a:extLst>
        </xdr:cNvPr>
        <xdr:cNvSpPr txBox="1">
          <a:spLocks noChangeArrowheads="1"/>
        </xdr:cNvSpPr>
      </xdr:nvSpPr>
      <xdr:spPr bwMode="auto">
        <a:xfrm>
          <a:off x="39957375"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120" name="Text Box 15">
          <a:extLst>
            <a:ext uri="{FF2B5EF4-FFF2-40B4-BE49-F238E27FC236}">
              <a16:creationId xmlns:a16="http://schemas.microsoft.com/office/drawing/2014/main" id="{00000000-0008-0000-0800-000078000000}"/>
            </a:ext>
          </a:extLst>
        </xdr:cNvPr>
        <xdr:cNvSpPr txBox="1">
          <a:spLocks noChangeArrowheads="1"/>
        </xdr:cNvSpPr>
      </xdr:nvSpPr>
      <xdr:spPr bwMode="auto">
        <a:xfrm>
          <a:off x="39957375" y="1277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21" name="Text Box 16">
          <a:extLst>
            <a:ext uri="{FF2B5EF4-FFF2-40B4-BE49-F238E27FC236}">
              <a16:creationId xmlns:a16="http://schemas.microsoft.com/office/drawing/2014/main" id="{00000000-0008-0000-0800-000079000000}"/>
            </a:ext>
          </a:extLst>
        </xdr:cNvPr>
        <xdr:cNvSpPr txBox="1">
          <a:spLocks noChangeArrowheads="1"/>
        </xdr:cNvSpPr>
      </xdr:nvSpPr>
      <xdr:spPr bwMode="auto">
        <a:xfrm>
          <a:off x="39957375"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22" name="Text Box 17">
          <a:extLst>
            <a:ext uri="{FF2B5EF4-FFF2-40B4-BE49-F238E27FC236}">
              <a16:creationId xmlns:a16="http://schemas.microsoft.com/office/drawing/2014/main" id="{00000000-0008-0000-0800-00007A000000}"/>
            </a:ext>
          </a:extLst>
        </xdr:cNvPr>
        <xdr:cNvSpPr txBox="1">
          <a:spLocks noChangeArrowheads="1"/>
        </xdr:cNvSpPr>
      </xdr:nvSpPr>
      <xdr:spPr bwMode="auto">
        <a:xfrm>
          <a:off x="39957375"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23" name="Text Box 18">
          <a:extLst>
            <a:ext uri="{FF2B5EF4-FFF2-40B4-BE49-F238E27FC236}">
              <a16:creationId xmlns:a16="http://schemas.microsoft.com/office/drawing/2014/main" id="{00000000-0008-0000-0800-00007B000000}"/>
            </a:ext>
          </a:extLst>
        </xdr:cNvPr>
        <xdr:cNvSpPr txBox="1">
          <a:spLocks noChangeArrowheads="1"/>
        </xdr:cNvSpPr>
      </xdr:nvSpPr>
      <xdr:spPr bwMode="auto">
        <a:xfrm>
          <a:off x="39957375"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25</xdr:row>
      <xdr:rowOff>0</xdr:rowOff>
    </xdr:from>
    <xdr:ext cx="95250" cy="171450"/>
    <xdr:sp macro="" textlink="">
      <xdr:nvSpPr>
        <xdr:cNvPr id="124" name="Text Box 19">
          <a:extLst>
            <a:ext uri="{FF2B5EF4-FFF2-40B4-BE49-F238E27FC236}">
              <a16:creationId xmlns:a16="http://schemas.microsoft.com/office/drawing/2014/main" id="{00000000-0008-0000-0800-00007C000000}"/>
            </a:ext>
          </a:extLst>
        </xdr:cNvPr>
        <xdr:cNvSpPr txBox="1">
          <a:spLocks noChangeArrowheads="1"/>
        </xdr:cNvSpPr>
      </xdr:nvSpPr>
      <xdr:spPr bwMode="auto">
        <a:xfrm>
          <a:off x="39957375"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125" name="Text Box 15">
          <a:extLst>
            <a:ext uri="{FF2B5EF4-FFF2-40B4-BE49-F238E27FC236}">
              <a16:creationId xmlns:a16="http://schemas.microsoft.com/office/drawing/2014/main" id="{00000000-0008-0000-0800-00007D000000}"/>
            </a:ext>
          </a:extLst>
        </xdr:cNvPr>
        <xdr:cNvSpPr txBox="1">
          <a:spLocks noChangeArrowheads="1"/>
        </xdr:cNvSpPr>
      </xdr:nvSpPr>
      <xdr:spPr bwMode="auto">
        <a:xfrm>
          <a:off x="39957375" y="1277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6" name="Text Box 16">
          <a:extLst>
            <a:ext uri="{FF2B5EF4-FFF2-40B4-BE49-F238E27FC236}">
              <a16:creationId xmlns:a16="http://schemas.microsoft.com/office/drawing/2014/main" id="{00000000-0008-0000-0800-00007E000000}"/>
            </a:ext>
          </a:extLst>
        </xdr:cNvPr>
        <xdr:cNvSpPr txBox="1">
          <a:spLocks noChangeArrowheads="1"/>
        </xdr:cNvSpPr>
      </xdr:nvSpPr>
      <xdr:spPr bwMode="auto">
        <a:xfrm>
          <a:off x="41690925"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7" name="Text Box 17">
          <a:extLst>
            <a:ext uri="{FF2B5EF4-FFF2-40B4-BE49-F238E27FC236}">
              <a16:creationId xmlns:a16="http://schemas.microsoft.com/office/drawing/2014/main" id="{00000000-0008-0000-0800-00007F000000}"/>
            </a:ext>
          </a:extLst>
        </xdr:cNvPr>
        <xdr:cNvSpPr txBox="1">
          <a:spLocks noChangeArrowheads="1"/>
        </xdr:cNvSpPr>
      </xdr:nvSpPr>
      <xdr:spPr bwMode="auto">
        <a:xfrm>
          <a:off x="41690925"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8" name="Text Box 18">
          <a:extLst>
            <a:ext uri="{FF2B5EF4-FFF2-40B4-BE49-F238E27FC236}">
              <a16:creationId xmlns:a16="http://schemas.microsoft.com/office/drawing/2014/main" id="{00000000-0008-0000-0800-000080000000}"/>
            </a:ext>
          </a:extLst>
        </xdr:cNvPr>
        <xdr:cNvSpPr txBox="1">
          <a:spLocks noChangeArrowheads="1"/>
        </xdr:cNvSpPr>
      </xdr:nvSpPr>
      <xdr:spPr bwMode="auto">
        <a:xfrm>
          <a:off x="41690925"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29" name="Text Box 19">
          <a:extLst>
            <a:ext uri="{FF2B5EF4-FFF2-40B4-BE49-F238E27FC236}">
              <a16:creationId xmlns:a16="http://schemas.microsoft.com/office/drawing/2014/main" id="{00000000-0008-0000-0800-000081000000}"/>
            </a:ext>
          </a:extLst>
        </xdr:cNvPr>
        <xdr:cNvSpPr txBox="1">
          <a:spLocks noChangeArrowheads="1"/>
        </xdr:cNvSpPr>
      </xdr:nvSpPr>
      <xdr:spPr bwMode="auto">
        <a:xfrm>
          <a:off x="41690925"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0" name="Text Box 16">
          <a:extLst>
            <a:ext uri="{FF2B5EF4-FFF2-40B4-BE49-F238E27FC236}">
              <a16:creationId xmlns:a16="http://schemas.microsoft.com/office/drawing/2014/main" id="{00000000-0008-0000-0800-000082000000}"/>
            </a:ext>
          </a:extLst>
        </xdr:cNvPr>
        <xdr:cNvSpPr txBox="1">
          <a:spLocks noChangeArrowheads="1"/>
        </xdr:cNvSpPr>
      </xdr:nvSpPr>
      <xdr:spPr bwMode="auto">
        <a:xfrm>
          <a:off x="41690925"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1" name="Text Box 17">
          <a:extLst>
            <a:ext uri="{FF2B5EF4-FFF2-40B4-BE49-F238E27FC236}">
              <a16:creationId xmlns:a16="http://schemas.microsoft.com/office/drawing/2014/main" id="{00000000-0008-0000-0800-000083000000}"/>
            </a:ext>
          </a:extLst>
        </xdr:cNvPr>
        <xdr:cNvSpPr txBox="1">
          <a:spLocks noChangeArrowheads="1"/>
        </xdr:cNvSpPr>
      </xdr:nvSpPr>
      <xdr:spPr bwMode="auto">
        <a:xfrm>
          <a:off x="41690925"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2" name="Text Box 18">
          <a:extLst>
            <a:ext uri="{FF2B5EF4-FFF2-40B4-BE49-F238E27FC236}">
              <a16:creationId xmlns:a16="http://schemas.microsoft.com/office/drawing/2014/main" id="{00000000-0008-0000-0800-000084000000}"/>
            </a:ext>
          </a:extLst>
        </xdr:cNvPr>
        <xdr:cNvSpPr txBox="1">
          <a:spLocks noChangeArrowheads="1"/>
        </xdr:cNvSpPr>
      </xdr:nvSpPr>
      <xdr:spPr bwMode="auto">
        <a:xfrm>
          <a:off x="41690925"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3" name="Text Box 19">
          <a:extLst>
            <a:ext uri="{FF2B5EF4-FFF2-40B4-BE49-F238E27FC236}">
              <a16:creationId xmlns:a16="http://schemas.microsoft.com/office/drawing/2014/main" id="{00000000-0008-0000-0800-000085000000}"/>
            </a:ext>
          </a:extLst>
        </xdr:cNvPr>
        <xdr:cNvSpPr txBox="1">
          <a:spLocks noChangeArrowheads="1"/>
        </xdr:cNvSpPr>
      </xdr:nvSpPr>
      <xdr:spPr bwMode="auto">
        <a:xfrm>
          <a:off x="41690925"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4" name="Text Box 16">
          <a:extLst>
            <a:ext uri="{FF2B5EF4-FFF2-40B4-BE49-F238E27FC236}">
              <a16:creationId xmlns:a16="http://schemas.microsoft.com/office/drawing/2014/main" id="{00000000-0008-0000-0800-000086000000}"/>
            </a:ext>
          </a:extLst>
        </xdr:cNvPr>
        <xdr:cNvSpPr txBox="1">
          <a:spLocks noChangeArrowheads="1"/>
        </xdr:cNvSpPr>
      </xdr:nvSpPr>
      <xdr:spPr bwMode="auto">
        <a:xfrm>
          <a:off x="41690925"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5" name="Text Box 17">
          <a:extLst>
            <a:ext uri="{FF2B5EF4-FFF2-40B4-BE49-F238E27FC236}">
              <a16:creationId xmlns:a16="http://schemas.microsoft.com/office/drawing/2014/main" id="{00000000-0008-0000-0800-000087000000}"/>
            </a:ext>
          </a:extLst>
        </xdr:cNvPr>
        <xdr:cNvSpPr txBox="1">
          <a:spLocks noChangeArrowheads="1"/>
        </xdr:cNvSpPr>
      </xdr:nvSpPr>
      <xdr:spPr bwMode="auto">
        <a:xfrm>
          <a:off x="41690925"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6" name="Text Box 18">
          <a:extLst>
            <a:ext uri="{FF2B5EF4-FFF2-40B4-BE49-F238E27FC236}">
              <a16:creationId xmlns:a16="http://schemas.microsoft.com/office/drawing/2014/main" id="{00000000-0008-0000-0800-000088000000}"/>
            </a:ext>
          </a:extLst>
        </xdr:cNvPr>
        <xdr:cNvSpPr txBox="1">
          <a:spLocks noChangeArrowheads="1"/>
        </xdr:cNvSpPr>
      </xdr:nvSpPr>
      <xdr:spPr bwMode="auto">
        <a:xfrm>
          <a:off x="41690925"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7" name="Text Box 19">
          <a:extLst>
            <a:ext uri="{FF2B5EF4-FFF2-40B4-BE49-F238E27FC236}">
              <a16:creationId xmlns:a16="http://schemas.microsoft.com/office/drawing/2014/main" id="{00000000-0008-0000-0800-000089000000}"/>
            </a:ext>
          </a:extLst>
        </xdr:cNvPr>
        <xdr:cNvSpPr txBox="1">
          <a:spLocks noChangeArrowheads="1"/>
        </xdr:cNvSpPr>
      </xdr:nvSpPr>
      <xdr:spPr bwMode="auto">
        <a:xfrm>
          <a:off x="41690925"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8" name="Text Box 16">
          <a:extLst>
            <a:ext uri="{FF2B5EF4-FFF2-40B4-BE49-F238E27FC236}">
              <a16:creationId xmlns:a16="http://schemas.microsoft.com/office/drawing/2014/main" id="{00000000-0008-0000-0800-00008A000000}"/>
            </a:ext>
          </a:extLst>
        </xdr:cNvPr>
        <xdr:cNvSpPr txBox="1">
          <a:spLocks noChangeArrowheads="1"/>
        </xdr:cNvSpPr>
      </xdr:nvSpPr>
      <xdr:spPr bwMode="auto">
        <a:xfrm>
          <a:off x="41690925"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39" name="Text Box 17">
          <a:extLst>
            <a:ext uri="{FF2B5EF4-FFF2-40B4-BE49-F238E27FC236}">
              <a16:creationId xmlns:a16="http://schemas.microsoft.com/office/drawing/2014/main" id="{00000000-0008-0000-0800-00008B000000}"/>
            </a:ext>
          </a:extLst>
        </xdr:cNvPr>
        <xdr:cNvSpPr txBox="1">
          <a:spLocks noChangeArrowheads="1"/>
        </xdr:cNvSpPr>
      </xdr:nvSpPr>
      <xdr:spPr bwMode="auto">
        <a:xfrm>
          <a:off x="41690925"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40" name="Text Box 18">
          <a:extLst>
            <a:ext uri="{FF2B5EF4-FFF2-40B4-BE49-F238E27FC236}">
              <a16:creationId xmlns:a16="http://schemas.microsoft.com/office/drawing/2014/main" id="{00000000-0008-0000-0800-00008C000000}"/>
            </a:ext>
          </a:extLst>
        </xdr:cNvPr>
        <xdr:cNvSpPr txBox="1">
          <a:spLocks noChangeArrowheads="1"/>
        </xdr:cNvSpPr>
      </xdr:nvSpPr>
      <xdr:spPr bwMode="auto">
        <a:xfrm>
          <a:off x="41690925"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25</xdr:row>
      <xdr:rowOff>0</xdr:rowOff>
    </xdr:from>
    <xdr:ext cx="95250" cy="171450"/>
    <xdr:sp macro="" textlink="">
      <xdr:nvSpPr>
        <xdr:cNvPr id="141" name="Text Box 19">
          <a:extLst>
            <a:ext uri="{FF2B5EF4-FFF2-40B4-BE49-F238E27FC236}">
              <a16:creationId xmlns:a16="http://schemas.microsoft.com/office/drawing/2014/main" id="{00000000-0008-0000-0800-00008D000000}"/>
            </a:ext>
          </a:extLst>
        </xdr:cNvPr>
        <xdr:cNvSpPr txBox="1">
          <a:spLocks noChangeArrowheads="1"/>
        </xdr:cNvSpPr>
      </xdr:nvSpPr>
      <xdr:spPr bwMode="auto">
        <a:xfrm>
          <a:off x="41690925" y="1123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178594</xdr:colOff>
      <xdr:row>0</xdr:row>
      <xdr:rowOff>71438</xdr:rowOff>
    </xdr:from>
    <xdr:to>
      <xdr:col>1</xdr:col>
      <xdr:colOff>881063</xdr:colOff>
      <xdr:row>3</xdr:row>
      <xdr:rowOff>54769</xdr:rowOff>
    </xdr:to>
    <xdr:pic>
      <xdr:nvPicPr>
        <xdr:cNvPr id="142" name="Imagen 3">
          <a:extLst>
            <a:ext uri="{FF2B5EF4-FFF2-40B4-BE49-F238E27FC236}">
              <a16:creationId xmlns:a16="http://schemas.microsoft.com/office/drawing/2014/main" id="{00000000-0008-0000-0800-00008E000000}"/>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178594" y="71438"/>
          <a:ext cx="1140619" cy="640556"/>
        </a:xfrm>
        <a:prstGeom prst="rect">
          <a:avLst/>
        </a:prstGeom>
      </xdr:spPr>
    </xdr:pic>
    <xdr:clientData/>
  </xdr:twoCellAnchor>
  <xdr:oneCellAnchor>
    <xdr:from>
      <xdr:col>12</xdr:col>
      <xdr:colOff>0</xdr:colOff>
      <xdr:row>28</xdr:row>
      <xdr:rowOff>504825</xdr:rowOff>
    </xdr:from>
    <xdr:ext cx="95250" cy="442269"/>
    <xdr:sp macro="" textlink="">
      <xdr:nvSpPr>
        <xdr:cNvPr id="143" name="Text Box 15">
          <a:extLst>
            <a:ext uri="{FF2B5EF4-FFF2-40B4-BE49-F238E27FC236}">
              <a16:creationId xmlns:a16="http://schemas.microsoft.com/office/drawing/2014/main" id="{00000000-0008-0000-0800-00008F000000}"/>
            </a:ext>
          </a:extLst>
        </xdr:cNvPr>
        <xdr:cNvSpPr txBox="1">
          <a:spLocks noChangeArrowheads="1"/>
        </xdr:cNvSpPr>
      </xdr:nvSpPr>
      <xdr:spPr bwMode="auto">
        <a:xfrm>
          <a:off x="12287250" y="1277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144" name="Text Box 15">
          <a:extLst>
            <a:ext uri="{FF2B5EF4-FFF2-40B4-BE49-F238E27FC236}">
              <a16:creationId xmlns:a16="http://schemas.microsoft.com/office/drawing/2014/main" id="{00000000-0008-0000-0800-000090000000}"/>
            </a:ext>
          </a:extLst>
        </xdr:cNvPr>
        <xdr:cNvSpPr txBox="1">
          <a:spLocks noChangeArrowheads="1"/>
        </xdr:cNvSpPr>
      </xdr:nvSpPr>
      <xdr:spPr bwMode="auto">
        <a:xfrm>
          <a:off x="39957375" y="1277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28</xdr:row>
      <xdr:rowOff>504825</xdr:rowOff>
    </xdr:from>
    <xdr:ext cx="95250" cy="442269"/>
    <xdr:sp macro="" textlink="">
      <xdr:nvSpPr>
        <xdr:cNvPr id="145" name="Text Box 15">
          <a:extLst>
            <a:ext uri="{FF2B5EF4-FFF2-40B4-BE49-F238E27FC236}">
              <a16:creationId xmlns:a16="http://schemas.microsoft.com/office/drawing/2014/main" id="{00000000-0008-0000-0800-000091000000}"/>
            </a:ext>
          </a:extLst>
        </xdr:cNvPr>
        <xdr:cNvSpPr txBox="1">
          <a:spLocks noChangeArrowheads="1"/>
        </xdr:cNvSpPr>
      </xdr:nvSpPr>
      <xdr:spPr bwMode="auto">
        <a:xfrm>
          <a:off x="39957375" y="1277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146" name="Text Box 16">
          <a:extLst>
            <a:ext uri="{FF2B5EF4-FFF2-40B4-BE49-F238E27FC236}">
              <a16:creationId xmlns:a16="http://schemas.microsoft.com/office/drawing/2014/main" id="{00000000-0008-0000-0800-000092000000}"/>
            </a:ext>
          </a:extLst>
        </xdr:cNvPr>
        <xdr:cNvSpPr txBox="1">
          <a:spLocks noChangeArrowheads="1"/>
        </xdr:cNvSpPr>
      </xdr:nvSpPr>
      <xdr:spPr bwMode="auto">
        <a:xfrm>
          <a:off x="12287250"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147" name="Text Box 17">
          <a:extLst>
            <a:ext uri="{FF2B5EF4-FFF2-40B4-BE49-F238E27FC236}">
              <a16:creationId xmlns:a16="http://schemas.microsoft.com/office/drawing/2014/main" id="{00000000-0008-0000-0800-000093000000}"/>
            </a:ext>
          </a:extLst>
        </xdr:cNvPr>
        <xdr:cNvSpPr txBox="1">
          <a:spLocks noChangeArrowheads="1"/>
        </xdr:cNvSpPr>
      </xdr:nvSpPr>
      <xdr:spPr bwMode="auto">
        <a:xfrm>
          <a:off x="12287250"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148" name="Text Box 18">
          <a:extLst>
            <a:ext uri="{FF2B5EF4-FFF2-40B4-BE49-F238E27FC236}">
              <a16:creationId xmlns:a16="http://schemas.microsoft.com/office/drawing/2014/main" id="{00000000-0008-0000-0800-000094000000}"/>
            </a:ext>
          </a:extLst>
        </xdr:cNvPr>
        <xdr:cNvSpPr txBox="1">
          <a:spLocks noChangeArrowheads="1"/>
        </xdr:cNvSpPr>
      </xdr:nvSpPr>
      <xdr:spPr bwMode="auto">
        <a:xfrm>
          <a:off x="12287250"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30</xdr:row>
      <xdr:rowOff>0</xdr:rowOff>
    </xdr:from>
    <xdr:ext cx="95250" cy="171450"/>
    <xdr:sp macro="" textlink="">
      <xdr:nvSpPr>
        <xdr:cNvPr id="149" name="Text Box 19">
          <a:extLst>
            <a:ext uri="{FF2B5EF4-FFF2-40B4-BE49-F238E27FC236}">
              <a16:creationId xmlns:a16="http://schemas.microsoft.com/office/drawing/2014/main" id="{00000000-0008-0000-0800-000095000000}"/>
            </a:ext>
          </a:extLst>
        </xdr:cNvPr>
        <xdr:cNvSpPr txBox="1">
          <a:spLocks noChangeArrowheads="1"/>
        </xdr:cNvSpPr>
      </xdr:nvSpPr>
      <xdr:spPr bwMode="auto">
        <a:xfrm>
          <a:off x="12287250"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150" name="Text Box 16">
          <a:extLst>
            <a:ext uri="{FF2B5EF4-FFF2-40B4-BE49-F238E27FC236}">
              <a16:creationId xmlns:a16="http://schemas.microsoft.com/office/drawing/2014/main" id="{00000000-0008-0000-0800-000096000000}"/>
            </a:ext>
          </a:extLst>
        </xdr:cNvPr>
        <xdr:cNvSpPr txBox="1">
          <a:spLocks noChangeArrowheads="1"/>
        </xdr:cNvSpPr>
      </xdr:nvSpPr>
      <xdr:spPr bwMode="auto">
        <a:xfrm>
          <a:off x="38585775"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151" name="Text Box 17">
          <a:extLst>
            <a:ext uri="{FF2B5EF4-FFF2-40B4-BE49-F238E27FC236}">
              <a16:creationId xmlns:a16="http://schemas.microsoft.com/office/drawing/2014/main" id="{00000000-0008-0000-0800-000097000000}"/>
            </a:ext>
          </a:extLst>
        </xdr:cNvPr>
        <xdr:cNvSpPr txBox="1">
          <a:spLocks noChangeArrowheads="1"/>
        </xdr:cNvSpPr>
      </xdr:nvSpPr>
      <xdr:spPr bwMode="auto">
        <a:xfrm>
          <a:off x="38585775"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152" name="Text Box 18">
          <a:extLst>
            <a:ext uri="{FF2B5EF4-FFF2-40B4-BE49-F238E27FC236}">
              <a16:creationId xmlns:a16="http://schemas.microsoft.com/office/drawing/2014/main" id="{00000000-0008-0000-0800-000098000000}"/>
            </a:ext>
          </a:extLst>
        </xdr:cNvPr>
        <xdr:cNvSpPr txBox="1">
          <a:spLocks noChangeArrowheads="1"/>
        </xdr:cNvSpPr>
      </xdr:nvSpPr>
      <xdr:spPr bwMode="auto">
        <a:xfrm>
          <a:off x="38585775"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30</xdr:row>
      <xdr:rowOff>0</xdr:rowOff>
    </xdr:from>
    <xdr:ext cx="95250" cy="171450"/>
    <xdr:sp macro="" textlink="">
      <xdr:nvSpPr>
        <xdr:cNvPr id="153" name="Text Box 19">
          <a:extLst>
            <a:ext uri="{FF2B5EF4-FFF2-40B4-BE49-F238E27FC236}">
              <a16:creationId xmlns:a16="http://schemas.microsoft.com/office/drawing/2014/main" id="{00000000-0008-0000-0800-000099000000}"/>
            </a:ext>
          </a:extLst>
        </xdr:cNvPr>
        <xdr:cNvSpPr txBox="1">
          <a:spLocks noChangeArrowheads="1"/>
        </xdr:cNvSpPr>
      </xdr:nvSpPr>
      <xdr:spPr bwMode="auto">
        <a:xfrm>
          <a:off x="38585775"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4" name="Text Box 16">
          <a:extLst>
            <a:ext uri="{FF2B5EF4-FFF2-40B4-BE49-F238E27FC236}">
              <a16:creationId xmlns:a16="http://schemas.microsoft.com/office/drawing/2014/main" id="{00000000-0008-0000-0800-00009A000000}"/>
            </a:ext>
          </a:extLst>
        </xdr:cNvPr>
        <xdr:cNvSpPr txBox="1">
          <a:spLocks noChangeArrowheads="1"/>
        </xdr:cNvSpPr>
      </xdr:nvSpPr>
      <xdr:spPr bwMode="auto">
        <a:xfrm>
          <a:off x="39957375"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5" name="Text Box 17">
          <a:extLst>
            <a:ext uri="{FF2B5EF4-FFF2-40B4-BE49-F238E27FC236}">
              <a16:creationId xmlns:a16="http://schemas.microsoft.com/office/drawing/2014/main" id="{00000000-0008-0000-0800-00009B000000}"/>
            </a:ext>
          </a:extLst>
        </xdr:cNvPr>
        <xdr:cNvSpPr txBox="1">
          <a:spLocks noChangeArrowheads="1"/>
        </xdr:cNvSpPr>
      </xdr:nvSpPr>
      <xdr:spPr bwMode="auto">
        <a:xfrm>
          <a:off x="39957375"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6" name="Text Box 18">
          <a:extLst>
            <a:ext uri="{FF2B5EF4-FFF2-40B4-BE49-F238E27FC236}">
              <a16:creationId xmlns:a16="http://schemas.microsoft.com/office/drawing/2014/main" id="{00000000-0008-0000-0800-00009C000000}"/>
            </a:ext>
          </a:extLst>
        </xdr:cNvPr>
        <xdr:cNvSpPr txBox="1">
          <a:spLocks noChangeArrowheads="1"/>
        </xdr:cNvSpPr>
      </xdr:nvSpPr>
      <xdr:spPr bwMode="auto">
        <a:xfrm>
          <a:off x="39957375"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7" name="Text Box 19">
          <a:extLst>
            <a:ext uri="{FF2B5EF4-FFF2-40B4-BE49-F238E27FC236}">
              <a16:creationId xmlns:a16="http://schemas.microsoft.com/office/drawing/2014/main" id="{00000000-0008-0000-0800-00009D000000}"/>
            </a:ext>
          </a:extLst>
        </xdr:cNvPr>
        <xdr:cNvSpPr txBox="1">
          <a:spLocks noChangeArrowheads="1"/>
        </xdr:cNvSpPr>
      </xdr:nvSpPr>
      <xdr:spPr bwMode="auto">
        <a:xfrm>
          <a:off x="39957375"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8" name="Text Box 16">
          <a:extLst>
            <a:ext uri="{FF2B5EF4-FFF2-40B4-BE49-F238E27FC236}">
              <a16:creationId xmlns:a16="http://schemas.microsoft.com/office/drawing/2014/main" id="{00000000-0008-0000-0800-00009E000000}"/>
            </a:ext>
          </a:extLst>
        </xdr:cNvPr>
        <xdr:cNvSpPr txBox="1">
          <a:spLocks noChangeArrowheads="1"/>
        </xdr:cNvSpPr>
      </xdr:nvSpPr>
      <xdr:spPr bwMode="auto">
        <a:xfrm>
          <a:off x="39957375"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59" name="Text Box 17">
          <a:extLst>
            <a:ext uri="{FF2B5EF4-FFF2-40B4-BE49-F238E27FC236}">
              <a16:creationId xmlns:a16="http://schemas.microsoft.com/office/drawing/2014/main" id="{00000000-0008-0000-0800-00009F000000}"/>
            </a:ext>
          </a:extLst>
        </xdr:cNvPr>
        <xdr:cNvSpPr txBox="1">
          <a:spLocks noChangeArrowheads="1"/>
        </xdr:cNvSpPr>
      </xdr:nvSpPr>
      <xdr:spPr bwMode="auto">
        <a:xfrm>
          <a:off x="39957375"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60" name="Text Box 18">
          <a:extLst>
            <a:ext uri="{FF2B5EF4-FFF2-40B4-BE49-F238E27FC236}">
              <a16:creationId xmlns:a16="http://schemas.microsoft.com/office/drawing/2014/main" id="{00000000-0008-0000-0800-0000A0000000}"/>
            </a:ext>
          </a:extLst>
        </xdr:cNvPr>
        <xdr:cNvSpPr txBox="1">
          <a:spLocks noChangeArrowheads="1"/>
        </xdr:cNvSpPr>
      </xdr:nvSpPr>
      <xdr:spPr bwMode="auto">
        <a:xfrm>
          <a:off x="39957375"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30</xdr:row>
      <xdr:rowOff>0</xdr:rowOff>
    </xdr:from>
    <xdr:ext cx="95250" cy="171450"/>
    <xdr:sp macro="" textlink="">
      <xdr:nvSpPr>
        <xdr:cNvPr id="161" name="Text Box 19">
          <a:extLst>
            <a:ext uri="{FF2B5EF4-FFF2-40B4-BE49-F238E27FC236}">
              <a16:creationId xmlns:a16="http://schemas.microsoft.com/office/drawing/2014/main" id="{00000000-0008-0000-0800-0000A1000000}"/>
            </a:ext>
          </a:extLst>
        </xdr:cNvPr>
        <xdr:cNvSpPr txBox="1">
          <a:spLocks noChangeArrowheads="1"/>
        </xdr:cNvSpPr>
      </xdr:nvSpPr>
      <xdr:spPr bwMode="auto">
        <a:xfrm>
          <a:off x="39957375"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2" name="Text Box 16">
          <a:extLst>
            <a:ext uri="{FF2B5EF4-FFF2-40B4-BE49-F238E27FC236}">
              <a16:creationId xmlns:a16="http://schemas.microsoft.com/office/drawing/2014/main" id="{00000000-0008-0000-0800-0000A2000000}"/>
            </a:ext>
          </a:extLst>
        </xdr:cNvPr>
        <xdr:cNvSpPr txBox="1">
          <a:spLocks noChangeArrowheads="1"/>
        </xdr:cNvSpPr>
      </xdr:nvSpPr>
      <xdr:spPr bwMode="auto">
        <a:xfrm>
          <a:off x="41690925"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3" name="Text Box 17">
          <a:extLst>
            <a:ext uri="{FF2B5EF4-FFF2-40B4-BE49-F238E27FC236}">
              <a16:creationId xmlns:a16="http://schemas.microsoft.com/office/drawing/2014/main" id="{00000000-0008-0000-0800-0000A3000000}"/>
            </a:ext>
          </a:extLst>
        </xdr:cNvPr>
        <xdr:cNvSpPr txBox="1">
          <a:spLocks noChangeArrowheads="1"/>
        </xdr:cNvSpPr>
      </xdr:nvSpPr>
      <xdr:spPr bwMode="auto">
        <a:xfrm>
          <a:off x="41690925"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4" name="Text Box 18">
          <a:extLst>
            <a:ext uri="{FF2B5EF4-FFF2-40B4-BE49-F238E27FC236}">
              <a16:creationId xmlns:a16="http://schemas.microsoft.com/office/drawing/2014/main" id="{00000000-0008-0000-0800-0000A4000000}"/>
            </a:ext>
          </a:extLst>
        </xdr:cNvPr>
        <xdr:cNvSpPr txBox="1">
          <a:spLocks noChangeArrowheads="1"/>
        </xdr:cNvSpPr>
      </xdr:nvSpPr>
      <xdr:spPr bwMode="auto">
        <a:xfrm>
          <a:off x="41690925"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5" name="Text Box 19">
          <a:extLst>
            <a:ext uri="{FF2B5EF4-FFF2-40B4-BE49-F238E27FC236}">
              <a16:creationId xmlns:a16="http://schemas.microsoft.com/office/drawing/2014/main" id="{00000000-0008-0000-0800-0000A5000000}"/>
            </a:ext>
          </a:extLst>
        </xdr:cNvPr>
        <xdr:cNvSpPr txBox="1">
          <a:spLocks noChangeArrowheads="1"/>
        </xdr:cNvSpPr>
      </xdr:nvSpPr>
      <xdr:spPr bwMode="auto">
        <a:xfrm>
          <a:off x="41690925"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6" name="Text Box 16">
          <a:extLst>
            <a:ext uri="{FF2B5EF4-FFF2-40B4-BE49-F238E27FC236}">
              <a16:creationId xmlns:a16="http://schemas.microsoft.com/office/drawing/2014/main" id="{00000000-0008-0000-0800-0000A6000000}"/>
            </a:ext>
          </a:extLst>
        </xdr:cNvPr>
        <xdr:cNvSpPr txBox="1">
          <a:spLocks noChangeArrowheads="1"/>
        </xdr:cNvSpPr>
      </xdr:nvSpPr>
      <xdr:spPr bwMode="auto">
        <a:xfrm>
          <a:off x="41690925"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7" name="Text Box 17">
          <a:extLst>
            <a:ext uri="{FF2B5EF4-FFF2-40B4-BE49-F238E27FC236}">
              <a16:creationId xmlns:a16="http://schemas.microsoft.com/office/drawing/2014/main" id="{00000000-0008-0000-0800-0000A7000000}"/>
            </a:ext>
          </a:extLst>
        </xdr:cNvPr>
        <xdr:cNvSpPr txBox="1">
          <a:spLocks noChangeArrowheads="1"/>
        </xdr:cNvSpPr>
      </xdr:nvSpPr>
      <xdr:spPr bwMode="auto">
        <a:xfrm>
          <a:off x="41690925"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8" name="Text Box 18">
          <a:extLst>
            <a:ext uri="{FF2B5EF4-FFF2-40B4-BE49-F238E27FC236}">
              <a16:creationId xmlns:a16="http://schemas.microsoft.com/office/drawing/2014/main" id="{00000000-0008-0000-0800-0000A8000000}"/>
            </a:ext>
          </a:extLst>
        </xdr:cNvPr>
        <xdr:cNvSpPr txBox="1">
          <a:spLocks noChangeArrowheads="1"/>
        </xdr:cNvSpPr>
      </xdr:nvSpPr>
      <xdr:spPr bwMode="auto">
        <a:xfrm>
          <a:off x="41690925"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69" name="Text Box 19">
          <a:extLst>
            <a:ext uri="{FF2B5EF4-FFF2-40B4-BE49-F238E27FC236}">
              <a16:creationId xmlns:a16="http://schemas.microsoft.com/office/drawing/2014/main" id="{00000000-0008-0000-0800-0000A9000000}"/>
            </a:ext>
          </a:extLst>
        </xdr:cNvPr>
        <xdr:cNvSpPr txBox="1">
          <a:spLocks noChangeArrowheads="1"/>
        </xdr:cNvSpPr>
      </xdr:nvSpPr>
      <xdr:spPr bwMode="auto">
        <a:xfrm>
          <a:off x="41690925"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0" name="Text Box 16">
          <a:extLst>
            <a:ext uri="{FF2B5EF4-FFF2-40B4-BE49-F238E27FC236}">
              <a16:creationId xmlns:a16="http://schemas.microsoft.com/office/drawing/2014/main" id="{00000000-0008-0000-0800-0000AA000000}"/>
            </a:ext>
          </a:extLst>
        </xdr:cNvPr>
        <xdr:cNvSpPr txBox="1">
          <a:spLocks noChangeArrowheads="1"/>
        </xdr:cNvSpPr>
      </xdr:nvSpPr>
      <xdr:spPr bwMode="auto">
        <a:xfrm>
          <a:off x="41690925"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1" name="Text Box 17">
          <a:extLst>
            <a:ext uri="{FF2B5EF4-FFF2-40B4-BE49-F238E27FC236}">
              <a16:creationId xmlns:a16="http://schemas.microsoft.com/office/drawing/2014/main" id="{00000000-0008-0000-0800-0000AB000000}"/>
            </a:ext>
          </a:extLst>
        </xdr:cNvPr>
        <xdr:cNvSpPr txBox="1">
          <a:spLocks noChangeArrowheads="1"/>
        </xdr:cNvSpPr>
      </xdr:nvSpPr>
      <xdr:spPr bwMode="auto">
        <a:xfrm>
          <a:off x="41690925"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2" name="Text Box 18">
          <a:extLst>
            <a:ext uri="{FF2B5EF4-FFF2-40B4-BE49-F238E27FC236}">
              <a16:creationId xmlns:a16="http://schemas.microsoft.com/office/drawing/2014/main" id="{00000000-0008-0000-0800-0000AC000000}"/>
            </a:ext>
          </a:extLst>
        </xdr:cNvPr>
        <xdr:cNvSpPr txBox="1">
          <a:spLocks noChangeArrowheads="1"/>
        </xdr:cNvSpPr>
      </xdr:nvSpPr>
      <xdr:spPr bwMode="auto">
        <a:xfrm>
          <a:off x="41690925"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3" name="Text Box 19">
          <a:extLst>
            <a:ext uri="{FF2B5EF4-FFF2-40B4-BE49-F238E27FC236}">
              <a16:creationId xmlns:a16="http://schemas.microsoft.com/office/drawing/2014/main" id="{00000000-0008-0000-0800-0000AD000000}"/>
            </a:ext>
          </a:extLst>
        </xdr:cNvPr>
        <xdr:cNvSpPr txBox="1">
          <a:spLocks noChangeArrowheads="1"/>
        </xdr:cNvSpPr>
      </xdr:nvSpPr>
      <xdr:spPr bwMode="auto">
        <a:xfrm>
          <a:off x="41690925"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4" name="Text Box 16">
          <a:extLst>
            <a:ext uri="{FF2B5EF4-FFF2-40B4-BE49-F238E27FC236}">
              <a16:creationId xmlns:a16="http://schemas.microsoft.com/office/drawing/2014/main" id="{00000000-0008-0000-0800-0000AE000000}"/>
            </a:ext>
          </a:extLst>
        </xdr:cNvPr>
        <xdr:cNvSpPr txBox="1">
          <a:spLocks noChangeArrowheads="1"/>
        </xdr:cNvSpPr>
      </xdr:nvSpPr>
      <xdr:spPr bwMode="auto">
        <a:xfrm>
          <a:off x="41690925"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5" name="Text Box 17">
          <a:extLst>
            <a:ext uri="{FF2B5EF4-FFF2-40B4-BE49-F238E27FC236}">
              <a16:creationId xmlns:a16="http://schemas.microsoft.com/office/drawing/2014/main" id="{00000000-0008-0000-0800-0000AF000000}"/>
            </a:ext>
          </a:extLst>
        </xdr:cNvPr>
        <xdr:cNvSpPr txBox="1">
          <a:spLocks noChangeArrowheads="1"/>
        </xdr:cNvSpPr>
      </xdr:nvSpPr>
      <xdr:spPr bwMode="auto">
        <a:xfrm>
          <a:off x="41690925"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6" name="Text Box 18">
          <a:extLst>
            <a:ext uri="{FF2B5EF4-FFF2-40B4-BE49-F238E27FC236}">
              <a16:creationId xmlns:a16="http://schemas.microsoft.com/office/drawing/2014/main" id="{00000000-0008-0000-0800-0000B0000000}"/>
            </a:ext>
          </a:extLst>
        </xdr:cNvPr>
        <xdr:cNvSpPr txBox="1">
          <a:spLocks noChangeArrowheads="1"/>
        </xdr:cNvSpPr>
      </xdr:nvSpPr>
      <xdr:spPr bwMode="auto">
        <a:xfrm>
          <a:off x="41690925"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30</xdr:row>
      <xdr:rowOff>0</xdr:rowOff>
    </xdr:from>
    <xdr:ext cx="95250" cy="171450"/>
    <xdr:sp macro="" textlink="">
      <xdr:nvSpPr>
        <xdr:cNvPr id="177" name="Text Box 19">
          <a:extLst>
            <a:ext uri="{FF2B5EF4-FFF2-40B4-BE49-F238E27FC236}">
              <a16:creationId xmlns:a16="http://schemas.microsoft.com/office/drawing/2014/main" id="{00000000-0008-0000-0800-0000B1000000}"/>
            </a:ext>
          </a:extLst>
        </xdr:cNvPr>
        <xdr:cNvSpPr txBox="1">
          <a:spLocks noChangeArrowheads="1"/>
        </xdr:cNvSpPr>
      </xdr:nvSpPr>
      <xdr:spPr bwMode="auto">
        <a:xfrm>
          <a:off x="41690925" y="13535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33</xdr:row>
      <xdr:rowOff>504825</xdr:rowOff>
    </xdr:from>
    <xdr:ext cx="95250" cy="442269"/>
    <xdr:sp macro="" textlink="">
      <xdr:nvSpPr>
        <xdr:cNvPr id="178" name="Text Box 15">
          <a:extLst>
            <a:ext uri="{FF2B5EF4-FFF2-40B4-BE49-F238E27FC236}">
              <a16:creationId xmlns:a16="http://schemas.microsoft.com/office/drawing/2014/main" id="{00000000-0008-0000-0800-0000B2000000}"/>
            </a:ext>
          </a:extLst>
        </xdr:cNvPr>
        <xdr:cNvSpPr txBox="1">
          <a:spLocks noChangeArrowheads="1"/>
        </xdr:cNvSpPr>
      </xdr:nvSpPr>
      <xdr:spPr bwMode="auto">
        <a:xfrm>
          <a:off x="12287250" y="15049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179" name="Text Box 15">
          <a:extLst>
            <a:ext uri="{FF2B5EF4-FFF2-40B4-BE49-F238E27FC236}">
              <a16:creationId xmlns:a16="http://schemas.microsoft.com/office/drawing/2014/main" id="{00000000-0008-0000-0800-0000B3000000}"/>
            </a:ext>
          </a:extLst>
        </xdr:cNvPr>
        <xdr:cNvSpPr txBox="1">
          <a:spLocks noChangeArrowheads="1"/>
        </xdr:cNvSpPr>
      </xdr:nvSpPr>
      <xdr:spPr bwMode="auto">
        <a:xfrm>
          <a:off x="39957375" y="15049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180" name="Text Box 15">
          <a:extLst>
            <a:ext uri="{FF2B5EF4-FFF2-40B4-BE49-F238E27FC236}">
              <a16:creationId xmlns:a16="http://schemas.microsoft.com/office/drawing/2014/main" id="{00000000-0008-0000-0800-0000B4000000}"/>
            </a:ext>
          </a:extLst>
        </xdr:cNvPr>
        <xdr:cNvSpPr txBox="1">
          <a:spLocks noChangeArrowheads="1"/>
        </xdr:cNvSpPr>
      </xdr:nvSpPr>
      <xdr:spPr bwMode="auto">
        <a:xfrm>
          <a:off x="39957375" y="15049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33</xdr:row>
      <xdr:rowOff>504825</xdr:rowOff>
    </xdr:from>
    <xdr:ext cx="95250" cy="442269"/>
    <xdr:sp macro="" textlink="">
      <xdr:nvSpPr>
        <xdr:cNvPr id="181" name="Text Box 15">
          <a:extLst>
            <a:ext uri="{FF2B5EF4-FFF2-40B4-BE49-F238E27FC236}">
              <a16:creationId xmlns:a16="http://schemas.microsoft.com/office/drawing/2014/main" id="{00000000-0008-0000-0800-0000B5000000}"/>
            </a:ext>
          </a:extLst>
        </xdr:cNvPr>
        <xdr:cNvSpPr txBox="1">
          <a:spLocks noChangeArrowheads="1"/>
        </xdr:cNvSpPr>
      </xdr:nvSpPr>
      <xdr:spPr bwMode="auto">
        <a:xfrm>
          <a:off x="12287250" y="15049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182" name="Text Box 15">
          <a:extLst>
            <a:ext uri="{FF2B5EF4-FFF2-40B4-BE49-F238E27FC236}">
              <a16:creationId xmlns:a16="http://schemas.microsoft.com/office/drawing/2014/main" id="{00000000-0008-0000-0800-0000B6000000}"/>
            </a:ext>
          </a:extLst>
        </xdr:cNvPr>
        <xdr:cNvSpPr txBox="1">
          <a:spLocks noChangeArrowheads="1"/>
        </xdr:cNvSpPr>
      </xdr:nvSpPr>
      <xdr:spPr bwMode="auto">
        <a:xfrm>
          <a:off x="39957375" y="15049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33</xdr:row>
      <xdr:rowOff>504825</xdr:rowOff>
    </xdr:from>
    <xdr:ext cx="95250" cy="442269"/>
    <xdr:sp macro="" textlink="">
      <xdr:nvSpPr>
        <xdr:cNvPr id="183" name="Text Box 15">
          <a:extLst>
            <a:ext uri="{FF2B5EF4-FFF2-40B4-BE49-F238E27FC236}">
              <a16:creationId xmlns:a16="http://schemas.microsoft.com/office/drawing/2014/main" id="{00000000-0008-0000-0800-0000B7000000}"/>
            </a:ext>
          </a:extLst>
        </xdr:cNvPr>
        <xdr:cNvSpPr txBox="1">
          <a:spLocks noChangeArrowheads="1"/>
        </xdr:cNvSpPr>
      </xdr:nvSpPr>
      <xdr:spPr bwMode="auto">
        <a:xfrm>
          <a:off x="39957375" y="15049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184" name="Text Box 16">
          <a:extLst>
            <a:ext uri="{FF2B5EF4-FFF2-40B4-BE49-F238E27FC236}">
              <a16:creationId xmlns:a16="http://schemas.microsoft.com/office/drawing/2014/main" id="{00000000-0008-0000-0800-0000B8000000}"/>
            </a:ext>
          </a:extLst>
        </xdr:cNvPr>
        <xdr:cNvSpPr txBox="1">
          <a:spLocks noChangeArrowheads="1"/>
        </xdr:cNvSpPr>
      </xdr:nvSpPr>
      <xdr:spPr bwMode="auto">
        <a:xfrm>
          <a:off x="12287250"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185" name="Text Box 17">
          <a:extLst>
            <a:ext uri="{FF2B5EF4-FFF2-40B4-BE49-F238E27FC236}">
              <a16:creationId xmlns:a16="http://schemas.microsoft.com/office/drawing/2014/main" id="{00000000-0008-0000-0800-0000B9000000}"/>
            </a:ext>
          </a:extLst>
        </xdr:cNvPr>
        <xdr:cNvSpPr txBox="1">
          <a:spLocks noChangeArrowheads="1"/>
        </xdr:cNvSpPr>
      </xdr:nvSpPr>
      <xdr:spPr bwMode="auto">
        <a:xfrm>
          <a:off x="12287250"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186" name="Text Box 18">
          <a:extLst>
            <a:ext uri="{FF2B5EF4-FFF2-40B4-BE49-F238E27FC236}">
              <a16:creationId xmlns:a16="http://schemas.microsoft.com/office/drawing/2014/main" id="{00000000-0008-0000-0800-0000BA000000}"/>
            </a:ext>
          </a:extLst>
        </xdr:cNvPr>
        <xdr:cNvSpPr txBox="1">
          <a:spLocks noChangeArrowheads="1"/>
        </xdr:cNvSpPr>
      </xdr:nvSpPr>
      <xdr:spPr bwMode="auto">
        <a:xfrm>
          <a:off x="12287250"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35</xdr:row>
      <xdr:rowOff>0</xdr:rowOff>
    </xdr:from>
    <xdr:ext cx="95250" cy="171450"/>
    <xdr:sp macro="" textlink="">
      <xdr:nvSpPr>
        <xdr:cNvPr id="187" name="Text Box 19">
          <a:extLst>
            <a:ext uri="{FF2B5EF4-FFF2-40B4-BE49-F238E27FC236}">
              <a16:creationId xmlns:a16="http://schemas.microsoft.com/office/drawing/2014/main" id="{00000000-0008-0000-0800-0000BB000000}"/>
            </a:ext>
          </a:extLst>
        </xdr:cNvPr>
        <xdr:cNvSpPr txBox="1">
          <a:spLocks noChangeArrowheads="1"/>
        </xdr:cNvSpPr>
      </xdr:nvSpPr>
      <xdr:spPr bwMode="auto">
        <a:xfrm>
          <a:off x="12287250"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35</xdr:row>
      <xdr:rowOff>0</xdr:rowOff>
    </xdr:from>
    <xdr:ext cx="95250" cy="171450"/>
    <xdr:sp macro="" textlink="">
      <xdr:nvSpPr>
        <xdr:cNvPr id="188" name="Text Box 16">
          <a:extLst>
            <a:ext uri="{FF2B5EF4-FFF2-40B4-BE49-F238E27FC236}">
              <a16:creationId xmlns:a16="http://schemas.microsoft.com/office/drawing/2014/main" id="{00000000-0008-0000-0800-0000BC000000}"/>
            </a:ext>
          </a:extLst>
        </xdr:cNvPr>
        <xdr:cNvSpPr txBox="1">
          <a:spLocks noChangeArrowheads="1"/>
        </xdr:cNvSpPr>
      </xdr:nvSpPr>
      <xdr:spPr bwMode="auto">
        <a:xfrm>
          <a:off x="38585775"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35</xdr:row>
      <xdr:rowOff>0</xdr:rowOff>
    </xdr:from>
    <xdr:ext cx="95250" cy="171450"/>
    <xdr:sp macro="" textlink="">
      <xdr:nvSpPr>
        <xdr:cNvPr id="189" name="Text Box 17">
          <a:extLst>
            <a:ext uri="{FF2B5EF4-FFF2-40B4-BE49-F238E27FC236}">
              <a16:creationId xmlns:a16="http://schemas.microsoft.com/office/drawing/2014/main" id="{00000000-0008-0000-0800-0000BD000000}"/>
            </a:ext>
          </a:extLst>
        </xdr:cNvPr>
        <xdr:cNvSpPr txBox="1">
          <a:spLocks noChangeArrowheads="1"/>
        </xdr:cNvSpPr>
      </xdr:nvSpPr>
      <xdr:spPr bwMode="auto">
        <a:xfrm>
          <a:off x="38585775"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35</xdr:row>
      <xdr:rowOff>0</xdr:rowOff>
    </xdr:from>
    <xdr:ext cx="95250" cy="171450"/>
    <xdr:sp macro="" textlink="">
      <xdr:nvSpPr>
        <xdr:cNvPr id="190" name="Text Box 18">
          <a:extLst>
            <a:ext uri="{FF2B5EF4-FFF2-40B4-BE49-F238E27FC236}">
              <a16:creationId xmlns:a16="http://schemas.microsoft.com/office/drawing/2014/main" id="{00000000-0008-0000-0800-0000BE000000}"/>
            </a:ext>
          </a:extLst>
        </xdr:cNvPr>
        <xdr:cNvSpPr txBox="1">
          <a:spLocks noChangeArrowheads="1"/>
        </xdr:cNvSpPr>
      </xdr:nvSpPr>
      <xdr:spPr bwMode="auto">
        <a:xfrm>
          <a:off x="38585775"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35</xdr:row>
      <xdr:rowOff>0</xdr:rowOff>
    </xdr:from>
    <xdr:ext cx="95250" cy="171450"/>
    <xdr:sp macro="" textlink="">
      <xdr:nvSpPr>
        <xdr:cNvPr id="191" name="Text Box 19">
          <a:extLst>
            <a:ext uri="{FF2B5EF4-FFF2-40B4-BE49-F238E27FC236}">
              <a16:creationId xmlns:a16="http://schemas.microsoft.com/office/drawing/2014/main" id="{00000000-0008-0000-0800-0000BF000000}"/>
            </a:ext>
          </a:extLst>
        </xdr:cNvPr>
        <xdr:cNvSpPr txBox="1">
          <a:spLocks noChangeArrowheads="1"/>
        </xdr:cNvSpPr>
      </xdr:nvSpPr>
      <xdr:spPr bwMode="auto">
        <a:xfrm>
          <a:off x="38585775"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2" name="Text Box 16">
          <a:extLst>
            <a:ext uri="{FF2B5EF4-FFF2-40B4-BE49-F238E27FC236}">
              <a16:creationId xmlns:a16="http://schemas.microsoft.com/office/drawing/2014/main" id="{00000000-0008-0000-0800-0000C0000000}"/>
            </a:ext>
          </a:extLst>
        </xdr:cNvPr>
        <xdr:cNvSpPr txBox="1">
          <a:spLocks noChangeArrowheads="1"/>
        </xdr:cNvSpPr>
      </xdr:nvSpPr>
      <xdr:spPr bwMode="auto">
        <a:xfrm>
          <a:off x="39957375"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3" name="Text Box 17">
          <a:extLst>
            <a:ext uri="{FF2B5EF4-FFF2-40B4-BE49-F238E27FC236}">
              <a16:creationId xmlns:a16="http://schemas.microsoft.com/office/drawing/2014/main" id="{00000000-0008-0000-0800-0000C1000000}"/>
            </a:ext>
          </a:extLst>
        </xdr:cNvPr>
        <xdr:cNvSpPr txBox="1">
          <a:spLocks noChangeArrowheads="1"/>
        </xdr:cNvSpPr>
      </xdr:nvSpPr>
      <xdr:spPr bwMode="auto">
        <a:xfrm>
          <a:off x="39957375"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4" name="Text Box 18">
          <a:extLst>
            <a:ext uri="{FF2B5EF4-FFF2-40B4-BE49-F238E27FC236}">
              <a16:creationId xmlns:a16="http://schemas.microsoft.com/office/drawing/2014/main" id="{00000000-0008-0000-0800-0000C2000000}"/>
            </a:ext>
          </a:extLst>
        </xdr:cNvPr>
        <xdr:cNvSpPr txBox="1">
          <a:spLocks noChangeArrowheads="1"/>
        </xdr:cNvSpPr>
      </xdr:nvSpPr>
      <xdr:spPr bwMode="auto">
        <a:xfrm>
          <a:off x="39957375"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5" name="Text Box 19">
          <a:extLst>
            <a:ext uri="{FF2B5EF4-FFF2-40B4-BE49-F238E27FC236}">
              <a16:creationId xmlns:a16="http://schemas.microsoft.com/office/drawing/2014/main" id="{00000000-0008-0000-0800-0000C3000000}"/>
            </a:ext>
          </a:extLst>
        </xdr:cNvPr>
        <xdr:cNvSpPr txBox="1">
          <a:spLocks noChangeArrowheads="1"/>
        </xdr:cNvSpPr>
      </xdr:nvSpPr>
      <xdr:spPr bwMode="auto">
        <a:xfrm>
          <a:off x="39957375"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6" name="Text Box 16">
          <a:extLst>
            <a:ext uri="{FF2B5EF4-FFF2-40B4-BE49-F238E27FC236}">
              <a16:creationId xmlns:a16="http://schemas.microsoft.com/office/drawing/2014/main" id="{00000000-0008-0000-0800-0000C4000000}"/>
            </a:ext>
          </a:extLst>
        </xdr:cNvPr>
        <xdr:cNvSpPr txBox="1">
          <a:spLocks noChangeArrowheads="1"/>
        </xdr:cNvSpPr>
      </xdr:nvSpPr>
      <xdr:spPr bwMode="auto">
        <a:xfrm>
          <a:off x="39957375"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7" name="Text Box 17">
          <a:extLst>
            <a:ext uri="{FF2B5EF4-FFF2-40B4-BE49-F238E27FC236}">
              <a16:creationId xmlns:a16="http://schemas.microsoft.com/office/drawing/2014/main" id="{00000000-0008-0000-0800-0000C5000000}"/>
            </a:ext>
          </a:extLst>
        </xdr:cNvPr>
        <xdr:cNvSpPr txBox="1">
          <a:spLocks noChangeArrowheads="1"/>
        </xdr:cNvSpPr>
      </xdr:nvSpPr>
      <xdr:spPr bwMode="auto">
        <a:xfrm>
          <a:off x="39957375"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8" name="Text Box 18">
          <a:extLst>
            <a:ext uri="{FF2B5EF4-FFF2-40B4-BE49-F238E27FC236}">
              <a16:creationId xmlns:a16="http://schemas.microsoft.com/office/drawing/2014/main" id="{00000000-0008-0000-0800-0000C6000000}"/>
            </a:ext>
          </a:extLst>
        </xdr:cNvPr>
        <xdr:cNvSpPr txBox="1">
          <a:spLocks noChangeArrowheads="1"/>
        </xdr:cNvSpPr>
      </xdr:nvSpPr>
      <xdr:spPr bwMode="auto">
        <a:xfrm>
          <a:off x="39957375"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35</xdr:row>
      <xdr:rowOff>0</xdr:rowOff>
    </xdr:from>
    <xdr:ext cx="95250" cy="171450"/>
    <xdr:sp macro="" textlink="">
      <xdr:nvSpPr>
        <xdr:cNvPr id="199" name="Text Box 19">
          <a:extLst>
            <a:ext uri="{FF2B5EF4-FFF2-40B4-BE49-F238E27FC236}">
              <a16:creationId xmlns:a16="http://schemas.microsoft.com/office/drawing/2014/main" id="{00000000-0008-0000-0800-0000C7000000}"/>
            </a:ext>
          </a:extLst>
        </xdr:cNvPr>
        <xdr:cNvSpPr txBox="1">
          <a:spLocks noChangeArrowheads="1"/>
        </xdr:cNvSpPr>
      </xdr:nvSpPr>
      <xdr:spPr bwMode="auto">
        <a:xfrm>
          <a:off x="39957375"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0" name="Text Box 16">
          <a:extLst>
            <a:ext uri="{FF2B5EF4-FFF2-40B4-BE49-F238E27FC236}">
              <a16:creationId xmlns:a16="http://schemas.microsoft.com/office/drawing/2014/main" id="{00000000-0008-0000-0800-0000C8000000}"/>
            </a:ext>
          </a:extLst>
        </xdr:cNvPr>
        <xdr:cNvSpPr txBox="1">
          <a:spLocks noChangeArrowheads="1"/>
        </xdr:cNvSpPr>
      </xdr:nvSpPr>
      <xdr:spPr bwMode="auto">
        <a:xfrm>
          <a:off x="41690925"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1" name="Text Box 17">
          <a:extLst>
            <a:ext uri="{FF2B5EF4-FFF2-40B4-BE49-F238E27FC236}">
              <a16:creationId xmlns:a16="http://schemas.microsoft.com/office/drawing/2014/main" id="{00000000-0008-0000-0800-0000C9000000}"/>
            </a:ext>
          </a:extLst>
        </xdr:cNvPr>
        <xdr:cNvSpPr txBox="1">
          <a:spLocks noChangeArrowheads="1"/>
        </xdr:cNvSpPr>
      </xdr:nvSpPr>
      <xdr:spPr bwMode="auto">
        <a:xfrm>
          <a:off x="41690925"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2" name="Text Box 18">
          <a:extLst>
            <a:ext uri="{FF2B5EF4-FFF2-40B4-BE49-F238E27FC236}">
              <a16:creationId xmlns:a16="http://schemas.microsoft.com/office/drawing/2014/main" id="{00000000-0008-0000-0800-0000CA000000}"/>
            </a:ext>
          </a:extLst>
        </xdr:cNvPr>
        <xdr:cNvSpPr txBox="1">
          <a:spLocks noChangeArrowheads="1"/>
        </xdr:cNvSpPr>
      </xdr:nvSpPr>
      <xdr:spPr bwMode="auto">
        <a:xfrm>
          <a:off x="41690925"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3" name="Text Box 19">
          <a:extLst>
            <a:ext uri="{FF2B5EF4-FFF2-40B4-BE49-F238E27FC236}">
              <a16:creationId xmlns:a16="http://schemas.microsoft.com/office/drawing/2014/main" id="{00000000-0008-0000-0800-0000CB000000}"/>
            </a:ext>
          </a:extLst>
        </xdr:cNvPr>
        <xdr:cNvSpPr txBox="1">
          <a:spLocks noChangeArrowheads="1"/>
        </xdr:cNvSpPr>
      </xdr:nvSpPr>
      <xdr:spPr bwMode="auto">
        <a:xfrm>
          <a:off x="41690925"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4" name="Text Box 16">
          <a:extLst>
            <a:ext uri="{FF2B5EF4-FFF2-40B4-BE49-F238E27FC236}">
              <a16:creationId xmlns:a16="http://schemas.microsoft.com/office/drawing/2014/main" id="{00000000-0008-0000-0800-0000CC000000}"/>
            </a:ext>
          </a:extLst>
        </xdr:cNvPr>
        <xdr:cNvSpPr txBox="1">
          <a:spLocks noChangeArrowheads="1"/>
        </xdr:cNvSpPr>
      </xdr:nvSpPr>
      <xdr:spPr bwMode="auto">
        <a:xfrm>
          <a:off x="41690925"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5" name="Text Box 17">
          <a:extLst>
            <a:ext uri="{FF2B5EF4-FFF2-40B4-BE49-F238E27FC236}">
              <a16:creationId xmlns:a16="http://schemas.microsoft.com/office/drawing/2014/main" id="{00000000-0008-0000-0800-0000CD000000}"/>
            </a:ext>
          </a:extLst>
        </xdr:cNvPr>
        <xdr:cNvSpPr txBox="1">
          <a:spLocks noChangeArrowheads="1"/>
        </xdr:cNvSpPr>
      </xdr:nvSpPr>
      <xdr:spPr bwMode="auto">
        <a:xfrm>
          <a:off x="41690925"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6" name="Text Box 18">
          <a:extLst>
            <a:ext uri="{FF2B5EF4-FFF2-40B4-BE49-F238E27FC236}">
              <a16:creationId xmlns:a16="http://schemas.microsoft.com/office/drawing/2014/main" id="{00000000-0008-0000-0800-0000CE000000}"/>
            </a:ext>
          </a:extLst>
        </xdr:cNvPr>
        <xdr:cNvSpPr txBox="1">
          <a:spLocks noChangeArrowheads="1"/>
        </xdr:cNvSpPr>
      </xdr:nvSpPr>
      <xdr:spPr bwMode="auto">
        <a:xfrm>
          <a:off x="41690925"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7" name="Text Box 19">
          <a:extLst>
            <a:ext uri="{FF2B5EF4-FFF2-40B4-BE49-F238E27FC236}">
              <a16:creationId xmlns:a16="http://schemas.microsoft.com/office/drawing/2014/main" id="{00000000-0008-0000-0800-0000CF000000}"/>
            </a:ext>
          </a:extLst>
        </xdr:cNvPr>
        <xdr:cNvSpPr txBox="1">
          <a:spLocks noChangeArrowheads="1"/>
        </xdr:cNvSpPr>
      </xdr:nvSpPr>
      <xdr:spPr bwMode="auto">
        <a:xfrm>
          <a:off x="41690925"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8" name="Text Box 16">
          <a:extLst>
            <a:ext uri="{FF2B5EF4-FFF2-40B4-BE49-F238E27FC236}">
              <a16:creationId xmlns:a16="http://schemas.microsoft.com/office/drawing/2014/main" id="{00000000-0008-0000-0800-0000D0000000}"/>
            </a:ext>
          </a:extLst>
        </xdr:cNvPr>
        <xdr:cNvSpPr txBox="1">
          <a:spLocks noChangeArrowheads="1"/>
        </xdr:cNvSpPr>
      </xdr:nvSpPr>
      <xdr:spPr bwMode="auto">
        <a:xfrm>
          <a:off x="41690925"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09" name="Text Box 17">
          <a:extLst>
            <a:ext uri="{FF2B5EF4-FFF2-40B4-BE49-F238E27FC236}">
              <a16:creationId xmlns:a16="http://schemas.microsoft.com/office/drawing/2014/main" id="{00000000-0008-0000-0800-0000D1000000}"/>
            </a:ext>
          </a:extLst>
        </xdr:cNvPr>
        <xdr:cNvSpPr txBox="1">
          <a:spLocks noChangeArrowheads="1"/>
        </xdr:cNvSpPr>
      </xdr:nvSpPr>
      <xdr:spPr bwMode="auto">
        <a:xfrm>
          <a:off x="41690925"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10" name="Text Box 18">
          <a:extLst>
            <a:ext uri="{FF2B5EF4-FFF2-40B4-BE49-F238E27FC236}">
              <a16:creationId xmlns:a16="http://schemas.microsoft.com/office/drawing/2014/main" id="{00000000-0008-0000-0800-0000D2000000}"/>
            </a:ext>
          </a:extLst>
        </xdr:cNvPr>
        <xdr:cNvSpPr txBox="1">
          <a:spLocks noChangeArrowheads="1"/>
        </xdr:cNvSpPr>
      </xdr:nvSpPr>
      <xdr:spPr bwMode="auto">
        <a:xfrm>
          <a:off x="41690925"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11" name="Text Box 19">
          <a:extLst>
            <a:ext uri="{FF2B5EF4-FFF2-40B4-BE49-F238E27FC236}">
              <a16:creationId xmlns:a16="http://schemas.microsoft.com/office/drawing/2014/main" id="{00000000-0008-0000-0800-0000D3000000}"/>
            </a:ext>
          </a:extLst>
        </xdr:cNvPr>
        <xdr:cNvSpPr txBox="1">
          <a:spLocks noChangeArrowheads="1"/>
        </xdr:cNvSpPr>
      </xdr:nvSpPr>
      <xdr:spPr bwMode="auto">
        <a:xfrm>
          <a:off x="41690925"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12" name="Text Box 16">
          <a:extLst>
            <a:ext uri="{FF2B5EF4-FFF2-40B4-BE49-F238E27FC236}">
              <a16:creationId xmlns:a16="http://schemas.microsoft.com/office/drawing/2014/main" id="{00000000-0008-0000-0800-0000D4000000}"/>
            </a:ext>
          </a:extLst>
        </xdr:cNvPr>
        <xdr:cNvSpPr txBox="1">
          <a:spLocks noChangeArrowheads="1"/>
        </xdr:cNvSpPr>
      </xdr:nvSpPr>
      <xdr:spPr bwMode="auto">
        <a:xfrm>
          <a:off x="41690925"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13" name="Text Box 17">
          <a:extLst>
            <a:ext uri="{FF2B5EF4-FFF2-40B4-BE49-F238E27FC236}">
              <a16:creationId xmlns:a16="http://schemas.microsoft.com/office/drawing/2014/main" id="{00000000-0008-0000-0800-0000D5000000}"/>
            </a:ext>
          </a:extLst>
        </xdr:cNvPr>
        <xdr:cNvSpPr txBox="1">
          <a:spLocks noChangeArrowheads="1"/>
        </xdr:cNvSpPr>
      </xdr:nvSpPr>
      <xdr:spPr bwMode="auto">
        <a:xfrm>
          <a:off x="41690925"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14" name="Text Box 18">
          <a:extLst>
            <a:ext uri="{FF2B5EF4-FFF2-40B4-BE49-F238E27FC236}">
              <a16:creationId xmlns:a16="http://schemas.microsoft.com/office/drawing/2014/main" id="{00000000-0008-0000-0800-0000D6000000}"/>
            </a:ext>
          </a:extLst>
        </xdr:cNvPr>
        <xdr:cNvSpPr txBox="1">
          <a:spLocks noChangeArrowheads="1"/>
        </xdr:cNvSpPr>
      </xdr:nvSpPr>
      <xdr:spPr bwMode="auto">
        <a:xfrm>
          <a:off x="41690925"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35</xdr:row>
      <xdr:rowOff>0</xdr:rowOff>
    </xdr:from>
    <xdr:ext cx="95250" cy="171450"/>
    <xdr:sp macro="" textlink="">
      <xdr:nvSpPr>
        <xdr:cNvPr id="215" name="Text Box 19">
          <a:extLst>
            <a:ext uri="{FF2B5EF4-FFF2-40B4-BE49-F238E27FC236}">
              <a16:creationId xmlns:a16="http://schemas.microsoft.com/office/drawing/2014/main" id="{00000000-0008-0000-0800-0000D7000000}"/>
            </a:ext>
          </a:extLst>
        </xdr:cNvPr>
        <xdr:cNvSpPr txBox="1">
          <a:spLocks noChangeArrowheads="1"/>
        </xdr:cNvSpPr>
      </xdr:nvSpPr>
      <xdr:spPr bwMode="auto">
        <a:xfrm>
          <a:off x="41690925" y="15144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38</xdr:row>
      <xdr:rowOff>504825</xdr:rowOff>
    </xdr:from>
    <xdr:ext cx="95250" cy="442269"/>
    <xdr:sp macro="" textlink="">
      <xdr:nvSpPr>
        <xdr:cNvPr id="216" name="Text Box 15">
          <a:extLst>
            <a:ext uri="{FF2B5EF4-FFF2-40B4-BE49-F238E27FC236}">
              <a16:creationId xmlns:a16="http://schemas.microsoft.com/office/drawing/2014/main" id="{00000000-0008-0000-0800-0000D8000000}"/>
            </a:ext>
          </a:extLst>
        </xdr:cNvPr>
        <xdr:cNvSpPr txBox="1">
          <a:spLocks noChangeArrowheads="1"/>
        </xdr:cNvSpPr>
      </xdr:nvSpPr>
      <xdr:spPr bwMode="auto">
        <a:xfrm>
          <a:off x="12287250" y="168497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38</xdr:row>
      <xdr:rowOff>504825</xdr:rowOff>
    </xdr:from>
    <xdr:ext cx="95250" cy="442269"/>
    <xdr:sp macro="" textlink="">
      <xdr:nvSpPr>
        <xdr:cNvPr id="217" name="Text Box 15">
          <a:extLst>
            <a:ext uri="{FF2B5EF4-FFF2-40B4-BE49-F238E27FC236}">
              <a16:creationId xmlns:a16="http://schemas.microsoft.com/office/drawing/2014/main" id="{00000000-0008-0000-0800-0000D9000000}"/>
            </a:ext>
          </a:extLst>
        </xdr:cNvPr>
        <xdr:cNvSpPr txBox="1">
          <a:spLocks noChangeArrowheads="1"/>
        </xdr:cNvSpPr>
      </xdr:nvSpPr>
      <xdr:spPr bwMode="auto">
        <a:xfrm>
          <a:off x="39957375" y="168497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38</xdr:row>
      <xdr:rowOff>504825</xdr:rowOff>
    </xdr:from>
    <xdr:ext cx="95250" cy="442269"/>
    <xdr:sp macro="" textlink="">
      <xdr:nvSpPr>
        <xdr:cNvPr id="218" name="Text Box 15">
          <a:extLst>
            <a:ext uri="{FF2B5EF4-FFF2-40B4-BE49-F238E27FC236}">
              <a16:creationId xmlns:a16="http://schemas.microsoft.com/office/drawing/2014/main" id="{00000000-0008-0000-0800-0000DA000000}"/>
            </a:ext>
          </a:extLst>
        </xdr:cNvPr>
        <xdr:cNvSpPr txBox="1">
          <a:spLocks noChangeArrowheads="1"/>
        </xdr:cNvSpPr>
      </xdr:nvSpPr>
      <xdr:spPr bwMode="auto">
        <a:xfrm>
          <a:off x="39957375" y="168497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38</xdr:row>
      <xdr:rowOff>504825</xdr:rowOff>
    </xdr:from>
    <xdr:ext cx="95250" cy="442269"/>
    <xdr:sp macro="" textlink="">
      <xdr:nvSpPr>
        <xdr:cNvPr id="219" name="Text Box 15">
          <a:extLst>
            <a:ext uri="{FF2B5EF4-FFF2-40B4-BE49-F238E27FC236}">
              <a16:creationId xmlns:a16="http://schemas.microsoft.com/office/drawing/2014/main" id="{00000000-0008-0000-0800-0000DB000000}"/>
            </a:ext>
          </a:extLst>
        </xdr:cNvPr>
        <xdr:cNvSpPr txBox="1">
          <a:spLocks noChangeArrowheads="1"/>
        </xdr:cNvSpPr>
      </xdr:nvSpPr>
      <xdr:spPr bwMode="auto">
        <a:xfrm>
          <a:off x="12287250" y="168497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38</xdr:row>
      <xdr:rowOff>504825</xdr:rowOff>
    </xdr:from>
    <xdr:ext cx="95250" cy="442269"/>
    <xdr:sp macro="" textlink="">
      <xdr:nvSpPr>
        <xdr:cNvPr id="220" name="Text Box 15">
          <a:extLst>
            <a:ext uri="{FF2B5EF4-FFF2-40B4-BE49-F238E27FC236}">
              <a16:creationId xmlns:a16="http://schemas.microsoft.com/office/drawing/2014/main" id="{00000000-0008-0000-0800-0000DC000000}"/>
            </a:ext>
          </a:extLst>
        </xdr:cNvPr>
        <xdr:cNvSpPr txBox="1">
          <a:spLocks noChangeArrowheads="1"/>
        </xdr:cNvSpPr>
      </xdr:nvSpPr>
      <xdr:spPr bwMode="auto">
        <a:xfrm>
          <a:off x="39957375" y="168497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38</xdr:row>
      <xdr:rowOff>504825</xdr:rowOff>
    </xdr:from>
    <xdr:ext cx="95250" cy="442269"/>
    <xdr:sp macro="" textlink="">
      <xdr:nvSpPr>
        <xdr:cNvPr id="221" name="Text Box 15">
          <a:extLst>
            <a:ext uri="{FF2B5EF4-FFF2-40B4-BE49-F238E27FC236}">
              <a16:creationId xmlns:a16="http://schemas.microsoft.com/office/drawing/2014/main" id="{00000000-0008-0000-0800-0000DD000000}"/>
            </a:ext>
          </a:extLst>
        </xdr:cNvPr>
        <xdr:cNvSpPr txBox="1">
          <a:spLocks noChangeArrowheads="1"/>
        </xdr:cNvSpPr>
      </xdr:nvSpPr>
      <xdr:spPr bwMode="auto">
        <a:xfrm>
          <a:off x="39957375" y="168497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222" name="Text Box 16">
          <a:extLst>
            <a:ext uri="{FF2B5EF4-FFF2-40B4-BE49-F238E27FC236}">
              <a16:creationId xmlns:a16="http://schemas.microsoft.com/office/drawing/2014/main" id="{00000000-0008-0000-0800-0000DE000000}"/>
            </a:ext>
          </a:extLst>
        </xdr:cNvPr>
        <xdr:cNvSpPr txBox="1">
          <a:spLocks noChangeArrowheads="1"/>
        </xdr:cNvSpPr>
      </xdr:nvSpPr>
      <xdr:spPr bwMode="auto">
        <a:xfrm>
          <a:off x="12287250"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223" name="Text Box 17">
          <a:extLst>
            <a:ext uri="{FF2B5EF4-FFF2-40B4-BE49-F238E27FC236}">
              <a16:creationId xmlns:a16="http://schemas.microsoft.com/office/drawing/2014/main" id="{00000000-0008-0000-0800-0000DF000000}"/>
            </a:ext>
          </a:extLst>
        </xdr:cNvPr>
        <xdr:cNvSpPr txBox="1">
          <a:spLocks noChangeArrowheads="1"/>
        </xdr:cNvSpPr>
      </xdr:nvSpPr>
      <xdr:spPr bwMode="auto">
        <a:xfrm>
          <a:off x="12287250"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224" name="Text Box 18">
          <a:extLst>
            <a:ext uri="{FF2B5EF4-FFF2-40B4-BE49-F238E27FC236}">
              <a16:creationId xmlns:a16="http://schemas.microsoft.com/office/drawing/2014/main" id="{00000000-0008-0000-0800-0000E0000000}"/>
            </a:ext>
          </a:extLst>
        </xdr:cNvPr>
        <xdr:cNvSpPr txBox="1">
          <a:spLocks noChangeArrowheads="1"/>
        </xdr:cNvSpPr>
      </xdr:nvSpPr>
      <xdr:spPr bwMode="auto">
        <a:xfrm>
          <a:off x="12287250"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40</xdr:row>
      <xdr:rowOff>0</xdr:rowOff>
    </xdr:from>
    <xdr:ext cx="95250" cy="171450"/>
    <xdr:sp macro="" textlink="">
      <xdr:nvSpPr>
        <xdr:cNvPr id="225" name="Text Box 19">
          <a:extLst>
            <a:ext uri="{FF2B5EF4-FFF2-40B4-BE49-F238E27FC236}">
              <a16:creationId xmlns:a16="http://schemas.microsoft.com/office/drawing/2014/main" id="{00000000-0008-0000-0800-0000E1000000}"/>
            </a:ext>
          </a:extLst>
        </xdr:cNvPr>
        <xdr:cNvSpPr txBox="1">
          <a:spLocks noChangeArrowheads="1"/>
        </xdr:cNvSpPr>
      </xdr:nvSpPr>
      <xdr:spPr bwMode="auto">
        <a:xfrm>
          <a:off x="12287250"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40</xdr:row>
      <xdr:rowOff>0</xdr:rowOff>
    </xdr:from>
    <xdr:ext cx="95250" cy="171450"/>
    <xdr:sp macro="" textlink="">
      <xdr:nvSpPr>
        <xdr:cNvPr id="226" name="Text Box 16">
          <a:extLst>
            <a:ext uri="{FF2B5EF4-FFF2-40B4-BE49-F238E27FC236}">
              <a16:creationId xmlns:a16="http://schemas.microsoft.com/office/drawing/2014/main" id="{00000000-0008-0000-0800-0000E2000000}"/>
            </a:ext>
          </a:extLst>
        </xdr:cNvPr>
        <xdr:cNvSpPr txBox="1">
          <a:spLocks noChangeArrowheads="1"/>
        </xdr:cNvSpPr>
      </xdr:nvSpPr>
      <xdr:spPr bwMode="auto">
        <a:xfrm>
          <a:off x="38585775"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40</xdr:row>
      <xdr:rowOff>0</xdr:rowOff>
    </xdr:from>
    <xdr:ext cx="95250" cy="171450"/>
    <xdr:sp macro="" textlink="">
      <xdr:nvSpPr>
        <xdr:cNvPr id="227" name="Text Box 17">
          <a:extLst>
            <a:ext uri="{FF2B5EF4-FFF2-40B4-BE49-F238E27FC236}">
              <a16:creationId xmlns:a16="http://schemas.microsoft.com/office/drawing/2014/main" id="{00000000-0008-0000-0800-0000E3000000}"/>
            </a:ext>
          </a:extLst>
        </xdr:cNvPr>
        <xdr:cNvSpPr txBox="1">
          <a:spLocks noChangeArrowheads="1"/>
        </xdr:cNvSpPr>
      </xdr:nvSpPr>
      <xdr:spPr bwMode="auto">
        <a:xfrm>
          <a:off x="38585775"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40</xdr:row>
      <xdr:rowOff>0</xdr:rowOff>
    </xdr:from>
    <xdr:ext cx="95250" cy="171450"/>
    <xdr:sp macro="" textlink="">
      <xdr:nvSpPr>
        <xdr:cNvPr id="228" name="Text Box 18">
          <a:extLst>
            <a:ext uri="{FF2B5EF4-FFF2-40B4-BE49-F238E27FC236}">
              <a16:creationId xmlns:a16="http://schemas.microsoft.com/office/drawing/2014/main" id="{00000000-0008-0000-0800-0000E4000000}"/>
            </a:ext>
          </a:extLst>
        </xdr:cNvPr>
        <xdr:cNvSpPr txBox="1">
          <a:spLocks noChangeArrowheads="1"/>
        </xdr:cNvSpPr>
      </xdr:nvSpPr>
      <xdr:spPr bwMode="auto">
        <a:xfrm>
          <a:off x="38585775"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40</xdr:row>
      <xdr:rowOff>0</xdr:rowOff>
    </xdr:from>
    <xdr:ext cx="95250" cy="171450"/>
    <xdr:sp macro="" textlink="">
      <xdr:nvSpPr>
        <xdr:cNvPr id="229" name="Text Box 19">
          <a:extLst>
            <a:ext uri="{FF2B5EF4-FFF2-40B4-BE49-F238E27FC236}">
              <a16:creationId xmlns:a16="http://schemas.microsoft.com/office/drawing/2014/main" id="{00000000-0008-0000-0800-0000E5000000}"/>
            </a:ext>
          </a:extLst>
        </xdr:cNvPr>
        <xdr:cNvSpPr txBox="1">
          <a:spLocks noChangeArrowheads="1"/>
        </xdr:cNvSpPr>
      </xdr:nvSpPr>
      <xdr:spPr bwMode="auto">
        <a:xfrm>
          <a:off x="38585775"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0" name="Text Box 16">
          <a:extLst>
            <a:ext uri="{FF2B5EF4-FFF2-40B4-BE49-F238E27FC236}">
              <a16:creationId xmlns:a16="http://schemas.microsoft.com/office/drawing/2014/main" id="{00000000-0008-0000-0800-0000E6000000}"/>
            </a:ext>
          </a:extLst>
        </xdr:cNvPr>
        <xdr:cNvSpPr txBox="1">
          <a:spLocks noChangeArrowheads="1"/>
        </xdr:cNvSpPr>
      </xdr:nvSpPr>
      <xdr:spPr bwMode="auto">
        <a:xfrm>
          <a:off x="39957375"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1" name="Text Box 17">
          <a:extLst>
            <a:ext uri="{FF2B5EF4-FFF2-40B4-BE49-F238E27FC236}">
              <a16:creationId xmlns:a16="http://schemas.microsoft.com/office/drawing/2014/main" id="{00000000-0008-0000-0800-0000E7000000}"/>
            </a:ext>
          </a:extLst>
        </xdr:cNvPr>
        <xdr:cNvSpPr txBox="1">
          <a:spLocks noChangeArrowheads="1"/>
        </xdr:cNvSpPr>
      </xdr:nvSpPr>
      <xdr:spPr bwMode="auto">
        <a:xfrm>
          <a:off x="39957375"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2" name="Text Box 18">
          <a:extLst>
            <a:ext uri="{FF2B5EF4-FFF2-40B4-BE49-F238E27FC236}">
              <a16:creationId xmlns:a16="http://schemas.microsoft.com/office/drawing/2014/main" id="{00000000-0008-0000-0800-0000E8000000}"/>
            </a:ext>
          </a:extLst>
        </xdr:cNvPr>
        <xdr:cNvSpPr txBox="1">
          <a:spLocks noChangeArrowheads="1"/>
        </xdr:cNvSpPr>
      </xdr:nvSpPr>
      <xdr:spPr bwMode="auto">
        <a:xfrm>
          <a:off x="39957375"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3" name="Text Box 19">
          <a:extLst>
            <a:ext uri="{FF2B5EF4-FFF2-40B4-BE49-F238E27FC236}">
              <a16:creationId xmlns:a16="http://schemas.microsoft.com/office/drawing/2014/main" id="{00000000-0008-0000-0800-0000E9000000}"/>
            </a:ext>
          </a:extLst>
        </xdr:cNvPr>
        <xdr:cNvSpPr txBox="1">
          <a:spLocks noChangeArrowheads="1"/>
        </xdr:cNvSpPr>
      </xdr:nvSpPr>
      <xdr:spPr bwMode="auto">
        <a:xfrm>
          <a:off x="39957375"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4" name="Text Box 16">
          <a:extLst>
            <a:ext uri="{FF2B5EF4-FFF2-40B4-BE49-F238E27FC236}">
              <a16:creationId xmlns:a16="http://schemas.microsoft.com/office/drawing/2014/main" id="{00000000-0008-0000-0800-0000EA000000}"/>
            </a:ext>
          </a:extLst>
        </xdr:cNvPr>
        <xdr:cNvSpPr txBox="1">
          <a:spLocks noChangeArrowheads="1"/>
        </xdr:cNvSpPr>
      </xdr:nvSpPr>
      <xdr:spPr bwMode="auto">
        <a:xfrm>
          <a:off x="39957375"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5" name="Text Box 17">
          <a:extLst>
            <a:ext uri="{FF2B5EF4-FFF2-40B4-BE49-F238E27FC236}">
              <a16:creationId xmlns:a16="http://schemas.microsoft.com/office/drawing/2014/main" id="{00000000-0008-0000-0800-0000EB000000}"/>
            </a:ext>
          </a:extLst>
        </xdr:cNvPr>
        <xdr:cNvSpPr txBox="1">
          <a:spLocks noChangeArrowheads="1"/>
        </xdr:cNvSpPr>
      </xdr:nvSpPr>
      <xdr:spPr bwMode="auto">
        <a:xfrm>
          <a:off x="39957375"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6" name="Text Box 18">
          <a:extLst>
            <a:ext uri="{FF2B5EF4-FFF2-40B4-BE49-F238E27FC236}">
              <a16:creationId xmlns:a16="http://schemas.microsoft.com/office/drawing/2014/main" id="{00000000-0008-0000-0800-0000EC000000}"/>
            </a:ext>
          </a:extLst>
        </xdr:cNvPr>
        <xdr:cNvSpPr txBox="1">
          <a:spLocks noChangeArrowheads="1"/>
        </xdr:cNvSpPr>
      </xdr:nvSpPr>
      <xdr:spPr bwMode="auto">
        <a:xfrm>
          <a:off x="39957375"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40</xdr:row>
      <xdr:rowOff>0</xdr:rowOff>
    </xdr:from>
    <xdr:ext cx="95250" cy="171450"/>
    <xdr:sp macro="" textlink="">
      <xdr:nvSpPr>
        <xdr:cNvPr id="237" name="Text Box 19">
          <a:extLst>
            <a:ext uri="{FF2B5EF4-FFF2-40B4-BE49-F238E27FC236}">
              <a16:creationId xmlns:a16="http://schemas.microsoft.com/office/drawing/2014/main" id="{00000000-0008-0000-0800-0000ED000000}"/>
            </a:ext>
          </a:extLst>
        </xdr:cNvPr>
        <xdr:cNvSpPr txBox="1">
          <a:spLocks noChangeArrowheads="1"/>
        </xdr:cNvSpPr>
      </xdr:nvSpPr>
      <xdr:spPr bwMode="auto">
        <a:xfrm>
          <a:off x="39957375"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38" name="Text Box 16">
          <a:extLst>
            <a:ext uri="{FF2B5EF4-FFF2-40B4-BE49-F238E27FC236}">
              <a16:creationId xmlns:a16="http://schemas.microsoft.com/office/drawing/2014/main" id="{00000000-0008-0000-0800-0000EE000000}"/>
            </a:ext>
          </a:extLst>
        </xdr:cNvPr>
        <xdr:cNvSpPr txBox="1">
          <a:spLocks noChangeArrowheads="1"/>
        </xdr:cNvSpPr>
      </xdr:nvSpPr>
      <xdr:spPr bwMode="auto">
        <a:xfrm>
          <a:off x="41690925"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39" name="Text Box 17">
          <a:extLst>
            <a:ext uri="{FF2B5EF4-FFF2-40B4-BE49-F238E27FC236}">
              <a16:creationId xmlns:a16="http://schemas.microsoft.com/office/drawing/2014/main" id="{00000000-0008-0000-0800-0000EF000000}"/>
            </a:ext>
          </a:extLst>
        </xdr:cNvPr>
        <xdr:cNvSpPr txBox="1">
          <a:spLocks noChangeArrowheads="1"/>
        </xdr:cNvSpPr>
      </xdr:nvSpPr>
      <xdr:spPr bwMode="auto">
        <a:xfrm>
          <a:off x="41690925"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0" name="Text Box 18">
          <a:extLst>
            <a:ext uri="{FF2B5EF4-FFF2-40B4-BE49-F238E27FC236}">
              <a16:creationId xmlns:a16="http://schemas.microsoft.com/office/drawing/2014/main" id="{00000000-0008-0000-0800-0000F0000000}"/>
            </a:ext>
          </a:extLst>
        </xdr:cNvPr>
        <xdr:cNvSpPr txBox="1">
          <a:spLocks noChangeArrowheads="1"/>
        </xdr:cNvSpPr>
      </xdr:nvSpPr>
      <xdr:spPr bwMode="auto">
        <a:xfrm>
          <a:off x="41690925"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1" name="Text Box 19">
          <a:extLst>
            <a:ext uri="{FF2B5EF4-FFF2-40B4-BE49-F238E27FC236}">
              <a16:creationId xmlns:a16="http://schemas.microsoft.com/office/drawing/2014/main" id="{00000000-0008-0000-0800-0000F1000000}"/>
            </a:ext>
          </a:extLst>
        </xdr:cNvPr>
        <xdr:cNvSpPr txBox="1">
          <a:spLocks noChangeArrowheads="1"/>
        </xdr:cNvSpPr>
      </xdr:nvSpPr>
      <xdr:spPr bwMode="auto">
        <a:xfrm>
          <a:off x="41690925"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2" name="Text Box 16">
          <a:extLst>
            <a:ext uri="{FF2B5EF4-FFF2-40B4-BE49-F238E27FC236}">
              <a16:creationId xmlns:a16="http://schemas.microsoft.com/office/drawing/2014/main" id="{00000000-0008-0000-0800-0000F2000000}"/>
            </a:ext>
          </a:extLst>
        </xdr:cNvPr>
        <xdr:cNvSpPr txBox="1">
          <a:spLocks noChangeArrowheads="1"/>
        </xdr:cNvSpPr>
      </xdr:nvSpPr>
      <xdr:spPr bwMode="auto">
        <a:xfrm>
          <a:off x="41690925"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3" name="Text Box 17">
          <a:extLst>
            <a:ext uri="{FF2B5EF4-FFF2-40B4-BE49-F238E27FC236}">
              <a16:creationId xmlns:a16="http://schemas.microsoft.com/office/drawing/2014/main" id="{00000000-0008-0000-0800-0000F3000000}"/>
            </a:ext>
          </a:extLst>
        </xdr:cNvPr>
        <xdr:cNvSpPr txBox="1">
          <a:spLocks noChangeArrowheads="1"/>
        </xdr:cNvSpPr>
      </xdr:nvSpPr>
      <xdr:spPr bwMode="auto">
        <a:xfrm>
          <a:off x="41690925"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4" name="Text Box 18">
          <a:extLst>
            <a:ext uri="{FF2B5EF4-FFF2-40B4-BE49-F238E27FC236}">
              <a16:creationId xmlns:a16="http://schemas.microsoft.com/office/drawing/2014/main" id="{00000000-0008-0000-0800-0000F4000000}"/>
            </a:ext>
          </a:extLst>
        </xdr:cNvPr>
        <xdr:cNvSpPr txBox="1">
          <a:spLocks noChangeArrowheads="1"/>
        </xdr:cNvSpPr>
      </xdr:nvSpPr>
      <xdr:spPr bwMode="auto">
        <a:xfrm>
          <a:off x="41690925"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5" name="Text Box 19">
          <a:extLst>
            <a:ext uri="{FF2B5EF4-FFF2-40B4-BE49-F238E27FC236}">
              <a16:creationId xmlns:a16="http://schemas.microsoft.com/office/drawing/2014/main" id="{00000000-0008-0000-0800-0000F5000000}"/>
            </a:ext>
          </a:extLst>
        </xdr:cNvPr>
        <xdr:cNvSpPr txBox="1">
          <a:spLocks noChangeArrowheads="1"/>
        </xdr:cNvSpPr>
      </xdr:nvSpPr>
      <xdr:spPr bwMode="auto">
        <a:xfrm>
          <a:off x="41690925"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6" name="Text Box 16">
          <a:extLst>
            <a:ext uri="{FF2B5EF4-FFF2-40B4-BE49-F238E27FC236}">
              <a16:creationId xmlns:a16="http://schemas.microsoft.com/office/drawing/2014/main" id="{00000000-0008-0000-0800-0000F6000000}"/>
            </a:ext>
          </a:extLst>
        </xdr:cNvPr>
        <xdr:cNvSpPr txBox="1">
          <a:spLocks noChangeArrowheads="1"/>
        </xdr:cNvSpPr>
      </xdr:nvSpPr>
      <xdr:spPr bwMode="auto">
        <a:xfrm>
          <a:off x="41690925"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7" name="Text Box 17">
          <a:extLst>
            <a:ext uri="{FF2B5EF4-FFF2-40B4-BE49-F238E27FC236}">
              <a16:creationId xmlns:a16="http://schemas.microsoft.com/office/drawing/2014/main" id="{00000000-0008-0000-0800-0000F7000000}"/>
            </a:ext>
          </a:extLst>
        </xdr:cNvPr>
        <xdr:cNvSpPr txBox="1">
          <a:spLocks noChangeArrowheads="1"/>
        </xdr:cNvSpPr>
      </xdr:nvSpPr>
      <xdr:spPr bwMode="auto">
        <a:xfrm>
          <a:off x="41690925"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8" name="Text Box 18">
          <a:extLst>
            <a:ext uri="{FF2B5EF4-FFF2-40B4-BE49-F238E27FC236}">
              <a16:creationId xmlns:a16="http://schemas.microsoft.com/office/drawing/2014/main" id="{00000000-0008-0000-0800-0000F8000000}"/>
            </a:ext>
          </a:extLst>
        </xdr:cNvPr>
        <xdr:cNvSpPr txBox="1">
          <a:spLocks noChangeArrowheads="1"/>
        </xdr:cNvSpPr>
      </xdr:nvSpPr>
      <xdr:spPr bwMode="auto">
        <a:xfrm>
          <a:off x="41690925"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49" name="Text Box 19">
          <a:extLst>
            <a:ext uri="{FF2B5EF4-FFF2-40B4-BE49-F238E27FC236}">
              <a16:creationId xmlns:a16="http://schemas.microsoft.com/office/drawing/2014/main" id="{00000000-0008-0000-0800-0000F9000000}"/>
            </a:ext>
          </a:extLst>
        </xdr:cNvPr>
        <xdr:cNvSpPr txBox="1">
          <a:spLocks noChangeArrowheads="1"/>
        </xdr:cNvSpPr>
      </xdr:nvSpPr>
      <xdr:spPr bwMode="auto">
        <a:xfrm>
          <a:off x="41690925"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50" name="Text Box 16">
          <a:extLst>
            <a:ext uri="{FF2B5EF4-FFF2-40B4-BE49-F238E27FC236}">
              <a16:creationId xmlns:a16="http://schemas.microsoft.com/office/drawing/2014/main" id="{00000000-0008-0000-0800-0000FA000000}"/>
            </a:ext>
          </a:extLst>
        </xdr:cNvPr>
        <xdr:cNvSpPr txBox="1">
          <a:spLocks noChangeArrowheads="1"/>
        </xdr:cNvSpPr>
      </xdr:nvSpPr>
      <xdr:spPr bwMode="auto">
        <a:xfrm>
          <a:off x="41690925"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51" name="Text Box 17">
          <a:extLst>
            <a:ext uri="{FF2B5EF4-FFF2-40B4-BE49-F238E27FC236}">
              <a16:creationId xmlns:a16="http://schemas.microsoft.com/office/drawing/2014/main" id="{00000000-0008-0000-0800-0000FB000000}"/>
            </a:ext>
          </a:extLst>
        </xdr:cNvPr>
        <xdr:cNvSpPr txBox="1">
          <a:spLocks noChangeArrowheads="1"/>
        </xdr:cNvSpPr>
      </xdr:nvSpPr>
      <xdr:spPr bwMode="auto">
        <a:xfrm>
          <a:off x="41690925"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52" name="Text Box 18">
          <a:extLst>
            <a:ext uri="{FF2B5EF4-FFF2-40B4-BE49-F238E27FC236}">
              <a16:creationId xmlns:a16="http://schemas.microsoft.com/office/drawing/2014/main" id="{00000000-0008-0000-0800-0000FC000000}"/>
            </a:ext>
          </a:extLst>
        </xdr:cNvPr>
        <xdr:cNvSpPr txBox="1">
          <a:spLocks noChangeArrowheads="1"/>
        </xdr:cNvSpPr>
      </xdr:nvSpPr>
      <xdr:spPr bwMode="auto">
        <a:xfrm>
          <a:off x="41690925"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40</xdr:row>
      <xdr:rowOff>0</xdr:rowOff>
    </xdr:from>
    <xdr:ext cx="95250" cy="171450"/>
    <xdr:sp macro="" textlink="">
      <xdr:nvSpPr>
        <xdr:cNvPr id="253" name="Text Box 19">
          <a:extLst>
            <a:ext uri="{FF2B5EF4-FFF2-40B4-BE49-F238E27FC236}">
              <a16:creationId xmlns:a16="http://schemas.microsoft.com/office/drawing/2014/main" id="{00000000-0008-0000-0800-0000FD000000}"/>
            </a:ext>
          </a:extLst>
        </xdr:cNvPr>
        <xdr:cNvSpPr txBox="1">
          <a:spLocks noChangeArrowheads="1"/>
        </xdr:cNvSpPr>
      </xdr:nvSpPr>
      <xdr:spPr bwMode="auto">
        <a:xfrm>
          <a:off x="41690925" y="17306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43</xdr:row>
      <xdr:rowOff>504825</xdr:rowOff>
    </xdr:from>
    <xdr:ext cx="95250" cy="442269"/>
    <xdr:sp macro="" textlink="">
      <xdr:nvSpPr>
        <xdr:cNvPr id="254" name="Text Box 15">
          <a:extLst>
            <a:ext uri="{FF2B5EF4-FFF2-40B4-BE49-F238E27FC236}">
              <a16:creationId xmlns:a16="http://schemas.microsoft.com/office/drawing/2014/main" id="{00000000-0008-0000-0800-0000FE000000}"/>
            </a:ext>
          </a:extLst>
        </xdr:cNvPr>
        <xdr:cNvSpPr txBox="1">
          <a:spLocks noChangeArrowheads="1"/>
        </xdr:cNvSpPr>
      </xdr:nvSpPr>
      <xdr:spPr bwMode="auto">
        <a:xfrm>
          <a:off x="12287250" y="1965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43</xdr:row>
      <xdr:rowOff>504825</xdr:rowOff>
    </xdr:from>
    <xdr:ext cx="95250" cy="442269"/>
    <xdr:sp macro="" textlink="">
      <xdr:nvSpPr>
        <xdr:cNvPr id="255" name="Text Box 15">
          <a:extLst>
            <a:ext uri="{FF2B5EF4-FFF2-40B4-BE49-F238E27FC236}">
              <a16:creationId xmlns:a16="http://schemas.microsoft.com/office/drawing/2014/main" id="{00000000-0008-0000-0800-0000FF000000}"/>
            </a:ext>
          </a:extLst>
        </xdr:cNvPr>
        <xdr:cNvSpPr txBox="1">
          <a:spLocks noChangeArrowheads="1"/>
        </xdr:cNvSpPr>
      </xdr:nvSpPr>
      <xdr:spPr bwMode="auto">
        <a:xfrm>
          <a:off x="39957375" y="1965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43</xdr:row>
      <xdr:rowOff>504825</xdr:rowOff>
    </xdr:from>
    <xdr:ext cx="95250" cy="442269"/>
    <xdr:sp macro="" textlink="">
      <xdr:nvSpPr>
        <xdr:cNvPr id="256" name="Text Box 15">
          <a:extLst>
            <a:ext uri="{FF2B5EF4-FFF2-40B4-BE49-F238E27FC236}">
              <a16:creationId xmlns:a16="http://schemas.microsoft.com/office/drawing/2014/main" id="{00000000-0008-0000-0800-000000010000}"/>
            </a:ext>
          </a:extLst>
        </xdr:cNvPr>
        <xdr:cNvSpPr txBox="1">
          <a:spLocks noChangeArrowheads="1"/>
        </xdr:cNvSpPr>
      </xdr:nvSpPr>
      <xdr:spPr bwMode="auto">
        <a:xfrm>
          <a:off x="39957375" y="1965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43</xdr:row>
      <xdr:rowOff>504825</xdr:rowOff>
    </xdr:from>
    <xdr:ext cx="95250" cy="442269"/>
    <xdr:sp macro="" textlink="">
      <xdr:nvSpPr>
        <xdr:cNvPr id="257" name="Text Box 15">
          <a:extLst>
            <a:ext uri="{FF2B5EF4-FFF2-40B4-BE49-F238E27FC236}">
              <a16:creationId xmlns:a16="http://schemas.microsoft.com/office/drawing/2014/main" id="{00000000-0008-0000-0800-000001010000}"/>
            </a:ext>
          </a:extLst>
        </xdr:cNvPr>
        <xdr:cNvSpPr txBox="1">
          <a:spLocks noChangeArrowheads="1"/>
        </xdr:cNvSpPr>
      </xdr:nvSpPr>
      <xdr:spPr bwMode="auto">
        <a:xfrm>
          <a:off x="12287250" y="1965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43</xdr:row>
      <xdr:rowOff>504825</xdr:rowOff>
    </xdr:from>
    <xdr:ext cx="95250" cy="442269"/>
    <xdr:sp macro="" textlink="">
      <xdr:nvSpPr>
        <xdr:cNvPr id="258" name="Text Box 15">
          <a:extLst>
            <a:ext uri="{FF2B5EF4-FFF2-40B4-BE49-F238E27FC236}">
              <a16:creationId xmlns:a16="http://schemas.microsoft.com/office/drawing/2014/main" id="{00000000-0008-0000-0800-000002010000}"/>
            </a:ext>
          </a:extLst>
        </xdr:cNvPr>
        <xdr:cNvSpPr txBox="1">
          <a:spLocks noChangeArrowheads="1"/>
        </xdr:cNvSpPr>
      </xdr:nvSpPr>
      <xdr:spPr bwMode="auto">
        <a:xfrm>
          <a:off x="39957375" y="1965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43</xdr:row>
      <xdr:rowOff>504825</xdr:rowOff>
    </xdr:from>
    <xdr:ext cx="95250" cy="442269"/>
    <xdr:sp macro="" textlink="">
      <xdr:nvSpPr>
        <xdr:cNvPr id="259" name="Text Box 15">
          <a:extLst>
            <a:ext uri="{FF2B5EF4-FFF2-40B4-BE49-F238E27FC236}">
              <a16:creationId xmlns:a16="http://schemas.microsoft.com/office/drawing/2014/main" id="{00000000-0008-0000-0800-000003010000}"/>
            </a:ext>
          </a:extLst>
        </xdr:cNvPr>
        <xdr:cNvSpPr txBox="1">
          <a:spLocks noChangeArrowheads="1"/>
        </xdr:cNvSpPr>
      </xdr:nvSpPr>
      <xdr:spPr bwMode="auto">
        <a:xfrm>
          <a:off x="39957375" y="19650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260" name="Text Box 16">
          <a:extLst>
            <a:ext uri="{FF2B5EF4-FFF2-40B4-BE49-F238E27FC236}">
              <a16:creationId xmlns:a16="http://schemas.microsoft.com/office/drawing/2014/main" id="{00000000-0008-0000-0800-000004010000}"/>
            </a:ext>
          </a:extLst>
        </xdr:cNvPr>
        <xdr:cNvSpPr txBox="1">
          <a:spLocks noChangeArrowheads="1"/>
        </xdr:cNvSpPr>
      </xdr:nvSpPr>
      <xdr:spPr bwMode="auto">
        <a:xfrm>
          <a:off x="12287250"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261" name="Text Box 17">
          <a:extLst>
            <a:ext uri="{FF2B5EF4-FFF2-40B4-BE49-F238E27FC236}">
              <a16:creationId xmlns:a16="http://schemas.microsoft.com/office/drawing/2014/main" id="{00000000-0008-0000-0800-000005010000}"/>
            </a:ext>
          </a:extLst>
        </xdr:cNvPr>
        <xdr:cNvSpPr txBox="1">
          <a:spLocks noChangeArrowheads="1"/>
        </xdr:cNvSpPr>
      </xdr:nvSpPr>
      <xdr:spPr bwMode="auto">
        <a:xfrm>
          <a:off x="12287250"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262" name="Text Box 18">
          <a:extLst>
            <a:ext uri="{FF2B5EF4-FFF2-40B4-BE49-F238E27FC236}">
              <a16:creationId xmlns:a16="http://schemas.microsoft.com/office/drawing/2014/main" id="{00000000-0008-0000-0800-000006010000}"/>
            </a:ext>
          </a:extLst>
        </xdr:cNvPr>
        <xdr:cNvSpPr txBox="1">
          <a:spLocks noChangeArrowheads="1"/>
        </xdr:cNvSpPr>
      </xdr:nvSpPr>
      <xdr:spPr bwMode="auto">
        <a:xfrm>
          <a:off x="12287250"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45</xdr:row>
      <xdr:rowOff>0</xdr:rowOff>
    </xdr:from>
    <xdr:ext cx="95250" cy="171450"/>
    <xdr:sp macro="" textlink="">
      <xdr:nvSpPr>
        <xdr:cNvPr id="263" name="Text Box 19">
          <a:extLst>
            <a:ext uri="{FF2B5EF4-FFF2-40B4-BE49-F238E27FC236}">
              <a16:creationId xmlns:a16="http://schemas.microsoft.com/office/drawing/2014/main" id="{00000000-0008-0000-0800-000007010000}"/>
            </a:ext>
          </a:extLst>
        </xdr:cNvPr>
        <xdr:cNvSpPr txBox="1">
          <a:spLocks noChangeArrowheads="1"/>
        </xdr:cNvSpPr>
      </xdr:nvSpPr>
      <xdr:spPr bwMode="auto">
        <a:xfrm>
          <a:off x="12287250"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264" name="Text Box 16">
          <a:extLst>
            <a:ext uri="{FF2B5EF4-FFF2-40B4-BE49-F238E27FC236}">
              <a16:creationId xmlns:a16="http://schemas.microsoft.com/office/drawing/2014/main" id="{00000000-0008-0000-0800-000008010000}"/>
            </a:ext>
          </a:extLst>
        </xdr:cNvPr>
        <xdr:cNvSpPr txBox="1">
          <a:spLocks noChangeArrowheads="1"/>
        </xdr:cNvSpPr>
      </xdr:nvSpPr>
      <xdr:spPr bwMode="auto">
        <a:xfrm>
          <a:off x="38585775"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265" name="Text Box 17">
          <a:extLst>
            <a:ext uri="{FF2B5EF4-FFF2-40B4-BE49-F238E27FC236}">
              <a16:creationId xmlns:a16="http://schemas.microsoft.com/office/drawing/2014/main" id="{00000000-0008-0000-0800-000009010000}"/>
            </a:ext>
          </a:extLst>
        </xdr:cNvPr>
        <xdr:cNvSpPr txBox="1">
          <a:spLocks noChangeArrowheads="1"/>
        </xdr:cNvSpPr>
      </xdr:nvSpPr>
      <xdr:spPr bwMode="auto">
        <a:xfrm>
          <a:off x="38585775"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266" name="Text Box 18">
          <a:extLst>
            <a:ext uri="{FF2B5EF4-FFF2-40B4-BE49-F238E27FC236}">
              <a16:creationId xmlns:a16="http://schemas.microsoft.com/office/drawing/2014/main" id="{00000000-0008-0000-0800-00000A010000}"/>
            </a:ext>
          </a:extLst>
        </xdr:cNvPr>
        <xdr:cNvSpPr txBox="1">
          <a:spLocks noChangeArrowheads="1"/>
        </xdr:cNvSpPr>
      </xdr:nvSpPr>
      <xdr:spPr bwMode="auto">
        <a:xfrm>
          <a:off x="38585775"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45</xdr:row>
      <xdr:rowOff>0</xdr:rowOff>
    </xdr:from>
    <xdr:ext cx="95250" cy="171450"/>
    <xdr:sp macro="" textlink="">
      <xdr:nvSpPr>
        <xdr:cNvPr id="267" name="Text Box 19">
          <a:extLst>
            <a:ext uri="{FF2B5EF4-FFF2-40B4-BE49-F238E27FC236}">
              <a16:creationId xmlns:a16="http://schemas.microsoft.com/office/drawing/2014/main" id="{00000000-0008-0000-0800-00000B010000}"/>
            </a:ext>
          </a:extLst>
        </xdr:cNvPr>
        <xdr:cNvSpPr txBox="1">
          <a:spLocks noChangeArrowheads="1"/>
        </xdr:cNvSpPr>
      </xdr:nvSpPr>
      <xdr:spPr bwMode="auto">
        <a:xfrm>
          <a:off x="38585775"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68" name="Text Box 16">
          <a:extLst>
            <a:ext uri="{FF2B5EF4-FFF2-40B4-BE49-F238E27FC236}">
              <a16:creationId xmlns:a16="http://schemas.microsoft.com/office/drawing/2014/main" id="{00000000-0008-0000-0800-00000C010000}"/>
            </a:ext>
          </a:extLst>
        </xdr:cNvPr>
        <xdr:cNvSpPr txBox="1">
          <a:spLocks noChangeArrowheads="1"/>
        </xdr:cNvSpPr>
      </xdr:nvSpPr>
      <xdr:spPr bwMode="auto">
        <a:xfrm>
          <a:off x="39957375"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69" name="Text Box 17">
          <a:extLst>
            <a:ext uri="{FF2B5EF4-FFF2-40B4-BE49-F238E27FC236}">
              <a16:creationId xmlns:a16="http://schemas.microsoft.com/office/drawing/2014/main" id="{00000000-0008-0000-0800-00000D010000}"/>
            </a:ext>
          </a:extLst>
        </xdr:cNvPr>
        <xdr:cNvSpPr txBox="1">
          <a:spLocks noChangeArrowheads="1"/>
        </xdr:cNvSpPr>
      </xdr:nvSpPr>
      <xdr:spPr bwMode="auto">
        <a:xfrm>
          <a:off x="39957375"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70" name="Text Box 18">
          <a:extLst>
            <a:ext uri="{FF2B5EF4-FFF2-40B4-BE49-F238E27FC236}">
              <a16:creationId xmlns:a16="http://schemas.microsoft.com/office/drawing/2014/main" id="{00000000-0008-0000-0800-00000E010000}"/>
            </a:ext>
          </a:extLst>
        </xdr:cNvPr>
        <xdr:cNvSpPr txBox="1">
          <a:spLocks noChangeArrowheads="1"/>
        </xdr:cNvSpPr>
      </xdr:nvSpPr>
      <xdr:spPr bwMode="auto">
        <a:xfrm>
          <a:off x="39957375"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71" name="Text Box 19">
          <a:extLst>
            <a:ext uri="{FF2B5EF4-FFF2-40B4-BE49-F238E27FC236}">
              <a16:creationId xmlns:a16="http://schemas.microsoft.com/office/drawing/2014/main" id="{00000000-0008-0000-0800-00000F010000}"/>
            </a:ext>
          </a:extLst>
        </xdr:cNvPr>
        <xdr:cNvSpPr txBox="1">
          <a:spLocks noChangeArrowheads="1"/>
        </xdr:cNvSpPr>
      </xdr:nvSpPr>
      <xdr:spPr bwMode="auto">
        <a:xfrm>
          <a:off x="39957375"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72" name="Text Box 16">
          <a:extLst>
            <a:ext uri="{FF2B5EF4-FFF2-40B4-BE49-F238E27FC236}">
              <a16:creationId xmlns:a16="http://schemas.microsoft.com/office/drawing/2014/main" id="{00000000-0008-0000-0800-000010010000}"/>
            </a:ext>
          </a:extLst>
        </xdr:cNvPr>
        <xdr:cNvSpPr txBox="1">
          <a:spLocks noChangeArrowheads="1"/>
        </xdr:cNvSpPr>
      </xdr:nvSpPr>
      <xdr:spPr bwMode="auto">
        <a:xfrm>
          <a:off x="39957375"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73" name="Text Box 17">
          <a:extLst>
            <a:ext uri="{FF2B5EF4-FFF2-40B4-BE49-F238E27FC236}">
              <a16:creationId xmlns:a16="http://schemas.microsoft.com/office/drawing/2014/main" id="{00000000-0008-0000-0800-000011010000}"/>
            </a:ext>
          </a:extLst>
        </xdr:cNvPr>
        <xdr:cNvSpPr txBox="1">
          <a:spLocks noChangeArrowheads="1"/>
        </xdr:cNvSpPr>
      </xdr:nvSpPr>
      <xdr:spPr bwMode="auto">
        <a:xfrm>
          <a:off x="39957375"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74" name="Text Box 18">
          <a:extLst>
            <a:ext uri="{FF2B5EF4-FFF2-40B4-BE49-F238E27FC236}">
              <a16:creationId xmlns:a16="http://schemas.microsoft.com/office/drawing/2014/main" id="{00000000-0008-0000-0800-000012010000}"/>
            </a:ext>
          </a:extLst>
        </xdr:cNvPr>
        <xdr:cNvSpPr txBox="1">
          <a:spLocks noChangeArrowheads="1"/>
        </xdr:cNvSpPr>
      </xdr:nvSpPr>
      <xdr:spPr bwMode="auto">
        <a:xfrm>
          <a:off x="39957375"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45</xdr:row>
      <xdr:rowOff>0</xdr:rowOff>
    </xdr:from>
    <xdr:ext cx="95250" cy="171450"/>
    <xdr:sp macro="" textlink="">
      <xdr:nvSpPr>
        <xdr:cNvPr id="275" name="Text Box 19">
          <a:extLst>
            <a:ext uri="{FF2B5EF4-FFF2-40B4-BE49-F238E27FC236}">
              <a16:creationId xmlns:a16="http://schemas.microsoft.com/office/drawing/2014/main" id="{00000000-0008-0000-0800-000013010000}"/>
            </a:ext>
          </a:extLst>
        </xdr:cNvPr>
        <xdr:cNvSpPr txBox="1">
          <a:spLocks noChangeArrowheads="1"/>
        </xdr:cNvSpPr>
      </xdr:nvSpPr>
      <xdr:spPr bwMode="auto">
        <a:xfrm>
          <a:off x="39957375"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76" name="Text Box 16">
          <a:extLst>
            <a:ext uri="{FF2B5EF4-FFF2-40B4-BE49-F238E27FC236}">
              <a16:creationId xmlns:a16="http://schemas.microsoft.com/office/drawing/2014/main" id="{00000000-0008-0000-0800-000014010000}"/>
            </a:ext>
          </a:extLst>
        </xdr:cNvPr>
        <xdr:cNvSpPr txBox="1">
          <a:spLocks noChangeArrowheads="1"/>
        </xdr:cNvSpPr>
      </xdr:nvSpPr>
      <xdr:spPr bwMode="auto">
        <a:xfrm>
          <a:off x="41690925"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77" name="Text Box 17">
          <a:extLst>
            <a:ext uri="{FF2B5EF4-FFF2-40B4-BE49-F238E27FC236}">
              <a16:creationId xmlns:a16="http://schemas.microsoft.com/office/drawing/2014/main" id="{00000000-0008-0000-0800-000015010000}"/>
            </a:ext>
          </a:extLst>
        </xdr:cNvPr>
        <xdr:cNvSpPr txBox="1">
          <a:spLocks noChangeArrowheads="1"/>
        </xdr:cNvSpPr>
      </xdr:nvSpPr>
      <xdr:spPr bwMode="auto">
        <a:xfrm>
          <a:off x="41690925"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78" name="Text Box 18">
          <a:extLst>
            <a:ext uri="{FF2B5EF4-FFF2-40B4-BE49-F238E27FC236}">
              <a16:creationId xmlns:a16="http://schemas.microsoft.com/office/drawing/2014/main" id="{00000000-0008-0000-0800-000016010000}"/>
            </a:ext>
          </a:extLst>
        </xdr:cNvPr>
        <xdr:cNvSpPr txBox="1">
          <a:spLocks noChangeArrowheads="1"/>
        </xdr:cNvSpPr>
      </xdr:nvSpPr>
      <xdr:spPr bwMode="auto">
        <a:xfrm>
          <a:off x="41690925"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79" name="Text Box 19">
          <a:extLst>
            <a:ext uri="{FF2B5EF4-FFF2-40B4-BE49-F238E27FC236}">
              <a16:creationId xmlns:a16="http://schemas.microsoft.com/office/drawing/2014/main" id="{00000000-0008-0000-0800-000017010000}"/>
            </a:ext>
          </a:extLst>
        </xdr:cNvPr>
        <xdr:cNvSpPr txBox="1">
          <a:spLocks noChangeArrowheads="1"/>
        </xdr:cNvSpPr>
      </xdr:nvSpPr>
      <xdr:spPr bwMode="auto">
        <a:xfrm>
          <a:off x="41690925"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0" name="Text Box 16">
          <a:extLst>
            <a:ext uri="{FF2B5EF4-FFF2-40B4-BE49-F238E27FC236}">
              <a16:creationId xmlns:a16="http://schemas.microsoft.com/office/drawing/2014/main" id="{00000000-0008-0000-0800-000018010000}"/>
            </a:ext>
          </a:extLst>
        </xdr:cNvPr>
        <xdr:cNvSpPr txBox="1">
          <a:spLocks noChangeArrowheads="1"/>
        </xdr:cNvSpPr>
      </xdr:nvSpPr>
      <xdr:spPr bwMode="auto">
        <a:xfrm>
          <a:off x="41690925"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1" name="Text Box 17">
          <a:extLst>
            <a:ext uri="{FF2B5EF4-FFF2-40B4-BE49-F238E27FC236}">
              <a16:creationId xmlns:a16="http://schemas.microsoft.com/office/drawing/2014/main" id="{00000000-0008-0000-0800-000019010000}"/>
            </a:ext>
          </a:extLst>
        </xdr:cNvPr>
        <xdr:cNvSpPr txBox="1">
          <a:spLocks noChangeArrowheads="1"/>
        </xdr:cNvSpPr>
      </xdr:nvSpPr>
      <xdr:spPr bwMode="auto">
        <a:xfrm>
          <a:off x="41690925"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2" name="Text Box 18">
          <a:extLst>
            <a:ext uri="{FF2B5EF4-FFF2-40B4-BE49-F238E27FC236}">
              <a16:creationId xmlns:a16="http://schemas.microsoft.com/office/drawing/2014/main" id="{00000000-0008-0000-0800-00001A010000}"/>
            </a:ext>
          </a:extLst>
        </xdr:cNvPr>
        <xdr:cNvSpPr txBox="1">
          <a:spLocks noChangeArrowheads="1"/>
        </xdr:cNvSpPr>
      </xdr:nvSpPr>
      <xdr:spPr bwMode="auto">
        <a:xfrm>
          <a:off x="41690925"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3" name="Text Box 19">
          <a:extLst>
            <a:ext uri="{FF2B5EF4-FFF2-40B4-BE49-F238E27FC236}">
              <a16:creationId xmlns:a16="http://schemas.microsoft.com/office/drawing/2014/main" id="{00000000-0008-0000-0800-00001B010000}"/>
            </a:ext>
          </a:extLst>
        </xdr:cNvPr>
        <xdr:cNvSpPr txBox="1">
          <a:spLocks noChangeArrowheads="1"/>
        </xdr:cNvSpPr>
      </xdr:nvSpPr>
      <xdr:spPr bwMode="auto">
        <a:xfrm>
          <a:off x="41690925"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4" name="Text Box 16">
          <a:extLst>
            <a:ext uri="{FF2B5EF4-FFF2-40B4-BE49-F238E27FC236}">
              <a16:creationId xmlns:a16="http://schemas.microsoft.com/office/drawing/2014/main" id="{00000000-0008-0000-0800-00001C010000}"/>
            </a:ext>
          </a:extLst>
        </xdr:cNvPr>
        <xdr:cNvSpPr txBox="1">
          <a:spLocks noChangeArrowheads="1"/>
        </xdr:cNvSpPr>
      </xdr:nvSpPr>
      <xdr:spPr bwMode="auto">
        <a:xfrm>
          <a:off x="41690925"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5" name="Text Box 17">
          <a:extLst>
            <a:ext uri="{FF2B5EF4-FFF2-40B4-BE49-F238E27FC236}">
              <a16:creationId xmlns:a16="http://schemas.microsoft.com/office/drawing/2014/main" id="{00000000-0008-0000-0800-00001D010000}"/>
            </a:ext>
          </a:extLst>
        </xdr:cNvPr>
        <xdr:cNvSpPr txBox="1">
          <a:spLocks noChangeArrowheads="1"/>
        </xdr:cNvSpPr>
      </xdr:nvSpPr>
      <xdr:spPr bwMode="auto">
        <a:xfrm>
          <a:off x="41690925"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6" name="Text Box 18">
          <a:extLst>
            <a:ext uri="{FF2B5EF4-FFF2-40B4-BE49-F238E27FC236}">
              <a16:creationId xmlns:a16="http://schemas.microsoft.com/office/drawing/2014/main" id="{00000000-0008-0000-0800-00001E010000}"/>
            </a:ext>
          </a:extLst>
        </xdr:cNvPr>
        <xdr:cNvSpPr txBox="1">
          <a:spLocks noChangeArrowheads="1"/>
        </xdr:cNvSpPr>
      </xdr:nvSpPr>
      <xdr:spPr bwMode="auto">
        <a:xfrm>
          <a:off x="41690925"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7" name="Text Box 19">
          <a:extLst>
            <a:ext uri="{FF2B5EF4-FFF2-40B4-BE49-F238E27FC236}">
              <a16:creationId xmlns:a16="http://schemas.microsoft.com/office/drawing/2014/main" id="{00000000-0008-0000-0800-00001F010000}"/>
            </a:ext>
          </a:extLst>
        </xdr:cNvPr>
        <xdr:cNvSpPr txBox="1">
          <a:spLocks noChangeArrowheads="1"/>
        </xdr:cNvSpPr>
      </xdr:nvSpPr>
      <xdr:spPr bwMode="auto">
        <a:xfrm>
          <a:off x="41690925"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8" name="Text Box 16">
          <a:extLst>
            <a:ext uri="{FF2B5EF4-FFF2-40B4-BE49-F238E27FC236}">
              <a16:creationId xmlns:a16="http://schemas.microsoft.com/office/drawing/2014/main" id="{00000000-0008-0000-0800-000020010000}"/>
            </a:ext>
          </a:extLst>
        </xdr:cNvPr>
        <xdr:cNvSpPr txBox="1">
          <a:spLocks noChangeArrowheads="1"/>
        </xdr:cNvSpPr>
      </xdr:nvSpPr>
      <xdr:spPr bwMode="auto">
        <a:xfrm>
          <a:off x="41690925"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89" name="Text Box 17">
          <a:extLst>
            <a:ext uri="{FF2B5EF4-FFF2-40B4-BE49-F238E27FC236}">
              <a16:creationId xmlns:a16="http://schemas.microsoft.com/office/drawing/2014/main" id="{00000000-0008-0000-0800-000021010000}"/>
            </a:ext>
          </a:extLst>
        </xdr:cNvPr>
        <xdr:cNvSpPr txBox="1">
          <a:spLocks noChangeArrowheads="1"/>
        </xdr:cNvSpPr>
      </xdr:nvSpPr>
      <xdr:spPr bwMode="auto">
        <a:xfrm>
          <a:off x="41690925"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90" name="Text Box 18">
          <a:extLst>
            <a:ext uri="{FF2B5EF4-FFF2-40B4-BE49-F238E27FC236}">
              <a16:creationId xmlns:a16="http://schemas.microsoft.com/office/drawing/2014/main" id="{00000000-0008-0000-0800-000022010000}"/>
            </a:ext>
          </a:extLst>
        </xdr:cNvPr>
        <xdr:cNvSpPr txBox="1">
          <a:spLocks noChangeArrowheads="1"/>
        </xdr:cNvSpPr>
      </xdr:nvSpPr>
      <xdr:spPr bwMode="auto">
        <a:xfrm>
          <a:off x="41690925"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45</xdr:row>
      <xdr:rowOff>0</xdr:rowOff>
    </xdr:from>
    <xdr:ext cx="95250" cy="171450"/>
    <xdr:sp macro="" textlink="">
      <xdr:nvSpPr>
        <xdr:cNvPr id="291" name="Text Box 19">
          <a:extLst>
            <a:ext uri="{FF2B5EF4-FFF2-40B4-BE49-F238E27FC236}">
              <a16:creationId xmlns:a16="http://schemas.microsoft.com/office/drawing/2014/main" id="{00000000-0008-0000-0800-000023010000}"/>
            </a:ext>
          </a:extLst>
        </xdr:cNvPr>
        <xdr:cNvSpPr txBox="1">
          <a:spLocks noChangeArrowheads="1"/>
        </xdr:cNvSpPr>
      </xdr:nvSpPr>
      <xdr:spPr bwMode="auto">
        <a:xfrm>
          <a:off x="41690925" y="19897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48</xdr:row>
      <xdr:rowOff>504825</xdr:rowOff>
    </xdr:from>
    <xdr:ext cx="95250" cy="442269"/>
    <xdr:sp macro="" textlink="">
      <xdr:nvSpPr>
        <xdr:cNvPr id="292" name="Text Box 15">
          <a:extLst>
            <a:ext uri="{FF2B5EF4-FFF2-40B4-BE49-F238E27FC236}">
              <a16:creationId xmlns:a16="http://schemas.microsoft.com/office/drawing/2014/main" id="{00000000-0008-0000-0800-000024010000}"/>
            </a:ext>
          </a:extLst>
        </xdr:cNvPr>
        <xdr:cNvSpPr txBox="1">
          <a:spLocks noChangeArrowheads="1"/>
        </xdr:cNvSpPr>
      </xdr:nvSpPr>
      <xdr:spPr bwMode="auto">
        <a:xfrm>
          <a:off x="12287250" y="21726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48</xdr:row>
      <xdr:rowOff>504825</xdr:rowOff>
    </xdr:from>
    <xdr:ext cx="95250" cy="442269"/>
    <xdr:sp macro="" textlink="">
      <xdr:nvSpPr>
        <xdr:cNvPr id="293" name="Text Box 15">
          <a:extLst>
            <a:ext uri="{FF2B5EF4-FFF2-40B4-BE49-F238E27FC236}">
              <a16:creationId xmlns:a16="http://schemas.microsoft.com/office/drawing/2014/main" id="{00000000-0008-0000-0800-000025010000}"/>
            </a:ext>
          </a:extLst>
        </xdr:cNvPr>
        <xdr:cNvSpPr txBox="1">
          <a:spLocks noChangeArrowheads="1"/>
        </xdr:cNvSpPr>
      </xdr:nvSpPr>
      <xdr:spPr bwMode="auto">
        <a:xfrm>
          <a:off x="39957375" y="21726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48</xdr:row>
      <xdr:rowOff>504825</xdr:rowOff>
    </xdr:from>
    <xdr:ext cx="95250" cy="442269"/>
    <xdr:sp macro="" textlink="">
      <xdr:nvSpPr>
        <xdr:cNvPr id="294" name="Text Box 15">
          <a:extLst>
            <a:ext uri="{FF2B5EF4-FFF2-40B4-BE49-F238E27FC236}">
              <a16:creationId xmlns:a16="http://schemas.microsoft.com/office/drawing/2014/main" id="{00000000-0008-0000-0800-000026010000}"/>
            </a:ext>
          </a:extLst>
        </xdr:cNvPr>
        <xdr:cNvSpPr txBox="1">
          <a:spLocks noChangeArrowheads="1"/>
        </xdr:cNvSpPr>
      </xdr:nvSpPr>
      <xdr:spPr bwMode="auto">
        <a:xfrm>
          <a:off x="39957375" y="21726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48</xdr:row>
      <xdr:rowOff>504825</xdr:rowOff>
    </xdr:from>
    <xdr:ext cx="95250" cy="442269"/>
    <xdr:sp macro="" textlink="">
      <xdr:nvSpPr>
        <xdr:cNvPr id="295" name="Text Box 15">
          <a:extLst>
            <a:ext uri="{FF2B5EF4-FFF2-40B4-BE49-F238E27FC236}">
              <a16:creationId xmlns:a16="http://schemas.microsoft.com/office/drawing/2014/main" id="{00000000-0008-0000-0800-000027010000}"/>
            </a:ext>
          </a:extLst>
        </xdr:cNvPr>
        <xdr:cNvSpPr txBox="1">
          <a:spLocks noChangeArrowheads="1"/>
        </xdr:cNvSpPr>
      </xdr:nvSpPr>
      <xdr:spPr bwMode="auto">
        <a:xfrm>
          <a:off x="12287250" y="21726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48</xdr:row>
      <xdr:rowOff>504825</xdr:rowOff>
    </xdr:from>
    <xdr:ext cx="95250" cy="442269"/>
    <xdr:sp macro="" textlink="">
      <xdr:nvSpPr>
        <xdr:cNvPr id="296" name="Text Box 15">
          <a:extLst>
            <a:ext uri="{FF2B5EF4-FFF2-40B4-BE49-F238E27FC236}">
              <a16:creationId xmlns:a16="http://schemas.microsoft.com/office/drawing/2014/main" id="{00000000-0008-0000-0800-000028010000}"/>
            </a:ext>
          </a:extLst>
        </xdr:cNvPr>
        <xdr:cNvSpPr txBox="1">
          <a:spLocks noChangeArrowheads="1"/>
        </xdr:cNvSpPr>
      </xdr:nvSpPr>
      <xdr:spPr bwMode="auto">
        <a:xfrm>
          <a:off x="39957375" y="21726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48</xdr:row>
      <xdr:rowOff>504825</xdr:rowOff>
    </xdr:from>
    <xdr:ext cx="95250" cy="442269"/>
    <xdr:sp macro="" textlink="">
      <xdr:nvSpPr>
        <xdr:cNvPr id="297" name="Text Box 15">
          <a:extLst>
            <a:ext uri="{FF2B5EF4-FFF2-40B4-BE49-F238E27FC236}">
              <a16:creationId xmlns:a16="http://schemas.microsoft.com/office/drawing/2014/main" id="{00000000-0008-0000-0800-000029010000}"/>
            </a:ext>
          </a:extLst>
        </xdr:cNvPr>
        <xdr:cNvSpPr txBox="1">
          <a:spLocks noChangeArrowheads="1"/>
        </xdr:cNvSpPr>
      </xdr:nvSpPr>
      <xdr:spPr bwMode="auto">
        <a:xfrm>
          <a:off x="39957375" y="217265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50</xdr:row>
      <xdr:rowOff>0</xdr:rowOff>
    </xdr:from>
    <xdr:ext cx="95250" cy="171450"/>
    <xdr:sp macro="" textlink="">
      <xdr:nvSpPr>
        <xdr:cNvPr id="298" name="Text Box 16">
          <a:extLst>
            <a:ext uri="{FF2B5EF4-FFF2-40B4-BE49-F238E27FC236}">
              <a16:creationId xmlns:a16="http://schemas.microsoft.com/office/drawing/2014/main" id="{00000000-0008-0000-0800-00002A010000}"/>
            </a:ext>
          </a:extLst>
        </xdr:cNvPr>
        <xdr:cNvSpPr txBox="1">
          <a:spLocks noChangeArrowheads="1"/>
        </xdr:cNvSpPr>
      </xdr:nvSpPr>
      <xdr:spPr bwMode="auto">
        <a:xfrm>
          <a:off x="12287250"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50</xdr:row>
      <xdr:rowOff>0</xdr:rowOff>
    </xdr:from>
    <xdr:ext cx="95250" cy="171450"/>
    <xdr:sp macro="" textlink="">
      <xdr:nvSpPr>
        <xdr:cNvPr id="299" name="Text Box 17">
          <a:extLst>
            <a:ext uri="{FF2B5EF4-FFF2-40B4-BE49-F238E27FC236}">
              <a16:creationId xmlns:a16="http://schemas.microsoft.com/office/drawing/2014/main" id="{00000000-0008-0000-0800-00002B010000}"/>
            </a:ext>
          </a:extLst>
        </xdr:cNvPr>
        <xdr:cNvSpPr txBox="1">
          <a:spLocks noChangeArrowheads="1"/>
        </xdr:cNvSpPr>
      </xdr:nvSpPr>
      <xdr:spPr bwMode="auto">
        <a:xfrm>
          <a:off x="12287250"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50</xdr:row>
      <xdr:rowOff>0</xdr:rowOff>
    </xdr:from>
    <xdr:ext cx="95250" cy="171450"/>
    <xdr:sp macro="" textlink="">
      <xdr:nvSpPr>
        <xdr:cNvPr id="300" name="Text Box 18">
          <a:extLst>
            <a:ext uri="{FF2B5EF4-FFF2-40B4-BE49-F238E27FC236}">
              <a16:creationId xmlns:a16="http://schemas.microsoft.com/office/drawing/2014/main" id="{00000000-0008-0000-0800-00002C010000}"/>
            </a:ext>
          </a:extLst>
        </xdr:cNvPr>
        <xdr:cNvSpPr txBox="1">
          <a:spLocks noChangeArrowheads="1"/>
        </xdr:cNvSpPr>
      </xdr:nvSpPr>
      <xdr:spPr bwMode="auto">
        <a:xfrm>
          <a:off x="12287250"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50</xdr:row>
      <xdr:rowOff>0</xdr:rowOff>
    </xdr:from>
    <xdr:ext cx="95250" cy="171450"/>
    <xdr:sp macro="" textlink="">
      <xdr:nvSpPr>
        <xdr:cNvPr id="301" name="Text Box 19">
          <a:extLst>
            <a:ext uri="{FF2B5EF4-FFF2-40B4-BE49-F238E27FC236}">
              <a16:creationId xmlns:a16="http://schemas.microsoft.com/office/drawing/2014/main" id="{00000000-0008-0000-0800-00002D010000}"/>
            </a:ext>
          </a:extLst>
        </xdr:cNvPr>
        <xdr:cNvSpPr txBox="1">
          <a:spLocks noChangeArrowheads="1"/>
        </xdr:cNvSpPr>
      </xdr:nvSpPr>
      <xdr:spPr bwMode="auto">
        <a:xfrm>
          <a:off x="12287250"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50</xdr:row>
      <xdr:rowOff>0</xdr:rowOff>
    </xdr:from>
    <xdr:ext cx="95250" cy="171450"/>
    <xdr:sp macro="" textlink="">
      <xdr:nvSpPr>
        <xdr:cNvPr id="302" name="Text Box 16">
          <a:extLst>
            <a:ext uri="{FF2B5EF4-FFF2-40B4-BE49-F238E27FC236}">
              <a16:creationId xmlns:a16="http://schemas.microsoft.com/office/drawing/2014/main" id="{00000000-0008-0000-0800-00002E010000}"/>
            </a:ext>
          </a:extLst>
        </xdr:cNvPr>
        <xdr:cNvSpPr txBox="1">
          <a:spLocks noChangeArrowheads="1"/>
        </xdr:cNvSpPr>
      </xdr:nvSpPr>
      <xdr:spPr bwMode="auto">
        <a:xfrm>
          <a:off x="38585775"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50</xdr:row>
      <xdr:rowOff>0</xdr:rowOff>
    </xdr:from>
    <xdr:ext cx="95250" cy="171450"/>
    <xdr:sp macro="" textlink="">
      <xdr:nvSpPr>
        <xdr:cNvPr id="303" name="Text Box 17">
          <a:extLst>
            <a:ext uri="{FF2B5EF4-FFF2-40B4-BE49-F238E27FC236}">
              <a16:creationId xmlns:a16="http://schemas.microsoft.com/office/drawing/2014/main" id="{00000000-0008-0000-0800-00002F010000}"/>
            </a:ext>
          </a:extLst>
        </xdr:cNvPr>
        <xdr:cNvSpPr txBox="1">
          <a:spLocks noChangeArrowheads="1"/>
        </xdr:cNvSpPr>
      </xdr:nvSpPr>
      <xdr:spPr bwMode="auto">
        <a:xfrm>
          <a:off x="38585775"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50</xdr:row>
      <xdr:rowOff>0</xdr:rowOff>
    </xdr:from>
    <xdr:ext cx="95250" cy="171450"/>
    <xdr:sp macro="" textlink="">
      <xdr:nvSpPr>
        <xdr:cNvPr id="304" name="Text Box 18">
          <a:extLst>
            <a:ext uri="{FF2B5EF4-FFF2-40B4-BE49-F238E27FC236}">
              <a16:creationId xmlns:a16="http://schemas.microsoft.com/office/drawing/2014/main" id="{00000000-0008-0000-0800-000030010000}"/>
            </a:ext>
          </a:extLst>
        </xdr:cNvPr>
        <xdr:cNvSpPr txBox="1">
          <a:spLocks noChangeArrowheads="1"/>
        </xdr:cNvSpPr>
      </xdr:nvSpPr>
      <xdr:spPr bwMode="auto">
        <a:xfrm>
          <a:off x="38585775"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50</xdr:row>
      <xdr:rowOff>0</xdr:rowOff>
    </xdr:from>
    <xdr:ext cx="95250" cy="171450"/>
    <xdr:sp macro="" textlink="">
      <xdr:nvSpPr>
        <xdr:cNvPr id="305" name="Text Box 19">
          <a:extLst>
            <a:ext uri="{FF2B5EF4-FFF2-40B4-BE49-F238E27FC236}">
              <a16:creationId xmlns:a16="http://schemas.microsoft.com/office/drawing/2014/main" id="{00000000-0008-0000-0800-000031010000}"/>
            </a:ext>
          </a:extLst>
        </xdr:cNvPr>
        <xdr:cNvSpPr txBox="1">
          <a:spLocks noChangeArrowheads="1"/>
        </xdr:cNvSpPr>
      </xdr:nvSpPr>
      <xdr:spPr bwMode="auto">
        <a:xfrm>
          <a:off x="38585775"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06" name="Text Box 16">
          <a:extLst>
            <a:ext uri="{FF2B5EF4-FFF2-40B4-BE49-F238E27FC236}">
              <a16:creationId xmlns:a16="http://schemas.microsoft.com/office/drawing/2014/main" id="{00000000-0008-0000-0800-000032010000}"/>
            </a:ext>
          </a:extLst>
        </xdr:cNvPr>
        <xdr:cNvSpPr txBox="1">
          <a:spLocks noChangeArrowheads="1"/>
        </xdr:cNvSpPr>
      </xdr:nvSpPr>
      <xdr:spPr bwMode="auto">
        <a:xfrm>
          <a:off x="39957375"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07" name="Text Box 17">
          <a:extLst>
            <a:ext uri="{FF2B5EF4-FFF2-40B4-BE49-F238E27FC236}">
              <a16:creationId xmlns:a16="http://schemas.microsoft.com/office/drawing/2014/main" id="{00000000-0008-0000-0800-000033010000}"/>
            </a:ext>
          </a:extLst>
        </xdr:cNvPr>
        <xdr:cNvSpPr txBox="1">
          <a:spLocks noChangeArrowheads="1"/>
        </xdr:cNvSpPr>
      </xdr:nvSpPr>
      <xdr:spPr bwMode="auto">
        <a:xfrm>
          <a:off x="39957375"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08" name="Text Box 18">
          <a:extLst>
            <a:ext uri="{FF2B5EF4-FFF2-40B4-BE49-F238E27FC236}">
              <a16:creationId xmlns:a16="http://schemas.microsoft.com/office/drawing/2014/main" id="{00000000-0008-0000-0800-000034010000}"/>
            </a:ext>
          </a:extLst>
        </xdr:cNvPr>
        <xdr:cNvSpPr txBox="1">
          <a:spLocks noChangeArrowheads="1"/>
        </xdr:cNvSpPr>
      </xdr:nvSpPr>
      <xdr:spPr bwMode="auto">
        <a:xfrm>
          <a:off x="39957375"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09" name="Text Box 19">
          <a:extLst>
            <a:ext uri="{FF2B5EF4-FFF2-40B4-BE49-F238E27FC236}">
              <a16:creationId xmlns:a16="http://schemas.microsoft.com/office/drawing/2014/main" id="{00000000-0008-0000-0800-000035010000}"/>
            </a:ext>
          </a:extLst>
        </xdr:cNvPr>
        <xdr:cNvSpPr txBox="1">
          <a:spLocks noChangeArrowheads="1"/>
        </xdr:cNvSpPr>
      </xdr:nvSpPr>
      <xdr:spPr bwMode="auto">
        <a:xfrm>
          <a:off x="39957375"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10" name="Text Box 16">
          <a:extLst>
            <a:ext uri="{FF2B5EF4-FFF2-40B4-BE49-F238E27FC236}">
              <a16:creationId xmlns:a16="http://schemas.microsoft.com/office/drawing/2014/main" id="{00000000-0008-0000-0800-000036010000}"/>
            </a:ext>
          </a:extLst>
        </xdr:cNvPr>
        <xdr:cNvSpPr txBox="1">
          <a:spLocks noChangeArrowheads="1"/>
        </xdr:cNvSpPr>
      </xdr:nvSpPr>
      <xdr:spPr bwMode="auto">
        <a:xfrm>
          <a:off x="39957375"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11" name="Text Box 17">
          <a:extLst>
            <a:ext uri="{FF2B5EF4-FFF2-40B4-BE49-F238E27FC236}">
              <a16:creationId xmlns:a16="http://schemas.microsoft.com/office/drawing/2014/main" id="{00000000-0008-0000-0800-000037010000}"/>
            </a:ext>
          </a:extLst>
        </xdr:cNvPr>
        <xdr:cNvSpPr txBox="1">
          <a:spLocks noChangeArrowheads="1"/>
        </xdr:cNvSpPr>
      </xdr:nvSpPr>
      <xdr:spPr bwMode="auto">
        <a:xfrm>
          <a:off x="39957375"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12" name="Text Box 18">
          <a:extLst>
            <a:ext uri="{FF2B5EF4-FFF2-40B4-BE49-F238E27FC236}">
              <a16:creationId xmlns:a16="http://schemas.microsoft.com/office/drawing/2014/main" id="{00000000-0008-0000-0800-000038010000}"/>
            </a:ext>
          </a:extLst>
        </xdr:cNvPr>
        <xdr:cNvSpPr txBox="1">
          <a:spLocks noChangeArrowheads="1"/>
        </xdr:cNvSpPr>
      </xdr:nvSpPr>
      <xdr:spPr bwMode="auto">
        <a:xfrm>
          <a:off x="39957375"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50</xdr:row>
      <xdr:rowOff>0</xdr:rowOff>
    </xdr:from>
    <xdr:ext cx="95250" cy="171450"/>
    <xdr:sp macro="" textlink="">
      <xdr:nvSpPr>
        <xdr:cNvPr id="313" name="Text Box 19">
          <a:extLst>
            <a:ext uri="{FF2B5EF4-FFF2-40B4-BE49-F238E27FC236}">
              <a16:creationId xmlns:a16="http://schemas.microsoft.com/office/drawing/2014/main" id="{00000000-0008-0000-0800-000039010000}"/>
            </a:ext>
          </a:extLst>
        </xdr:cNvPr>
        <xdr:cNvSpPr txBox="1">
          <a:spLocks noChangeArrowheads="1"/>
        </xdr:cNvSpPr>
      </xdr:nvSpPr>
      <xdr:spPr bwMode="auto">
        <a:xfrm>
          <a:off x="39957375"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14" name="Text Box 16">
          <a:extLst>
            <a:ext uri="{FF2B5EF4-FFF2-40B4-BE49-F238E27FC236}">
              <a16:creationId xmlns:a16="http://schemas.microsoft.com/office/drawing/2014/main" id="{00000000-0008-0000-0800-00003A010000}"/>
            </a:ext>
          </a:extLst>
        </xdr:cNvPr>
        <xdr:cNvSpPr txBox="1">
          <a:spLocks noChangeArrowheads="1"/>
        </xdr:cNvSpPr>
      </xdr:nvSpPr>
      <xdr:spPr bwMode="auto">
        <a:xfrm>
          <a:off x="41690925"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15" name="Text Box 17">
          <a:extLst>
            <a:ext uri="{FF2B5EF4-FFF2-40B4-BE49-F238E27FC236}">
              <a16:creationId xmlns:a16="http://schemas.microsoft.com/office/drawing/2014/main" id="{00000000-0008-0000-0800-00003B010000}"/>
            </a:ext>
          </a:extLst>
        </xdr:cNvPr>
        <xdr:cNvSpPr txBox="1">
          <a:spLocks noChangeArrowheads="1"/>
        </xdr:cNvSpPr>
      </xdr:nvSpPr>
      <xdr:spPr bwMode="auto">
        <a:xfrm>
          <a:off x="41690925"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16" name="Text Box 18">
          <a:extLst>
            <a:ext uri="{FF2B5EF4-FFF2-40B4-BE49-F238E27FC236}">
              <a16:creationId xmlns:a16="http://schemas.microsoft.com/office/drawing/2014/main" id="{00000000-0008-0000-0800-00003C010000}"/>
            </a:ext>
          </a:extLst>
        </xdr:cNvPr>
        <xdr:cNvSpPr txBox="1">
          <a:spLocks noChangeArrowheads="1"/>
        </xdr:cNvSpPr>
      </xdr:nvSpPr>
      <xdr:spPr bwMode="auto">
        <a:xfrm>
          <a:off x="41690925"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17" name="Text Box 19">
          <a:extLst>
            <a:ext uri="{FF2B5EF4-FFF2-40B4-BE49-F238E27FC236}">
              <a16:creationId xmlns:a16="http://schemas.microsoft.com/office/drawing/2014/main" id="{00000000-0008-0000-0800-00003D010000}"/>
            </a:ext>
          </a:extLst>
        </xdr:cNvPr>
        <xdr:cNvSpPr txBox="1">
          <a:spLocks noChangeArrowheads="1"/>
        </xdr:cNvSpPr>
      </xdr:nvSpPr>
      <xdr:spPr bwMode="auto">
        <a:xfrm>
          <a:off x="41690925"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18" name="Text Box 16">
          <a:extLst>
            <a:ext uri="{FF2B5EF4-FFF2-40B4-BE49-F238E27FC236}">
              <a16:creationId xmlns:a16="http://schemas.microsoft.com/office/drawing/2014/main" id="{00000000-0008-0000-0800-00003E010000}"/>
            </a:ext>
          </a:extLst>
        </xdr:cNvPr>
        <xdr:cNvSpPr txBox="1">
          <a:spLocks noChangeArrowheads="1"/>
        </xdr:cNvSpPr>
      </xdr:nvSpPr>
      <xdr:spPr bwMode="auto">
        <a:xfrm>
          <a:off x="41690925"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19" name="Text Box 17">
          <a:extLst>
            <a:ext uri="{FF2B5EF4-FFF2-40B4-BE49-F238E27FC236}">
              <a16:creationId xmlns:a16="http://schemas.microsoft.com/office/drawing/2014/main" id="{00000000-0008-0000-0800-00003F010000}"/>
            </a:ext>
          </a:extLst>
        </xdr:cNvPr>
        <xdr:cNvSpPr txBox="1">
          <a:spLocks noChangeArrowheads="1"/>
        </xdr:cNvSpPr>
      </xdr:nvSpPr>
      <xdr:spPr bwMode="auto">
        <a:xfrm>
          <a:off x="41690925"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0" name="Text Box 18">
          <a:extLst>
            <a:ext uri="{FF2B5EF4-FFF2-40B4-BE49-F238E27FC236}">
              <a16:creationId xmlns:a16="http://schemas.microsoft.com/office/drawing/2014/main" id="{00000000-0008-0000-0800-000040010000}"/>
            </a:ext>
          </a:extLst>
        </xdr:cNvPr>
        <xdr:cNvSpPr txBox="1">
          <a:spLocks noChangeArrowheads="1"/>
        </xdr:cNvSpPr>
      </xdr:nvSpPr>
      <xdr:spPr bwMode="auto">
        <a:xfrm>
          <a:off x="41690925"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1" name="Text Box 19">
          <a:extLst>
            <a:ext uri="{FF2B5EF4-FFF2-40B4-BE49-F238E27FC236}">
              <a16:creationId xmlns:a16="http://schemas.microsoft.com/office/drawing/2014/main" id="{00000000-0008-0000-0800-000041010000}"/>
            </a:ext>
          </a:extLst>
        </xdr:cNvPr>
        <xdr:cNvSpPr txBox="1">
          <a:spLocks noChangeArrowheads="1"/>
        </xdr:cNvSpPr>
      </xdr:nvSpPr>
      <xdr:spPr bwMode="auto">
        <a:xfrm>
          <a:off x="41690925"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2" name="Text Box 16">
          <a:extLst>
            <a:ext uri="{FF2B5EF4-FFF2-40B4-BE49-F238E27FC236}">
              <a16:creationId xmlns:a16="http://schemas.microsoft.com/office/drawing/2014/main" id="{00000000-0008-0000-0800-000042010000}"/>
            </a:ext>
          </a:extLst>
        </xdr:cNvPr>
        <xdr:cNvSpPr txBox="1">
          <a:spLocks noChangeArrowheads="1"/>
        </xdr:cNvSpPr>
      </xdr:nvSpPr>
      <xdr:spPr bwMode="auto">
        <a:xfrm>
          <a:off x="41690925"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3" name="Text Box 17">
          <a:extLst>
            <a:ext uri="{FF2B5EF4-FFF2-40B4-BE49-F238E27FC236}">
              <a16:creationId xmlns:a16="http://schemas.microsoft.com/office/drawing/2014/main" id="{00000000-0008-0000-0800-000043010000}"/>
            </a:ext>
          </a:extLst>
        </xdr:cNvPr>
        <xdr:cNvSpPr txBox="1">
          <a:spLocks noChangeArrowheads="1"/>
        </xdr:cNvSpPr>
      </xdr:nvSpPr>
      <xdr:spPr bwMode="auto">
        <a:xfrm>
          <a:off x="41690925"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4" name="Text Box 18">
          <a:extLst>
            <a:ext uri="{FF2B5EF4-FFF2-40B4-BE49-F238E27FC236}">
              <a16:creationId xmlns:a16="http://schemas.microsoft.com/office/drawing/2014/main" id="{00000000-0008-0000-0800-000044010000}"/>
            </a:ext>
          </a:extLst>
        </xdr:cNvPr>
        <xdr:cNvSpPr txBox="1">
          <a:spLocks noChangeArrowheads="1"/>
        </xdr:cNvSpPr>
      </xdr:nvSpPr>
      <xdr:spPr bwMode="auto">
        <a:xfrm>
          <a:off x="41690925"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5" name="Text Box 19">
          <a:extLst>
            <a:ext uri="{FF2B5EF4-FFF2-40B4-BE49-F238E27FC236}">
              <a16:creationId xmlns:a16="http://schemas.microsoft.com/office/drawing/2014/main" id="{00000000-0008-0000-0800-000045010000}"/>
            </a:ext>
          </a:extLst>
        </xdr:cNvPr>
        <xdr:cNvSpPr txBox="1">
          <a:spLocks noChangeArrowheads="1"/>
        </xdr:cNvSpPr>
      </xdr:nvSpPr>
      <xdr:spPr bwMode="auto">
        <a:xfrm>
          <a:off x="41690925"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6" name="Text Box 16">
          <a:extLst>
            <a:ext uri="{FF2B5EF4-FFF2-40B4-BE49-F238E27FC236}">
              <a16:creationId xmlns:a16="http://schemas.microsoft.com/office/drawing/2014/main" id="{00000000-0008-0000-0800-000046010000}"/>
            </a:ext>
          </a:extLst>
        </xdr:cNvPr>
        <xdr:cNvSpPr txBox="1">
          <a:spLocks noChangeArrowheads="1"/>
        </xdr:cNvSpPr>
      </xdr:nvSpPr>
      <xdr:spPr bwMode="auto">
        <a:xfrm>
          <a:off x="41690925"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7" name="Text Box 17">
          <a:extLst>
            <a:ext uri="{FF2B5EF4-FFF2-40B4-BE49-F238E27FC236}">
              <a16:creationId xmlns:a16="http://schemas.microsoft.com/office/drawing/2014/main" id="{00000000-0008-0000-0800-000047010000}"/>
            </a:ext>
          </a:extLst>
        </xdr:cNvPr>
        <xdr:cNvSpPr txBox="1">
          <a:spLocks noChangeArrowheads="1"/>
        </xdr:cNvSpPr>
      </xdr:nvSpPr>
      <xdr:spPr bwMode="auto">
        <a:xfrm>
          <a:off x="41690925"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8" name="Text Box 18">
          <a:extLst>
            <a:ext uri="{FF2B5EF4-FFF2-40B4-BE49-F238E27FC236}">
              <a16:creationId xmlns:a16="http://schemas.microsoft.com/office/drawing/2014/main" id="{00000000-0008-0000-0800-000048010000}"/>
            </a:ext>
          </a:extLst>
        </xdr:cNvPr>
        <xdr:cNvSpPr txBox="1">
          <a:spLocks noChangeArrowheads="1"/>
        </xdr:cNvSpPr>
      </xdr:nvSpPr>
      <xdr:spPr bwMode="auto">
        <a:xfrm>
          <a:off x="41690925"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50</xdr:row>
      <xdr:rowOff>0</xdr:rowOff>
    </xdr:from>
    <xdr:ext cx="95250" cy="171450"/>
    <xdr:sp macro="" textlink="">
      <xdr:nvSpPr>
        <xdr:cNvPr id="329" name="Text Box 19">
          <a:extLst>
            <a:ext uri="{FF2B5EF4-FFF2-40B4-BE49-F238E27FC236}">
              <a16:creationId xmlns:a16="http://schemas.microsoft.com/office/drawing/2014/main" id="{00000000-0008-0000-0800-000049010000}"/>
            </a:ext>
          </a:extLst>
        </xdr:cNvPr>
        <xdr:cNvSpPr txBox="1">
          <a:spLocks noChangeArrowheads="1"/>
        </xdr:cNvSpPr>
      </xdr:nvSpPr>
      <xdr:spPr bwMode="auto">
        <a:xfrm>
          <a:off x="41690925" y="21917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53</xdr:row>
      <xdr:rowOff>504825</xdr:rowOff>
    </xdr:from>
    <xdr:ext cx="95250" cy="442269"/>
    <xdr:sp macro="" textlink="">
      <xdr:nvSpPr>
        <xdr:cNvPr id="330" name="Text Box 15">
          <a:extLst>
            <a:ext uri="{FF2B5EF4-FFF2-40B4-BE49-F238E27FC236}">
              <a16:creationId xmlns:a16="http://schemas.microsoft.com/office/drawing/2014/main" id="{00000000-0008-0000-0800-00004A010000}"/>
            </a:ext>
          </a:extLst>
        </xdr:cNvPr>
        <xdr:cNvSpPr txBox="1">
          <a:spLocks noChangeArrowheads="1"/>
        </xdr:cNvSpPr>
      </xdr:nvSpPr>
      <xdr:spPr bwMode="auto">
        <a:xfrm>
          <a:off x="12287250" y="23774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53</xdr:row>
      <xdr:rowOff>504825</xdr:rowOff>
    </xdr:from>
    <xdr:ext cx="95250" cy="442269"/>
    <xdr:sp macro="" textlink="">
      <xdr:nvSpPr>
        <xdr:cNvPr id="331" name="Text Box 15">
          <a:extLst>
            <a:ext uri="{FF2B5EF4-FFF2-40B4-BE49-F238E27FC236}">
              <a16:creationId xmlns:a16="http://schemas.microsoft.com/office/drawing/2014/main" id="{00000000-0008-0000-0800-00004B010000}"/>
            </a:ext>
          </a:extLst>
        </xdr:cNvPr>
        <xdr:cNvSpPr txBox="1">
          <a:spLocks noChangeArrowheads="1"/>
        </xdr:cNvSpPr>
      </xdr:nvSpPr>
      <xdr:spPr bwMode="auto">
        <a:xfrm>
          <a:off x="39957375" y="23774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53</xdr:row>
      <xdr:rowOff>504825</xdr:rowOff>
    </xdr:from>
    <xdr:ext cx="95250" cy="442269"/>
    <xdr:sp macro="" textlink="">
      <xdr:nvSpPr>
        <xdr:cNvPr id="332" name="Text Box 15">
          <a:extLst>
            <a:ext uri="{FF2B5EF4-FFF2-40B4-BE49-F238E27FC236}">
              <a16:creationId xmlns:a16="http://schemas.microsoft.com/office/drawing/2014/main" id="{00000000-0008-0000-0800-00004C010000}"/>
            </a:ext>
          </a:extLst>
        </xdr:cNvPr>
        <xdr:cNvSpPr txBox="1">
          <a:spLocks noChangeArrowheads="1"/>
        </xdr:cNvSpPr>
      </xdr:nvSpPr>
      <xdr:spPr bwMode="auto">
        <a:xfrm>
          <a:off x="39957375" y="23774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53</xdr:row>
      <xdr:rowOff>504825</xdr:rowOff>
    </xdr:from>
    <xdr:ext cx="95250" cy="442269"/>
    <xdr:sp macro="" textlink="">
      <xdr:nvSpPr>
        <xdr:cNvPr id="333" name="Text Box 15">
          <a:extLst>
            <a:ext uri="{FF2B5EF4-FFF2-40B4-BE49-F238E27FC236}">
              <a16:creationId xmlns:a16="http://schemas.microsoft.com/office/drawing/2014/main" id="{00000000-0008-0000-0800-00004D010000}"/>
            </a:ext>
          </a:extLst>
        </xdr:cNvPr>
        <xdr:cNvSpPr txBox="1">
          <a:spLocks noChangeArrowheads="1"/>
        </xdr:cNvSpPr>
      </xdr:nvSpPr>
      <xdr:spPr bwMode="auto">
        <a:xfrm>
          <a:off x="12287250" y="23774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53</xdr:row>
      <xdr:rowOff>504825</xdr:rowOff>
    </xdr:from>
    <xdr:ext cx="95250" cy="442269"/>
    <xdr:sp macro="" textlink="">
      <xdr:nvSpPr>
        <xdr:cNvPr id="334" name="Text Box 15">
          <a:extLst>
            <a:ext uri="{FF2B5EF4-FFF2-40B4-BE49-F238E27FC236}">
              <a16:creationId xmlns:a16="http://schemas.microsoft.com/office/drawing/2014/main" id="{00000000-0008-0000-0800-00004E010000}"/>
            </a:ext>
          </a:extLst>
        </xdr:cNvPr>
        <xdr:cNvSpPr txBox="1">
          <a:spLocks noChangeArrowheads="1"/>
        </xdr:cNvSpPr>
      </xdr:nvSpPr>
      <xdr:spPr bwMode="auto">
        <a:xfrm>
          <a:off x="39957375" y="23774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53</xdr:row>
      <xdr:rowOff>504825</xdr:rowOff>
    </xdr:from>
    <xdr:ext cx="95250" cy="442269"/>
    <xdr:sp macro="" textlink="">
      <xdr:nvSpPr>
        <xdr:cNvPr id="335" name="Text Box 15">
          <a:extLst>
            <a:ext uri="{FF2B5EF4-FFF2-40B4-BE49-F238E27FC236}">
              <a16:creationId xmlns:a16="http://schemas.microsoft.com/office/drawing/2014/main" id="{00000000-0008-0000-0800-00004F010000}"/>
            </a:ext>
          </a:extLst>
        </xdr:cNvPr>
        <xdr:cNvSpPr txBox="1">
          <a:spLocks noChangeArrowheads="1"/>
        </xdr:cNvSpPr>
      </xdr:nvSpPr>
      <xdr:spPr bwMode="auto">
        <a:xfrm>
          <a:off x="39957375" y="23774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55</xdr:row>
      <xdr:rowOff>0</xdr:rowOff>
    </xdr:from>
    <xdr:ext cx="95250" cy="171450"/>
    <xdr:sp macro="" textlink="">
      <xdr:nvSpPr>
        <xdr:cNvPr id="336" name="Text Box 16">
          <a:extLst>
            <a:ext uri="{FF2B5EF4-FFF2-40B4-BE49-F238E27FC236}">
              <a16:creationId xmlns:a16="http://schemas.microsoft.com/office/drawing/2014/main" id="{00000000-0008-0000-0800-000050010000}"/>
            </a:ext>
          </a:extLst>
        </xdr:cNvPr>
        <xdr:cNvSpPr txBox="1">
          <a:spLocks noChangeArrowheads="1"/>
        </xdr:cNvSpPr>
      </xdr:nvSpPr>
      <xdr:spPr bwMode="auto">
        <a:xfrm>
          <a:off x="12287250"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55</xdr:row>
      <xdr:rowOff>0</xdr:rowOff>
    </xdr:from>
    <xdr:ext cx="95250" cy="171450"/>
    <xdr:sp macro="" textlink="">
      <xdr:nvSpPr>
        <xdr:cNvPr id="337" name="Text Box 17">
          <a:extLst>
            <a:ext uri="{FF2B5EF4-FFF2-40B4-BE49-F238E27FC236}">
              <a16:creationId xmlns:a16="http://schemas.microsoft.com/office/drawing/2014/main" id="{00000000-0008-0000-0800-000051010000}"/>
            </a:ext>
          </a:extLst>
        </xdr:cNvPr>
        <xdr:cNvSpPr txBox="1">
          <a:spLocks noChangeArrowheads="1"/>
        </xdr:cNvSpPr>
      </xdr:nvSpPr>
      <xdr:spPr bwMode="auto">
        <a:xfrm>
          <a:off x="12287250"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55</xdr:row>
      <xdr:rowOff>0</xdr:rowOff>
    </xdr:from>
    <xdr:ext cx="95250" cy="171450"/>
    <xdr:sp macro="" textlink="">
      <xdr:nvSpPr>
        <xdr:cNvPr id="338" name="Text Box 18">
          <a:extLst>
            <a:ext uri="{FF2B5EF4-FFF2-40B4-BE49-F238E27FC236}">
              <a16:creationId xmlns:a16="http://schemas.microsoft.com/office/drawing/2014/main" id="{00000000-0008-0000-0800-000052010000}"/>
            </a:ext>
          </a:extLst>
        </xdr:cNvPr>
        <xdr:cNvSpPr txBox="1">
          <a:spLocks noChangeArrowheads="1"/>
        </xdr:cNvSpPr>
      </xdr:nvSpPr>
      <xdr:spPr bwMode="auto">
        <a:xfrm>
          <a:off x="12287250"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55</xdr:row>
      <xdr:rowOff>0</xdr:rowOff>
    </xdr:from>
    <xdr:ext cx="95250" cy="171450"/>
    <xdr:sp macro="" textlink="">
      <xdr:nvSpPr>
        <xdr:cNvPr id="339" name="Text Box 19">
          <a:extLst>
            <a:ext uri="{FF2B5EF4-FFF2-40B4-BE49-F238E27FC236}">
              <a16:creationId xmlns:a16="http://schemas.microsoft.com/office/drawing/2014/main" id="{00000000-0008-0000-0800-000053010000}"/>
            </a:ext>
          </a:extLst>
        </xdr:cNvPr>
        <xdr:cNvSpPr txBox="1">
          <a:spLocks noChangeArrowheads="1"/>
        </xdr:cNvSpPr>
      </xdr:nvSpPr>
      <xdr:spPr bwMode="auto">
        <a:xfrm>
          <a:off x="12287250"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55</xdr:row>
      <xdr:rowOff>0</xdr:rowOff>
    </xdr:from>
    <xdr:ext cx="95250" cy="171450"/>
    <xdr:sp macro="" textlink="">
      <xdr:nvSpPr>
        <xdr:cNvPr id="340" name="Text Box 16">
          <a:extLst>
            <a:ext uri="{FF2B5EF4-FFF2-40B4-BE49-F238E27FC236}">
              <a16:creationId xmlns:a16="http://schemas.microsoft.com/office/drawing/2014/main" id="{00000000-0008-0000-0800-000054010000}"/>
            </a:ext>
          </a:extLst>
        </xdr:cNvPr>
        <xdr:cNvSpPr txBox="1">
          <a:spLocks noChangeArrowheads="1"/>
        </xdr:cNvSpPr>
      </xdr:nvSpPr>
      <xdr:spPr bwMode="auto">
        <a:xfrm>
          <a:off x="38585775"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55</xdr:row>
      <xdr:rowOff>0</xdr:rowOff>
    </xdr:from>
    <xdr:ext cx="95250" cy="171450"/>
    <xdr:sp macro="" textlink="">
      <xdr:nvSpPr>
        <xdr:cNvPr id="341" name="Text Box 17">
          <a:extLst>
            <a:ext uri="{FF2B5EF4-FFF2-40B4-BE49-F238E27FC236}">
              <a16:creationId xmlns:a16="http://schemas.microsoft.com/office/drawing/2014/main" id="{00000000-0008-0000-0800-000055010000}"/>
            </a:ext>
          </a:extLst>
        </xdr:cNvPr>
        <xdr:cNvSpPr txBox="1">
          <a:spLocks noChangeArrowheads="1"/>
        </xdr:cNvSpPr>
      </xdr:nvSpPr>
      <xdr:spPr bwMode="auto">
        <a:xfrm>
          <a:off x="38585775"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55</xdr:row>
      <xdr:rowOff>0</xdr:rowOff>
    </xdr:from>
    <xdr:ext cx="95250" cy="171450"/>
    <xdr:sp macro="" textlink="">
      <xdr:nvSpPr>
        <xdr:cNvPr id="342" name="Text Box 18">
          <a:extLst>
            <a:ext uri="{FF2B5EF4-FFF2-40B4-BE49-F238E27FC236}">
              <a16:creationId xmlns:a16="http://schemas.microsoft.com/office/drawing/2014/main" id="{00000000-0008-0000-0800-000056010000}"/>
            </a:ext>
          </a:extLst>
        </xdr:cNvPr>
        <xdr:cNvSpPr txBox="1">
          <a:spLocks noChangeArrowheads="1"/>
        </xdr:cNvSpPr>
      </xdr:nvSpPr>
      <xdr:spPr bwMode="auto">
        <a:xfrm>
          <a:off x="38585775"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55</xdr:row>
      <xdr:rowOff>0</xdr:rowOff>
    </xdr:from>
    <xdr:ext cx="95250" cy="171450"/>
    <xdr:sp macro="" textlink="">
      <xdr:nvSpPr>
        <xdr:cNvPr id="343" name="Text Box 19">
          <a:extLst>
            <a:ext uri="{FF2B5EF4-FFF2-40B4-BE49-F238E27FC236}">
              <a16:creationId xmlns:a16="http://schemas.microsoft.com/office/drawing/2014/main" id="{00000000-0008-0000-0800-000057010000}"/>
            </a:ext>
          </a:extLst>
        </xdr:cNvPr>
        <xdr:cNvSpPr txBox="1">
          <a:spLocks noChangeArrowheads="1"/>
        </xdr:cNvSpPr>
      </xdr:nvSpPr>
      <xdr:spPr bwMode="auto">
        <a:xfrm>
          <a:off x="38585775"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44" name="Text Box 16">
          <a:extLst>
            <a:ext uri="{FF2B5EF4-FFF2-40B4-BE49-F238E27FC236}">
              <a16:creationId xmlns:a16="http://schemas.microsoft.com/office/drawing/2014/main" id="{00000000-0008-0000-0800-000058010000}"/>
            </a:ext>
          </a:extLst>
        </xdr:cNvPr>
        <xdr:cNvSpPr txBox="1">
          <a:spLocks noChangeArrowheads="1"/>
        </xdr:cNvSpPr>
      </xdr:nvSpPr>
      <xdr:spPr bwMode="auto">
        <a:xfrm>
          <a:off x="39957375"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45" name="Text Box 17">
          <a:extLst>
            <a:ext uri="{FF2B5EF4-FFF2-40B4-BE49-F238E27FC236}">
              <a16:creationId xmlns:a16="http://schemas.microsoft.com/office/drawing/2014/main" id="{00000000-0008-0000-0800-000059010000}"/>
            </a:ext>
          </a:extLst>
        </xdr:cNvPr>
        <xdr:cNvSpPr txBox="1">
          <a:spLocks noChangeArrowheads="1"/>
        </xdr:cNvSpPr>
      </xdr:nvSpPr>
      <xdr:spPr bwMode="auto">
        <a:xfrm>
          <a:off x="39957375"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46" name="Text Box 18">
          <a:extLst>
            <a:ext uri="{FF2B5EF4-FFF2-40B4-BE49-F238E27FC236}">
              <a16:creationId xmlns:a16="http://schemas.microsoft.com/office/drawing/2014/main" id="{00000000-0008-0000-0800-00005A010000}"/>
            </a:ext>
          </a:extLst>
        </xdr:cNvPr>
        <xdr:cNvSpPr txBox="1">
          <a:spLocks noChangeArrowheads="1"/>
        </xdr:cNvSpPr>
      </xdr:nvSpPr>
      <xdr:spPr bwMode="auto">
        <a:xfrm>
          <a:off x="39957375"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47" name="Text Box 19">
          <a:extLst>
            <a:ext uri="{FF2B5EF4-FFF2-40B4-BE49-F238E27FC236}">
              <a16:creationId xmlns:a16="http://schemas.microsoft.com/office/drawing/2014/main" id="{00000000-0008-0000-0800-00005B010000}"/>
            </a:ext>
          </a:extLst>
        </xdr:cNvPr>
        <xdr:cNvSpPr txBox="1">
          <a:spLocks noChangeArrowheads="1"/>
        </xdr:cNvSpPr>
      </xdr:nvSpPr>
      <xdr:spPr bwMode="auto">
        <a:xfrm>
          <a:off x="39957375"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48" name="Text Box 16">
          <a:extLst>
            <a:ext uri="{FF2B5EF4-FFF2-40B4-BE49-F238E27FC236}">
              <a16:creationId xmlns:a16="http://schemas.microsoft.com/office/drawing/2014/main" id="{00000000-0008-0000-0800-00005C010000}"/>
            </a:ext>
          </a:extLst>
        </xdr:cNvPr>
        <xdr:cNvSpPr txBox="1">
          <a:spLocks noChangeArrowheads="1"/>
        </xdr:cNvSpPr>
      </xdr:nvSpPr>
      <xdr:spPr bwMode="auto">
        <a:xfrm>
          <a:off x="39957375"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49" name="Text Box 17">
          <a:extLst>
            <a:ext uri="{FF2B5EF4-FFF2-40B4-BE49-F238E27FC236}">
              <a16:creationId xmlns:a16="http://schemas.microsoft.com/office/drawing/2014/main" id="{00000000-0008-0000-0800-00005D010000}"/>
            </a:ext>
          </a:extLst>
        </xdr:cNvPr>
        <xdr:cNvSpPr txBox="1">
          <a:spLocks noChangeArrowheads="1"/>
        </xdr:cNvSpPr>
      </xdr:nvSpPr>
      <xdr:spPr bwMode="auto">
        <a:xfrm>
          <a:off x="39957375"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50" name="Text Box 18">
          <a:extLst>
            <a:ext uri="{FF2B5EF4-FFF2-40B4-BE49-F238E27FC236}">
              <a16:creationId xmlns:a16="http://schemas.microsoft.com/office/drawing/2014/main" id="{00000000-0008-0000-0800-00005E010000}"/>
            </a:ext>
          </a:extLst>
        </xdr:cNvPr>
        <xdr:cNvSpPr txBox="1">
          <a:spLocks noChangeArrowheads="1"/>
        </xdr:cNvSpPr>
      </xdr:nvSpPr>
      <xdr:spPr bwMode="auto">
        <a:xfrm>
          <a:off x="39957375"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55</xdr:row>
      <xdr:rowOff>0</xdr:rowOff>
    </xdr:from>
    <xdr:ext cx="95250" cy="171450"/>
    <xdr:sp macro="" textlink="">
      <xdr:nvSpPr>
        <xdr:cNvPr id="351" name="Text Box 19">
          <a:extLst>
            <a:ext uri="{FF2B5EF4-FFF2-40B4-BE49-F238E27FC236}">
              <a16:creationId xmlns:a16="http://schemas.microsoft.com/office/drawing/2014/main" id="{00000000-0008-0000-0800-00005F010000}"/>
            </a:ext>
          </a:extLst>
        </xdr:cNvPr>
        <xdr:cNvSpPr txBox="1">
          <a:spLocks noChangeArrowheads="1"/>
        </xdr:cNvSpPr>
      </xdr:nvSpPr>
      <xdr:spPr bwMode="auto">
        <a:xfrm>
          <a:off x="39957375"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2" name="Text Box 16">
          <a:extLst>
            <a:ext uri="{FF2B5EF4-FFF2-40B4-BE49-F238E27FC236}">
              <a16:creationId xmlns:a16="http://schemas.microsoft.com/office/drawing/2014/main" id="{00000000-0008-0000-0800-000060010000}"/>
            </a:ext>
          </a:extLst>
        </xdr:cNvPr>
        <xdr:cNvSpPr txBox="1">
          <a:spLocks noChangeArrowheads="1"/>
        </xdr:cNvSpPr>
      </xdr:nvSpPr>
      <xdr:spPr bwMode="auto">
        <a:xfrm>
          <a:off x="41690925"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3" name="Text Box 17">
          <a:extLst>
            <a:ext uri="{FF2B5EF4-FFF2-40B4-BE49-F238E27FC236}">
              <a16:creationId xmlns:a16="http://schemas.microsoft.com/office/drawing/2014/main" id="{00000000-0008-0000-0800-000061010000}"/>
            </a:ext>
          </a:extLst>
        </xdr:cNvPr>
        <xdr:cNvSpPr txBox="1">
          <a:spLocks noChangeArrowheads="1"/>
        </xdr:cNvSpPr>
      </xdr:nvSpPr>
      <xdr:spPr bwMode="auto">
        <a:xfrm>
          <a:off x="41690925"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4" name="Text Box 18">
          <a:extLst>
            <a:ext uri="{FF2B5EF4-FFF2-40B4-BE49-F238E27FC236}">
              <a16:creationId xmlns:a16="http://schemas.microsoft.com/office/drawing/2014/main" id="{00000000-0008-0000-0800-000062010000}"/>
            </a:ext>
          </a:extLst>
        </xdr:cNvPr>
        <xdr:cNvSpPr txBox="1">
          <a:spLocks noChangeArrowheads="1"/>
        </xdr:cNvSpPr>
      </xdr:nvSpPr>
      <xdr:spPr bwMode="auto">
        <a:xfrm>
          <a:off x="41690925"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5" name="Text Box 19">
          <a:extLst>
            <a:ext uri="{FF2B5EF4-FFF2-40B4-BE49-F238E27FC236}">
              <a16:creationId xmlns:a16="http://schemas.microsoft.com/office/drawing/2014/main" id="{00000000-0008-0000-0800-000063010000}"/>
            </a:ext>
          </a:extLst>
        </xdr:cNvPr>
        <xdr:cNvSpPr txBox="1">
          <a:spLocks noChangeArrowheads="1"/>
        </xdr:cNvSpPr>
      </xdr:nvSpPr>
      <xdr:spPr bwMode="auto">
        <a:xfrm>
          <a:off x="41690925"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6" name="Text Box 16">
          <a:extLst>
            <a:ext uri="{FF2B5EF4-FFF2-40B4-BE49-F238E27FC236}">
              <a16:creationId xmlns:a16="http://schemas.microsoft.com/office/drawing/2014/main" id="{00000000-0008-0000-0800-000064010000}"/>
            </a:ext>
          </a:extLst>
        </xdr:cNvPr>
        <xdr:cNvSpPr txBox="1">
          <a:spLocks noChangeArrowheads="1"/>
        </xdr:cNvSpPr>
      </xdr:nvSpPr>
      <xdr:spPr bwMode="auto">
        <a:xfrm>
          <a:off x="41690925"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7" name="Text Box 17">
          <a:extLst>
            <a:ext uri="{FF2B5EF4-FFF2-40B4-BE49-F238E27FC236}">
              <a16:creationId xmlns:a16="http://schemas.microsoft.com/office/drawing/2014/main" id="{00000000-0008-0000-0800-000065010000}"/>
            </a:ext>
          </a:extLst>
        </xdr:cNvPr>
        <xdr:cNvSpPr txBox="1">
          <a:spLocks noChangeArrowheads="1"/>
        </xdr:cNvSpPr>
      </xdr:nvSpPr>
      <xdr:spPr bwMode="auto">
        <a:xfrm>
          <a:off x="41690925"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8" name="Text Box 18">
          <a:extLst>
            <a:ext uri="{FF2B5EF4-FFF2-40B4-BE49-F238E27FC236}">
              <a16:creationId xmlns:a16="http://schemas.microsoft.com/office/drawing/2014/main" id="{00000000-0008-0000-0800-000066010000}"/>
            </a:ext>
          </a:extLst>
        </xdr:cNvPr>
        <xdr:cNvSpPr txBox="1">
          <a:spLocks noChangeArrowheads="1"/>
        </xdr:cNvSpPr>
      </xdr:nvSpPr>
      <xdr:spPr bwMode="auto">
        <a:xfrm>
          <a:off x="41690925"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59" name="Text Box 19">
          <a:extLst>
            <a:ext uri="{FF2B5EF4-FFF2-40B4-BE49-F238E27FC236}">
              <a16:creationId xmlns:a16="http://schemas.microsoft.com/office/drawing/2014/main" id="{00000000-0008-0000-0800-000067010000}"/>
            </a:ext>
          </a:extLst>
        </xdr:cNvPr>
        <xdr:cNvSpPr txBox="1">
          <a:spLocks noChangeArrowheads="1"/>
        </xdr:cNvSpPr>
      </xdr:nvSpPr>
      <xdr:spPr bwMode="auto">
        <a:xfrm>
          <a:off x="41690925"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0" name="Text Box 16">
          <a:extLst>
            <a:ext uri="{FF2B5EF4-FFF2-40B4-BE49-F238E27FC236}">
              <a16:creationId xmlns:a16="http://schemas.microsoft.com/office/drawing/2014/main" id="{00000000-0008-0000-0800-000068010000}"/>
            </a:ext>
          </a:extLst>
        </xdr:cNvPr>
        <xdr:cNvSpPr txBox="1">
          <a:spLocks noChangeArrowheads="1"/>
        </xdr:cNvSpPr>
      </xdr:nvSpPr>
      <xdr:spPr bwMode="auto">
        <a:xfrm>
          <a:off x="41690925"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1" name="Text Box 17">
          <a:extLst>
            <a:ext uri="{FF2B5EF4-FFF2-40B4-BE49-F238E27FC236}">
              <a16:creationId xmlns:a16="http://schemas.microsoft.com/office/drawing/2014/main" id="{00000000-0008-0000-0800-000069010000}"/>
            </a:ext>
          </a:extLst>
        </xdr:cNvPr>
        <xdr:cNvSpPr txBox="1">
          <a:spLocks noChangeArrowheads="1"/>
        </xdr:cNvSpPr>
      </xdr:nvSpPr>
      <xdr:spPr bwMode="auto">
        <a:xfrm>
          <a:off x="41690925"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2" name="Text Box 18">
          <a:extLst>
            <a:ext uri="{FF2B5EF4-FFF2-40B4-BE49-F238E27FC236}">
              <a16:creationId xmlns:a16="http://schemas.microsoft.com/office/drawing/2014/main" id="{00000000-0008-0000-0800-00006A010000}"/>
            </a:ext>
          </a:extLst>
        </xdr:cNvPr>
        <xdr:cNvSpPr txBox="1">
          <a:spLocks noChangeArrowheads="1"/>
        </xdr:cNvSpPr>
      </xdr:nvSpPr>
      <xdr:spPr bwMode="auto">
        <a:xfrm>
          <a:off x="41690925"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3" name="Text Box 19">
          <a:extLst>
            <a:ext uri="{FF2B5EF4-FFF2-40B4-BE49-F238E27FC236}">
              <a16:creationId xmlns:a16="http://schemas.microsoft.com/office/drawing/2014/main" id="{00000000-0008-0000-0800-00006B010000}"/>
            </a:ext>
          </a:extLst>
        </xdr:cNvPr>
        <xdr:cNvSpPr txBox="1">
          <a:spLocks noChangeArrowheads="1"/>
        </xdr:cNvSpPr>
      </xdr:nvSpPr>
      <xdr:spPr bwMode="auto">
        <a:xfrm>
          <a:off x="41690925"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4" name="Text Box 16">
          <a:extLst>
            <a:ext uri="{FF2B5EF4-FFF2-40B4-BE49-F238E27FC236}">
              <a16:creationId xmlns:a16="http://schemas.microsoft.com/office/drawing/2014/main" id="{00000000-0008-0000-0800-00006C010000}"/>
            </a:ext>
          </a:extLst>
        </xdr:cNvPr>
        <xdr:cNvSpPr txBox="1">
          <a:spLocks noChangeArrowheads="1"/>
        </xdr:cNvSpPr>
      </xdr:nvSpPr>
      <xdr:spPr bwMode="auto">
        <a:xfrm>
          <a:off x="41690925"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5" name="Text Box 17">
          <a:extLst>
            <a:ext uri="{FF2B5EF4-FFF2-40B4-BE49-F238E27FC236}">
              <a16:creationId xmlns:a16="http://schemas.microsoft.com/office/drawing/2014/main" id="{00000000-0008-0000-0800-00006D010000}"/>
            </a:ext>
          </a:extLst>
        </xdr:cNvPr>
        <xdr:cNvSpPr txBox="1">
          <a:spLocks noChangeArrowheads="1"/>
        </xdr:cNvSpPr>
      </xdr:nvSpPr>
      <xdr:spPr bwMode="auto">
        <a:xfrm>
          <a:off x="41690925"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6" name="Text Box 18">
          <a:extLst>
            <a:ext uri="{FF2B5EF4-FFF2-40B4-BE49-F238E27FC236}">
              <a16:creationId xmlns:a16="http://schemas.microsoft.com/office/drawing/2014/main" id="{00000000-0008-0000-0800-00006E010000}"/>
            </a:ext>
          </a:extLst>
        </xdr:cNvPr>
        <xdr:cNvSpPr txBox="1">
          <a:spLocks noChangeArrowheads="1"/>
        </xdr:cNvSpPr>
      </xdr:nvSpPr>
      <xdr:spPr bwMode="auto">
        <a:xfrm>
          <a:off x="41690925"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55</xdr:row>
      <xdr:rowOff>0</xdr:rowOff>
    </xdr:from>
    <xdr:ext cx="95250" cy="171450"/>
    <xdr:sp macro="" textlink="">
      <xdr:nvSpPr>
        <xdr:cNvPr id="367" name="Text Box 19">
          <a:extLst>
            <a:ext uri="{FF2B5EF4-FFF2-40B4-BE49-F238E27FC236}">
              <a16:creationId xmlns:a16="http://schemas.microsoft.com/office/drawing/2014/main" id="{00000000-0008-0000-0800-00006F010000}"/>
            </a:ext>
          </a:extLst>
        </xdr:cNvPr>
        <xdr:cNvSpPr txBox="1">
          <a:spLocks noChangeArrowheads="1"/>
        </xdr:cNvSpPr>
      </xdr:nvSpPr>
      <xdr:spPr bwMode="auto">
        <a:xfrm>
          <a:off x="41690925" y="23964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58</xdr:row>
      <xdr:rowOff>504825</xdr:rowOff>
    </xdr:from>
    <xdr:ext cx="95250" cy="442269"/>
    <xdr:sp macro="" textlink="">
      <xdr:nvSpPr>
        <xdr:cNvPr id="368" name="Text Box 15">
          <a:extLst>
            <a:ext uri="{FF2B5EF4-FFF2-40B4-BE49-F238E27FC236}">
              <a16:creationId xmlns:a16="http://schemas.microsoft.com/office/drawing/2014/main" id="{00000000-0008-0000-0800-000070010000}"/>
            </a:ext>
          </a:extLst>
        </xdr:cNvPr>
        <xdr:cNvSpPr txBox="1">
          <a:spLocks noChangeArrowheads="1"/>
        </xdr:cNvSpPr>
      </xdr:nvSpPr>
      <xdr:spPr bwMode="auto">
        <a:xfrm>
          <a:off x="12287250" y="26060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58</xdr:row>
      <xdr:rowOff>504825</xdr:rowOff>
    </xdr:from>
    <xdr:ext cx="95250" cy="442269"/>
    <xdr:sp macro="" textlink="">
      <xdr:nvSpPr>
        <xdr:cNvPr id="369" name="Text Box 15">
          <a:extLst>
            <a:ext uri="{FF2B5EF4-FFF2-40B4-BE49-F238E27FC236}">
              <a16:creationId xmlns:a16="http://schemas.microsoft.com/office/drawing/2014/main" id="{00000000-0008-0000-0800-000071010000}"/>
            </a:ext>
          </a:extLst>
        </xdr:cNvPr>
        <xdr:cNvSpPr txBox="1">
          <a:spLocks noChangeArrowheads="1"/>
        </xdr:cNvSpPr>
      </xdr:nvSpPr>
      <xdr:spPr bwMode="auto">
        <a:xfrm>
          <a:off x="39957375" y="26060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58</xdr:row>
      <xdr:rowOff>504825</xdr:rowOff>
    </xdr:from>
    <xdr:ext cx="95250" cy="442269"/>
    <xdr:sp macro="" textlink="">
      <xdr:nvSpPr>
        <xdr:cNvPr id="370" name="Text Box 15">
          <a:extLst>
            <a:ext uri="{FF2B5EF4-FFF2-40B4-BE49-F238E27FC236}">
              <a16:creationId xmlns:a16="http://schemas.microsoft.com/office/drawing/2014/main" id="{00000000-0008-0000-0800-000072010000}"/>
            </a:ext>
          </a:extLst>
        </xdr:cNvPr>
        <xdr:cNvSpPr txBox="1">
          <a:spLocks noChangeArrowheads="1"/>
        </xdr:cNvSpPr>
      </xdr:nvSpPr>
      <xdr:spPr bwMode="auto">
        <a:xfrm>
          <a:off x="39957375" y="26060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58</xdr:row>
      <xdr:rowOff>504825</xdr:rowOff>
    </xdr:from>
    <xdr:ext cx="95250" cy="442269"/>
    <xdr:sp macro="" textlink="">
      <xdr:nvSpPr>
        <xdr:cNvPr id="371" name="Text Box 15">
          <a:extLst>
            <a:ext uri="{FF2B5EF4-FFF2-40B4-BE49-F238E27FC236}">
              <a16:creationId xmlns:a16="http://schemas.microsoft.com/office/drawing/2014/main" id="{00000000-0008-0000-0800-000073010000}"/>
            </a:ext>
          </a:extLst>
        </xdr:cNvPr>
        <xdr:cNvSpPr txBox="1">
          <a:spLocks noChangeArrowheads="1"/>
        </xdr:cNvSpPr>
      </xdr:nvSpPr>
      <xdr:spPr bwMode="auto">
        <a:xfrm>
          <a:off x="12287250" y="26060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58</xdr:row>
      <xdr:rowOff>504825</xdr:rowOff>
    </xdr:from>
    <xdr:ext cx="95250" cy="442269"/>
    <xdr:sp macro="" textlink="">
      <xdr:nvSpPr>
        <xdr:cNvPr id="372" name="Text Box 15">
          <a:extLst>
            <a:ext uri="{FF2B5EF4-FFF2-40B4-BE49-F238E27FC236}">
              <a16:creationId xmlns:a16="http://schemas.microsoft.com/office/drawing/2014/main" id="{00000000-0008-0000-0800-000074010000}"/>
            </a:ext>
          </a:extLst>
        </xdr:cNvPr>
        <xdr:cNvSpPr txBox="1">
          <a:spLocks noChangeArrowheads="1"/>
        </xdr:cNvSpPr>
      </xdr:nvSpPr>
      <xdr:spPr bwMode="auto">
        <a:xfrm>
          <a:off x="39957375" y="26060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58</xdr:row>
      <xdr:rowOff>504825</xdr:rowOff>
    </xdr:from>
    <xdr:ext cx="95250" cy="442269"/>
    <xdr:sp macro="" textlink="">
      <xdr:nvSpPr>
        <xdr:cNvPr id="373" name="Text Box 15">
          <a:extLst>
            <a:ext uri="{FF2B5EF4-FFF2-40B4-BE49-F238E27FC236}">
              <a16:creationId xmlns:a16="http://schemas.microsoft.com/office/drawing/2014/main" id="{00000000-0008-0000-0800-000075010000}"/>
            </a:ext>
          </a:extLst>
        </xdr:cNvPr>
        <xdr:cNvSpPr txBox="1">
          <a:spLocks noChangeArrowheads="1"/>
        </xdr:cNvSpPr>
      </xdr:nvSpPr>
      <xdr:spPr bwMode="auto">
        <a:xfrm>
          <a:off x="39957375" y="26060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60</xdr:row>
      <xdr:rowOff>0</xdr:rowOff>
    </xdr:from>
    <xdr:ext cx="95250" cy="171450"/>
    <xdr:sp macro="" textlink="">
      <xdr:nvSpPr>
        <xdr:cNvPr id="374" name="Text Box 16">
          <a:extLst>
            <a:ext uri="{FF2B5EF4-FFF2-40B4-BE49-F238E27FC236}">
              <a16:creationId xmlns:a16="http://schemas.microsoft.com/office/drawing/2014/main" id="{00000000-0008-0000-0800-000076010000}"/>
            </a:ext>
          </a:extLst>
        </xdr:cNvPr>
        <xdr:cNvSpPr txBox="1">
          <a:spLocks noChangeArrowheads="1"/>
        </xdr:cNvSpPr>
      </xdr:nvSpPr>
      <xdr:spPr bwMode="auto">
        <a:xfrm>
          <a:off x="12287250"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60</xdr:row>
      <xdr:rowOff>0</xdr:rowOff>
    </xdr:from>
    <xdr:ext cx="95250" cy="171450"/>
    <xdr:sp macro="" textlink="">
      <xdr:nvSpPr>
        <xdr:cNvPr id="375" name="Text Box 17">
          <a:extLst>
            <a:ext uri="{FF2B5EF4-FFF2-40B4-BE49-F238E27FC236}">
              <a16:creationId xmlns:a16="http://schemas.microsoft.com/office/drawing/2014/main" id="{00000000-0008-0000-0800-000077010000}"/>
            </a:ext>
          </a:extLst>
        </xdr:cNvPr>
        <xdr:cNvSpPr txBox="1">
          <a:spLocks noChangeArrowheads="1"/>
        </xdr:cNvSpPr>
      </xdr:nvSpPr>
      <xdr:spPr bwMode="auto">
        <a:xfrm>
          <a:off x="12287250"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60</xdr:row>
      <xdr:rowOff>0</xdr:rowOff>
    </xdr:from>
    <xdr:ext cx="95250" cy="171450"/>
    <xdr:sp macro="" textlink="">
      <xdr:nvSpPr>
        <xdr:cNvPr id="376" name="Text Box 18">
          <a:extLst>
            <a:ext uri="{FF2B5EF4-FFF2-40B4-BE49-F238E27FC236}">
              <a16:creationId xmlns:a16="http://schemas.microsoft.com/office/drawing/2014/main" id="{00000000-0008-0000-0800-000078010000}"/>
            </a:ext>
          </a:extLst>
        </xdr:cNvPr>
        <xdr:cNvSpPr txBox="1">
          <a:spLocks noChangeArrowheads="1"/>
        </xdr:cNvSpPr>
      </xdr:nvSpPr>
      <xdr:spPr bwMode="auto">
        <a:xfrm>
          <a:off x="12287250"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60</xdr:row>
      <xdr:rowOff>0</xdr:rowOff>
    </xdr:from>
    <xdr:ext cx="95250" cy="171450"/>
    <xdr:sp macro="" textlink="">
      <xdr:nvSpPr>
        <xdr:cNvPr id="377" name="Text Box 19">
          <a:extLst>
            <a:ext uri="{FF2B5EF4-FFF2-40B4-BE49-F238E27FC236}">
              <a16:creationId xmlns:a16="http://schemas.microsoft.com/office/drawing/2014/main" id="{00000000-0008-0000-0800-000079010000}"/>
            </a:ext>
          </a:extLst>
        </xdr:cNvPr>
        <xdr:cNvSpPr txBox="1">
          <a:spLocks noChangeArrowheads="1"/>
        </xdr:cNvSpPr>
      </xdr:nvSpPr>
      <xdr:spPr bwMode="auto">
        <a:xfrm>
          <a:off x="12287250"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60</xdr:row>
      <xdr:rowOff>0</xdr:rowOff>
    </xdr:from>
    <xdr:ext cx="95250" cy="171450"/>
    <xdr:sp macro="" textlink="">
      <xdr:nvSpPr>
        <xdr:cNvPr id="378" name="Text Box 16">
          <a:extLst>
            <a:ext uri="{FF2B5EF4-FFF2-40B4-BE49-F238E27FC236}">
              <a16:creationId xmlns:a16="http://schemas.microsoft.com/office/drawing/2014/main" id="{00000000-0008-0000-0800-00007A010000}"/>
            </a:ext>
          </a:extLst>
        </xdr:cNvPr>
        <xdr:cNvSpPr txBox="1">
          <a:spLocks noChangeArrowheads="1"/>
        </xdr:cNvSpPr>
      </xdr:nvSpPr>
      <xdr:spPr bwMode="auto">
        <a:xfrm>
          <a:off x="38585775"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60</xdr:row>
      <xdr:rowOff>0</xdr:rowOff>
    </xdr:from>
    <xdr:ext cx="95250" cy="171450"/>
    <xdr:sp macro="" textlink="">
      <xdr:nvSpPr>
        <xdr:cNvPr id="379" name="Text Box 17">
          <a:extLst>
            <a:ext uri="{FF2B5EF4-FFF2-40B4-BE49-F238E27FC236}">
              <a16:creationId xmlns:a16="http://schemas.microsoft.com/office/drawing/2014/main" id="{00000000-0008-0000-0800-00007B010000}"/>
            </a:ext>
          </a:extLst>
        </xdr:cNvPr>
        <xdr:cNvSpPr txBox="1">
          <a:spLocks noChangeArrowheads="1"/>
        </xdr:cNvSpPr>
      </xdr:nvSpPr>
      <xdr:spPr bwMode="auto">
        <a:xfrm>
          <a:off x="38585775"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60</xdr:row>
      <xdr:rowOff>0</xdr:rowOff>
    </xdr:from>
    <xdr:ext cx="95250" cy="171450"/>
    <xdr:sp macro="" textlink="">
      <xdr:nvSpPr>
        <xdr:cNvPr id="380" name="Text Box 18">
          <a:extLst>
            <a:ext uri="{FF2B5EF4-FFF2-40B4-BE49-F238E27FC236}">
              <a16:creationId xmlns:a16="http://schemas.microsoft.com/office/drawing/2014/main" id="{00000000-0008-0000-0800-00007C010000}"/>
            </a:ext>
          </a:extLst>
        </xdr:cNvPr>
        <xdr:cNvSpPr txBox="1">
          <a:spLocks noChangeArrowheads="1"/>
        </xdr:cNvSpPr>
      </xdr:nvSpPr>
      <xdr:spPr bwMode="auto">
        <a:xfrm>
          <a:off x="38585775"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60</xdr:row>
      <xdr:rowOff>0</xdr:rowOff>
    </xdr:from>
    <xdr:ext cx="95250" cy="171450"/>
    <xdr:sp macro="" textlink="">
      <xdr:nvSpPr>
        <xdr:cNvPr id="381" name="Text Box 19">
          <a:extLst>
            <a:ext uri="{FF2B5EF4-FFF2-40B4-BE49-F238E27FC236}">
              <a16:creationId xmlns:a16="http://schemas.microsoft.com/office/drawing/2014/main" id="{00000000-0008-0000-0800-00007D010000}"/>
            </a:ext>
          </a:extLst>
        </xdr:cNvPr>
        <xdr:cNvSpPr txBox="1">
          <a:spLocks noChangeArrowheads="1"/>
        </xdr:cNvSpPr>
      </xdr:nvSpPr>
      <xdr:spPr bwMode="auto">
        <a:xfrm>
          <a:off x="38585775"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60</xdr:row>
      <xdr:rowOff>0</xdr:rowOff>
    </xdr:from>
    <xdr:ext cx="95250" cy="171450"/>
    <xdr:sp macro="" textlink="">
      <xdr:nvSpPr>
        <xdr:cNvPr id="382" name="Text Box 16">
          <a:extLst>
            <a:ext uri="{FF2B5EF4-FFF2-40B4-BE49-F238E27FC236}">
              <a16:creationId xmlns:a16="http://schemas.microsoft.com/office/drawing/2014/main" id="{00000000-0008-0000-0800-00007E010000}"/>
            </a:ext>
          </a:extLst>
        </xdr:cNvPr>
        <xdr:cNvSpPr txBox="1">
          <a:spLocks noChangeArrowheads="1"/>
        </xdr:cNvSpPr>
      </xdr:nvSpPr>
      <xdr:spPr bwMode="auto">
        <a:xfrm>
          <a:off x="39957375"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60</xdr:row>
      <xdr:rowOff>0</xdr:rowOff>
    </xdr:from>
    <xdr:ext cx="95250" cy="171450"/>
    <xdr:sp macro="" textlink="">
      <xdr:nvSpPr>
        <xdr:cNvPr id="383" name="Text Box 17">
          <a:extLst>
            <a:ext uri="{FF2B5EF4-FFF2-40B4-BE49-F238E27FC236}">
              <a16:creationId xmlns:a16="http://schemas.microsoft.com/office/drawing/2014/main" id="{00000000-0008-0000-0800-00007F010000}"/>
            </a:ext>
          </a:extLst>
        </xdr:cNvPr>
        <xdr:cNvSpPr txBox="1">
          <a:spLocks noChangeArrowheads="1"/>
        </xdr:cNvSpPr>
      </xdr:nvSpPr>
      <xdr:spPr bwMode="auto">
        <a:xfrm>
          <a:off x="39957375"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60</xdr:row>
      <xdr:rowOff>0</xdr:rowOff>
    </xdr:from>
    <xdr:ext cx="95250" cy="171450"/>
    <xdr:sp macro="" textlink="">
      <xdr:nvSpPr>
        <xdr:cNvPr id="384" name="Text Box 18">
          <a:extLst>
            <a:ext uri="{FF2B5EF4-FFF2-40B4-BE49-F238E27FC236}">
              <a16:creationId xmlns:a16="http://schemas.microsoft.com/office/drawing/2014/main" id="{00000000-0008-0000-0800-000080010000}"/>
            </a:ext>
          </a:extLst>
        </xdr:cNvPr>
        <xdr:cNvSpPr txBox="1">
          <a:spLocks noChangeArrowheads="1"/>
        </xdr:cNvSpPr>
      </xdr:nvSpPr>
      <xdr:spPr bwMode="auto">
        <a:xfrm>
          <a:off x="39957375"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60</xdr:row>
      <xdr:rowOff>0</xdr:rowOff>
    </xdr:from>
    <xdr:ext cx="95250" cy="171450"/>
    <xdr:sp macro="" textlink="">
      <xdr:nvSpPr>
        <xdr:cNvPr id="385" name="Text Box 19">
          <a:extLst>
            <a:ext uri="{FF2B5EF4-FFF2-40B4-BE49-F238E27FC236}">
              <a16:creationId xmlns:a16="http://schemas.microsoft.com/office/drawing/2014/main" id="{00000000-0008-0000-0800-000081010000}"/>
            </a:ext>
          </a:extLst>
        </xdr:cNvPr>
        <xdr:cNvSpPr txBox="1">
          <a:spLocks noChangeArrowheads="1"/>
        </xdr:cNvSpPr>
      </xdr:nvSpPr>
      <xdr:spPr bwMode="auto">
        <a:xfrm>
          <a:off x="39957375"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60</xdr:row>
      <xdr:rowOff>0</xdr:rowOff>
    </xdr:from>
    <xdr:ext cx="95250" cy="171450"/>
    <xdr:sp macro="" textlink="">
      <xdr:nvSpPr>
        <xdr:cNvPr id="386" name="Text Box 16">
          <a:extLst>
            <a:ext uri="{FF2B5EF4-FFF2-40B4-BE49-F238E27FC236}">
              <a16:creationId xmlns:a16="http://schemas.microsoft.com/office/drawing/2014/main" id="{00000000-0008-0000-0800-000082010000}"/>
            </a:ext>
          </a:extLst>
        </xdr:cNvPr>
        <xdr:cNvSpPr txBox="1">
          <a:spLocks noChangeArrowheads="1"/>
        </xdr:cNvSpPr>
      </xdr:nvSpPr>
      <xdr:spPr bwMode="auto">
        <a:xfrm>
          <a:off x="39957375"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60</xdr:row>
      <xdr:rowOff>0</xdr:rowOff>
    </xdr:from>
    <xdr:ext cx="95250" cy="171450"/>
    <xdr:sp macro="" textlink="">
      <xdr:nvSpPr>
        <xdr:cNvPr id="387" name="Text Box 17">
          <a:extLst>
            <a:ext uri="{FF2B5EF4-FFF2-40B4-BE49-F238E27FC236}">
              <a16:creationId xmlns:a16="http://schemas.microsoft.com/office/drawing/2014/main" id="{00000000-0008-0000-0800-000083010000}"/>
            </a:ext>
          </a:extLst>
        </xdr:cNvPr>
        <xdr:cNvSpPr txBox="1">
          <a:spLocks noChangeArrowheads="1"/>
        </xdr:cNvSpPr>
      </xdr:nvSpPr>
      <xdr:spPr bwMode="auto">
        <a:xfrm>
          <a:off x="39957375"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60</xdr:row>
      <xdr:rowOff>0</xdr:rowOff>
    </xdr:from>
    <xdr:ext cx="95250" cy="171450"/>
    <xdr:sp macro="" textlink="">
      <xdr:nvSpPr>
        <xdr:cNvPr id="388" name="Text Box 18">
          <a:extLst>
            <a:ext uri="{FF2B5EF4-FFF2-40B4-BE49-F238E27FC236}">
              <a16:creationId xmlns:a16="http://schemas.microsoft.com/office/drawing/2014/main" id="{00000000-0008-0000-0800-000084010000}"/>
            </a:ext>
          </a:extLst>
        </xdr:cNvPr>
        <xdr:cNvSpPr txBox="1">
          <a:spLocks noChangeArrowheads="1"/>
        </xdr:cNvSpPr>
      </xdr:nvSpPr>
      <xdr:spPr bwMode="auto">
        <a:xfrm>
          <a:off x="39957375"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60</xdr:row>
      <xdr:rowOff>0</xdr:rowOff>
    </xdr:from>
    <xdr:ext cx="95250" cy="171450"/>
    <xdr:sp macro="" textlink="">
      <xdr:nvSpPr>
        <xdr:cNvPr id="389" name="Text Box 19">
          <a:extLst>
            <a:ext uri="{FF2B5EF4-FFF2-40B4-BE49-F238E27FC236}">
              <a16:creationId xmlns:a16="http://schemas.microsoft.com/office/drawing/2014/main" id="{00000000-0008-0000-0800-000085010000}"/>
            </a:ext>
          </a:extLst>
        </xdr:cNvPr>
        <xdr:cNvSpPr txBox="1">
          <a:spLocks noChangeArrowheads="1"/>
        </xdr:cNvSpPr>
      </xdr:nvSpPr>
      <xdr:spPr bwMode="auto">
        <a:xfrm>
          <a:off x="39957375"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390" name="Text Box 16">
          <a:extLst>
            <a:ext uri="{FF2B5EF4-FFF2-40B4-BE49-F238E27FC236}">
              <a16:creationId xmlns:a16="http://schemas.microsoft.com/office/drawing/2014/main" id="{00000000-0008-0000-0800-000086010000}"/>
            </a:ext>
          </a:extLst>
        </xdr:cNvPr>
        <xdr:cNvSpPr txBox="1">
          <a:spLocks noChangeArrowheads="1"/>
        </xdr:cNvSpPr>
      </xdr:nvSpPr>
      <xdr:spPr bwMode="auto">
        <a:xfrm>
          <a:off x="41690925"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391" name="Text Box 17">
          <a:extLst>
            <a:ext uri="{FF2B5EF4-FFF2-40B4-BE49-F238E27FC236}">
              <a16:creationId xmlns:a16="http://schemas.microsoft.com/office/drawing/2014/main" id="{00000000-0008-0000-0800-000087010000}"/>
            </a:ext>
          </a:extLst>
        </xdr:cNvPr>
        <xdr:cNvSpPr txBox="1">
          <a:spLocks noChangeArrowheads="1"/>
        </xdr:cNvSpPr>
      </xdr:nvSpPr>
      <xdr:spPr bwMode="auto">
        <a:xfrm>
          <a:off x="41690925"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392" name="Text Box 18">
          <a:extLst>
            <a:ext uri="{FF2B5EF4-FFF2-40B4-BE49-F238E27FC236}">
              <a16:creationId xmlns:a16="http://schemas.microsoft.com/office/drawing/2014/main" id="{00000000-0008-0000-0800-000088010000}"/>
            </a:ext>
          </a:extLst>
        </xdr:cNvPr>
        <xdr:cNvSpPr txBox="1">
          <a:spLocks noChangeArrowheads="1"/>
        </xdr:cNvSpPr>
      </xdr:nvSpPr>
      <xdr:spPr bwMode="auto">
        <a:xfrm>
          <a:off x="41690925"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393" name="Text Box 19">
          <a:extLst>
            <a:ext uri="{FF2B5EF4-FFF2-40B4-BE49-F238E27FC236}">
              <a16:creationId xmlns:a16="http://schemas.microsoft.com/office/drawing/2014/main" id="{00000000-0008-0000-0800-000089010000}"/>
            </a:ext>
          </a:extLst>
        </xdr:cNvPr>
        <xdr:cNvSpPr txBox="1">
          <a:spLocks noChangeArrowheads="1"/>
        </xdr:cNvSpPr>
      </xdr:nvSpPr>
      <xdr:spPr bwMode="auto">
        <a:xfrm>
          <a:off x="41690925"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394" name="Text Box 16">
          <a:extLst>
            <a:ext uri="{FF2B5EF4-FFF2-40B4-BE49-F238E27FC236}">
              <a16:creationId xmlns:a16="http://schemas.microsoft.com/office/drawing/2014/main" id="{00000000-0008-0000-0800-00008A010000}"/>
            </a:ext>
          </a:extLst>
        </xdr:cNvPr>
        <xdr:cNvSpPr txBox="1">
          <a:spLocks noChangeArrowheads="1"/>
        </xdr:cNvSpPr>
      </xdr:nvSpPr>
      <xdr:spPr bwMode="auto">
        <a:xfrm>
          <a:off x="41690925"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395" name="Text Box 17">
          <a:extLst>
            <a:ext uri="{FF2B5EF4-FFF2-40B4-BE49-F238E27FC236}">
              <a16:creationId xmlns:a16="http://schemas.microsoft.com/office/drawing/2014/main" id="{00000000-0008-0000-0800-00008B010000}"/>
            </a:ext>
          </a:extLst>
        </xdr:cNvPr>
        <xdr:cNvSpPr txBox="1">
          <a:spLocks noChangeArrowheads="1"/>
        </xdr:cNvSpPr>
      </xdr:nvSpPr>
      <xdr:spPr bwMode="auto">
        <a:xfrm>
          <a:off x="41690925"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396" name="Text Box 18">
          <a:extLst>
            <a:ext uri="{FF2B5EF4-FFF2-40B4-BE49-F238E27FC236}">
              <a16:creationId xmlns:a16="http://schemas.microsoft.com/office/drawing/2014/main" id="{00000000-0008-0000-0800-00008C010000}"/>
            </a:ext>
          </a:extLst>
        </xdr:cNvPr>
        <xdr:cNvSpPr txBox="1">
          <a:spLocks noChangeArrowheads="1"/>
        </xdr:cNvSpPr>
      </xdr:nvSpPr>
      <xdr:spPr bwMode="auto">
        <a:xfrm>
          <a:off x="41690925"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397" name="Text Box 19">
          <a:extLst>
            <a:ext uri="{FF2B5EF4-FFF2-40B4-BE49-F238E27FC236}">
              <a16:creationId xmlns:a16="http://schemas.microsoft.com/office/drawing/2014/main" id="{00000000-0008-0000-0800-00008D010000}"/>
            </a:ext>
          </a:extLst>
        </xdr:cNvPr>
        <xdr:cNvSpPr txBox="1">
          <a:spLocks noChangeArrowheads="1"/>
        </xdr:cNvSpPr>
      </xdr:nvSpPr>
      <xdr:spPr bwMode="auto">
        <a:xfrm>
          <a:off x="41690925"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398" name="Text Box 16">
          <a:extLst>
            <a:ext uri="{FF2B5EF4-FFF2-40B4-BE49-F238E27FC236}">
              <a16:creationId xmlns:a16="http://schemas.microsoft.com/office/drawing/2014/main" id="{00000000-0008-0000-0800-00008E010000}"/>
            </a:ext>
          </a:extLst>
        </xdr:cNvPr>
        <xdr:cNvSpPr txBox="1">
          <a:spLocks noChangeArrowheads="1"/>
        </xdr:cNvSpPr>
      </xdr:nvSpPr>
      <xdr:spPr bwMode="auto">
        <a:xfrm>
          <a:off x="41690925"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399" name="Text Box 17">
          <a:extLst>
            <a:ext uri="{FF2B5EF4-FFF2-40B4-BE49-F238E27FC236}">
              <a16:creationId xmlns:a16="http://schemas.microsoft.com/office/drawing/2014/main" id="{00000000-0008-0000-0800-00008F010000}"/>
            </a:ext>
          </a:extLst>
        </xdr:cNvPr>
        <xdr:cNvSpPr txBox="1">
          <a:spLocks noChangeArrowheads="1"/>
        </xdr:cNvSpPr>
      </xdr:nvSpPr>
      <xdr:spPr bwMode="auto">
        <a:xfrm>
          <a:off x="41690925"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400" name="Text Box 18">
          <a:extLst>
            <a:ext uri="{FF2B5EF4-FFF2-40B4-BE49-F238E27FC236}">
              <a16:creationId xmlns:a16="http://schemas.microsoft.com/office/drawing/2014/main" id="{00000000-0008-0000-0800-000090010000}"/>
            </a:ext>
          </a:extLst>
        </xdr:cNvPr>
        <xdr:cNvSpPr txBox="1">
          <a:spLocks noChangeArrowheads="1"/>
        </xdr:cNvSpPr>
      </xdr:nvSpPr>
      <xdr:spPr bwMode="auto">
        <a:xfrm>
          <a:off x="41690925"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401" name="Text Box 19">
          <a:extLst>
            <a:ext uri="{FF2B5EF4-FFF2-40B4-BE49-F238E27FC236}">
              <a16:creationId xmlns:a16="http://schemas.microsoft.com/office/drawing/2014/main" id="{00000000-0008-0000-0800-000091010000}"/>
            </a:ext>
          </a:extLst>
        </xdr:cNvPr>
        <xdr:cNvSpPr txBox="1">
          <a:spLocks noChangeArrowheads="1"/>
        </xdr:cNvSpPr>
      </xdr:nvSpPr>
      <xdr:spPr bwMode="auto">
        <a:xfrm>
          <a:off x="41690925"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402" name="Text Box 16">
          <a:extLst>
            <a:ext uri="{FF2B5EF4-FFF2-40B4-BE49-F238E27FC236}">
              <a16:creationId xmlns:a16="http://schemas.microsoft.com/office/drawing/2014/main" id="{00000000-0008-0000-0800-000092010000}"/>
            </a:ext>
          </a:extLst>
        </xdr:cNvPr>
        <xdr:cNvSpPr txBox="1">
          <a:spLocks noChangeArrowheads="1"/>
        </xdr:cNvSpPr>
      </xdr:nvSpPr>
      <xdr:spPr bwMode="auto">
        <a:xfrm>
          <a:off x="41690925"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403" name="Text Box 17">
          <a:extLst>
            <a:ext uri="{FF2B5EF4-FFF2-40B4-BE49-F238E27FC236}">
              <a16:creationId xmlns:a16="http://schemas.microsoft.com/office/drawing/2014/main" id="{00000000-0008-0000-0800-000093010000}"/>
            </a:ext>
          </a:extLst>
        </xdr:cNvPr>
        <xdr:cNvSpPr txBox="1">
          <a:spLocks noChangeArrowheads="1"/>
        </xdr:cNvSpPr>
      </xdr:nvSpPr>
      <xdr:spPr bwMode="auto">
        <a:xfrm>
          <a:off x="41690925"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404" name="Text Box 18">
          <a:extLst>
            <a:ext uri="{FF2B5EF4-FFF2-40B4-BE49-F238E27FC236}">
              <a16:creationId xmlns:a16="http://schemas.microsoft.com/office/drawing/2014/main" id="{00000000-0008-0000-0800-000094010000}"/>
            </a:ext>
          </a:extLst>
        </xdr:cNvPr>
        <xdr:cNvSpPr txBox="1">
          <a:spLocks noChangeArrowheads="1"/>
        </xdr:cNvSpPr>
      </xdr:nvSpPr>
      <xdr:spPr bwMode="auto">
        <a:xfrm>
          <a:off x="41690925"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60</xdr:row>
      <xdr:rowOff>0</xdr:rowOff>
    </xdr:from>
    <xdr:ext cx="95250" cy="171450"/>
    <xdr:sp macro="" textlink="">
      <xdr:nvSpPr>
        <xdr:cNvPr id="405" name="Text Box 19">
          <a:extLst>
            <a:ext uri="{FF2B5EF4-FFF2-40B4-BE49-F238E27FC236}">
              <a16:creationId xmlns:a16="http://schemas.microsoft.com/office/drawing/2014/main" id="{00000000-0008-0000-0800-000095010000}"/>
            </a:ext>
          </a:extLst>
        </xdr:cNvPr>
        <xdr:cNvSpPr txBox="1">
          <a:spLocks noChangeArrowheads="1"/>
        </xdr:cNvSpPr>
      </xdr:nvSpPr>
      <xdr:spPr bwMode="auto">
        <a:xfrm>
          <a:off x="41690925" y="26250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63</xdr:row>
      <xdr:rowOff>504825</xdr:rowOff>
    </xdr:from>
    <xdr:ext cx="95250" cy="442269"/>
    <xdr:sp macro="" textlink="">
      <xdr:nvSpPr>
        <xdr:cNvPr id="406" name="Text Box 15">
          <a:extLst>
            <a:ext uri="{FF2B5EF4-FFF2-40B4-BE49-F238E27FC236}">
              <a16:creationId xmlns:a16="http://schemas.microsoft.com/office/drawing/2014/main" id="{00000000-0008-0000-0800-000096010000}"/>
            </a:ext>
          </a:extLst>
        </xdr:cNvPr>
        <xdr:cNvSpPr txBox="1">
          <a:spLocks noChangeArrowheads="1"/>
        </xdr:cNvSpPr>
      </xdr:nvSpPr>
      <xdr:spPr bwMode="auto">
        <a:xfrm>
          <a:off x="12287250" y="2838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63</xdr:row>
      <xdr:rowOff>504825</xdr:rowOff>
    </xdr:from>
    <xdr:ext cx="95250" cy="442269"/>
    <xdr:sp macro="" textlink="">
      <xdr:nvSpPr>
        <xdr:cNvPr id="407" name="Text Box 15">
          <a:extLst>
            <a:ext uri="{FF2B5EF4-FFF2-40B4-BE49-F238E27FC236}">
              <a16:creationId xmlns:a16="http://schemas.microsoft.com/office/drawing/2014/main" id="{00000000-0008-0000-0800-000097010000}"/>
            </a:ext>
          </a:extLst>
        </xdr:cNvPr>
        <xdr:cNvSpPr txBox="1">
          <a:spLocks noChangeArrowheads="1"/>
        </xdr:cNvSpPr>
      </xdr:nvSpPr>
      <xdr:spPr bwMode="auto">
        <a:xfrm>
          <a:off x="39957375" y="2838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63</xdr:row>
      <xdr:rowOff>504825</xdr:rowOff>
    </xdr:from>
    <xdr:ext cx="95250" cy="442269"/>
    <xdr:sp macro="" textlink="">
      <xdr:nvSpPr>
        <xdr:cNvPr id="408" name="Text Box 15">
          <a:extLst>
            <a:ext uri="{FF2B5EF4-FFF2-40B4-BE49-F238E27FC236}">
              <a16:creationId xmlns:a16="http://schemas.microsoft.com/office/drawing/2014/main" id="{00000000-0008-0000-0800-000098010000}"/>
            </a:ext>
          </a:extLst>
        </xdr:cNvPr>
        <xdr:cNvSpPr txBox="1">
          <a:spLocks noChangeArrowheads="1"/>
        </xdr:cNvSpPr>
      </xdr:nvSpPr>
      <xdr:spPr bwMode="auto">
        <a:xfrm>
          <a:off x="39957375" y="2838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63</xdr:row>
      <xdr:rowOff>504825</xdr:rowOff>
    </xdr:from>
    <xdr:ext cx="95250" cy="442269"/>
    <xdr:sp macro="" textlink="">
      <xdr:nvSpPr>
        <xdr:cNvPr id="409" name="Text Box 15">
          <a:extLst>
            <a:ext uri="{FF2B5EF4-FFF2-40B4-BE49-F238E27FC236}">
              <a16:creationId xmlns:a16="http://schemas.microsoft.com/office/drawing/2014/main" id="{00000000-0008-0000-0800-000099010000}"/>
            </a:ext>
          </a:extLst>
        </xdr:cNvPr>
        <xdr:cNvSpPr txBox="1">
          <a:spLocks noChangeArrowheads="1"/>
        </xdr:cNvSpPr>
      </xdr:nvSpPr>
      <xdr:spPr bwMode="auto">
        <a:xfrm>
          <a:off x="12287250" y="2838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63</xdr:row>
      <xdr:rowOff>504825</xdr:rowOff>
    </xdr:from>
    <xdr:ext cx="95250" cy="442269"/>
    <xdr:sp macro="" textlink="">
      <xdr:nvSpPr>
        <xdr:cNvPr id="410" name="Text Box 15">
          <a:extLst>
            <a:ext uri="{FF2B5EF4-FFF2-40B4-BE49-F238E27FC236}">
              <a16:creationId xmlns:a16="http://schemas.microsoft.com/office/drawing/2014/main" id="{00000000-0008-0000-0800-00009A010000}"/>
            </a:ext>
          </a:extLst>
        </xdr:cNvPr>
        <xdr:cNvSpPr txBox="1">
          <a:spLocks noChangeArrowheads="1"/>
        </xdr:cNvSpPr>
      </xdr:nvSpPr>
      <xdr:spPr bwMode="auto">
        <a:xfrm>
          <a:off x="39957375" y="2838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63</xdr:row>
      <xdr:rowOff>504825</xdr:rowOff>
    </xdr:from>
    <xdr:ext cx="95250" cy="442269"/>
    <xdr:sp macro="" textlink="">
      <xdr:nvSpPr>
        <xdr:cNvPr id="411" name="Text Box 15">
          <a:extLst>
            <a:ext uri="{FF2B5EF4-FFF2-40B4-BE49-F238E27FC236}">
              <a16:creationId xmlns:a16="http://schemas.microsoft.com/office/drawing/2014/main" id="{00000000-0008-0000-0800-00009B010000}"/>
            </a:ext>
          </a:extLst>
        </xdr:cNvPr>
        <xdr:cNvSpPr txBox="1">
          <a:spLocks noChangeArrowheads="1"/>
        </xdr:cNvSpPr>
      </xdr:nvSpPr>
      <xdr:spPr bwMode="auto">
        <a:xfrm>
          <a:off x="39957375" y="2838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65</xdr:row>
      <xdr:rowOff>0</xdr:rowOff>
    </xdr:from>
    <xdr:ext cx="95250" cy="171450"/>
    <xdr:sp macro="" textlink="">
      <xdr:nvSpPr>
        <xdr:cNvPr id="412" name="Text Box 16">
          <a:extLst>
            <a:ext uri="{FF2B5EF4-FFF2-40B4-BE49-F238E27FC236}">
              <a16:creationId xmlns:a16="http://schemas.microsoft.com/office/drawing/2014/main" id="{00000000-0008-0000-0800-00009C010000}"/>
            </a:ext>
          </a:extLst>
        </xdr:cNvPr>
        <xdr:cNvSpPr txBox="1">
          <a:spLocks noChangeArrowheads="1"/>
        </xdr:cNvSpPr>
      </xdr:nvSpPr>
      <xdr:spPr bwMode="auto">
        <a:xfrm>
          <a:off x="12287250"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65</xdr:row>
      <xdr:rowOff>0</xdr:rowOff>
    </xdr:from>
    <xdr:ext cx="95250" cy="171450"/>
    <xdr:sp macro="" textlink="">
      <xdr:nvSpPr>
        <xdr:cNvPr id="413" name="Text Box 17">
          <a:extLst>
            <a:ext uri="{FF2B5EF4-FFF2-40B4-BE49-F238E27FC236}">
              <a16:creationId xmlns:a16="http://schemas.microsoft.com/office/drawing/2014/main" id="{00000000-0008-0000-0800-00009D010000}"/>
            </a:ext>
          </a:extLst>
        </xdr:cNvPr>
        <xdr:cNvSpPr txBox="1">
          <a:spLocks noChangeArrowheads="1"/>
        </xdr:cNvSpPr>
      </xdr:nvSpPr>
      <xdr:spPr bwMode="auto">
        <a:xfrm>
          <a:off x="12287250"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65</xdr:row>
      <xdr:rowOff>0</xdr:rowOff>
    </xdr:from>
    <xdr:ext cx="95250" cy="171450"/>
    <xdr:sp macro="" textlink="">
      <xdr:nvSpPr>
        <xdr:cNvPr id="414" name="Text Box 18">
          <a:extLst>
            <a:ext uri="{FF2B5EF4-FFF2-40B4-BE49-F238E27FC236}">
              <a16:creationId xmlns:a16="http://schemas.microsoft.com/office/drawing/2014/main" id="{00000000-0008-0000-0800-00009E010000}"/>
            </a:ext>
          </a:extLst>
        </xdr:cNvPr>
        <xdr:cNvSpPr txBox="1">
          <a:spLocks noChangeArrowheads="1"/>
        </xdr:cNvSpPr>
      </xdr:nvSpPr>
      <xdr:spPr bwMode="auto">
        <a:xfrm>
          <a:off x="12287250"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65</xdr:row>
      <xdr:rowOff>0</xdr:rowOff>
    </xdr:from>
    <xdr:ext cx="95250" cy="171450"/>
    <xdr:sp macro="" textlink="">
      <xdr:nvSpPr>
        <xdr:cNvPr id="415" name="Text Box 19">
          <a:extLst>
            <a:ext uri="{FF2B5EF4-FFF2-40B4-BE49-F238E27FC236}">
              <a16:creationId xmlns:a16="http://schemas.microsoft.com/office/drawing/2014/main" id="{00000000-0008-0000-0800-00009F010000}"/>
            </a:ext>
          </a:extLst>
        </xdr:cNvPr>
        <xdr:cNvSpPr txBox="1">
          <a:spLocks noChangeArrowheads="1"/>
        </xdr:cNvSpPr>
      </xdr:nvSpPr>
      <xdr:spPr bwMode="auto">
        <a:xfrm>
          <a:off x="12287250"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65</xdr:row>
      <xdr:rowOff>0</xdr:rowOff>
    </xdr:from>
    <xdr:ext cx="95250" cy="171450"/>
    <xdr:sp macro="" textlink="">
      <xdr:nvSpPr>
        <xdr:cNvPr id="416" name="Text Box 16">
          <a:extLst>
            <a:ext uri="{FF2B5EF4-FFF2-40B4-BE49-F238E27FC236}">
              <a16:creationId xmlns:a16="http://schemas.microsoft.com/office/drawing/2014/main" id="{00000000-0008-0000-0800-0000A0010000}"/>
            </a:ext>
          </a:extLst>
        </xdr:cNvPr>
        <xdr:cNvSpPr txBox="1">
          <a:spLocks noChangeArrowheads="1"/>
        </xdr:cNvSpPr>
      </xdr:nvSpPr>
      <xdr:spPr bwMode="auto">
        <a:xfrm>
          <a:off x="38585775"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65</xdr:row>
      <xdr:rowOff>0</xdr:rowOff>
    </xdr:from>
    <xdr:ext cx="95250" cy="171450"/>
    <xdr:sp macro="" textlink="">
      <xdr:nvSpPr>
        <xdr:cNvPr id="417" name="Text Box 17">
          <a:extLst>
            <a:ext uri="{FF2B5EF4-FFF2-40B4-BE49-F238E27FC236}">
              <a16:creationId xmlns:a16="http://schemas.microsoft.com/office/drawing/2014/main" id="{00000000-0008-0000-0800-0000A1010000}"/>
            </a:ext>
          </a:extLst>
        </xdr:cNvPr>
        <xdr:cNvSpPr txBox="1">
          <a:spLocks noChangeArrowheads="1"/>
        </xdr:cNvSpPr>
      </xdr:nvSpPr>
      <xdr:spPr bwMode="auto">
        <a:xfrm>
          <a:off x="38585775"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65</xdr:row>
      <xdr:rowOff>0</xdr:rowOff>
    </xdr:from>
    <xdr:ext cx="95250" cy="171450"/>
    <xdr:sp macro="" textlink="">
      <xdr:nvSpPr>
        <xdr:cNvPr id="418" name="Text Box 18">
          <a:extLst>
            <a:ext uri="{FF2B5EF4-FFF2-40B4-BE49-F238E27FC236}">
              <a16:creationId xmlns:a16="http://schemas.microsoft.com/office/drawing/2014/main" id="{00000000-0008-0000-0800-0000A2010000}"/>
            </a:ext>
          </a:extLst>
        </xdr:cNvPr>
        <xdr:cNvSpPr txBox="1">
          <a:spLocks noChangeArrowheads="1"/>
        </xdr:cNvSpPr>
      </xdr:nvSpPr>
      <xdr:spPr bwMode="auto">
        <a:xfrm>
          <a:off x="38585775"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65</xdr:row>
      <xdr:rowOff>0</xdr:rowOff>
    </xdr:from>
    <xdr:ext cx="95250" cy="171450"/>
    <xdr:sp macro="" textlink="">
      <xdr:nvSpPr>
        <xdr:cNvPr id="419" name="Text Box 19">
          <a:extLst>
            <a:ext uri="{FF2B5EF4-FFF2-40B4-BE49-F238E27FC236}">
              <a16:creationId xmlns:a16="http://schemas.microsoft.com/office/drawing/2014/main" id="{00000000-0008-0000-0800-0000A3010000}"/>
            </a:ext>
          </a:extLst>
        </xdr:cNvPr>
        <xdr:cNvSpPr txBox="1">
          <a:spLocks noChangeArrowheads="1"/>
        </xdr:cNvSpPr>
      </xdr:nvSpPr>
      <xdr:spPr bwMode="auto">
        <a:xfrm>
          <a:off x="38585775"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65</xdr:row>
      <xdr:rowOff>0</xdr:rowOff>
    </xdr:from>
    <xdr:ext cx="95250" cy="171450"/>
    <xdr:sp macro="" textlink="">
      <xdr:nvSpPr>
        <xdr:cNvPr id="420" name="Text Box 16">
          <a:extLst>
            <a:ext uri="{FF2B5EF4-FFF2-40B4-BE49-F238E27FC236}">
              <a16:creationId xmlns:a16="http://schemas.microsoft.com/office/drawing/2014/main" id="{00000000-0008-0000-0800-0000A4010000}"/>
            </a:ext>
          </a:extLst>
        </xdr:cNvPr>
        <xdr:cNvSpPr txBox="1">
          <a:spLocks noChangeArrowheads="1"/>
        </xdr:cNvSpPr>
      </xdr:nvSpPr>
      <xdr:spPr bwMode="auto">
        <a:xfrm>
          <a:off x="39957375"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65</xdr:row>
      <xdr:rowOff>0</xdr:rowOff>
    </xdr:from>
    <xdr:ext cx="95250" cy="171450"/>
    <xdr:sp macro="" textlink="">
      <xdr:nvSpPr>
        <xdr:cNvPr id="421" name="Text Box 17">
          <a:extLst>
            <a:ext uri="{FF2B5EF4-FFF2-40B4-BE49-F238E27FC236}">
              <a16:creationId xmlns:a16="http://schemas.microsoft.com/office/drawing/2014/main" id="{00000000-0008-0000-0800-0000A5010000}"/>
            </a:ext>
          </a:extLst>
        </xdr:cNvPr>
        <xdr:cNvSpPr txBox="1">
          <a:spLocks noChangeArrowheads="1"/>
        </xdr:cNvSpPr>
      </xdr:nvSpPr>
      <xdr:spPr bwMode="auto">
        <a:xfrm>
          <a:off x="39957375"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65</xdr:row>
      <xdr:rowOff>0</xdr:rowOff>
    </xdr:from>
    <xdr:ext cx="95250" cy="171450"/>
    <xdr:sp macro="" textlink="">
      <xdr:nvSpPr>
        <xdr:cNvPr id="422" name="Text Box 18">
          <a:extLst>
            <a:ext uri="{FF2B5EF4-FFF2-40B4-BE49-F238E27FC236}">
              <a16:creationId xmlns:a16="http://schemas.microsoft.com/office/drawing/2014/main" id="{00000000-0008-0000-0800-0000A6010000}"/>
            </a:ext>
          </a:extLst>
        </xdr:cNvPr>
        <xdr:cNvSpPr txBox="1">
          <a:spLocks noChangeArrowheads="1"/>
        </xdr:cNvSpPr>
      </xdr:nvSpPr>
      <xdr:spPr bwMode="auto">
        <a:xfrm>
          <a:off x="39957375"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65</xdr:row>
      <xdr:rowOff>0</xdr:rowOff>
    </xdr:from>
    <xdr:ext cx="95250" cy="171450"/>
    <xdr:sp macro="" textlink="">
      <xdr:nvSpPr>
        <xdr:cNvPr id="423" name="Text Box 19">
          <a:extLst>
            <a:ext uri="{FF2B5EF4-FFF2-40B4-BE49-F238E27FC236}">
              <a16:creationId xmlns:a16="http://schemas.microsoft.com/office/drawing/2014/main" id="{00000000-0008-0000-0800-0000A7010000}"/>
            </a:ext>
          </a:extLst>
        </xdr:cNvPr>
        <xdr:cNvSpPr txBox="1">
          <a:spLocks noChangeArrowheads="1"/>
        </xdr:cNvSpPr>
      </xdr:nvSpPr>
      <xdr:spPr bwMode="auto">
        <a:xfrm>
          <a:off x="39957375"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65</xdr:row>
      <xdr:rowOff>0</xdr:rowOff>
    </xdr:from>
    <xdr:ext cx="95250" cy="171450"/>
    <xdr:sp macro="" textlink="">
      <xdr:nvSpPr>
        <xdr:cNvPr id="424" name="Text Box 16">
          <a:extLst>
            <a:ext uri="{FF2B5EF4-FFF2-40B4-BE49-F238E27FC236}">
              <a16:creationId xmlns:a16="http://schemas.microsoft.com/office/drawing/2014/main" id="{00000000-0008-0000-0800-0000A8010000}"/>
            </a:ext>
          </a:extLst>
        </xdr:cNvPr>
        <xdr:cNvSpPr txBox="1">
          <a:spLocks noChangeArrowheads="1"/>
        </xdr:cNvSpPr>
      </xdr:nvSpPr>
      <xdr:spPr bwMode="auto">
        <a:xfrm>
          <a:off x="39957375"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65</xdr:row>
      <xdr:rowOff>0</xdr:rowOff>
    </xdr:from>
    <xdr:ext cx="95250" cy="171450"/>
    <xdr:sp macro="" textlink="">
      <xdr:nvSpPr>
        <xdr:cNvPr id="425" name="Text Box 17">
          <a:extLst>
            <a:ext uri="{FF2B5EF4-FFF2-40B4-BE49-F238E27FC236}">
              <a16:creationId xmlns:a16="http://schemas.microsoft.com/office/drawing/2014/main" id="{00000000-0008-0000-0800-0000A9010000}"/>
            </a:ext>
          </a:extLst>
        </xdr:cNvPr>
        <xdr:cNvSpPr txBox="1">
          <a:spLocks noChangeArrowheads="1"/>
        </xdr:cNvSpPr>
      </xdr:nvSpPr>
      <xdr:spPr bwMode="auto">
        <a:xfrm>
          <a:off x="39957375"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65</xdr:row>
      <xdr:rowOff>0</xdr:rowOff>
    </xdr:from>
    <xdr:ext cx="95250" cy="171450"/>
    <xdr:sp macro="" textlink="">
      <xdr:nvSpPr>
        <xdr:cNvPr id="426" name="Text Box 18">
          <a:extLst>
            <a:ext uri="{FF2B5EF4-FFF2-40B4-BE49-F238E27FC236}">
              <a16:creationId xmlns:a16="http://schemas.microsoft.com/office/drawing/2014/main" id="{00000000-0008-0000-0800-0000AA010000}"/>
            </a:ext>
          </a:extLst>
        </xdr:cNvPr>
        <xdr:cNvSpPr txBox="1">
          <a:spLocks noChangeArrowheads="1"/>
        </xdr:cNvSpPr>
      </xdr:nvSpPr>
      <xdr:spPr bwMode="auto">
        <a:xfrm>
          <a:off x="39957375"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65</xdr:row>
      <xdr:rowOff>0</xdr:rowOff>
    </xdr:from>
    <xdr:ext cx="95250" cy="171450"/>
    <xdr:sp macro="" textlink="">
      <xdr:nvSpPr>
        <xdr:cNvPr id="427" name="Text Box 19">
          <a:extLst>
            <a:ext uri="{FF2B5EF4-FFF2-40B4-BE49-F238E27FC236}">
              <a16:creationId xmlns:a16="http://schemas.microsoft.com/office/drawing/2014/main" id="{00000000-0008-0000-0800-0000AB010000}"/>
            </a:ext>
          </a:extLst>
        </xdr:cNvPr>
        <xdr:cNvSpPr txBox="1">
          <a:spLocks noChangeArrowheads="1"/>
        </xdr:cNvSpPr>
      </xdr:nvSpPr>
      <xdr:spPr bwMode="auto">
        <a:xfrm>
          <a:off x="39957375"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65</xdr:row>
      <xdr:rowOff>0</xdr:rowOff>
    </xdr:from>
    <xdr:ext cx="95250" cy="171450"/>
    <xdr:sp macro="" textlink="">
      <xdr:nvSpPr>
        <xdr:cNvPr id="428" name="Text Box 16">
          <a:extLst>
            <a:ext uri="{FF2B5EF4-FFF2-40B4-BE49-F238E27FC236}">
              <a16:creationId xmlns:a16="http://schemas.microsoft.com/office/drawing/2014/main" id="{00000000-0008-0000-0800-0000AC010000}"/>
            </a:ext>
          </a:extLst>
        </xdr:cNvPr>
        <xdr:cNvSpPr txBox="1">
          <a:spLocks noChangeArrowheads="1"/>
        </xdr:cNvSpPr>
      </xdr:nvSpPr>
      <xdr:spPr bwMode="auto">
        <a:xfrm>
          <a:off x="41690925"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65</xdr:row>
      <xdr:rowOff>0</xdr:rowOff>
    </xdr:from>
    <xdr:ext cx="95250" cy="171450"/>
    <xdr:sp macro="" textlink="">
      <xdr:nvSpPr>
        <xdr:cNvPr id="429" name="Text Box 17">
          <a:extLst>
            <a:ext uri="{FF2B5EF4-FFF2-40B4-BE49-F238E27FC236}">
              <a16:creationId xmlns:a16="http://schemas.microsoft.com/office/drawing/2014/main" id="{00000000-0008-0000-0800-0000AD010000}"/>
            </a:ext>
          </a:extLst>
        </xdr:cNvPr>
        <xdr:cNvSpPr txBox="1">
          <a:spLocks noChangeArrowheads="1"/>
        </xdr:cNvSpPr>
      </xdr:nvSpPr>
      <xdr:spPr bwMode="auto">
        <a:xfrm>
          <a:off x="41690925"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65</xdr:row>
      <xdr:rowOff>0</xdr:rowOff>
    </xdr:from>
    <xdr:ext cx="95250" cy="171450"/>
    <xdr:sp macro="" textlink="">
      <xdr:nvSpPr>
        <xdr:cNvPr id="430" name="Text Box 18">
          <a:extLst>
            <a:ext uri="{FF2B5EF4-FFF2-40B4-BE49-F238E27FC236}">
              <a16:creationId xmlns:a16="http://schemas.microsoft.com/office/drawing/2014/main" id="{00000000-0008-0000-0800-0000AE010000}"/>
            </a:ext>
          </a:extLst>
        </xdr:cNvPr>
        <xdr:cNvSpPr txBox="1">
          <a:spLocks noChangeArrowheads="1"/>
        </xdr:cNvSpPr>
      </xdr:nvSpPr>
      <xdr:spPr bwMode="auto">
        <a:xfrm>
          <a:off x="41690925"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65</xdr:row>
      <xdr:rowOff>0</xdr:rowOff>
    </xdr:from>
    <xdr:ext cx="95250" cy="171450"/>
    <xdr:sp macro="" textlink="">
      <xdr:nvSpPr>
        <xdr:cNvPr id="431" name="Text Box 19">
          <a:extLst>
            <a:ext uri="{FF2B5EF4-FFF2-40B4-BE49-F238E27FC236}">
              <a16:creationId xmlns:a16="http://schemas.microsoft.com/office/drawing/2014/main" id="{00000000-0008-0000-0800-0000AF010000}"/>
            </a:ext>
          </a:extLst>
        </xdr:cNvPr>
        <xdr:cNvSpPr txBox="1">
          <a:spLocks noChangeArrowheads="1"/>
        </xdr:cNvSpPr>
      </xdr:nvSpPr>
      <xdr:spPr bwMode="auto">
        <a:xfrm>
          <a:off x="41690925"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65</xdr:row>
      <xdr:rowOff>0</xdr:rowOff>
    </xdr:from>
    <xdr:ext cx="95250" cy="171450"/>
    <xdr:sp macro="" textlink="">
      <xdr:nvSpPr>
        <xdr:cNvPr id="432" name="Text Box 16">
          <a:extLst>
            <a:ext uri="{FF2B5EF4-FFF2-40B4-BE49-F238E27FC236}">
              <a16:creationId xmlns:a16="http://schemas.microsoft.com/office/drawing/2014/main" id="{00000000-0008-0000-0800-0000B0010000}"/>
            </a:ext>
          </a:extLst>
        </xdr:cNvPr>
        <xdr:cNvSpPr txBox="1">
          <a:spLocks noChangeArrowheads="1"/>
        </xdr:cNvSpPr>
      </xdr:nvSpPr>
      <xdr:spPr bwMode="auto">
        <a:xfrm>
          <a:off x="41690925"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65</xdr:row>
      <xdr:rowOff>0</xdr:rowOff>
    </xdr:from>
    <xdr:ext cx="95250" cy="171450"/>
    <xdr:sp macro="" textlink="">
      <xdr:nvSpPr>
        <xdr:cNvPr id="433" name="Text Box 17">
          <a:extLst>
            <a:ext uri="{FF2B5EF4-FFF2-40B4-BE49-F238E27FC236}">
              <a16:creationId xmlns:a16="http://schemas.microsoft.com/office/drawing/2014/main" id="{00000000-0008-0000-0800-0000B1010000}"/>
            </a:ext>
          </a:extLst>
        </xdr:cNvPr>
        <xdr:cNvSpPr txBox="1">
          <a:spLocks noChangeArrowheads="1"/>
        </xdr:cNvSpPr>
      </xdr:nvSpPr>
      <xdr:spPr bwMode="auto">
        <a:xfrm>
          <a:off x="41690925"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65</xdr:row>
      <xdr:rowOff>0</xdr:rowOff>
    </xdr:from>
    <xdr:ext cx="95250" cy="171450"/>
    <xdr:sp macro="" textlink="">
      <xdr:nvSpPr>
        <xdr:cNvPr id="434" name="Text Box 18">
          <a:extLst>
            <a:ext uri="{FF2B5EF4-FFF2-40B4-BE49-F238E27FC236}">
              <a16:creationId xmlns:a16="http://schemas.microsoft.com/office/drawing/2014/main" id="{00000000-0008-0000-0800-0000B2010000}"/>
            </a:ext>
          </a:extLst>
        </xdr:cNvPr>
        <xdr:cNvSpPr txBox="1">
          <a:spLocks noChangeArrowheads="1"/>
        </xdr:cNvSpPr>
      </xdr:nvSpPr>
      <xdr:spPr bwMode="auto">
        <a:xfrm>
          <a:off x="41690925"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65</xdr:row>
      <xdr:rowOff>0</xdr:rowOff>
    </xdr:from>
    <xdr:ext cx="95250" cy="171450"/>
    <xdr:sp macro="" textlink="">
      <xdr:nvSpPr>
        <xdr:cNvPr id="435" name="Text Box 19">
          <a:extLst>
            <a:ext uri="{FF2B5EF4-FFF2-40B4-BE49-F238E27FC236}">
              <a16:creationId xmlns:a16="http://schemas.microsoft.com/office/drawing/2014/main" id="{00000000-0008-0000-0800-0000B3010000}"/>
            </a:ext>
          </a:extLst>
        </xdr:cNvPr>
        <xdr:cNvSpPr txBox="1">
          <a:spLocks noChangeArrowheads="1"/>
        </xdr:cNvSpPr>
      </xdr:nvSpPr>
      <xdr:spPr bwMode="auto">
        <a:xfrm>
          <a:off x="41690925"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65</xdr:row>
      <xdr:rowOff>0</xdr:rowOff>
    </xdr:from>
    <xdr:ext cx="95250" cy="171450"/>
    <xdr:sp macro="" textlink="">
      <xdr:nvSpPr>
        <xdr:cNvPr id="436" name="Text Box 16">
          <a:extLst>
            <a:ext uri="{FF2B5EF4-FFF2-40B4-BE49-F238E27FC236}">
              <a16:creationId xmlns:a16="http://schemas.microsoft.com/office/drawing/2014/main" id="{00000000-0008-0000-0800-0000B4010000}"/>
            </a:ext>
          </a:extLst>
        </xdr:cNvPr>
        <xdr:cNvSpPr txBox="1">
          <a:spLocks noChangeArrowheads="1"/>
        </xdr:cNvSpPr>
      </xdr:nvSpPr>
      <xdr:spPr bwMode="auto">
        <a:xfrm>
          <a:off x="41690925"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65</xdr:row>
      <xdr:rowOff>0</xdr:rowOff>
    </xdr:from>
    <xdr:ext cx="95250" cy="171450"/>
    <xdr:sp macro="" textlink="">
      <xdr:nvSpPr>
        <xdr:cNvPr id="437" name="Text Box 17">
          <a:extLst>
            <a:ext uri="{FF2B5EF4-FFF2-40B4-BE49-F238E27FC236}">
              <a16:creationId xmlns:a16="http://schemas.microsoft.com/office/drawing/2014/main" id="{00000000-0008-0000-0800-0000B5010000}"/>
            </a:ext>
          </a:extLst>
        </xdr:cNvPr>
        <xdr:cNvSpPr txBox="1">
          <a:spLocks noChangeArrowheads="1"/>
        </xdr:cNvSpPr>
      </xdr:nvSpPr>
      <xdr:spPr bwMode="auto">
        <a:xfrm>
          <a:off x="41690925"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65</xdr:row>
      <xdr:rowOff>0</xdr:rowOff>
    </xdr:from>
    <xdr:ext cx="95250" cy="171450"/>
    <xdr:sp macro="" textlink="">
      <xdr:nvSpPr>
        <xdr:cNvPr id="438" name="Text Box 18">
          <a:extLst>
            <a:ext uri="{FF2B5EF4-FFF2-40B4-BE49-F238E27FC236}">
              <a16:creationId xmlns:a16="http://schemas.microsoft.com/office/drawing/2014/main" id="{00000000-0008-0000-0800-0000B6010000}"/>
            </a:ext>
          </a:extLst>
        </xdr:cNvPr>
        <xdr:cNvSpPr txBox="1">
          <a:spLocks noChangeArrowheads="1"/>
        </xdr:cNvSpPr>
      </xdr:nvSpPr>
      <xdr:spPr bwMode="auto">
        <a:xfrm>
          <a:off x="41690925"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65</xdr:row>
      <xdr:rowOff>0</xdr:rowOff>
    </xdr:from>
    <xdr:ext cx="95250" cy="171450"/>
    <xdr:sp macro="" textlink="">
      <xdr:nvSpPr>
        <xdr:cNvPr id="439" name="Text Box 19">
          <a:extLst>
            <a:ext uri="{FF2B5EF4-FFF2-40B4-BE49-F238E27FC236}">
              <a16:creationId xmlns:a16="http://schemas.microsoft.com/office/drawing/2014/main" id="{00000000-0008-0000-0800-0000B7010000}"/>
            </a:ext>
          </a:extLst>
        </xdr:cNvPr>
        <xdr:cNvSpPr txBox="1">
          <a:spLocks noChangeArrowheads="1"/>
        </xdr:cNvSpPr>
      </xdr:nvSpPr>
      <xdr:spPr bwMode="auto">
        <a:xfrm>
          <a:off x="41690925"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65</xdr:row>
      <xdr:rowOff>0</xdr:rowOff>
    </xdr:from>
    <xdr:ext cx="95250" cy="171450"/>
    <xdr:sp macro="" textlink="">
      <xdr:nvSpPr>
        <xdr:cNvPr id="440" name="Text Box 16">
          <a:extLst>
            <a:ext uri="{FF2B5EF4-FFF2-40B4-BE49-F238E27FC236}">
              <a16:creationId xmlns:a16="http://schemas.microsoft.com/office/drawing/2014/main" id="{00000000-0008-0000-0800-0000B8010000}"/>
            </a:ext>
          </a:extLst>
        </xdr:cNvPr>
        <xdr:cNvSpPr txBox="1">
          <a:spLocks noChangeArrowheads="1"/>
        </xdr:cNvSpPr>
      </xdr:nvSpPr>
      <xdr:spPr bwMode="auto">
        <a:xfrm>
          <a:off x="41690925"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65</xdr:row>
      <xdr:rowOff>0</xdr:rowOff>
    </xdr:from>
    <xdr:ext cx="95250" cy="171450"/>
    <xdr:sp macro="" textlink="">
      <xdr:nvSpPr>
        <xdr:cNvPr id="441" name="Text Box 17">
          <a:extLst>
            <a:ext uri="{FF2B5EF4-FFF2-40B4-BE49-F238E27FC236}">
              <a16:creationId xmlns:a16="http://schemas.microsoft.com/office/drawing/2014/main" id="{00000000-0008-0000-0800-0000B9010000}"/>
            </a:ext>
          </a:extLst>
        </xdr:cNvPr>
        <xdr:cNvSpPr txBox="1">
          <a:spLocks noChangeArrowheads="1"/>
        </xdr:cNvSpPr>
      </xdr:nvSpPr>
      <xdr:spPr bwMode="auto">
        <a:xfrm>
          <a:off x="41690925"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65</xdr:row>
      <xdr:rowOff>0</xdr:rowOff>
    </xdr:from>
    <xdr:ext cx="95250" cy="171450"/>
    <xdr:sp macro="" textlink="">
      <xdr:nvSpPr>
        <xdr:cNvPr id="442" name="Text Box 18">
          <a:extLst>
            <a:ext uri="{FF2B5EF4-FFF2-40B4-BE49-F238E27FC236}">
              <a16:creationId xmlns:a16="http://schemas.microsoft.com/office/drawing/2014/main" id="{00000000-0008-0000-0800-0000BA010000}"/>
            </a:ext>
          </a:extLst>
        </xdr:cNvPr>
        <xdr:cNvSpPr txBox="1">
          <a:spLocks noChangeArrowheads="1"/>
        </xdr:cNvSpPr>
      </xdr:nvSpPr>
      <xdr:spPr bwMode="auto">
        <a:xfrm>
          <a:off x="41690925"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65</xdr:row>
      <xdr:rowOff>0</xdr:rowOff>
    </xdr:from>
    <xdr:ext cx="95250" cy="171450"/>
    <xdr:sp macro="" textlink="">
      <xdr:nvSpPr>
        <xdr:cNvPr id="443" name="Text Box 19">
          <a:extLst>
            <a:ext uri="{FF2B5EF4-FFF2-40B4-BE49-F238E27FC236}">
              <a16:creationId xmlns:a16="http://schemas.microsoft.com/office/drawing/2014/main" id="{00000000-0008-0000-0800-0000BB010000}"/>
            </a:ext>
          </a:extLst>
        </xdr:cNvPr>
        <xdr:cNvSpPr txBox="1">
          <a:spLocks noChangeArrowheads="1"/>
        </xdr:cNvSpPr>
      </xdr:nvSpPr>
      <xdr:spPr bwMode="auto">
        <a:xfrm>
          <a:off x="41690925" y="2857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68</xdr:row>
      <xdr:rowOff>504825</xdr:rowOff>
    </xdr:from>
    <xdr:ext cx="95250" cy="442269"/>
    <xdr:sp macro="" textlink="">
      <xdr:nvSpPr>
        <xdr:cNvPr id="444" name="Text Box 15">
          <a:extLst>
            <a:ext uri="{FF2B5EF4-FFF2-40B4-BE49-F238E27FC236}">
              <a16:creationId xmlns:a16="http://schemas.microsoft.com/office/drawing/2014/main" id="{00000000-0008-0000-0800-0000BC010000}"/>
            </a:ext>
          </a:extLst>
        </xdr:cNvPr>
        <xdr:cNvSpPr txBox="1">
          <a:spLocks noChangeArrowheads="1"/>
        </xdr:cNvSpPr>
      </xdr:nvSpPr>
      <xdr:spPr bwMode="auto">
        <a:xfrm>
          <a:off x="12287250" y="29851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68</xdr:row>
      <xdr:rowOff>504825</xdr:rowOff>
    </xdr:from>
    <xdr:ext cx="95250" cy="442269"/>
    <xdr:sp macro="" textlink="">
      <xdr:nvSpPr>
        <xdr:cNvPr id="445" name="Text Box 15">
          <a:extLst>
            <a:ext uri="{FF2B5EF4-FFF2-40B4-BE49-F238E27FC236}">
              <a16:creationId xmlns:a16="http://schemas.microsoft.com/office/drawing/2014/main" id="{00000000-0008-0000-0800-0000BD010000}"/>
            </a:ext>
          </a:extLst>
        </xdr:cNvPr>
        <xdr:cNvSpPr txBox="1">
          <a:spLocks noChangeArrowheads="1"/>
        </xdr:cNvSpPr>
      </xdr:nvSpPr>
      <xdr:spPr bwMode="auto">
        <a:xfrm>
          <a:off x="39957375" y="29851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68</xdr:row>
      <xdr:rowOff>504825</xdr:rowOff>
    </xdr:from>
    <xdr:ext cx="95250" cy="442269"/>
    <xdr:sp macro="" textlink="">
      <xdr:nvSpPr>
        <xdr:cNvPr id="446" name="Text Box 15">
          <a:extLst>
            <a:ext uri="{FF2B5EF4-FFF2-40B4-BE49-F238E27FC236}">
              <a16:creationId xmlns:a16="http://schemas.microsoft.com/office/drawing/2014/main" id="{00000000-0008-0000-0800-0000BE010000}"/>
            </a:ext>
          </a:extLst>
        </xdr:cNvPr>
        <xdr:cNvSpPr txBox="1">
          <a:spLocks noChangeArrowheads="1"/>
        </xdr:cNvSpPr>
      </xdr:nvSpPr>
      <xdr:spPr bwMode="auto">
        <a:xfrm>
          <a:off x="39957375" y="29851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68</xdr:row>
      <xdr:rowOff>504825</xdr:rowOff>
    </xdr:from>
    <xdr:ext cx="95250" cy="442269"/>
    <xdr:sp macro="" textlink="">
      <xdr:nvSpPr>
        <xdr:cNvPr id="447" name="Text Box 15">
          <a:extLst>
            <a:ext uri="{FF2B5EF4-FFF2-40B4-BE49-F238E27FC236}">
              <a16:creationId xmlns:a16="http://schemas.microsoft.com/office/drawing/2014/main" id="{00000000-0008-0000-0800-0000BF010000}"/>
            </a:ext>
          </a:extLst>
        </xdr:cNvPr>
        <xdr:cNvSpPr txBox="1">
          <a:spLocks noChangeArrowheads="1"/>
        </xdr:cNvSpPr>
      </xdr:nvSpPr>
      <xdr:spPr bwMode="auto">
        <a:xfrm>
          <a:off x="12287250" y="29851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68</xdr:row>
      <xdr:rowOff>504825</xdr:rowOff>
    </xdr:from>
    <xdr:ext cx="95250" cy="442269"/>
    <xdr:sp macro="" textlink="">
      <xdr:nvSpPr>
        <xdr:cNvPr id="448" name="Text Box 15">
          <a:extLst>
            <a:ext uri="{FF2B5EF4-FFF2-40B4-BE49-F238E27FC236}">
              <a16:creationId xmlns:a16="http://schemas.microsoft.com/office/drawing/2014/main" id="{00000000-0008-0000-0800-0000C0010000}"/>
            </a:ext>
          </a:extLst>
        </xdr:cNvPr>
        <xdr:cNvSpPr txBox="1">
          <a:spLocks noChangeArrowheads="1"/>
        </xdr:cNvSpPr>
      </xdr:nvSpPr>
      <xdr:spPr bwMode="auto">
        <a:xfrm>
          <a:off x="39957375" y="29851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68</xdr:row>
      <xdr:rowOff>504825</xdr:rowOff>
    </xdr:from>
    <xdr:ext cx="95250" cy="442269"/>
    <xdr:sp macro="" textlink="">
      <xdr:nvSpPr>
        <xdr:cNvPr id="449" name="Text Box 15">
          <a:extLst>
            <a:ext uri="{FF2B5EF4-FFF2-40B4-BE49-F238E27FC236}">
              <a16:creationId xmlns:a16="http://schemas.microsoft.com/office/drawing/2014/main" id="{00000000-0008-0000-0800-0000C1010000}"/>
            </a:ext>
          </a:extLst>
        </xdr:cNvPr>
        <xdr:cNvSpPr txBox="1">
          <a:spLocks noChangeArrowheads="1"/>
        </xdr:cNvSpPr>
      </xdr:nvSpPr>
      <xdr:spPr bwMode="auto">
        <a:xfrm>
          <a:off x="39957375" y="29851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70</xdr:row>
      <xdr:rowOff>0</xdr:rowOff>
    </xdr:from>
    <xdr:ext cx="95250" cy="171450"/>
    <xdr:sp macro="" textlink="">
      <xdr:nvSpPr>
        <xdr:cNvPr id="450" name="Text Box 16">
          <a:extLst>
            <a:ext uri="{FF2B5EF4-FFF2-40B4-BE49-F238E27FC236}">
              <a16:creationId xmlns:a16="http://schemas.microsoft.com/office/drawing/2014/main" id="{00000000-0008-0000-0800-0000C2010000}"/>
            </a:ext>
          </a:extLst>
        </xdr:cNvPr>
        <xdr:cNvSpPr txBox="1">
          <a:spLocks noChangeArrowheads="1"/>
        </xdr:cNvSpPr>
      </xdr:nvSpPr>
      <xdr:spPr bwMode="auto">
        <a:xfrm>
          <a:off x="12287250"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70</xdr:row>
      <xdr:rowOff>0</xdr:rowOff>
    </xdr:from>
    <xdr:ext cx="95250" cy="171450"/>
    <xdr:sp macro="" textlink="">
      <xdr:nvSpPr>
        <xdr:cNvPr id="451" name="Text Box 17">
          <a:extLst>
            <a:ext uri="{FF2B5EF4-FFF2-40B4-BE49-F238E27FC236}">
              <a16:creationId xmlns:a16="http://schemas.microsoft.com/office/drawing/2014/main" id="{00000000-0008-0000-0800-0000C3010000}"/>
            </a:ext>
          </a:extLst>
        </xdr:cNvPr>
        <xdr:cNvSpPr txBox="1">
          <a:spLocks noChangeArrowheads="1"/>
        </xdr:cNvSpPr>
      </xdr:nvSpPr>
      <xdr:spPr bwMode="auto">
        <a:xfrm>
          <a:off x="12287250"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70</xdr:row>
      <xdr:rowOff>0</xdr:rowOff>
    </xdr:from>
    <xdr:ext cx="95250" cy="171450"/>
    <xdr:sp macro="" textlink="">
      <xdr:nvSpPr>
        <xdr:cNvPr id="452" name="Text Box 18">
          <a:extLst>
            <a:ext uri="{FF2B5EF4-FFF2-40B4-BE49-F238E27FC236}">
              <a16:creationId xmlns:a16="http://schemas.microsoft.com/office/drawing/2014/main" id="{00000000-0008-0000-0800-0000C4010000}"/>
            </a:ext>
          </a:extLst>
        </xdr:cNvPr>
        <xdr:cNvSpPr txBox="1">
          <a:spLocks noChangeArrowheads="1"/>
        </xdr:cNvSpPr>
      </xdr:nvSpPr>
      <xdr:spPr bwMode="auto">
        <a:xfrm>
          <a:off x="12287250"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0</xdr:colOff>
      <xdr:row>70</xdr:row>
      <xdr:rowOff>0</xdr:rowOff>
    </xdr:from>
    <xdr:ext cx="95250" cy="171450"/>
    <xdr:sp macro="" textlink="">
      <xdr:nvSpPr>
        <xdr:cNvPr id="453" name="Text Box 19">
          <a:extLst>
            <a:ext uri="{FF2B5EF4-FFF2-40B4-BE49-F238E27FC236}">
              <a16:creationId xmlns:a16="http://schemas.microsoft.com/office/drawing/2014/main" id="{00000000-0008-0000-0800-0000C5010000}"/>
            </a:ext>
          </a:extLst>
        </xdr:cNvPr>
        <xdr:cNvSpPr txBox="1">
          <a:spLocks noChangeArrowheads="1"/>
        </xdr:cNvSpPr>
      </xdr:nvSpPr>
      <xdr:spPr bwMode="auto">
        <a:xfrm>
          <a:off x="12287250"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70</xdr:row>
      <xdr:rowOff>0</xdr:rowOff>
    </xdr:from>
    <xdr:ext cx="95250" cy="171450"/>
    <xdr:sp macro="" textlink="">
      <xdr:nvSpPr>
        <xdr:cNvPr id="454" name="Text Box 16">
          <a:extLst>
            <a:ext uri="{FF2B5EF4-FFF2-40B4-BE49-F238E27FC236}">
              <a16:creationId xmlns:a16="http://schemas.microsoft.com/office/drawing/2014/main" id="{00000000-0008-0000-0800-0000C6010000}"/>
            </a:ext>
          </a:extLst>
        </xdr:cNvPr>
        <xdr:cNvSpPr txBox="1">
          <a:spLocks noChangeArrowheads="1"/>
        </xdr:cNvSpPr>
      </xdr:nvSpPr>
      <xdr:spPr bwMode="auto">
        <a:xfrm>
          <a:off x="38585775"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70</xdr:row>
      <xdr:rowOff>0</xdr:rowOff>
    </xdr:from>
    <xdr:ext cx="95250" cy="171450"/>
    <xdr:sp macro="" textlink="">
      <xdr:nvSpPr>
        <xdr:cNvPr id="455" name="Text Box 17">
          <a:extLst>
            <a:ext uri="{FF2B5EF4-FFF2-40B4-BE49-F238E27FC236}">
              <a16:creationId xmlns:a16="http://schemas.microsoft.com/office/drawing/2014/main" id="{00000000-0008-0000-0800-0000C7010000}"/>
            </a:ext>
          </a:extLst>
        </xdr:cNvPr>
        <xdr:cNvSpPr txBox="1">
          <a:spLocks noChangeArrowheads="1"/>
        </xdr:cNvSpPr>
      </xdr:nvSpPr>
      <xdr:spPr bwMode="auto">
        <a:xfrm>
          <a:off x="38585775"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70</xdr:row>
      <xdr:rowOff>0</xdr:rowOff>
    </xdr:from>
    <xdr:ext cx="95250" cy="171450"/>
    <xdr:sp macro="" textlink="">
      <xdr:nvSpPr>
        <xdr:cNvPr id="456" name="Text Box 18">
          <a:extLst>
            <a:ext uri="{FF2B5EF4-FFF2-40B4-BE49-F238E27FC236}">
              <a16:creationId xmlns:a16="http://schemas.microsoft.com/office/drawing/2014/main" id="{00000000-0008-0000-0800-0000C8010000}"/>
            </a:ext>
          </a:extLst>
        </xdr:cNvPr>
        <xdr:cNvSpPr txBox="1">
          <a:spLocks noChangeArrowheads="1"/>
        </xdr:cNvSpPr>
      </xdr:nvSpPr>
      <xdr:spPr bwMode="auto">
        <a:xfrm>
          <a:off x="38585775"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42</xdr:col>
      <xdr:colOff>0</xdr:colOff>
      <xdr:row>70</xdr:row>
      <xdr:rowOff>0</xdr:rowOff>
    </xdr:from>
    <xdr:ext cx="95250" cy="171450"/>
    <xdr:sp macro="" textlink="">
      <xdr:nvSpPr>
        <xdr:cNvPr id="457" name="Text Box 19">
          <a:extLst>
            <a:ext uri="{FF2B5EF4-FFF2-40B4-BE49-F238E27FC236}">
              <a16:creationId xmlns:a16="http://schemas.microsoft.com/office/drawing/2014/main" id="{00000000-0008-0000-0800-0000C9010000}"/>
            </a:ext>
          </a:extLst>
        </xdr:cNvPr>
        <xdr:cNvSpPr txBox="1">
          <a:spLocks noChangeArrowheads="1"/>
        </xdr:cNvSpPr>
      </xdr:nvSpPr>
      <xdr:spPr bwMode="auto">
        <a:xfrm>
          <a:off x="38585775"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70</xdr:row>
      <xdr:rowOff>0</xdr:rowOff>
    </xdr:from>
    <xdr:ext cx="95250" cy="171450"/>
    <xdr:sp macro="" textlink="">
      <xdr:nvSpPr>
        <xdr:cNvPr id="458" name="Text Box 16">
          <a:extLst>
            <a:ext uri="{FF2B5EF4-FFF2-40B4-BE49-F238E27FC236}">
              <a16:creationId xmlns:a16="http://schemas.microsoft.com/office/drawing/2014/main" id="{00000000-0008-0000-0800-0000CA010000}"/>
            </a:ext>
          </a:extLst>
        </xdr:cNvPr>
        <xdr:cNvSpPr txBox="1">
          <a:spLocks noChangeArrowheads="1"/>
        </xdr:cNvSpPr>
      </xdr:nvSpPr>
      <xdr:spPr bwMode="auto">
        <a:xfrm>
          <a:off x="39957375"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70</xdr:row>
      <xdr:rowOff>0</xdr:rowOff>
    </xdr:from>
    <xdr:ext cx="95250" cy="171450"/>
    <xdr:sp macro="" textlink="">
      <xdr:nvSpPr>
        <xdr:cNvPr id="459" name="Text Box 17">
          <a:extLst>
            <a:ext uri="{FF2B5EF4-FFF2-40B4-BE49-F238E27FC236}">
              <a16:creationId xmlns:a16="http://schemas.microsoft.com/office/drawing/2014/main" id="{00000000-0008-0000-0800-0000CB010000}"/>
            </a:ext>
          </a:extLst>
        </xdr:cNvPr>
        <xdr:cNvSpPr txBox="1">
          <a:spLocks noChangeArrowheads="1"/>
        </xdr:cNvSpPr>
      </xdr:nvSpPr>
      <xdr:spPr bwMode="auto">
        <a:xfrm>
          <a:off x="39957375"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70</xdr:row>
      <xdr:rowOff>0</xdr:rowOff>
    </xdr:from>
    <xdr:ext cx="95250" cy="171450"/>
    <xdr:sp macro="" textlink="">
      <xdr:nvSpPr>
        <xdr:cNvPr id="460" name="Text Box 18">
          <a:extLst>
            <a:ext uri="{FF2B5EF4-FFF2-40B4-BE49-F238E27FC236}">
              <a16:creationId xmlns:a16="http://schemas.microsoft.com/office/drawing/2014/main" id="{00000000-0008-0000-0800-0000CC010000}"/>
            </a:ext>
          </a:extLst>
        </xdr:cNvPr>
        <xdr:cNvSpPr txBox="1">
          <a:spLocks noChangeArrowheads="1"/>
        </xdr:cNvSpPr>
      </xdr:nvSpPr>
      <xdr:spPr bwMode="auto">
        <a:xfrm>
          <a:off x="39957375"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70</xdr:row>
      <xdr:rowOff>0</xdr:rowOff>
    </xdr:from>
    <xdr:ext cx="95250" cy="171450"/>
    <xdr:sp macro="" textlink="">
      <xdr:nvSpPr>
        <xdr:cNvPr id="461" name="Text Box 19">
          <a:extLst>
            <a:ext uri="{FF2B5EF4-FFF2-40B4-BE49-F238E27FC236}">
              <a16:creationId xmlns:a16="http://schemas.microsoft.com/office/drawing/2014/main" id="{00000000-0008-0000-0800-0000CD010000}"/>
            </a:ext>
          </a:extLst>
        </xdr:cNvPr>
        <xdr:cNvSpPr txBox="1">
          <a:spLocks noChangeArrowheads="1"/>
        </xdr:cNvSpPr>
      </xdr:nvSpPr>
      <xdr:spPr bwMode="auto">
        <a:xfrm>
          <a:off x="39957375"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70</xdr:row>
      <xdr:rowOff>0</xdr:rowOff>
    </xdr:from>
    <xdr:ext cx="95250" cy="171450"/>
    <xdr:sp macro="" textlink="">
      <xdr:nvSpPr>
        <xdr:cNvPr id="462" name="Text Box 16">
          <a:extLst>
            <a:ext uri="{FF2B5EF4-FFF2-40B4-BE49-F238E27FC236}">
              <a16:creationId xmlns:a16="http://schemas.microsoft.com/office/drawing/2014/main" id="{00000000-0008-0000-0800-0000CE010000}"/>
            </a:ext>
          </a:extLst>
        </xdr:cNvPr>
        <xdr:cNvSpPr txBox="1">
          <a:spLocks noChangeArrowheads="1"/>
        </xdr:cNvSpPr>
      </xdr:nvSpPr>
      <xdr:spPr bwMode="auto">
        <a:xfrm>
          <a:off x="39957375"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70</xdr:row>
      <xdr:rowOff>0</xdr:rowOff>
    </xdr:from>
    <xdr:ext cx="95250" cy="171450"/>
    <xdr:sp macro="" textlink="">
      <xdr:nvSpPr>
        <xdr:cNvPr id="463" name="Text Box 17">
          <a:extLst>
            <a:ext uri="{FF2B5EF4-FFF2-40B4-BE49-F238E27FC236}">
              <a16:creationId xmlns:a16="http://schemas.microsoft.com/office/drawing/2014/main" id="{00000000-0008-0000-0800-0000CF010000}"/>
            </a:ext>
          </a:extLst>
        </xdr:cNvPr>
        <xdr:cNvSpPr txBox="1">
          <a:spLocks noChangeArrowheads="1"/>
        </xdr:cNvSpPr>
      </xdr:nvSpPr>
      <xdr:spPr bwMode="auto">
        <a:xfrm>
          <a:off x="39957375"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70</xdr:row>
      <xdr:rowOff>0</xdr:rowOff>
    </xdr:from>
    <xdr:ext cx="95250" cy="171450"/>
    <xdr:sp macro="" textlink="">
      <xdr:nvSpPr>
        <xdr:cNvPr id="464" name="Text Box 18">
          <a:extLst>
            <a:ext uri="{FF2B5EF4-FFF2-40B4-BE49-F238E27FC236}">
              <a16:creationId xmlns:a16="http://schemas.microsoft.com/office/drawing/2014/main" id="{00000000-0008-0000-0800-0000D0010000}"/>
            </a:ext>
          </a:extLst>
        </xdr:cNvPr>
        <xdr:cNvSpPr txBox="1">
          <a:spLocks noChangeArrowheads="1"/>
        </xdr:cNvSpPr>
      </xdr:nvSpPr>
      <xdr:spPr bwMode="auto">
        <a:xfrm>
          <a:off x="39957375"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45</xdr:col>
      <xdr:colOff>0</xdr:colOff>
      <xdr:row>70</xdr:row>
      <xdr:rowOff>0</xdr:rowOff>
    </xdr:from>
    <xdr:ext cx="95250" cy="171450"/>
    <xdr:sp macro="" textlink="">
      <xdr:nvSpPr>
        <xdr:cNvPr id="465" name="Text Box 19">
          <a:extLst>
            <a:ext uri="{FF2B5EF4-FFF2-40B4-BE49-F238E27FC236}">
              <a16:creationId xmlns:a16="http://schemas.microsoft.com/office/drawing/2014/main" id="{00000000-0008-0000-0800-0000D1010000}"/>
            </a:ext>
          </a:extLst>
        </xdr:cNvPr>
        <xdr:cNvSpPr txBox="1">
          <a:spLocks noChangeArrowheads="1"/>
        </xdr:cNvSpPr>
      </xdr:nvSpPr>
      <xdr:spPr bwMode="auto">
        <a:xfrm>
          <a:off x="39957375"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70</xdr:row>
      <xdr:rowOff>0</xdr:rowOff>
    </xdr:from>
    <xdr:ext cx="95250" cy="171450"/>
    <xdr:sp macro="" textlink="">
      <xdr:nvSpPr>
        <xdr:cNvPr id="466" name="Text Box 16">
          <a:extLst>
            <a:ext uri="{FF2B5EF4-FFF2-40B4-BE49-F238E27FC236}">
              <a16:creationId xmlns:a16="http://schemas.microsoft.com/office/drawing/2014/main" id="{00000000-0008-0000-0800-0000D2010000}"/>
            </a:ext>
          </a:extLst>
        </xdr:cNvPr>
        <xdr:cNvSpPr txBox="1">
          <a:spLocks noChangeArrowheads="1"/>
        </xdr:cNvSpPr>
      </xdr:nvSpPr>
      <xdr:spPr bwMode="auto">
        <a:xfrm>
          <a:off x="41690925"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70</xdr:row>
      <xdr:rowOff>0</xdr:rowOff>
    </xdr:from>
    <xdr:ext cx="95250" cy="171450"/>
    <xdr:sp macro="" textlink="">
      <xdr:nvSpPr>
        <xdr:cNvPr id="467" name="Text Box 17">
          <a:extLst>
            <a:ext uri="{FF2B5EF4-FFF2-40B4-BE49-F238E27FC236}">
              <a16:creationId xmlns:a16="http://schemas.microsoft.com/office/drawing/2014/main" id="{00000000-0008-0000-0800-0000D3010000}"/>
            </a:ext>
          </a:extLst>
        </xdr:cNvPr>
        <xdr:cNvSpPr txBox="1">
          <a:spLocks noChangeArrowheads="1"/>
        </xdr:cNvSpPr>
      </xdr:nvSpPr>
      <xdr:spPr bwMode="auto">
        <a:xfrm>
          <a:off x="41690925"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70</xdr:row>
      <xdr:rowOff>0</xdr:rowOff>
    </xdr:from>
    <xdr:ext cx="95250" cy="171450"/>
    <xdr:sp macro="" textlink="">
      <xdr:nvSpPr>
        <xdr:cNvPr id="468" name="Text Box 18">
          <a:extLst>
            <a:ext uri="{FF2B5EF4-FFF2-40B4-BE49-F238E27FC236}">
              <a16:creationId xmlns:a16="http://schemas.microsoft.com/office/drawing/2014/main" id="{00000000-0008-0000-0800-0000D4010000}"/>
            </a:ext>
          </a:extLst>
        </xdr:cNvPr>
        <xdr:cNvSpPr txBox="1">
          <a:spLocks noChangeArrowheads="1"/>
        </xdr:cNvSpPr>
      </xdr:nvSpPr>
      <xdr:spPr bwMode="auto">
        <a:xfrm>
          <a:off x="41690925"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70</xdr:row>
      <xdr:rowOff>0</xdr:rowOff>
    </xdr:from>
    <xdr:ext cx="95250" cy="171450"/>
    <xdr:sp macro="" textlink="">
      <xdr:nvSpPr>
        <xdr:cNvPr id="469" name="Text Box 19">
          <a:extLst>
            <a:ext uri="{FF2B5EF4-FFF2-40B4-BE49-F238E27FC236}">
              <a16:creationId xmlns:a16="http://schemas.microsoft.com/office/drawing/2014/main" id="{00000000-0008-0000-0800-0000D5010000}"/>
            </a:ext>
          </a:extLst>
        </xdr:cNvPr>
        <xdr:cNvSpPr txBox="1">
          <a:spLocks noChangeArrowheads="1"/>
        </xdr:cNvSpPr>
      </xdr:nvSpPr>
      <xdr:spPr bwMode="auto">
        <a:xfrm>
          <a:off x="41690925"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70</xdr:row>
      <xdr:rowOff>0</xdr:rowOff>
    </xdr:from>
    <xdr:ext cx="95250" cy="171450"/>
    <xdr:sp macro="" textlink="">
      <xdr:nvSpPr>
        <xdr:cNvPr id="470" name="Text Box 16">
          <a:extLst>
            <a:ext uri="{FF2B5EF4-FFF2-40B4-BE49-F238E27FC236}">
              <a16:creationId xmlns:a16="http://schemas.microsoft.com/office/drawing/2014/main" id="{00000000-0008-0000-0800-0000D6010000}"/>
            </a:ext>
          </a:extLst>
        </xdr:cNvPr>
        <xdr:cNvSpPr txBox="1">
          <a:spLocks noChangeArrowheads="1"/>
        </xdr:cNvSpPr>
      </xdr:nvSpPr>
      <xdr:spPr bwMode="auto">
        <a:xfrm>
          <a:off x="41690925"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70</xdr:row>
      <xdr:rowOff>0</xdr:rowOff>
    </xdr:from>
    <xdr:ext cx="95250" cy="171450"/>
    <xdr:sp macro="" textlink="">
      <xdr:nvSpPr>
        <xdr:cNvPr id="471" name="Text Box 17">
          <a:extLst>
            <a:ext uri="{FF2B5EF4-FFF2-40B4-BE49-F238E27FC236}">
              <a16:creationId xmlns:a16="http://schemas.microsoft.com/office/drawing/2014/main" id="{00000000-0008-0000-0800-0000D7010000}"/>
            </a:ext>
          </a:extLst>
        </xdr:cNvPr>
        <xdr:cNvSpPr txBox="1">
          <a:spLocks noChangeArrowheads="1"/>
        </xdr:cNvSpPr>
      </xdr:nvSpPr>
      <xdr:spPr bwMode="auto">
        <a:xfrm>
          <a:off x="41690925"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70</xdr:row>
      <xdr:rowOff>0</xdr:rowOff>
    </xdr:from>
    <xdr:ext cx="95250" cy="171450"/>
    <xdr:sp macro="" textlink="">
      <xdr:nvSpPr>
        <xdr:cNvPr id="472" name="Text Box 18">
          <a:extLst>
            <a:ext uri="{FF2B5EF4-FFF2-40B4-BE49-F238E27FC236}">
              <a16:creationId xmlns:a16="http://schemas.microsoft.com/office/drawing/2014/main" id="{00000000-0008-0000-0800-0000D8010000}"/>
            </a:ext>
          </a:extLst>
        </xdr:cNvPr>
        <xdr:cNvSpPr txBox="1">
          <a:spLocks noChangeArrowheads="1"/>
        </xdr:cNvSpPr>
      </xdr:nvSpPr>
      <xdr:spPr bwMode="auto">
        <a:xfrm>
          <a:off x="41690925"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70</xdr:row>
      <xdr:rowOff>0</xdr:rowOff>
    </xdr:from>
    <xdr:ext cx="95250" cy="171450"/>
    <xdr:sp macro="" textlink="">
      <xdr:nvSpPr>
        <xdr:cNvPr id="473" name="Text Box 19">
          <a:extLst>
            <a:ext uri="{FF2B5EF4-FFF2-40B4-BE49-F238E27FC236}">
              <a16:creationId xmlns:a16="http://schemas.microsoft.com/office/drawing/2014/main" id="{00000000-0008-0000-0800-0000D9010000}"/>
            </a:ext>
          </a:extLst>
        </xdr:cNvPr>
        <xdr:cNvSpPr txBox="1">
          <a:spLocks noChangeArrowheads="1"/>
        </xdr:cNvSpPr>
      </xdr:nvSpPr>
      <xdr:spPr bwMode="auto">
        <a:xfrm>
          <a:off x="41690925"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70</xdr:row>
      <xdr:rowOff>0</xdr:rowOff>
    </xdr:from>
    <xdr:ext cx="95250" cy="171450"/>
    <xdr:sp macro="" textlink="">
      <xdr:nvSpPr>
        <xdr:cNvPr id="474" name="Text Box 16">
          <a:extLst>
            <a:ext uri="{FF2B5EF4-FFF2-40B4-BE49-F238E27FC236}">
              <a16:creationId xmlns:a16="http://schemas.microsoft.com/office/drawing/2014/main" id="{00000000-0008-0000-0800-0000DA010000}"/>
            </a:ext>
          </a:extLst>
        </xdr:cNvPr>
        <xdr:cNvSpPr txBox="1">
          <a:spLocks noChangeArrowheads="1"/>
        </xdr:cNvSpPr>
      </xdr:nvSpPr>
      <xdr:spPr bwMode="auto">
        <a:xfrm>
          <a:off x="41690925"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70</xdr:row>
      <xdr:rowOff>0</xdr:rowOff>
    </xdr:from>
    <xdr:ext cx="95250" cy="171450"/>
    <xdr:sp macro="" textlink="">
      <xdr:nvSpPr>
        <xdr:cNvPr id="475" name="Text Box 17">
          <a:extLst>
            <a:ext uri="{FF2B5EF4-FFF2-40B4-BE49-F238E27FC236}">
              <a16:creationId xmlns:a16="http://schemas.microsoft.com/office/drawing/2014/main" id="{00000000-0008-0000-0800-0000DB010000}"/>
            </a:ext>
          </a:extLst>
        </xdr:cNvPr>
        <xdr:cNvSpPr txBox="1">
          <a:spLocks noChangeArrowheads="1"/>
        </xdr:cNvSpPr>
      </xdr:nvSpPr>
      <xdr:spPr bwMode="auto">
        <a:xfrm>
          <a:off x="41690925"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70</xdr:row>
      <xdr:rowOff>0</xdr:rowOff>
    </xdr:from>
    <xdr:ext cx="95250" cy="171450"/>
    <xdr:sp macro="" textlink="">
      <xdr:nvSpPr>
        <xdr:cNvPr id="476" name="Text Box 18">
          <a:extLst>
            <a:ext uri="{FF2B5EF4-FFF2-40B4-BE49-F238E27FC236}">
              <a16:creationId xmlns:a16="http://schemas.microsoft.com/office/drawing/2014/main" id="{00000000-0008-0000-0800-0000DC010000}"/>
            </a:ext>
          </a:extLst>
        </xdr:cNvPr>
        <xdr:cNvSpPr txBox="1">
          <a:spLocks noChangeArrowheads="1"/>
        </xdr:cNvSpPr>
      </xdr:nvSpPr>
      <xdr:spPr bwMode="auto">
        <a:xfrm>
          <a:off x="41690925"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70</xdr:row>
      <xdr:rowOff>0</xdr:rowOff>
    </xdr:from>
    <xdr:ext cx="95250" cy="171450"/>
    <xdr:sp macro="" textlink="">
      <xdr:nvSpPr>
        <xdr:cNvPr id="477" name="Text Box 19">
          <a:extLst>
            <a:ext uri="{FF2B5EF4-FFF2-40B4-BE49-F238E27FC236}">
              <a16:creationId xmlns:a16="http://schemas.microsoft.com/office/drawing/2014/main" id="{00000000-0008-0000-0800-0000DD010000}"/>
            </a:ext>
          </a:extLst>
        </xdr:cNvPr>
        <xdr:cNvSpPr txBox="1">
          <a:spLocks noChangeArrowheads="1"/>
        </xdr:cNvSpPr>
      </xdr:nvSpPr>
      <xdr:spPr bwMode="auto">
        <a:xfrm>
          <a:off x="41690925"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70</xdr:row>
      <xdr:rowOff>0</xdr:rowOff>
    </xdr:from>
    <xdr:ext cx="95250" cy="171450"/>
    <xdr:sp macro="" textlink="">
      <xdr:nvSpPr>
        <xdr:cNvPr id="478" name="Text Box 16">
          <a:extLst>
            <a:ext uri="{FF2B5EF4-FFF2-40B4-BE49-F238E27FC236}">
              <a16:creationId xmlns:a16="http://schemas.microsoft.com/office/drawing/2014/main" id="{00000000-0008-0000-0800-0000DE010000}"/>
            </a:ext>
          </a:extLst>
        </xdr:cNvPr>
        <xdr:cNvSpPr txBox="1">
          <a:spLocks noChangeArrowheads="1"/>
        </xdr:cNvSpPr>
      </xdr:nvSpPr>
      <xdr:spPr bwMode="auto">
        <a:xfrm>
          <a:off x="41690925"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70</xdr:row>
      <xdr:rowOff>0</xdr:rowOff>
    </xdr:from>
    <xdr:ext cx="95250" cy="171450"/>
    <xdr:sp macro="" textlink="">
      <xdr:nvSpPr>
        <xdr:cNvPr id="479" name="Text Box 17">
          <a:extLst>
            <a:ext uri="{FF2B5EF4-FFF2-40B4-BE49-F238E27FC236}">
              <a16:creationId xmlns:a16="http://schemas.microsoft.com/office/drawing/2014/main" id="{00000000-0008-0000-0800-0000DF010000}"/>
            </a:ext>
          </a:extLst>
        </xdr:cNvPr>
        <xdr:cNvSpPr txBox="1">
          <a:spLocks noChangeArrowheads="1"/>
        </xdr:cNvSpPr>
      </xdr:nvSpPr>
      <xdr:spPr bwMode="auto">
        <a:xfrm>
          <a:off x="41690925"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70</xdr:row>
      <xdr:rowOff>0</xdr:rowOff>
    </xdr:from>
    <xdr:ext cx="95250" cy="171450"/>
    <xdr:sp macro="" textlink="">
      <xdr:nvSpPr>
        <xdr:cNvPr id="480" name="Text Box 18">
          <a:extLst>
            <a:ext uri="{FF2B5EF4-FFF2-40B4-BE49-F238E27FC236}">
              <a16:creationId xmlns:a16="http://schemas.microsoft.com/office/drawing/2014/main" id="{00000000-0008-0000-0800-0000E0010000}"/>
            </a:ext>
          </a:extLst>
        </xdr:cNvPr>
        <xdr:cNvSpPr txBox="1">
          <a:spLocks noChangeArrowheads="1"/>
        </xdr:cNvSpPr>
      </xdr:nvSpPr>
      <xdr:spPr bwMode="auto">
        <a:xfrm>
          <a:off x="41690925"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47</xdr:col>
      <xdr:colOff>0</xdr:colOff>
      <xdr:row>70</xdr:row>
      <xdr:rowOff>0</xdr:rowOff>
    </xdr:from>
    <xdr:ext cx="95250" cy="171450"/>
    <xdr:sp macro="" textlink="">
      <xdr:nvSpPr>
        <xdr:cNvPr id="481" name="Text Box 19">
          <a:extLst>
            <a:ext uri="{FF2B5EF4-FFF2-40B4-BE49-F238E27FC236}">
              <a16:creationId xmlns:a16="http://schemas.microsoft.com/office/drawing/2014/main" id="{00000000-0008-0000-0800-0000E1010000}"/>
            </a:ext>
          </a:extLst>
        </xdr:cNvPr>
        <xdr:cNvSpPr txBox="1">
          <a:spLocks noChangeArrowheads="1"/>
        </xdr:cNvSpPr>
      </xdr:nvSpPr>
      <xdr:spPr bwMode="auto">
        <a:xfrm>
          <a:off x="41690925" y="30203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esktop/Matriz%20de%20Riesgos%20de%20Corrupcion-PLANEACION%20%20%202024%20-ok.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Users/eramirez/Downloads/M.R.%20DE%20%20Corrupcion%20DATT%202024.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Users/Thomas%20Romero/Documents/PLANEACION/RIESGOS%20DE%20CORRUPCION/PARA%20REVISION%20ultima%20cuenta/1%20MC%20CONTROL%20INTERNO/MR%20Corrupcion%20CONTROL%20INTERNO%20ajustada%20y%20validada%20%202024.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Users/eramirez/Downloads/MAPA%20DE%20RIESGOS%20DE%20CORRUPCCION-COMUNICACIONES%202024..xlsx" TargetMode="External"/></Relationships>
</file>

<file path=xl/externalLinks/_rels/externalLink13.xml.rels><?xml version="1.0" encoding="UTF-8" standalone="yes"?>
<Relationships xmlns="http://schemas.openxmlformats.org/package/2006/relationships"><Relationship Id="rId2" Type="http://schemas.openxmlformats.org/officeDocument/2006/relationships/externalLinkPath" Target="/Users/FAMILIAMARTINEZLOPEZ/Downloads/AMC-OFI-0107610-2024%20Resultados%20revisio&#769;nvalidacio&#769;n%20matriz%20de%20riesgos-%20Segunda%20Linea%20de%20Defensa/ARCHIVO%20GENERAL%20MATRIZ%20DE%20RIESGOS%20(15-08-2024).xlsx" TargetMode="External"/><Relationship Id="rId1" Type="http://schemas.openxmlformats.org/officeDocument/2006/relationships/externalLinkPath" Target="AMC-OFI-0107610-2024%20Resultados%20revisio&#769;nvalidacio&#769;n%20matriz%20de%20riesgos-%20Segunda%20Linea%20de%20Defensa/ARCHIVO%20GENERAL%20MATRIZ%20DE%20RIESGOS%20(15-08-20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esktop/Matriz%20de%20Riesgos%20de%20Corrupcion-PLANEACION%20%20AJUSTADA%20%202023%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FAMILIAMARTINEZLOPEZ/Downloads/Matriz%20Riesgos%20Corrupcion%20Escuela%20de%20Gobierno%20VF.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eramirez/Downloads/M%20ATRIZ%20DE%20RIESGOS%20%20DE%20CORRUPCION%20DE%20SECRETARIA%20DE%20PARTICIPACION%20-%202024.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eramirez/Downloads/MATRIZ%20DE%20RIESGOS%20DE%20CORRUPCION-DADIS-%202024%20OK.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Thomas%20Romero/Downloads/MATRIZ%20DE%20RIESGOS%20DE%20CORRUPCION%20%20CONTRATACION%20ESTATAL%20-JURIDICA-%202024.OK%20(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eramirez/Downloads/MATRIZ%20DE%20RIESGOS%20DE%20%20CORRUPCION%20%20CONTRATACI&#211;N%20DE%20OBRAS%20%20PUBLICAS%20-INFRAESTRUCTURA%20%202024.OK%20(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Thomas%20Romero/Downloads/Matriz%20Riesgos%20de%20Corrupcion%20Fondo%20de%20Pensiones%202024-OK.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Users/eramirez/Downloads/M.%20R%20.%20de%20Corrupcion%20%20Secretaria%20Hacienda%20%20-2024%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sheetName val="Secretaria de Planeación"/>
      <sheetName val="Secretaria General"/>
      <sheetName val="Secretaria de Hacienda"/>
      <sheetName val="Secretaria del Interior"/>
      <sheetName val="Secretaria de Participación"/>
      <sheetName val="Secretaria de Educación"/>
      <sheetName val="Secretaria de Infraestructura"/>
      <sheetName val="DADIS"/>
      <sheetName val="DATT"/>
      <sheetName val="Talento Humano"/>
      <sheetName val="Escuela de Gobierno"/>
      <sheetName val="Apoyo Logístico"/>
      <sheetName val="Archivo General"/>
      <sheetName val="Espacio Público"/>
      <sheetName val="Valorización"/>
      <sheetName val="FONPECAR"/>
      <sheetName val="OFICINA JURIDICA"/>
      <sheetName val="OAC"/>
      <sheetName val="OAI"/>
      <sheetName val="OAGRD"/>
      <sheetName val="Control Disciplinario"/>
      <sheetName val="Control Interno"/>
      <sheetName val="Criterios probabilidad impacto"/>
      <sheetName val="Evaluación controles"/>
      <sheetName val="Riesgo Residual"/>
      <sheetName val="Nivel del Riesgo"/>
      <sheetName val="Mapa de calor"/>
    </sheetNames>
    <sheetDataSet>
      <sheetData sheetId="0" refreshError="1"/>
      <sheetData sheetId="1" refreshError="1">
        <row r="18">
          <cell r="D18" t="str">
            <v>Posibilidad de recibir o solicitar algún tipo de dádiva para retardar o acelerar la expedición de los certificados de estratificación para que se obtenga un beneficio privado o en favor de un tercero.</v>
          </cell>
          <cell r="L18" t="str">
            <v>El profesional código 219 grado 35 asignado a la coordinación de la dependencia de estratificación revisa la información en los actos administrativos de estratificación y en el software cada vez que se expide un de certificado de estrato. Esto para dar cumplimiento al procedimiento existente, teniendo como insumo las bases de datos de estratificación con sus evidencias. Ante una inconsistencia en la información que soporta el certificado, el profesional código 219 grado 35, lo devuelve a quien lo elaboró para que realice los ajustees pertinentes para subsanar la situación. Resultado de la revisión tenemos el drive donde se plasma los insumos para emitir los certificados de estrato y solo tiene dominio para modificar o editar la líder del proceso.</v>
          </cell>
        </row>
        <row r="19">
          <cell r="L19" t="str">
            <v>El profesional código 219 grado 35 asignado a la coordinación de la dependencia de estratificación registra diariamente información de las solicitudes de certificado de estrato en la base de datos de seguimiento a tiempos de respuesta. El propósito del registro es llevar control de los tiempos de respuesta y recibir alertas cuando esté por vencer el tiempo de respuesta a las solicitudes. Al momento de realizar el registro de las solicitudes de certificado de estrato, se incluye: fecha de radicado, fecha de asignación a la dependencia de estratificación, código de radicado, nombre de peticionario y tipo de solicitud; cuando se realiza el registro, la base de datos calcula el tiempo transcurrido desde la fecha de radicación hasta el día actual y dependiendo el número de días transcurridos podemos identificar el estado (ÓPTIMO, PRIORIDAD o URGENTE). Una vez se registra la información de la respuesta a la solicitud de certificado de estrato, la celda de la base de datos "TIEMPO DE RESPUESTA" cambia a color naranja y determina el número de días total en dar respuesta. Si al momento de recibir alertas de PRIORIDAD o URGENTE en la base de datos, se procede a dar prioridad a dicha solicitud. Resultado del control tenemos la base de datos de seguimiento a tiempos de respuesta.</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MAPA DE CORRUPCION"/>
      <sheetName val="PREGUNTAS DE IMPACTO"/>
      <sheetName val="Control de Cambios"/>
    </sheetNames>
    <sheetDataSet>
      <sheetData sheetId="0"/>
      <sheetData sheetId="1"/>
      <sheetData sheetId="2">
        <row r="23">
          <cell r="C23">
            <v>6</v>
          </cell>
          <cell r="F23">
            <v>4</v>
          </cell>
          <cell r="I23">
            <v>6</v>
          </cell>
          <cell r="L23">
            <v>6</v>
          </cell>
        </row>
      </sheetData>
      <sheetData sheetId="3"/>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MAPA DE CORRUPCION"/>
      <sheetName val="PREGUNTAS DE IMPACTO"/>
    </sheetNames>
    <sheetDataSet>
      <sheetData sheetId="0" refreshError="1"/>
      <sheetData sheetId="1" refreshError="1"/>
      <sheetData sheetId="2">
        <row r="23">
          <cell r="C23">
            <v>13</v>
          </cell>
          <cell r="F23">
            <v>13</v>
          </cell>
          <cell r="I23">
            <v>12</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MAPA DE CORRUPCION"/>
      <sheetName val="PREGUNTAS DE IMPACTO"/>
    </sheetNames>
    <sheetDataSet>
      <sheetData sheetId="0" refreshError="1"/>
      <sheetData sheetId="1" refreshError="1"/>
      <sheetData sheetId="2">
        <row r="23">
          <cell r="C23">
            <v>10</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DICE"/>
      <sheetName val="MAPA DE CORRUPCION"/>
      <sheetName val="PREGUNTAS DE IMPACTO"/>
      <sheetName val="Control de Cambios"/>
    </sheetNames>
    <sheetDataSet>
      <sheetData sheetId="0" refreshError="1"/>
      <sheetData sheetId="1" refreshError="1"/>
      <sheetData sheetId="2">
        <row r="23">
          <cell r="C23">
            <v>13</v>
          </cell>
          <cell r="F23">
            <v>11</v>
          </cell>
          <cell r="I23">
            <v>13</v>
          </cell>
          <cell r="L23">
            <v>11</v>
          </cell>
          <cell r="O23">
            <v>11</v>
          </cell>
          <cell r="R23">
            <v>0</v>
          </cell>
          <cell r="U23">
            <v>0</v>
          </cell>
          <cell r="X23">
            <v>0</v>
          </cell>
          <cell r="AA23">
            <v>0</v>
          </cell>
          <cell r="AD23">
            <v>0</v>
          </cell>
        </row>
      </sheetData>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sheetName val="Secretaria de Planeación"/>
      <sheetName val="Secretaria General"/>
      <sheetName val="Secretaria de Hacienda"/>
      <sheetName val="Secretaria del Interior"/>
      <sheetName val="Secretaria de Participación"/>
      <sheetName val="Secretaria de Educación"/>
      <sheetName val="Secretaria de Infraestructura"/>
      <sheetName val="DADIS"/>
      <sheetName val="DATT"/>
      <sheetName val="Talento Humano"/>
      <sheetName val="Escuela de Gobierno"/>
      <sheetName val="Apoyo Logístico"/>
      <sheetName val="Archivo General"/>
      <sheetName val="Espacio Público"/>
      <sheetName val="Valorización"/>
      <sheetName val="FONPECAR"/>
      <sheetName val="OFICINA JURIDICA"/>
      <sheetName val="OAC"/>
      <sheetName val="OAI"/>
      <sheetName val="OAGRD"/>
      <sheetName val="Control Disciplinario"/>
      <sheetName val="Control Interno"/>
      <sheetName val="Criterios probabilidad impacto"/>
      <sheetName val="Evaluación controles"/>
      <sheetName val="Riesgo Residual"/>
      <sheetName val="Nivel del Riesgo"/>
      <sheetName val="Mapa de calor"/>
    </sheetNames>
    <sheetDataSet>
      <sheetData sheetId="0" refreshError="1"/>
      <sheetData sheetId="1" refreshError="1">
        <row r="11">
          <cell r="X11" t="str">
            <v>Trimestral</v>
          </cell>
        </row>
        <row r="31">
          <cell r="D31" t="str">
            <v>Posibilidad de recibir dádivas o incentivos para otorgar un registro como enajenador de vivienda en el Distrito de Cartagena sin el cumplimiento de los requisitos legales y reglamentarios generando un beneficio a un tercero.</v>
          </cell>
          <cell r="E31" t="str">
            <v>Debilidad en la ejecuciòn del procedimeinto para revisar los requisitos para expedir el registro de enajenador.</v>
          </cell>
          <cell r="L31" t="str">
            <v>El coordinador còdigo 222Grado 45 validarà la revisiòn cel certificado que el abogado elaborò cada vez que lo reciba, mediante una lista de chequeo que debe hacer llegar el abogado con sus respectrivos anexos, en el cual se identifique que el solicitante entregò todos los documentos requeridos conforme a la Ley. en el caso de encontrarse inconsistencia el coordinador grado 45 realizarà la devoluciòn al abogado o profesional que realizò el certificado sin el lleno de requisitos para que proceda a realizar el respectivo ajuste.</v>
          </cell>
        </row>
        <row r="33">
          <cell r="L33" t="str">
            <v>El coordinador còdigo 45 grado 222 revisarà semanalmente el orden de entrada de las solicitudes de registro de enajenadores en la Base de Correspondencia diligenciada por el servidor pùblico o contratista a su cargo, con los certificados enviados por los abogados que brindan respuesta  a la solicitudes. En caso de evidenciar una alteraciòn en el orden en la expediciòn de los certificados se devuelve al abogado o profesional que lo elaborò para que explique o aclare lo sucedido.</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GUNTAS DE IMPACTO"/>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MAPA DE CORRUPCION -GDSAA01"/>
      <sheetName val="MAPA DE CORRUPCION -GPCFP01"/>
      <sheetName val="MAPA DE CORRUPCION -GDSDE01"/>
      <sheetName val="PREGUNTAS DE IMPACTO"/>
    </sheetNames>
    <sheetDataSet>
      <sheetData sheetId="0" refreshError="1"/>
      <sheetData sheetId="1" refreshError="1"/>
      <sheetData sheetId="2" refreshError="1"/>
      <sheetData sheetId="3" refreshError="1"/>
      <sheetData sheetId="4">
        <row r="23">
          <cell r="C23">
            <v>11</v>
          </cell>
          <cell r="F23">
            <v>11</v>
          </cell>
          <cell r="I23">
            <v>12</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MAPA DE CORRUPCION"/>
      <sheetName val="PREGUNTAS DE IMPACTO"/>
      <sheetName val="Control de Cambios"/>
    </sheetNames>
    <sheetDataSet>
      <sheetData sheetId="0" refreshError="1"/>
      <sheetData sheetId="1" refreshError="1"/>
      <sheetData sheetId="2">
        <row r="23">
          <cell r="C23">
            <v>17</v>
          </cell>
          <cell r="F23">
            <v>10</v>
          </cell>
          <cell r="I23">
            <v>12</v>
          </cell>
          <cell r="L23">
            <v>11</v>
          </cell>
          <cell r="O23">
            <v>13</v>
          </cell>
          <cell r="R23">
            <v>11</v>
          </cell>
          <cell r="U23">
            <v>12</v>
          </cell>
          <cell r="X23">
            <v>12</v>
          </cell>
          <cell r="AA23">
            <v>12</v>
          </cell>
          <cell r="AD23">
            <v>12</v>
          </cell>
          <cell r="AG23">
            <v>7</v>
          </cell>
        </row>
      </sheetData>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MAPA DE CORRUPCION"/>
      <sheetName val="PREGUNTAS DE IMPACTO"/>
      <sheetName val="Control de Cambios"/>
    </sheetNames>
    <sheetDataSet>
      <sheetData sheetId="0" refreshError="1"/>
      <sheetData sheetId="1" refreshError="1"/>
      <sheetData sheetId="2">
        <row r="23">
          <cell r="C23">
            <v>14</v>
          </cell>
          <cell r="F23">
            <v>17</v>
          </cell>
        </row>
      </sheetData>
      <sheetData sheetId="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MAPA DE CORRUPCION"/>
      <sheetName val="PREGUNTAS DE IMPACTO"/>
      <sheetName val="Control de Cambios"/>
    </sheetNames>
    <sheetDataSet>
      <sheetData sheetId="0" refreshError="1"/>
      <sheetData sheetId="1" refreshError="1"/>
      <sheetData sheetId="2">
        <row r="23">
          <cell r="C23">
            <v>9</v>
          </cell>
        </row>
      </sheetData>
      <sheetData sheetId="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MAPA DE CORRUPCION"/>
      <sheetName val="PREGUNTAS DE IMPACTO"/>
      <sheetName val="Control de Cambios"/>
    </sheetNames>
    <sheetDataSet>
      <sheetData sheetId="0"/>
      <sheetData sheetId="1"/>
      <sheetData sheetId="2">
        <row r="23">
          <cell r="C23">
            <v>8</v>
          </cell>
          <cell r="F23">
            <v>8</v>
          </cell>
          <cell r="I23">
            <v>8</v>
          </cell>
          <cell r="L23">
            <v>8</v>
          </cell>
        </row>
      </sheetData>
      <sheetData sheetId="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MAPA DE CORRUPCION"/>
      <sheetName val="PREGUNTAS DE IMPACTO"/>
      <sheetName val="Control de Cambios"/>
    </sheetNames>
    <sheetDataSet>
      <sheetData sheetId="0" refreshError="1"/>
      <sheetData sheetId="1" refreshError="1"/>
      <sheetData sheetId="2">
        <row r="23">
          <cell r="C23">
            <v>17</v>
          </cell>
          <cell r="F23">
            <v>15</v>
          </cell>
          <cell r="I23">
            <v>17</v>
          </cell>
          <cell r="L23">
            <v>16</v>
          </cell>
          <cell r="O23">
            <v>9</v>
          </cell>
          <cell r="R23">
            <v>11</v>
          </cell>
        </row>
      </sheetData>
      <sheetData sheetId="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2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F7825-1277-9E43-AD05-E92FEF7A3E03}">
  <dimension ref="A1:BB60"/>
  <sheetViews>
    <sheetView tabSelected="1" zoomScale="80" zoomScaleNormal="80" workbookViewId="0">
      <selection activeCell="E11" sqref="E11:E15"/>
    </sheetView>
  </sheetViews>
  <sheetFormatPr baseColWidth="10" defaultRowHeight="15"/>
  <cols>
    <col min="2" max="2" width="16.33203125" bestFit="1" customWidth="1"/>
    <col min="16" max="16" width="24" bestFit="1" customWidth="1"/>
    <col min="49" max="49" width="10.5" bestFit="1" customWidth="1"/>
    <col min="52" max="52" width="17.5" bestFit="1" customWidth="1"/>
  </cols>
  <sheetData>
    <row r="1" spans="1:54" ht="16">
      <c r="A1" s="413"/>
      <c r="B1" s="413"/>
      <c r="C1" s="282" t="s">
        <v>55</v>
      </c>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414" t="s">
        <v>121</v>
      </c>
      <c r="BB1" s="415"/>
    </row>
    <row r="2" spans="1:54" ht="16">
      <c r="A2" s="413"/>
      <c r="B2" s="413"/>
      <c r="C2" s="282" t="s">
        <v>57</v>
      </c>
      <c r="D2" s="282"/>
      <c r="E2" s="282"/>
      <c r="F2" s="282"/>
      <c r="G2" s="282"/>
      <c r="H2" s="282"/>
      <c r="I2" s="282"/>
      <c r="J2" s="282"/>
      <c r="K2" s="282"/>
      <c r="L2" s="282"/>
      <c r="M2" s="282"/>
      <c r="N2" s="282"/>
      <c r="O2" s="282"/>
      <c r="P2" s="282"/>
      <c r="Q2" s="282"/>
      <c r="R2" s="282"/>
      <c r="S2" s="282"/>
      <c r="T2" s="282"/>
      <c r="U2" s="282"/>
      <c r="V2" s="282"/>
      <c r="W2" s="282"/>
      <c r="X2" s="282"/>
      <c r="Y2" s="282"/>
      <c r="Z2" s="282"/>
      <c r="AA2" s="282"/>
      <c r="AB2" s="282"/>
      <c r="AC2" s="282"/>
      <c r="AD2" s="282"/>
      <c r="AE2" s="282"/>
      <c r="AF2" s="282"/>
      <c r="AG2" s="282"/>
      <c r="AH2" s="282"/>
      <c r="AI2" s="282"/>
      <c r="AJ2" s="282"/>
      <c r="AK2" s="282"/>
      <c r="AL2" s="282"/>
      <c r="AM2" s="282"/>
      <c r="AN2" s="282"/>
      <c r="AO2" s="282"/>
      <c r="AP2" s="282"/>
      <c r="AQ2" s="282"/>
      <c r="AR2" s="282"/>
      <c r="AS2" s="282"/>
      <c r="AT2" s="282"/>
      <c r="AU2" s="282"/>
      <c r="AV2" s="282"/>
      <c r="AW2" s="282"/>
      <c r="AX2" s="282"/>
      <c r="AY2" s="282"/>
      <c r="AZ2" s="282"/>
      <c r="BA2" s="414" t="s">
        <v>122</v>
      </c>
      <c r="BB2" s="414"/>
    </row>
    <row r="3" spans="1:54" ht="16">
      <c r="A3" s="413"/>
      <c r="B3" s="413"/>
      <c r="C3" s="285" t="s">
        <v>272</v>
      </c>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7"/>
      <c r="BA3" s="414" t="s">
        <v>123</v>
      </c>
      <c r="BB3" s="414"/>
    </row>
    <row r="4" spans="1:54" ht="16">
      <c r="A4" s="413"/>
      <c r="B4" s="413"/>
      <c r="C4" s="288" t="s">
        <v>124</v>
      </c>
      <c r="D4" s="289"/>
      <c r="E4" s="289"/>
      <c r="F4" s="289"/>
      <c r="G4" s="289"/>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90"/>
      <c r="BA4" s="414" t="s">
        <v>59</v>
      </c>
      <c r="BB4" s="414"/>
    </row>
    <row r="5" spans="1:54" ht="17">
      <c r="A5" s="397" t="s">
        <v>125</v>
      </c>
      <c r="B5" s="398"/>
      <c r="C5" s="398"/>
      <c r="D5" s="398"/>
      <c r="E5" s="398"/>
      <c r="F5" s="399"/>
      <c r="G5" s="406" t="s">
        <v>60</v>
      </c>
      <c r="H5" s="407"/>
      <c r="I5" s="46" t="s">
        <v>126</v>
      </c>
      <c r="J5" s="876" t="s">
        <v>917</v>
      </c>
      <c r="K5" s="877"/>
      <c r="L5" s="877"/>
      <c r="M5" s="877"/>
      <c r="N5" s="271" t="s">
        <v>128</v>
      </c>
      <c r="O5" s="272"/>
      <c r="P5" s="8"/>
      <c r="Q5" s="47" t="s">
        <v>129</v>
      </c>
      <c r="R5" s="410" t="s">
        <v>205</v>
      </c>
      <c r="S5" s="411"/>
      <c r="T5" s="308" t="s">
        <v>61</v>
      </c>
      <c r="U5" s="309"/>
      <c r="V5" s="412"/>
      <c r="W5" s="273">
        <v>45519</v>
      </c>
      <c r="X5" s="274"/>
      <c r="Y5" s="274"/>
      <c r="Z5" s="275"/>
      <c r="AA5" s="271" t="s">
        <v>62</v>
      </c>
      <c r="AB5" s="272"/>
      <c r="AC5" s="394">
        <v>2024</v>
      </c>
      <c r="AD5" s="395"/>
      <c r="AE5" s="396"/>
      <c r="AF5" s="9"/>
      <c r="AG5" s="9"/>
      <c r="AH5" s="9"/>
      <c r="AI5" s="9"/>
      <c r="AJ5" s="9"/>
      <c r="AK5" s="9"/>
      <c r="AL5" s="9"/>
      <c r="AM5" s="9"/>
      <c r="AN5" s="9"/>
      <c r="AO5" s="9"/>
      <c r="AP5" s="9"/>
      <c r="AQ5" s="9"/>
      <c r="AR5" s="9"/>
      <c r="AS5" s="9"/>
      <c r="AT5" s="9"/>
      <c r="AU5" s="9"/>
      <c r="AV5" s="9"/>
      <c r="AW5" s="9"/>
      <c r="AX5" s="9"/>
      <c r="AY5" s="9"/>
      <c r="AZ5" s="9"/>
      <c r="BA5" s="9"/>
      <c r="BB5" s="10"/>
    </row>
    <row r="6" spans="1:54" ht="60">
      <c r="A6" s="397" t="s">
        <v>131</v>
      </c>
      <c r="B6" s="398"/>
      <c r="C6" s="398"/>
      <c r="D6" s="398"/>
      <c r="E6" s="398"/>
      <c r="F6" s="399"/>
      <c r="G6" s="789" t="s">
        <v>918</v>
      </c>
      <c r="H6" s="790"/>
      <c r="I6" s="790"/>
      <c r="J6" s="790"/>
      <c r="K6" s="790"/>
      <c r="L6" s="790"/>
      <c r="M6" s="790"/>
      <c r="N6" s="790"/>
      <c r="O6" s="791"/>
      <c r="P6" s="48" t="s">
        <v>133</v>
      </c>
      <c r="Q6" s="403"/>
      <c r="R6" s="404"/>
      <c r="S6" s="404"/>
      <c r="T6" s="404"/>
      <c r="U6" s="404"/>
      <c r="V6" s="404"/>
      <c r="W6" s="404"/>
      <c r="X6" s="404"/>
      <c r="Y6" s="404"/>
      <c r="Z6" s="404"/>
      <c r="AA6" s="404"/>
      <c r="AB6" s="404"/>
      <c r="AC6" s="404"/>
      <c r="AD6" s="404"/>
      <c r="AE6" s="405"/>
      <c r="AF6" s="49"/>
      <c r="AG6" s="49"/>
      <c r="AH6" s="49"/>
      <c r="AI6" s="49"/>
      <c r="AJ6" s="49"/>
      <c r="AK6" s="49"/>
      <c r="AL6" s="49"/>
      <c r="AM6" s="49"/>
      <c r="AN6" s="49"/>
      <c r="AO6" s="49"/>
      <c r="AP6" s="49"/>
      <c r="AQ6" s="49"/>
      <c r="AR6" s="49"/>
      <c r="AS6" s="49"/>
      <c r="AT6" s="49"/>
      <c r="AU6" s="49"/>
      <c r="AV6" s="49"/>
      <c r="AW6" s="49"/>
      <c r="AX6" s="49"/>
      <c r="AY6" s="49"/>
      <c r="AZ6" s="49"/>
      <c r="BA6" s="49"/>
      <c r="BB6" s="50"/>
    </row>
    <row r="7" spans="1:54" ht="16">
      <c r="A7" s="291" t="s">
        <v>37</v>
      </c>
      <c r="B7" s="295" t="s">
        <v>38</v>
      </c>
      <c r="C7" s="296"/>
      <c r="D7" s="296"/>
      <c r="E7" s="296"/>
      <c r="F7" s="296"/>
      <c r="G7" s="296"/>
      <c r="H7" s="297"/>
      <c r="I7" s="307" t="s">
        <v>39</v>
      </c>
      <c r="J7" s="307"/>
      <c r="K7" s="307"/>
      <c r="L7" s="295" t="s">
        <v>40</v>
      </c>
      <c r="M7" s="296"/>
      <c r="N7" s="296"/>
      <c r="O7" s="308" t="s">
        <v>0</v>
      </c>
      <c r="P7" s="309"/>
      <c r="Q7" s="309"/>
      <c r="R7" s="309"/>
      <c r="S7" s="309"/>
      <c r="T7" s="309"/>
      <c r="U7" s="309"/>
      <c r="V7" s="309"/>
      <c r="W7" s="309"/>
      <c r="X7" s="309"/>
      <c r="Y7" s="309"/>
      <c r="Z7" s="309"/>
      <c r="AA7" s="309"/>
      <c r="AB7" s="309"/>
      <c r="AC7" s="309"/>
      <c r="AD7" s="309"/>
      <c r="AE7" s="309"/>
      <c r="AF7" s="309"/>
      <c r="AG7" s="309"/>
      <c r="AH7" s="309"/>
      <c r="AI7" s="309"/>
      <c r="AJ7" s="309"/>
      <c r="AK7" s="309"/>
      <c r="AL7" s="309"/>
      <c r="AM7" s="309"/>
      <c r="AN7" s="309"/>
      <c r="AO7" s="309"/>
      <c r="AP7" s="309"/>
      <c r="AQ7" s="309"/>
      <c r="AR7" s="309"/>
      <c r="AS7" s="307" t="s">
        <v>27</v>
      </c>
      <c r="AT7" s="307" t="s">
        <v>28</v>
      </c>
      <c r="AU7" s="307" t="s">
        <v>29</v>
      </c>
      <c r="AV7" s="307" t="s">
        <v>30</v>
      </c>
      <c r="AW7" s="291" t="s">
        <v>31</v>
      </c>
      <c r="AX7" s="291" t="s">
        <v>32</v>
      </c>
      <c r="AY7" s="291" t="s">
        <v>33</v>
      </c>
      <c r="AZ7" s="291" t="s">
        <v>34</v>
      </c>
      <c r="BA7" s="291" t="s">
        <v>35</v>
      </c>
      <c r="BB7" s="291" t="s">
        <v>36</v>
      </c>
    </row>
    <row r="8" spans="1:54">
      <c r="A8" s="292"/>
      <c r="B8" s="298"/>
      <c r="C8" s="299"/>
      <c r="D8" s="299"/>
      <c r="E8" s="299"/>
      <c r="F8" s="299"/>
      <c r="G8" s="299"/>
      <c r="H8" s="300"/>
      <c r="I8" s="307"/>
      <c r="J8" s="307"/>
      <c r="K8" s="307"/>
      <c r="L8" s="298"/>
      <c r="M8" s="299"/>
      <c r="N8" s="299"/>
      <c r="O8" s="294" t="s">
        <v>1</v>
      </c>
      <c r="P8" s="294" t="s">
        <v>2</v>
      </c>
      <c r="Q8" s="295" t="s">
        <v>3</v>
      </c>
      <c r="R8" s="296"/>
      <c r="S8" s="296"/>
      <c r="T8" s="296"/>
      <c r="U8" s="296"/>
      <c r="V8" s="296"/>
      <c r="W8" s="296"/>
      <c r="X8" s="296"/>
      <c r="Y8" s="296"/>
      <c r="Z8" s="296"/>
      <c r="AA8" s="296"/>
      <c r="AB8" s="296"/>
      <c r="AC8" s="296"/>
      <c r="AD8" s="296"/>
      <c r="AE8" s="296"/>
      <c r="AF8" s="296"/>
      <c r="AG8" s="296"/>
      <c r="AH8" s="296"/>
      <c r="AI8" s="296"/>
      <c r="AJ8" s="296"/>
      <c r="AK8" s="296"/>
      <c r="AL8" s="296"/>
      <c r="AM8" s="296"/>
      <c r="AN8" s="296"/>
      <c r="AO8" s="297"/>
      <c r="AP8" s="301" t="s">
        <v>4</v>
      </c>
      <c r="AQ8" s="291" t="s">
        <v>5</v>
      </c>
      <c r="AR8" s="304" t="s">
        <v>6</v>
      </c>
      <c r="AS8" s="307"/>
      <c r="AT8" s="307"/>
      <c r="AU8" s="307"/>
      <c r="AV8" s="307"/>
      <c r="AW8" s="292"/>
      <c r="AX8" s="292"/>
      <c r="AY8" s="292"/>
      <c r="AZ8" s="292"/>
      <c r="BA8" s="292"/>
      <c r="BB8" s="292"/>
    </row>
    <row r="9" spans="1:54">
      <c r="A9" s="292"/>
      <c r="B9" s="291" t="s">
        <v>41</v>
      </c>
      <c r="C9" s="390" t="s">
        <v>42</v>
      </c>
      <c r="D9" s="391"/>
      <c r="E9" s="391"/>
      <c r="F9" s="391"/>
      <c r="G9" s="392"/>
      <c r="H9" s="393" t="s">
        <v>43</v>
      </c>
      <c r="I9" s="291" t="s">
        <v>44</v>
      </c>
      <c r="J9" s="291" t="s">
        <v>45</v>
      </c>
      <c r="K9" s="291" t="s">
        <v>46</v>
      </c>
      <c r="L9" s="291" t="s">
        <v>47</v>
      </c>
      <c r="M9" s="291" t="s">
        <v>28</v>
      </c>
      <c r="N9" s="291" t="s">
        <v>48</v>
      </c>
      <c r="O9" s="294"/>
      <c r="P9" s="294"/>
      <c r="Q9" s="298"/>
      <c r="R9" s="299"/>
      <c r="S9" s="299"/>
      <c r="T9" s="299"/>
      <c r="U9" s="299"/>
      <c r="V9" s="299"/>
      <c r="W9" s="299"/>
      <c r="X9" s="299"/>
      <c r="Y9" s="299"/>
      <c r="Z9" s="299"/>
      <c r="AA9" s="299"/>
      <c r="AB9" s="299"/>
      <c r="AC9" s="299"/>
      <c r="AD9" s="299"/>
      <c r="AE9" s="299"/>
      <c r="AF9" s="299"/>
      <c r="AG9" s="299"/>
      <c r="AH9" s="299"/>
      <c r="AI9" s="299"/>
      <c r="AJ9" s="299"/>
      <c r="AK9" s="299"/>
      <c r="AL9" s="299"/>
      <c r="AM9" s="299"/>
      <c r="AN9" s="299"/>
      <c r="AO9" s="300"/>
      <c r="AP9" s="302"/>
      <c r="AQ9" s="292"/>
      <c r="AR9" s="305"/>
      <c r="AS9" s="307"/>
      <c r="AT9" s="307"/>
      <c r="AU9" s="307"/>
      <c r="AV9" s="307"/>
      <c r="AW9" s="292"/>
      <c r="AX9" s="292"/>
      <c r="AY9" s="292"/>
      <c r="AZ9" s="292"/>
      <c r="BA9" s="292"/>
      <c r="BB9" s="292"/>
    </row>
    <row r="10" spans="1:54" ht="48">
      <c r="A10" s="292"/>
      <c r="B10" s="292"/>
      <c r="C10" s="52" t="s">
        <v>49</v>
      </c>
      <c r="D10" s="52" t="s">
        <v>50</v>
      </c>
      <c r="E10" s="52" t="s">
        <v>51</v>
      </c>
      <c r="F10" s="52" t="s">
        <v>52</v>
      </c>
      <c r="G10" s="53" t="s">
        <v>53</v>
      </c>
      <c r="H10" s="393"/>
      <c r="I10" s="293"/>
      <c r="J10" s="293"/>
      <c r="K10" s="293"/>
      <c r="L10" s="293"/>
      <c r="M10" s="293"/>
      <c r="N10" s="293"/>
      <c r="O10" s="294"/>
      <c r="P10" s="294"/>
      <c r="Q10" s="13" t="s">
        <v>7</v>
      </c>
      <c r="R10" s="13" t="s">
        <v>8</v>
      </c>
      <c r="S10" s="13" t="s">
        <v>9</v>
      </c>
      <c r="T10" s="13" t="s">
        <v>8</v>
      </c>
      <c r="U10" s="13" t="s">
        <v>10</v>
      </c>
      <c r="V10" s="13" t="s">
        <v>8</v>
      </c>
      <c r="W10" s="13" t="s">
        <v>11</v>
      </c>
      <c r="X10" s="13" t="s">
        <v>8</v>
      </c>
      <c r="Y10" s="13" t="s">
        <v>12</v>
      </c>
      <c r="Z10" s="13" t="s">
        <v>8</v>
      </c>
      <c r="AA10" s="14" t="s">
        <v>13</v>
      </c>
      <c r="AB10" s="13" t="s">
        <v>8</v>
      </c>
      <c r="AC10" s="14" t="s">
        <v>14</v>
      </c>
      <c r="AD10" s="13" t="s">
        <v>8</v>
      </c>
      <c r="AE10" s="13" t="s">
        <v>15</v>
      </c>
      <c r="AF10" s="15" t="s">
        <v>16</v>
      </c>
      <c r="AG10" s="15" t="s">
        <v>17</v>
      </c>
      <c r="AH10" s="15" t="s">
        <v>18</v>
      </c>
      <c r="AI10" s="15" t="s">
        <v>19</v>
      </c>
      <c r="AJ10" s="15" t="s">
        <v>20</v>
      </c>
      <c r="AK10" s="15" t="s">
        <v>21</v>
      </c>
      <c r="AL10" s="15" t="s">
        <v>22</v>
      </c>
      <c r="AM10" s="15" t="s">
        <v>23</v>
      </c>
      <c r="AN10" s="13" t="s">
        <v>24</v>
      </c>
      <c r="AO10" s="15" t="s">
        <v>25</v>
      </c>
      <c r="AP10" s="303"/>
      <c r="AQ10" s="293"/>
      <c r="AR10" s="306"/>
      <c r="AS10" s="307"/>
      <c r="AT10" s="307"/>
      <c r="AU10" s="307"/>
      <c r="AV10" s="307"/>
      <c r="AW10" s="293"/>
      <c r="AX10" s="293"/>
      <c r="AY10" s="293"/>
      <c r="AZ10" s="293"/>
      <c r="BA10" s="293"/>
      <c r="BB10" s="293"/>
    </row>
    <row r="11" spans="1:54" ht="409.6">
      <c r="A11" s="310">
        <v>1</v>
      </c>
      <c r="B11" s="360" t="s">
        <v>919</v>
      </c>
      <c r="C11" s="310" t="s">
        <v>66</v>
      </c>
      <c r="D11" s="310" t="s">
        <v>66</v>
      </c>
      <c r="E11" s="310" t="s">
        <v>66</v>
      </c>
      <c r="F11" s="310" t="s">
        <v>66</v>
      </c>
      <c r="G11" s="318" t="s">
        <v>54</v>
      </c>
      <c r="H11" s="360" t="s">
        <v>373</v>
      </c>
      <c r="I11" s="321" t="s">
        <v>136</v>
      </c>
      <c r="J11" s="317">
        <f>IF(I11="","",IF(I11="Mas de 1 vez al año",5,IF(I11="Al menos 1 vez en el ultimo año",4,IF(I11="Al menos 1 vez en los ultimos 2 años",3,IF(I11="Al menos 1 vez en los ultimos 5 años",2,IF(I11="No se ha presentado en los ultimos 5 años",1,))))))</f>
        <v>3</v>
      </c>
      <c r="K11" s="315" t="str">
        <f>IF(J11&lt;=0,"",IF(J11&lt;=1,"Rara Vez",IF(J11&lt;=2,"Improbable",IF(J11&lt;=3,"Posible",IF(J11&lt;=4,"Probable","Casi seguro")))))</f>
        <v>Posible</v>
      </c>
      <c r="L11" s="346">
        <f>+'[13]PREGUNTAS DE IMPACTO'!C23</f>
        <v>13</v>
      </c>
      <c r="M11" s="315" t="str">
        <f>IF(L11&lt;=0,"",IF(L11&lt;=5,"Moderado",IF(L11&lt;=11,"Mayor",IF(L11&lt;=20,"Catastrofico","Catastrofico"))))</f>
        <v>Catastrofico</v>
      </c>
      <c r="N11" s="316" t="str">
        <f>IF(OR(AND(K11="RaraVez",M11="Insignificante"),AND(K11="Rara Vez",M11="Menor"),AND(K11="Improbable",M11="Insignificante"),AND(K11="Improbable",M11="Menor")),"Bajo",IF(OR(AND(K11="Rara Vez",M11="Moderado"),AND(K11="Improbable",M11="Moderado"),AND(K11="Posible",M11="Menor"),AND(K11="Probable",M11="Insignificante")),"Moderado",IF(OR(AND(K11="Rara Vez",M11="Mayor"),AND(K11="Improbable",M11="Mayor"),AND(K11="Posible",M11="Moderado"),AND(K11="Probable",M11="Moderado"),AND(K11="Probable",M11="Menor"),AND(K11="Casi seguro",M11="Insignificante"),AND(K11="Casi seguro",M11="Menor")),"Alto",IF(OR(AND(K11="Rara Vez",M11="Catastrofico"),AND(K11="Improbable",M11="Catastrofico"),AND(K11="Posible",M11="Catastrofico"),AND(K11="Posible",M11="Mayor"),AND(K11="Probable",M11="Catastrofico"),AND(K11="Probable",M11="Mayor"),AND(K11="Casi seguro",M11="Moderado"),AND(K11="Casi seguro",M11="Mayor"),AND(K11="Casi seguro",M11="Catastrofico")),"Extremo",""))))</f>
        <v>Extremo</v>
      </c>
      <c r="O11" s="18">
        <v>1</v>
      </c>
      <c r="P11" s="102" t="s">
        <v>920</v>
      </c>
      <c r="Q11" s="1" t="s">
        <v>67</v>
      </c>
      <c r="R11" s="3">
        <f>IF(Q11="","",IF(Q11="Asignado",15,IF(Q11="No Asigando",0,)))</f>
        <v>15</v>
      </c>
      <c r="S11" s="1" t="s">
        <v>68</v>
      </c>
      <c r="T11" s="4">
        <f>IF(S11="","",IF(S11="Adecuado",15,IF(S11="inadecuado",0,)))</f>
        <v>15</v>
      </c>
      <c r="U11" s="1" t="s">
        <v>69</v>
      </c>
      <c r="V11" s="4">
        <f>IF(U11="","",IF(U11="Oportuna",15,IF(U11="inoportuna",0,)))</f>
        <v>15</v>
      </c>
      <c r="W11" s="1" t="s">
        <v>70</v>
      </c>
      <c r="X11" s="4">
        <f>IF(W11="","",IF(W11="Prevenir",15,IF(W11="Detectar",10,IF(W11="No es control",0,))))</f>
        <v>15</v>
      </c>
      <c r="Y11" s="1" t="s">
        <v>71</v>
      </c>
      <c r="Z11" s="4">
        <f>IF(Y11="","",IF(Y11="Confiable",15,IF(Y11="No confiable",0,)))</f>
        <v>15</v>
      </c>
      <c r="AA11" s="1" t="s">
        <v>72</v>
      </c>
      <c r="AB11" s="4">
        <f>IF(AA11="","",IF(AA11="Se investigan y resuelven oportunamente",15,IF(AA11="Nose investigan y resuelven oportunamente",0,)))</f>
        <v>15</v>
      </c>
      <c r="AC11" s="1" t="s">
        <v>73</v>
      </c>
      <c r="AD11" s="4">
        <f>IF(AC11="","",IF(AC11="Completa",10,IF(AC11="Incompleta,No existe",5,)))</f>
        <v>10</v>
      </c>
      <c r="AE11" s="4">
        <f>+R11+T11+V11+X11+Z11+AB11+AD11</f>
        <v>100</v>
      </c>
      <c r="AF11" s="3" t="str">
        <f>IF(AE11&lt;=0,"",IF(AE11=0,"NA",IF(AE11&lt;=85,"Debil",IF(AE11&lt;=95,"Moderado",IF(AE11&lt;=100,"Fuerte","Fuerte")))))</f>
        <v>Fuerte</v>
      </c>
      <c r="AG11" s="2" t="s">
        <v>74</v>
      </c>
      <c r="AH11" s="3" t="str">
        <f>IF(AG11="","",IF(AG11="El control no se ejecuta por parte del responsable","Debil",IF(AG11="El control se ejecuta algunas veces por parte del responsable","Moderado",IF(AG11="El control se ejecuta de manera consistente por parte del responsable","Fuerte",IF(AG11="NA","NA","""")))))</f>
        <v>Fuerte</v>
      </c>
      <c r="AI11" s="5" t="str">
        <f t="shared" ref="AI11:AI60" si="0">IF(OR(AND(AF11="Fuerte",AH11="Fuerte")),"Fuerte",IF(OR(AND(AF11="Fuerte",AH11="Moderado")),"Moderado",IF(OR(AND(AF11="Fuerte",AH11="Debil")),"Debil",IF(OR(AND(AF11="Moderado",AH11="Fuerte")),"Moderado",IF(OR(AND(AF11="Moderado",AH11="Moderado")),"Moderado",IF(OR(AND(AF11="Moderado",AH11="Debil")),"Debil",IF(OR(AND(AF11="Debil",AH11="Fuerte")),"Debil",IF(OR(AND(AF11="Debil",AH11="Moderado")),"Debil",IF(OR(AND(AF11="Debil",AH11="Debil")),"Debil",IF(OR(AND(AH11="NA")),"NA"))))))))))</f>
        <v>Fuerte</v>
      </c>
      <c r="AJ11" s="6">
        <f>IF(AI11="","",IF(AI11="Fuerte",100,IF(AI11="Moderado",50,IF(AI11="Debil",0,))))</f>
        <v>100</v>
      </c>
      <c r="AK11" s="3" t="str">
        <f t="shared" ref="AK11:AK60" si="1">IF(OR(AND(AI11="Fuerte")),"No",IF(OR(AND(AI11="Moderado")),"Si",IF(OR(AND(AI11="Debil")),"Si",IF(OR(AND(AI11="NA")),"NA"))))</f>
        <v>No</v>
      </c>
      <c r="AL11" s="310">
        <f>COUNTA(O11,O12,O13,O14,O15)</f>
        <v>2</v>
      </c>
      <c r="AM11" s="317">
        <f>(+AJ11+AJ12+AJ13+AJ14+AJ15)/AL11</f>
        <v>100</v>
      </c>
      <c r="AN11" s="310" t="str">
        <f>IF(AM11&lt;0,"",IF(AM11&lt;50,"Debil",IF(AM11&lt;=99,"Moderado",IF(AM11&lt;=100,"Fuerte","Fuerte"))))</f>
        <v>Fuerte</v>
      </c>
      <c r="AO11" s="315" t="s">
        <v>26</v>
      </c>
      <c r="AP11" s="338" t="str">
        <f>IF(OR(AND(AN11="Fuerte",AO11="directamente")),"2",IF(OR(AND(AN11="Fuerte",AO11="no disminuye")),"0",IF(OR(AND(AN11="Moderado",AO11="directamente")),"1",IF(OR(AND(AN11="Moderado",AO11="no disminuye")),"0",IF(OR(AND(AN11="Debil",AO11="directamente")),"0",IF(OR(AND(AN11="Debil",AO11="no disminuye")),"0",""))))))</f>
        <v>2</v>
      </c>
      <c r="AQ11" s="341">
        <f>+J11-AP11</f>
        <v>1</v>
      </c>
      <c r="AR11" s="343">
        <f>+J11-AP11</f>
        <v>1</v>
      </c>
      <c r="AS11" s="315" t="str">
        <f>IF(AQ11&lt;-1,"",IF(AQ11&lt;=1,"Rara Vez",IF(AQ11&lt;=2,"Improbable",IF(AQ11&lt;=3,"Posible",IF(AQ11&lt;=4,"Probable","Casi seguro")))))</f>
        <v>Rara Vez</v>
      </c>
      <c r="AT11" s="315" t="str">
        <f>IF(L11&lt;=0,"",IF(L11&lt;=5,"Moderado",IF(L11&lt;=11,"Mayor",IF(L11&lt;=20,"Catastrofico","Catastrofico"))))</f>
        <v>Catastrofico</v>
      </c>
      <c r="AU11" s="328" t="str">
        <f>IF(OR(AND(AS11="RaraVez",AT11="Insignificante"),AND(AS11="Rara Vez",AT11="Menor"),AND(AS11="Improbable",AT11="Insignificante"),AND(AS11="Improbable",AT11="Menor")),"Bajo",IF(OR(AND(AS11="Rara Vez",AT11="Moderado"),AND(AS11="Improbable",AT11="Moderado"),AND(AS11="Posible",AT11="Menor"),AND(AS11="Probable",AT11="Insignificante")),"Moderado",IF(OR(AND(AS11="Rara Vez",AT11="Mayor"),AND(AS11="Improbable",AT11="Mayor"),AND(AS11="Posible",AT11="Moderado"),AND(AS11="Probable",AT11="Moderado"),AND(AS11="Probable",AT11="Menor"),AND(AS11="Casi seguro",AT11="Insignificante"),AND(AS11="Casi seguro",AT11="Menor")),"Alto",IF(OR(AND(AS11="Rara Vez",AT11="Catastrofico"),AND(AS11="Improbable",AT11="Catastrofico"),AND(AS11="Posible",AT11="Catastrofico"),AND(AS11="Posible",AT11="Mayor"),AND(AS11="Probable",AT11="Catastrofico"),AND(AS11="Probable",AT11="Mayor"),AND(AS11="Casi seguro",AT11="Moderado"),AND(AS11="Casi seguro",AT11="Mayor"),AND(AS11="Casi seguro",AT11="Catastrofico")),"Extremo",""))))</f>
        <v>Extremo</v>
      </c>
      <c r="AV11" s="331" t="str">
        <f>IF(AU11="","",IF(AU11="Extremo","Evitar el riesgo",IF(AU11="Alto","Compartir el riesgo",IF(AU11="Moderado","Reducir el riesgo",IF(AU11="Bajo","Reducir el riesgo")))))</f>
        <v>Evitar el riesgo</v>
      </c>
      <c r="AW11" s="372" t="s">
        <v>374</v>
      </c>
      <c r="AX11" s="337">
        <v>45323</v>
      </c>
      <c r="AY11" s="337">
        <v>45657</v>
      </c>
      <c r="AZ11" s="121" t="s">
        <v>921</v>
      </c>
      <c r="BA11" s="325" t="s">
        <v>301</v>
      </c>
      <c r="BB11" s="322" t="s">
        <v>375</v>
      </c>
    </row>
    <row r="12" spans="1:54" ht="409.6">
      <c r="A12" s="310"/>
      <c r="B12" s="360"/>
      <c r="C12" s="310"/>
      <c r="D12" s="310"/>
      <c r="E12" s="310"/>
      <c r="F12" s="310"/>
      <c r="G12" s="319"/>
      <c r="H12" s="360"/>
      <c r="I12" s="321"/>
      <c r="J12" s="317"/>
      <c r="K12" s="315"/>
      <c r="L12" s="346"/>
      <c r="M12" s="315"/>
      <c r="N12" s="316"/>
      <c r="O12" s="18">
        <v>2</v>
      </c>
      <c r="P12" s="102" t="s">
        <v>922</v>
      </c>
      <c r="Q12" s="1" t="s">
        <v>67</v>
      </c>
      <c r="R12" s="3">
        <f t="shared" ref="R12:R15" si="2">IF(Q12="","",IF(Q12="Asignado",15,IF(Q12="No Asigando",0,)))</f>
        <v>15</v>
      </c>
      <c r="S12" s="1" t="s">
        <v>68</v>
      </c>
      <c r="T12" s="4">
        <f t="shared" ref="T12:T15" si="3">IF(S12="","",IF(S12="Adecuado",15,IF(S12="inadecuado",0,)))</f>
        <v>15</v>
      </c>
      <c r="U12" s="1" t="s">
        <v>69</v>
      </c>
      <c r="V12" s="4">
        <f t="shared" ref="V12:V15" si="4">IF(U12="","",IF(U12="Oportuna",15,IF(U12="inoportuna",0,)))</f>
        <v>15</v>
      </c>
      <c r="W12" s="1" t="s">
        <v>70</v>
      </c>
      <c r="X12" s="4">
        <f t="shared" ref="X12:X15" si="5">IF(W12="","",IF(W12="Prevenir",15,IF(W12="Detectar",10,IF(W12="No es control",0,))))</f>
        <v>15</v>
      </c>
      <c r="Y12" s="1" t="s">
        <v>71</v>
      </c>
      <c r="Z12" s="4">
        <f t="shared" ref="Z12:Z15" si="6">IF(Y12="","",IF(Y12="Confiable",15,IF(Y12="No confiable",0,)))</f>
        <v>15</v>
      </c>
      <c r="AA12" s="1" t="s">
        <v>72</v>
      </c>
      <c r="AB12" s="4">
        <f t="shared" ref="AB12:AB15" si="7">IF(AA12="","",IF(AA12="Se investigan y resuelven oportunamente",15,IF(AA12="Nose investigan y resuelven oportunamente",0,)))</f>
        <v>15</v>
      </c>
      <c r="AC12" s="1" t="s">
        <v>73</v>
      </c>
      <c r="AD12" s="4">
        <f t="shared" ref="AD12:AD15" si="8">IF(AC12="","",IF(AC12="Completa",10,IF(AC12="Incompleta,No existe",5,)))</f>
        <v>10</v>
      </c>
      <c r="AE12" s="4">
        <f t="shared" ref="AE12:AE15" si="9">+R12+T12+V12+X12+Z12+AB12+AD12</f>
        <v>100</v>
      </c>
      <c r="AF12" s="3" t="str">
        <f t="shared" ref="AF12:AF15" si="10">IF(AE12&lt;=0,"",IF(AE12=0,"NA",IF(AE12&lt;=85,"Debil",IF(AE12&lt;=95,"Moderado",IF(AE12&lt;=100,"Fuerte","Fuerte")))))</f>
        <v>Fuerte</v>
      </c>
      <c r="AG12" s="2" t="s">
        <v>74</v>
      </c>
      <c r="AH12" s="3" t="str">
        <f t="shared" ref="AH12:AH15" si="11">IF(AG12="","",IF(AG12="El control no se ejecuta por parte del responsable","Debil",IF(AG12="El control se ejecuta algunas veces por parte del responsable","Moderado",IF(AG12="El control se ejecuta de manera consistente por parte del responsable","Fuerte",IF(AG12="NA","NA","""")))))</f>
        <v>Fuerte</v>
      </c>
      <c r="AI12" s="5" t="str">
        <f t="shared" si="0"/>
        <v>Fuerte</v>
      </c>
      <c r="AJ12" s="6">
        <f t="shared" ref="AJ12:AJ15" si="12">IF(AI12="","",IF(AI12="Fuerte",100,IF(AI12="Moderado",50,IF(AI12="Debil",0,))))</f>
        <v>100</v>
      </c>
      <c r="AK12" s="3" t="str">
        <f t="shared" si="1"/>
        <v>No</v>
      </c>
      <c r="AL12" s="310"/>
      <c r="AM12" s="317"/>
      <c r="AN12" s="310"/>
      <c r="AO12" s="315"/>
      <c r="AP12" s="339"/>
      <c r="AQ12" s="342"/>
      <c r="AR12" s="344"/>
      <c r="AS12" s="315"/>
      <c r="AT12" s="315"/>
      <c r="AU12" s="329"/>
      <c r="AV12" s="332" t="str">
        <f t="shared" ref="AV12:AV15" si="13">IF(AU12="","",IF(AU12="El control no se ejecuta por parte del responsable","Debil",IF(AU12="El control se ejecuta algunas veces por parte del responsable","Moderado",IF(AU12="El control se ejecuta de manera consistente por parte del responsable","Fuerte","Fuerte"))))</f>
        <v/>
      </c>
      <c r="AW12" s="373"/>
      <c r="AX12" s="323"/>
      <c r="AY12" s="323"/>
      <c r="AZ12" s="373" t="s">
        <v>923</v>
      </c>
      <c r="BA12" s="326"/>
      <c r="BB12" s="323"/>
    </row>
    <row r="13" spans="1:54">
      <c r="A13" s="310"/>
      <c r="B13" s="360"/>
      <c r="C13" s="310"/>
      <c r="D13" s="310"/>
      <c r="E13" s="310"/>
      <c r="F13" s="310"/>
      <c r="G13" s="319"/>
      <c r="H13" s="360"/>
      <c r="I13" s="321"/>
      <c r="J13" s="317"/>
      <c r="K13" s="315"/>
      <c r="L13" s="346"/>
      <c r="M13" s="315"/>
      <c r="N13" s="316"/>
      <c r="O13" s="3"/>
      <c r="P13" s="3"/>
      <c r="Q13" s="1" t="s">
        <v>63</v>
      </c>
      <c r="R13" s="3">
        <f t="shared" si="2"/>
        <v>0</v>
      </c>
      <c r="S13" s="1" t="s">
        <v>63</v>
      </c>
      <c r="T13" s="4">
        <f t="shared" si="3"/>
        <v>0</v>
      </c>
      <c r="U13" s="1" t="s">
        <v>63</v>
      </c>
      <c r="V13" s="4">
        <f t="shared" si="4"/>
        <v>0</v>
      </c>
      <c r="W13" s="1" t="s">
        <v>63</v>
      </c>
      <c r="X13" s="4">
        <f t="shared" si="5"/>
        <v>0</v>
      </c>
      <c r="Y13" s="1" t="s">
        <v>63</v>
      </c>
      <c r="Z13" s="4">
        <f t="shared" si="6"/>
        <v>0</v>
      </c>
      <c r="AA13" s="1" t="s">
        <v>63</v>
      </c>
      <c r="AB13" s="4">
        <f t="shared" si="7"/>
        <v>0</v>
      </c>
      <c r="AC13" s="1" t="s">
        <v>63</v>
      </c>
      <c r="AD13" s="4">
        <f t="shared" si="8"/>
        <v>0</v>
      </c>
      <c r="AE13" s="4">
        <f t="shared" si="9"/>
        <v>0</v>
      </c>
      <c r="AF13" s="3" t="str">
        <f t="shared" si="10"/>
        <v/>
      </c>
      <c r="AG13" s="2" t="s">
        <v>63</v>
      </c>
      <c r="AH13" s="3" t="str">
        <f t="shared" si="11"/>
        <v>NA</v>
      </c>
      <c r="AI13" s="5" t="str">
        <f t="shared" si="0"/>
        <v>NA</v>
      </c>
      <c r="AJ13" s="6">
        <f t="shared" si="12"/>
        <v>0</v>
      </c>
      <c r="AK13" s="3" t="str">
        <f t="shared" si="1"/>
        <v>NA</v>
      </c>
      <c r="AL13" s="310"/>
      <c r="AM13" s="317"/>
      <c r="AN13" s="310"/>
      <c r="AO13" s="315"/>
      <c r="AP13" s="339"/>
      <c r="AQ13" s="342"/>
      <c r="AR13" s="344"/>
      <c r="AS13" s="315"/>
      <c r="AT13" s="315"/>
      <c r="AU13" s="329"/>
      <c r="AV13" s="332" t="str">
        <f t="shared" si="13"/>
        <v/>
      </c>
      <c r="AW13" s="373"/>
      <c r="AX13" s="323"/>
      <c r="AY13" s="323"/>
      <c r="AZ13" s="373"/>
      <c r="BA13" s="326"/>
      <c r="BB13" s="323"/>
    </row>
    <row r="14" spans="1:54">
      <c r="A14" s="310"/>
      <c r="B14" s="360"/>
      <c r="C14" s="310"/>
      <c r="D14" s="310"/>
      <c r="E14" s="310"/>
      <c r="F14" s="310"/>
      <c r="G14" s="319"/>
      <c r="H14" s="360"/>
      <c r="I14" s="321"/>
      <c r="J14" s="317"/>
      <c r="K14" s="315"/>
      <c r="L14" s="346"/>
      <c r="M14" s="315"/>
      <c r="N14" s="316"/>
      <c r="O14" s="3"/>
      <c r="P14" s="3"/>
      <c r="Q14" s="1" t="s">
        <v>63</v>
      </c>
      <c r="R14" s="3">
        <f t="shared" si="2"/>
        <v>0</v>
      </c>
      <c r="S14" s="1" t="s">
        <v>63</v>
      </c>
      <c r="T14" s="4">
        <f t="shared" si="3"/>
        <v>0</v>
      </c>
      <c r="U14" s="1" t="s">
        <v>63</v>
      </c>
      <c r="V14" s="4">
        <f t="shared" si="4"/>
        <v>0</v>
      </c>
      <c r="W14" s="1" t="s">
        <v>63</v>
      </c>
      <c r="X14" s="4">
        <f t="shared" si="5"/>
        <v>0</v>
      </c>
      <c r="Y14" s="1" t="s">
        <v>63</v>
      </c>
      <c r="Z14" s="4">
        <f t="shared" si="6"/>
        <v>0</v>
      </c>
      <c r="AA14" s="1" t="s">
        <v>63</v>
      </c>
      <c r="AB14" s="4">
        <f t="shared" si="7"/>
        <v>0</v>
      </c>
      <c r="AC14" s="1" t="s">
        <v>63</v>
      </c>
      <c r="AD14" s="4">
        <f t="shared" si="8"/>
        <v>0</v>
      </c>
      <c r="AE14" s="4">
        <f t="shared" si="9"/>
        <v>0</v>
      </c>
      <c r="AF14" s="3" t="str">
        <f t="shared" si="10"/>
        <v/>
      </c>
      <c r="AG14" s="2" t="s">
        <v>63</v>
      </c>
      <c r="AH14" s="3" t="str">
        <f t="shared" si="11"/>
        <v>NA</v>
      </c>
      <c r="AI14" s="5" t="str">
        <f t="shared" si="0"/>
        <v>NA</v>
      </c>
      <c r="AJ14" s="6">
        <f t="shared" si="12"/>
        <v>0</v>
      </c>
      <c r="AK14" s="3" t="str">
        <f t="shared" si="1"/>
        <v>NA</v>
      </c>
      <c r="AL14" s="310"/>
      <c r="AM14" s="317"/>
      <c r="AN14" s="310"/>
      <c r="AO14" s="315"/>
      <c r="AP14" s="339"/>
      <c r="AQ14" s="342"/>
      <c r="AR14" s="344"/>
      <c r="AS14" s="315"/>
      <c r="AT14" s="315"/>
      <c r="AU14" s="329"/>
      <c r="AV14" s="332" t="str">
        <f t="shared" si="13"/>
        <v/>
      </c>
      <c r="AW14" s="373"/>
      <c r="AX14" s="323"/>
      <c r="AY14" s="323"/>
      <c r="AZ14" s="373"/>
      <c r="BA14" s="326"/>
      <c r="BB14" s="323"/>
    </row>
    <row r="15" spans="1:54">
      <c r="A15" s="310"/>
      <c r="B15" s="360"/>
      <c r="C15" s="310"/>
      <c r="D15" s="310"/>
      <c r="E15" s="310"/>
      <c r="F15" s="310"/>
      <c r="G15" s="320"/>
      <c r="H15" s="360"/>
      <c r="I15" s="321"/>
      <c r="J15" s="317"/>
      <c r="K15" s="315"/>
      <c r="L15" s="346"/>
      <c r="M15" s="315"/>
      <c r="N15" s="316"/>
      <c r="O15" s="3"/>
      <c r="P15" s="3"/>
      <c r="Q15" s="1" t="s">
        <v>63</v>
      </c>
      <c r="R15" s="3">
        <f t="shared" si="2"/>
        <v>0</v>
      </c>
      <c r="S15" s="1" t="s">
        <v>63</v>
      </c>
      <c r="T15" s="4">
        <f t="shared" si="3"/>
        <v>0</v>
      </c>
      <c r="U15" s="1" t="s">
        <v>63</v>
      </c>
      <c r="V15" s="4">
        <f t="shared" si="4"/>
        <v>0</v>
      </c>
      <c r="W15" s="1" t="s">
        <v>63</v>
      </c>
      <c r="X15" s="4">
        <f t="shared" si="5"/>
        <v>0</v>
      </c>
      <c r="Y15" s="1" t="s">
        <v>63</v>
      </c>
      <c r="Z15" s="4">
        <f t="shared" si="6"/>
        <v>0</v>
      </c>
      <c r="AA15" s="1" t="s">
        <v>63</v>
      </c>
      <c r="AB15" s="4">
        <f t="shared" si="7"/>
        <v>0</v>
      </c>
      <c r="AC15" s="1" t="s">
        <v>63</v>
      </c>
      <c r="AD15" s="4">
        <f t="shared" si="8"/>
        <v>0</v>
      </c>
      <c r="AE15" s="4">
        <f t="shared" si="9"/>
        <v>0</v>
      </c>
      <c r="AF15" s="3" t="str">
        <f t="shared" si="10"/>
        <v/>
      </c>
      <c r="AG15" s="2" t="s">
        <v>63</v>
      </c>
      <c r="AH15" s="3" t="str">
        <f t="shared" si="11"/>
        <v>NA</v>
      </c>
      <c r="AI15" s="5" t="str">
        <f t="shared" si="0"/>
        <v>NA</v>
      </c>
      <c r="AJ15" s="6">
        <f t="shared" si="12"/>
        <v>0</v>
      </c>
      <c r="AK15" s="3" t="str">
        <f t="shared" si="1"/>
        <v>NA</v>
      </c>
      <c r="AL15" s="310"/>
      <c r="AM15" s="317"/>
      <c r="AN15" s="310"/>
      <c r="AO15" s="315"/>
      <c r="AP15" s="340"/>
      <c r="AQ15" s="342"/>
      <c r="AR15" s="345"/>
      <c r="AS15" s="315"/>
      <c r="AT15" s="315"/>
      <c r="AU15" s="330"/>
      <c r="AV15" s="333" t="str">
        <f t="shared" si="13"/>
        <v/>
      </c>
      <c r="AW15" s="374"/>
      <c r="AX15" s="324"/>
      <c r="AY15" s="324"/>
      <c r="AZ15" s="374"/>
      <c r="BA15" s="327"/>
      <c r="BB15" s="324"/>
    </row>
    <row r="16" spans="1:54" ht="409.6">
      <c r="A16" s="310">
        <v>2</v>
      </c>
      <c r="B16" s="360" t="s">
        <v>924</v>
      </c>
      <c r="C16" s="310" t="s">
        <v>66</v>
      </c>
      <c r="D16" s="310" t="s">
        <v>66</v>
      </c>
      <c r="E16" s="310" t="s">
        <v>66</v>
      </c>
      <c r="F16" s="310" t="s">
        <v>66</v>
      </c>
      <c r="G16" s="318" t="s">
        <v>54</v>
      </c>
      <c r="H16" s="360" t="s">
        <v>376</v>
      </c>
      <c r="I16" s="321" t="s">
        <v>75</v>
      </c>
      <c r="J16" s="317">
        <f>IF(I16="","",IF(I16="Mas de 1 vez al año",5,IF(I16="Al menos 1 vez en el ultimo año",4,IF(I16="Al menos 1 vez en los ultimos 2 años",3,IF(I16="Al menos 1 vez en los ultimos 5 años",2,IF(I16="No se ha presentado en los ultimos 5 años",1,))))))</f>
        <v>1</v>
      </c>
      <c r="K16" s="315" t="str">
        <f>IF(J16&lt;=0,"",IF(J16&lt;=1,"Rara Vez",IF(J16&lt;=2,"Improbable",IF(J16&lt;=3,"Posible",IF(J16&lt;=4,"Probable","Casi seguro")))))</f>
        <v>Rara Vez</v>
      </c>
      <c r="L16" s="346">
        <f>+'[13]PREGUNTAS DE IMPACTO'!F23</f>
        <v>11</v>
      </c>
      <c r="M16" s="315" t="str">
        <f>IF(L16&lt;=0,"",IF(L16&lt;=5,"Moderado",IF(L16&lt;=11,"Mayor",IF(L16&lt;=20,"Catastrofico","Catastrofico"))))</f>
        <v>Mayor</v>
      </c>
      <c r="N16" s="316" t="str">
        <f>IF(OR(AND(K16="RaraVez",M16="Insignificante"),AND(K16="Rara Vez",M16="Menor"),AND(K16="Improbable",M16="Insignificante"),AND(K16="Improbable",M16="Menor")),"Bajo",IF(OR(AND(K16="Rara Vez",M16="Moderado"),AND(K16="Improbable",M16="Moderado"),AND(K16="Posible",M16="Menor"),AND(K16="Probable",M16="Insignificante")),"Moderado",IF(OR(AND(K16="Rara Vez",M16="Mayor"),AND(K16="Improbable",M16="Mayor"),AND(K16="Posible",M16="Moderado"),AND(K16="Probable",M16="Moderado"),AND(K16="Probable",M16="Menor"),AND(K16="Casi seguro",M16="Insignificante"),AND(K16="Casi seguro",M16="Menor")),"Alto",IF(OR(AND(K16="Rara Vez",M16="Catastrofico"),AND(K16="Improbable",M16="Catastrofico"),AND(K16="Posible",M16="Catastrofico"),AND(K16="Posible",M16="Mayor"),AND(K16="Probable",M16="Catastrofico"),AND(K16="Probable",M16="Mayor"),AND(K16="Casi seguro",M16="Moderado"),AND(K16="Casi seguro",M16="Mayor"),AND(K16="Casi seguro",M16="Catastrofico")),"Extremo",""))))</f>
        <v>Alto</v>
      </c>
      <c r="O16" s="3">
        <v>3</v>
      </c>
      <c r="P16" s="102" t="s">
        <v>925</v>
      </c>
      <c r="Q16" s="1" t="s">
        <v>67</v>
      </c>
      <c r="R16" s="3">
        <f>IF(Q16="","",IF(Q16="Asignado",15,IF(Q16="No Asigando",0,)))</f>
        <v>15</v>
      </c>
      <c r="S16" s="1" t="s">
        <v>68</v>
      </c>
      <c r="T16" s="4">
        <f>IF(S16="","",IF(S16="Adecuado",15,IF(S16="inadecuado",0,)))</f>
        <v>15</v>
      </c>
      <c r="U16" s="1" t="s">
        <v>69</v>
      </c>
      <c r="V16" s="4">
        <f>IF(U16="","",IF(U16="Oportuna",15,IF(U16="inoportuna",0,)))</f>
        <v>15</v>
      </c>
      <c r="W16" s="1" t="s">
        <v>70</v>
      </c>
      <c r="X16" s="4">
        <f>IF(W16="","",IF(W16="Prevenir",15,IF(W16="Detectar",10,IF(W16="No es control",0,))))</f>
        <v>15</v>
      </c>
      <c r="Y16" s="1" t="s">
        <v>71</v>
      </c>
      <c r="Z16" s="4">
        <f>IF(Y16="","",IF(Y16="Confiable",15,IF(Y16="No confiable",0,)))</f>
        <v>15</v>
      </c>
      <c r="AA16" s="1" t="s">
        <v>72</v>
      </c>
      <c r="AB16" s="4">
        <f>IF(AA16="","",IF(AA16="Se investigan y resuelven oportunamente",15,IF(AA16="Nose investigan y resuelven oportunamente",0,)))</f>
        <v>15</v>
      </c>
      <c r="AC16" s="1" t="s">
        <v>73</v>
      </c>
      <c r="AD16" s="4">
        <f>IF(AC16="","",IF(AC16="Completa",10,IF(AC16="Incompleta,No existe",5,)))</f>
        <v>10</v>
      </c>
      <c r="AE16" s="4">
        <f>+R16+T16+V16+X16+Z16+AB16+AD16</f>
        <v>100</v>
      </c>
      <c r="AF16" s="3" t="str">
        <f>IF(AE16&lt;=0,"",IF(AE16=0,"NA",IF(AE16&lt;=85,"Debil",IF(AE16&lt;=95,"Moderado",IF(AE16&lt;=100,"Fuerte","Fuerte")))))</f>
        <v>Fuerte</v>
      </c>
      <c r="AG16" s="2" t="s">
        <v>74</v>
      </c>
      <c r="AH16" s="3" t="str">
        <f>IF(AG16="","",IF(AG16="El control no se ejecuta por parte del responsable","Debil",IF(AG16="El control se ejecuta algunas veces por parte del responsable","Moderado",IF(AG16="El control se ejecuta de manera consistente por parte del responsable","Fuerte",IF(AG16="NA","NA","""")))))</f>
        <v>Fuerte</v>
      </c>
      <c r="AI16" s="5" t="str">
        <f t="shared" si="0"/>
        <v>Fuerte</v>
      </c>
      <c r="AJ16" s="6">
        <f>IF(AI16="","",IF(AI16="Fuerte",100,IF(AI16="Moderado",50,IF(AI16="Debil",0,))))</f>
        <v>100</v>
      </c>
      <c r="AK16" s="3" t="str">
        <f t="shared" si="1"/>
        <v>No</v>
      </c>
      <c r="AL16" s="310">
        <f>COUNTA(O16,O17,O18,O19,O20)</f>
        <v>2</v>
      </c>
      <c r="AM16" s="317">
        <f>(+AJ16+AJ17+AJ18+AJ19+AJ20)/AL16</f>
        <v>100</v>
      </c>
      <c r="AN16" s="310" t="str">
        <f>IF(AM16&lt;0,"",IF(AM16&lt;50,"Debil",IF(AM16&lt;=99,"Moderado",IF(AM16&lt;=100,"Fuerte","Fuerte"))))</f>
        <v>Fuerte</v>
      </c>
      <c r="AO16" s="315" t="s">
        <v>26</v>
      </c>
      <c r="AP16" s="338" t="str">
        <f>IF(OR(AND(AN16="Fuerte",AO16="directamente")),"2",IF(OR(AND(AN16="Fuerte",AO16="no disminuye")),"0",IF(OR(AND(AN16="Moderado",AO16="directamente")),"1",IF(OR(AND(AN16="Moderado",AO16="no disminuye")),"0",IF(OR(AND(AN16="Debil",AO16="directamente")),"0",IF(OR(AND(AN16="Debil",AO16="no disminuye")),"0",""))))))</f>
        <v>2</v>
      </c>
      <c r="AQ16" s="341">
        <f>+J16-AP16</f>
        <v>-1</v>
      </c>
      <c r="AR16" s="343">
        <f>+J16-AP16</f>
        <v>-1</v>
      </c>
      <c r="AS16" s="315" t="str">
        <f>IF(AQ16&lt;-1,"",IF(AQ16&lt;=1,"Rara Vez",IF(AQ16&lt;=2,"Improbable",IF(AQ16&lt;=3,"Posible",IF(AQ16&lt;=4,"Probable","Casi seguro")))))</f>
        <v>Rara Vez</v>
      </c>
      <c r="AT16" s="315" t="str">
        <f>IF(L16&lt;=0,"",IF(L16&lt;=5,"Moderado",IF(L16&lt;=11,"Mayor",IF(L16&lt;=20,"Catastrofico","Catastrofico"))))</f>
        <v>Mayor</v>
      </c>
      <c r="AU16" s="328" t="str">
        <f>IF(OR(AND(AS16="RaraVez",AT16="Insignificante"),AND(AS16="Rara Vez",AT16="Menor"),AND(AS16="Improbable",AT16="Insignificante"),AND(AS16="Improbable",AT16="Menor")),"Bajo",IF(OR(AND(AS16="Rara Vez",AT16="Moderado"),AND(AS16="Improbable",AT16="Moderado"),AND(AS16="Posible",AT16="Menor"),AND(AS16="Probable",AT16="Insignificante")),"Moderado",IF(OR(AND(AS16="Rara Vez",AT16="Mayor"),AND(AS16="Improbable",AT16="Mayor"),AND(AS16="Posible",AT16="Moderado"),AND(AS16="Probable",AT16="Moderado"),AND(AS16="Probable",AT16="Menor"),AND(AS16="Casi seguro",AT16="Insignificante"),AND(AS16="Casi seguro",AT16="Menor")),"Alto",IF(OR(AND(AS16="Rara Vez",AT16="Catastrofico"),AND(AS16="Improbable",AT16="Catastrofico"),AND(AS16="Posible",AT16="Catastrofico"),AND(AS16="Posible",AT16="Mayor"),AND(AS16="Probable",AT16="Catastrofico"),AND(AS16="Probable",AT16="Mayor"),AND(AS16="Casi seguro",AT16="Moderado"),AND(AS16="Casi seguro",AT16="Mayor"),AND(AS16="Casi seguro",AT16="Catastrofico")),"Extremo",""))))</f>
        <v>Alto</v>
      </c>
      <c r="AV16" s="331" t="str">
        <f>IF(AU16="","",IF(AU16="Extremo","Evitar el riesgo",IF(AU16="Alto","Compartir el riesgo",IF(AU16="Moderado","Reducir el riesgo",IF(AU16="Bajo","Reducir el riesgo")))))</f>
        <v>Compartir el riesgo</v>
      </c>
      <c r="AW16" s="372" t="s">
        <v>377</v>
      </c>
      <c r="AX16" s="750">
        <v>45323</v>
      </c>
      <c r="AY16" s="750">
        <v>45657</v>
      </c>
      <c r="AZ16" s="878" t="s">
        <v>926</v>
      </c>
      <c r="BA16" s="325" t="s">
        <v>301</v>
      </c>
      <c r="BB16" s="322" t="s">
        <v>375</v>
      </c>
    </row>
    <row r="17" spans="1:54" ht="409.6">
      <c r="A17" s="310"/>
      <c r="B17" s="360"/>
      <c r="C17" s="310"/>
      <c r="D17" s="310"/>
      <c r="E17" s="310"/>
      <c r="F17" s="310"/>
      <c r="G17" s="319"/>
      <c r="H17" s="360"/>
      <c r="I17" s="321"/>
      <c r="J17" s="317"/>
      <c r="K17" s="315"/>
      <c r="L17" s="346"/>
      <c r="M17" s="315"/>
      <c r="N17" s="316"/>
      <c r="O17" s="3">
        <v>4</v>
      </c>
      <c r="P17" s="102" t="s">
        <v>927</v>
      </c>
      <c r="Q17" s="1" t="s">
        <v>67</v>
      </c>
      <c r="R17" s="3">
        <f t="shared" ref="R17:R20" si="14">IF(Q17="","",IF(Q17="Asignado",15,IF(Q17="No Asigando",0,)))</f>
        <v>15</v>
      </c>
      <c r="S17" s="1" t="s">
        <v>68</v>
      </c>
      <c r="T17" s="4">
        <f t="shared" ref="T17:T20" si="15">IF(S17="","",IF(S17="Adecuado",15,IF(S17="inadecuado",0,)))</f>
        <v>15</v>
      </c>
      <c r="U17" s="1" t="s">
        <v>69</v>
      </c>
      <c r="V17" s="4">
        <f t="shared" ref="V17:V20" si="16">IF(U17="","",IF(U17="Oportuna",15,IF(U17="inoportuna",0,)))</f>
        <v>15</v>
      </c>
      <c r="W17" s="1" t="s">
        <v>70</v>
      </c>
      <c r="X17" s="4">
        <f t="shared" ref="X17:X20" si="17">IF(W17="","",IF(W17="Prevenir",15,IF(W17="Detectar",10,IF(W17="No es control",0,))))</f>
        <v>15</v>
      </c>
      <c r="Y17" s="1" t="s">
        <v>71</v>
      </c>
      <c r="Z17" s="4">
        <f t="shared" ref="Z17:Z20" si="18">IF(Y17="","",IF(Y17="Confiable",15,IF(Y17="No confiable",0,)))</f>
        <v>15</v>
      </c>
      <c r="AA17" s="1" t="s">
        <v>72</v>
      </c>
      <c r="AB17" s="4">
        <f t="shared" ref="AB17:AB20" si="19">IF(AA17="","",IF(AA17="Se investigan y resuelven oportunamente",15,IF(AA17="Nose investigan y resuelven oportunamente",0,)))</f>
        <v>15</v>
      </c>
      <c r="AC17" s="1" t="s">
        <v>73</v>
      </c>
      <c r="AD17" s="4">
        <f t="shared" ref="AD17:AD20" si="20">IF(AC17="","",IF(AC17="Completa",10,IF(AC17="Incompleta,No existe",5,)))</f>
        <v>10</v>
      </c>
      <c r="AE17" s="4">
        <f t="shared" ref="AE17:AE20" si="21">+R17+T17+V17+X17+Z17+AB17+AD17</f>
        <v>100</v>
      </c>
      <c r="AF17" s="3" t="str">
        <f t="shared" ref="AF17:AF20" si="22">IF(AE17&lt;=0,"",IF(AE17=0,"NA",IF(AE17&lt;=85,"Debil",IF(AE17&lt;=95,"Moderado",IF(AE17&lt;=100,"Fuerte","Fuerte")))))</f>
        <v>Fuerte</v>
      </c>
      <c r="AG17" s="2" t="s">
        <v>74</v>
      </c>
      <c r="AH17" s="3" t="str">
        <f t="shared" ref="AH17:AH20" si="23">IF(AG17="","",IF(AG17="El control no se ejecuta por parte del responsable","Debil",IF(AG17="El control se ejecuta algunas veces por parte del responsable","Moderado",IF(AG17="El control se ejecuta de manera consistente por parte del responsable","Fuerte",IF(AG17="NA","NA","""")))))</f>
        <v>Fuerte</v>
      </c>
      <c r="AI17" s="5" t="str">
        <f t="shared" si="0"/>
        <v>Fuerte</v>
      </c>
      <c r="AJ17" s="6">
        <f t="shared" ref="AJ17:AJ20" si="24">IF(AI17="","",IF(AI17="Fuerte",100,IF(AI17="Moderado",50,IF(AI17="Debil",0,))))</f>
        <v>100</v>
      </c>
      <c r="AK17" s="3" t="str">
        <f t="shared" si="1"/>
        <v>No</v>
      </c>
      <c r="AL17" s="310"/>
      <c r="AM17" s="317"/>
      <c r="AN17" s="310"/>
      <c r="AO17" s="315"/>
      <c r="AP17" s="339"/>
      <c r="AQ17" s="342"/>
      <c r="AR17" s="344"/>
      <c r="AS17" s="315"/>
      <c r="AT17" s="315"/>
      <c r="AU17" s="329"/>
      <c r="AV17" s="332" t="str">
        <f t="shared" ref="AV17:AV20" si="25">IF(AU17="","",IF(AU17="El control no se ejecuta por parte del responsable","Debil",IF(AU17="El control se ejecuta algunas veces por parte del responsable","Moderado",IF(AU17="El control se ejecuta de manera consistente por parte del responsable","Fuerte","Fuerte"))))</f>
        <v/>
      </c>
      <c r="AW17" s="373"/>
      <c r="AX17" s="326"/>
      <c r="AY17" s="326"/>
      <c r="AZ17" s="323" t="s">
        <v>928</v>
      </c>
      <c r="BA17" s="326"/>
      <c r="BB17" s="323"/>
    </row>
    <row r="18" spans="1:54">
      <c r="A18" s="310"/>
      <c r="B18" s="360"/>
      <c r="C18" s="310"/>
      <c r="D18" s="310"/>
      <c r="E18" s="310"/>
      <c r="F18" s="310"/>
      <c r="G18" s="319"/>
      <c r="H18" s="360"/>
      <c r="I18" s="321"/>
      <c r="J18" s="317"/>
      <c r="K18" s="315"/>
      <c r="L18" s="346"/>
      <c r="M18" s="315"/>
      <c r="N18" s="316"/>
      <c r="O18" s="3"/>
      <c r="P18" s="3"/>
      <c r="Q18" s="1" t="s">
        <v>63</v>
      </c>
      <c r="R18" s="3">
        <f t="shared" si="14"/>
        <v>0</v>
      </c>
      <c r="S18" s="1" t="s">
        <v>63</v>
      </c>
      <c r="T18" s="4">
        <f t="shared" si="15"/>
        <v>0</v>
      </c>
      <c r="U18" s="1" t="s">
        <v>63</v>
      </c>
      <c r="V18" s="4">
        <f t="shared" si="16"/>
        <v>0</v>
      </c>
      <c r="W18" s="1" t="s">
        <v>63</v>
      </c>
      <c r="X18" s="4">
        <f t="shared" si="17"/>
        <v>0</v>
      </c>
      <c r="Y18" s="1" t="s">
        <v>63</v>
      </c>
      <c r="Z18" s="4">
        <f t="shared" si="18"/>
        <v>0</v>
      </c>
      <c r="AA18" s="1" t="s">
        <v>63</v>
      </c>
      <c r="AB18" s="4">
        <f t="shared" si="19"/>
        <v>0</v>
      </c>
      <c r="AC18" s="1" t="s">
        <v>63</v>
      </c>
      <c r="AD18" s="4">
        <f t="shared" si="20"/>
        <v>0</v>
      </c>
      <c r="AE18" s="4">
        <f t="shared" si="21"/>
        <v>0</v>
      </c>
      <c r="AF18" s="3" t="str">
        <f t="shared" si="22"/>
        <v/>
      </c>
      <c r="AG18" s="2" t="s">
        <v>63</v>
      </c>
      <c r="AH18" s="3" t="str">
        <f t="shared" si="23"/>
        <v>NA</v>
      </c>
      <c r="AI18" s="5" t="str">
        <f t="shared" si="0"/>
        <v>NA</v>
      </c>
      <c r="AJ18" s="6">
        <f t="shared" si="24"/>
        <v>0</v>
      </c>
      <c r="AK18" s="3" t="str">
        <f t="shared" si="1"/>
        <v>NA</v>
      </c>
      <c r="AL18" s="310"/>
      <c r="AM18" s="317"/>
      <c r="AN18" s="310"/>
      <c r="AO18" s="315"/>
      <c r="AP18" s="339"/>
      <c r="AQ18" s="342"/>
      <c r="AR18" s="344"/>
      <c r="AS18" s="315"/>
      <c r="AT18" s="315"/>
      <c r="AU18" s="329"/>
      <c r="AV18" s="332" t="str">
        <f t="shared" si="25"/>
        <v/>
      </c>
      <c r="AW18" s="373"/>
      <c r="AX18" s="326"/>
      <c r="AY18" s="326"/>
      <c r="AZ18" s="323"/>
      <c r="BA18" s="326"/>
      <c r="BB18" s="323"/>
    </row>
    <row r="19" spans="1:54">
      <c r="A19" s="310"/>
      <c r="B19" s="360"/>
      <c r="C19" s="310"/>
      <c r="D19" s="310"/>
      <c r="E19" s="310"/>
      <c r="F19" s="310"/>
      <c r="G19" s="319"/>
      <c r="H19" s="360"/>
      <c r="I19" s="321"/>
      <c r="J19" s="317"/>
      <c r="K19" s="315"/>
      <c r="L19" s="346"/>
      <c r="M19" s="315"/>
      <c r="N19" s="316"/>
      <c r="O19" s="3"/>
      <c r="P19" s="3"/>
      <c r="Q19" s="1" t="s">
        <v>63</v>
      </c>
      <c r="R19" s="3">
        <f t="shared" si="14"/>
        <v>0</v>
      </c>
      <c r="S19" s="1" t="s">
        <v>63</v>
      </c>
      <c r="T19" s="4">
        <f t="shared" si="15"/>
        <v>0</v>
      </c>
      <c r="U19" s="1" t="s">
        <v>63</v>
      </c>
      <c r="V19" s="4">
        <f t="shared" si="16"/>
        <v>0</v>
      </c>
      <c r="W19" s="1" t="s">
        <v>63</v>
      </c>
      <c r="X19" s="4">
        <f t="shared" si="17"/>
        <v>0</v>
      </c>
      <c r="Y19" s="1" t="s">
        <v>63</v>
      </c>
      <c r="Z19" s="4">
        <f t="shared" si="18"/>
        <v>0</v>
      </c>
      <c r="AA19" s="1" t="s">
        <v>63</v>
      </c>
      <c r="AB19" s="4">
        <f t="shared" si="19"/>
        <v>0</v>
      </c>
      <c r="AC19" s="1" t="s">
        <v>63</v>
      </c>
      <c r="AD19" s="4">
        <f t="shared" si="20"/>
        <v>0</v>
      </c>
      <c r="AE19" s="4">
        <f t="shared" si="21"/>
        <v>0</v>
      </c>
      <c r="AF19" s="3" t="str">
        <f t="shared" si="22"/>
        <v/>
      </c>
      <c r="AG19" s="2" t="s">
        <v>63</v>
      </c>
      <c r="AH19" s="3" t="str">
        <f t="shared" si="23"/>
        <v>NA</v>
      </c>
      <c r="AI19" s="5" t="str">
        <f t="shared" si="0"/>
        <v>NA</v>
      </c>
      <c r="AJ19" s="6">
        <f t="shared" si="24"/>
        <v>0</v>
      </c>
      <c r="AK19" s="3" t="str">
        <f t="shared" si="1"/>
        <v>NA</v>
      </c>
      <c r="AL19" s="310"/>
      <c r="AM19" s="317"/>
      <c r="AN19" s="310"/>
      <c r="AO19" s="315"/>
      <c r="AP19" s="339"/>
      <c r="AQ19" s="342"/>
      <c r="AR19" s="344"/>
      <c r="AS19" s="315"/>
      <c r="AT19" s="315"/>
      <c r="AU19" s="329"/>
      <c r="AV19" s="332" t="str">
        <f t="shared" si="25"/>
        <v/>
      </c>
      <c r="AW19" s="373"/>
      <c r="AX19" s="326"/>
      <c r="AY19" s="326"/>
      <c r="AZ19" s="323"/>
      <c r="BA19" s="326"/>
      <c r="BB19" s="323"/>
    </row>
    <row r="20" spans="1:54">
      <c r="A20" s="310"/>
      <c r="B20" s="360"/>
      <c r="C20" s="310"/>
      <c r="D20" s="310"/>
      <c r="E20" s="310"/>
      <c r="F20" s="310"/>
      <c r="G20" s="320"/>
      <c r="H20" s="360"/>
      <c r="I20" s="321"/>
      <c r="J20" s="317"/>
      <c r="K20" s="315"/>
      <c r="L20" s="346"/>
      <c r="M20" s="315"/>
      <c r="N20" s="316"/>
      <c r="O20" s="3"/>
      <c r="P20" s="3"/>
      <c r="Q20" s="1" t="s">
        <v>63</v>
      </c>
      <c r="R20" s="3">
        <f t="shared" si="14"/>
        <v>0</v>
      </c>
      <c r="S20" s="1" t="s">
        <v>63</v>
      </c>
      <c r="T20" s="4">
        <f t="shared" si="15"/>
        <v>0</v>
      </c>
      <c r="U20" s="1" t="s">
        <v>63</v>
      </c>
      <c r="V20" s="4">
        <f t="shared" si="16"/>
        <v>0</v>
      </c>
      <c r="W20" s="1" t="s">
        <v>63</v>
      </c>
      <c r="X20" s="4">
        <f t="shared" si="17"/>
        <v>0</v>
      </c>
      <c r="Y20" s="1" t="s">
        <v>63</v>
      </c>
      <c r="Z20" s="4">
        <f t="shared" si="18"/>
        <v>0</v>
      </c>
      <c r="AA20" s="1" t="s">
        <v>63</v>
      </c>
      <c r="AB20" s="4">
        <f t="shared" si="19"/>
        <v>0</v>
      </c>
      <c r="AC20" s="1" t="s">
        <v>63</v>
      </c>
      <c r="AD20" s="4">
        <f t="shared" si="20"/>
        <v>0</v>
      </c>
      <c r="AE20" s="4">
        <f t="shared" si="21"/>
        <v>0</v>
      </c>
      <c r="AF20" s="3" t="str">
        <f t="shared" si="22"/>
        <v/>
      </c>
      <c r="AG20" s="2" t="s">
        <v>63</v>
      </c>
      <c r="AH20" s="3" t="str">
        <f t="shared" si="23"/>
        <v>NA</v>
      </c>
      <c r="AI20" s="5" t="str">
        <f t="shared" si="0"/>
        <v>NA</v>
      </c>
      <c r="AJ20" s="6">
        <f t="shared" si="24"/>
        <v>0</v>
      </c>
      <c r="AK20" s="3" t="str">
        <f t="shared" si="1"/>
        <v>NA</v>
      </c>
      <c r="AL20" s="310"/>
      <c r="AM20" s="317"/>
      <c r="AN20" s="310"/>
      <c r="AO20" s="315"/>
      <c r="AP20" s="340"/>
      <c r="AQ20" s="342"/>
      <c r="AR20" s="345"/>
      <c r="AS20" s="315"/>
      <c r="AT20" s="315"/>
      <c r="AU20" s="330"/>
      <c r="AV20" s="333" t="str">
        <f t="shared" si="25"/>
        <v/>
      </c>
      <c r="AW20" s="374"/>
      <c r="AX20" s="327"/>
      <c r="AY20" s="327"/>
      <c r="AZ20" s="324"/>
      <c r="BA20" s="327"/>
      <c r="BB20" s="324"/>
    </row>
    <row r="21" spans="1:54" ht="409.6">
      <c r="A21" s="310">
        <v>3</v>
      </c>
      <c r="B21" s="360" t="s">
        <v>929</v>
      </c>
      <c r="C21" s="310" t="s">
        <v>66</v>
      </c>
      <c r="D21" s="310" t="s">
        <v>66</v>
      </c>
      <c r="E21" s="310" t="s">
        <v>66</v>
      </c>
      <c r="F21" s="310" t="s">
        <v>66</v>
      </c>
      <c r="G21" s="318" t="s">
        <v>54</v>
      </c>
      <c r="H21" s="360" t="s">
        <v>378</v>
      </c>
      <c r="I21" s="321" t="s">
        <v>75</v>
      </c>
      <c r="J21" s="317">
        <f>IF(I21="","",IF(I21="Mas de 1 vez al año",5,IF(I21="Al menos 1 vez en el ultimo año",4,IF(I21="Al menos 1 vez en los ultimos 2 años",3,IF(I21="Al menos 1 vez en los ultimos 5 años",2,IF(I21="No se ha presentado en los ultimos 5 años",1,))))))</f>
        <v>1</v>
      </c>
      <c r="K21" s="315" t="str">
        <f>IF(J21&lt;=0,"",IF(J21&lt;=1,"Rara Vez",IF(J21&lt;=2,"Improbable",IF(J21&lt;=3,"Posible",IF(J21&lt;=4,"Probable","Casi seguro")))))</f>
        <v>Rara Vez</v>
      </c>
      <c r="L21" s="387">
        <f>+'[13]PREGUNTAS DE IMPACTO'!I23</f>
        <v>13</v>
      </c>
      <c r="M21" s="315" t="str">
        <f>IF(L21&lt;=0,"",IF(L21&lt;=5,"Moderado",IF(L21&lt;=11,"Mayor",IF(L21&lt;=20,"Catastrofico","Catastrofico"))))</f>
        <v>Catastrofico</v>
      </c>
      <c r="N21" s="316" t="str">
        <f>IF(OR(AND(K21="RaraVez",M21="Insignificante"),AND(K21="Rara Vez",M21="Menor"),AND(K21="Improbable",M21="Insignificante"),AND(K21="Improbable",M21="Menor")),"Bajo",IF(OR(AND(K21="Rara Vez",M21="Moderado"),AND(K21="Improbable",M21="Moderado"),AND(K21="Posible",M21="Menor"),AND(K21="Probable",M21="Insignificante")),"Moderado",IF(OR(AND(K21="Rara Vez",M21="Mayor"),AND(K21="Improbable",M21="Mayor"),AND(K21="Posible",M21="Moderado"),AND(K21="Probable",M21="Moderado"),AND(K21="Probable",M21="Menor"),AND(K21="Casi seguro",M21="Insignificante"),AND(K21="Casi seguro",M21="Menor")),"Alto",IF(OR(AND(K21="Rara Vez",M21="Catastrofico"),AND(K21="Improbable",M21="Catastrofico"),AND(K21="Posible",M21="Catastrofico"),AND(K21="Posible",M21="Mayor"),AND(K21="Probable",M21="Catastrofico"),AND(K21="Probable",M21="Mayor"),AND(K21="Casi seguro",M21="Moderado"),AND(K21="Casi seguro",M21="Mayor"),AND(K21="Casi seguro",M21="Catastrofico")),"Extremo",""))))</f>
        <v>Extremo</v>
      </c>
      <c r="O21" s="3">
        <v>5</v>
      </c>
      <c r="P21" s="103" t="s">
        <v>930</v>
      </c>
      <c r="Q21" s="1" t="s">
        <v>67</v>
      </c>
      <c r="R21" s="3">
        <f>IF(Q21="","",IF(Q21="Asignado",15,IF(Q21="No Asigando",0,)))</f>
        <v>15</v>
      </c>
      <c r="S21" s="1" t="s">
        <v>68</v>
      </c>
      <c r="T21" s="4">
        <f>IF(S21="","",IF(S21="Adecuado",15,IF(S21="inadecuado",0,)))</f>
        <v>15</v>
      </c>
      <c r="U21" s="1" t="s">
        <v>69</v>
      </c>
      <c r="V21" s="4">
        <f>IF(U21="","",IF(U21="Oportuna",15,IF(U21="inoportuna",0,)))</f>
        <v>15</v>
      </c>
      <c r="W21" s="1" t="s">
        <v>70</v>
      </c>
      <c r="X21" s="4">
        <f>IF(W21="","",IF(W21="Prevenir",15,IF(W21="Detectar",10,IF(W21="No es control",0,))))</f>
        <v>15</v>
      </c>
      <c r="Y21" s="1" t="s">
        <v>71</v>
      </c>
      <c r="Z21" s="4">
        <f>IF(Y21="","",IF(Y21="Confiable",15,IF(Y21="No confiable",0,)))</f>
        <v>15</v>
      </c>
      <c r="AA21" s="1" t="s">
        <v>72</v>
      </c>
      <c r="AB21" s="4">
        <f>IF(AA21="","",IF(AA21="Se investigan y resuelven oportunamente",15,IF(AA21="Nose investigan y resuelven oportunamente",0,)))</f>
        <v>15</v>
      </c>
      <c r="AC21" s="1" t="s">
        <v>73</v>
      </c>
      <c r="AD21" s="4">
        <f>IF(AC21="","",IF(AC21="Completa",10,IF(AC21="Incompleta,No existe",5,)))</f>
        <v>10</v>
      </c>
      <c r="AE21" s="4">
        <f>+R21+T21+V21+X21+Z21+AB21+AD21</f>
        <v>100</v>
      </c>
      <c r="AF21" s="3" t="str">
        <f>IF(AE21&lt;=0,"",IF(AE21=0,"NA",IF(AE21&lt;=85,"Debil",IF(AE21&lt;=95,"Moderado",IF(AE21&lt;=100,"Fuerte","Fuerte")))))</f>
        <v>Fuerte</v>
      </c>
      <c r="AG21" s="2" t="s">
        <v>74</v>
      </c>
      <c r="AH21" s="3" t="str">
        <f>IF(AG21="","",IF(AG21="El control no se ejecuta por parte del responsable","Debil",IF(AG21="El control se ejecuta algunas veces por parte del responsable","Moderado",IF(AG21="El control se ejecuta de manera consistente por parte del responsable","Fuerte",IF(AG21="NA","NA","""")))))</f>
        <v>Fuerte</v>
      </c>
      <c r="AI21" s="5" t="str">
        <f t="shared" si="0"/>
        <v>Fuerte</v>
      </c>
      <c r="AJ21" s="6">
        <f>IF(AI21="","",IF(AI21="Fuerte",100,IF(AI21="Moderado",50,IF(AI21="Debil",0,))))</f>
        <v>100</v>
      </c>
      <c r="AK21" s="3" t="str">
        <f t="shared" si="1"/>
        <v>No</v>
      </c>
      <c r="AL21" s="310">
        <f>COUNTA(O21,O22,O23,O24,O25)</f>
        <v>2</v>
      </c>
      <c r="AM21" s="317">
        <f>(+AJ21+AJ22+AJ23+AJ24+AJ25)/AL21</f>
        <v>100</v>
      </c>
      <c r="AN21" s="310" t="str">
        <f>IF(AM21&lt;0,"",IF(AM21&lt;50,"Debil",IF(AM21&lt;=99,"Moderado",IF(AM21&lt;=100,"Fuerte","Fuerte"))))</f>
        <v>Fuerte</v>
      </c>
      <c r="AO21" s="315" t="s">
        <v>26</v>
      </c>
      <c r="AP21" s="338" t="str">
        <f>IF(OR(AND(AN21="Fuerte",AO21="directamente")),"2",IF(OR(AND(AN21="Fuerte",AO21="no disminuye")),"0",IF(OR(AND(AN21="Moderado",AO21="directamente")),"1",IF(OR(AND(AN21="Moderado",AO21="no disminuye")),"0",IF(OR(AND(AN21="Debil",AO21="directamente")),"0",IF(OR(AND(AN21="Debil",AO21="no disminuye")),"0",""))))))</f>
        <v>2</v>
      </c>
      <c r="AQ21" s="341">
        <f>+J21-AP21</f>
        <v>-1</v>
      </c>
      <c r="AR21" s="343">
        <f>+J21-AP21</f>
        <v>-1</v>
      </c>
      <c r="AS21" s="315" t="str">
        <f>IF(AQ21&lt;-1,"",IF(AQ21&lt;=1,"Rara Vez",IF(AQ21&lt;=2,"Improbable",IF(AQ21&lt;=3,"Posible",IF(AQ21&lt;=4,"Probable","Casi seguro")))))</f>
        <v>Rara Vez</v>
      </c>
      <c r="AT21" s="315" t="str">
        <f>IF(L21&lt;=0,"",IF(L21&lt;=5,"Moderado",IF(L21&lt;=11,"Mayor",IF(L21&lt;=20,"Catastrofico","Catastrofico"))))</f>
        <v>Catastrofico</v>
      </c>
      <c r="AU21" s="328" t="str">
        <f>IF(OR(AND(AS21="RaraVez",AT21="Insignificante"),AND(AS21="Rara Vez",AT21="Menor"),AND(AS21="Improbable",AT21="Insignificante"),AND(AS21="Improbable",AT21="Menor")),"Bajo",IF(OR(AND(AS21="Rara Vez",AT21="Moderado"),AND(AS21="Improbable",AT21="Moderado"),AND(AS21="Posible",AT21="Menor"),AND(AS21="Probable",AT21="Insignificante")),"Moderado",IF(OR(AND(AS21="Rara Vez",AT21="Mayor"),AND(AS21="Improbable",AT21="Mayor"),AND(AS21="Posible",AT21="Moderado"),AND(AS21="Probable",AT21="Moderado"),AND(AS21="Probable",AT21="Menor"),AND(AS21="Casi seguro",AT21="Insignificante"),AND(AS21="Casi seguro",AT21="Menor")),"Alto",IF(OR(AND(AS21="Rara Vez",AT21="Catastrofico"),AND(AS21="Improbable",AT21="Catastrofico"),AND(AS21="Posible",AT21="Catastrofico"),AND(AS21="Posible",AT21="Mayor"),AND(AS21="Probable",AT21="Catastrofico"),AND(AS21="Probable",AT21="Mayor"),AND(AS21="Casi seguro",AT21="Moderado"),AND(AS21="Casi seguro",AT21="Mayor"),AND(AS21="Casi seguro",AT21="Catastrofico")),"Extremo",""))))</f>
        <v>Extremo</v>
      </c>
      <c r="AV21" s="331" t="str">
        <f>IF(AU21="","",IF(AU21="Extremo","Evitar el riesgo",IF(AU21="Alto","Compartir el riesgo",IF(AU21="Moderado","Reducir el riesgo",IF(AU21="Bajo","Reducir el riesgo")))))</f>
        <v>Evitar el riesgo</v>
      </c>
      <c r="AW21" s="322" t="s">
        <v>374</v>
      </c>
      <c r="AX21" s="337">
        <v>45323</v>
      </c>
      <c r="AY21" s="337">
        <v>45657</v>
      </c>
      <c r="AZ21" s="878" t="s">
        <v>931</v>
      </c>
      <c r="BA21" s="325" t="s">
        <v>301</v>
      </c>
      <c r="BB21" s="322" t="s">
        <v>375</v>
      </c>
    </row>
    <row r="22" spans="1:54" ht="409.6">
      <c r="A22" s="310"/>
      <c r="B22" s="360"/>
      <c r="C22" s="310"/>
      <c r="D22" s="310"/>
      <c r="E22" s="310"/>
      <c r="F22" s="310"/>
      <c r="G22" s="319"/>
      <c r="H22" s="360"/>
      <c r="I22" s="321"/>
      <c r="J22" s="317"/>
      <c r="K22" s="315"/>
      <c r="L22" s="388"/>
      <c r="M22" s="315"/>
      <c r="N22" s="316"/>
      <c r="O22" s="3">
        <v>6</v>
      </c>
      <c r="P22" s="103" t="s">
        <v>932</v>
      </c>
      <c r="Q22" s="1" t="s">
        <v>67</v>
      </c>
      <c r="R22" s="3">
        <f t="shared" ref="R22:R25" si="26">IF(Q22="","",IF(Q22="Asignado",15,IF(Q22="No Asigando",0,)))</f>
        <v>15</v>
      </c>
      <c r="S22" s="1" t="s">
        <v>68</v>
      </c>
      <c r="T22" s="4">
        <f t="shared" ref="T22:T25" si="27">IF(S22="","",IF(S22="Adecuado",15,IF(S22="inadecuado",0,)))</f>
        <v>15</v>
      </c>
      <c r="U22" s="1" t="s">
        <v>69</v>
      </c>
      <c r="V22" s="4">
        <f t="shared" ref="V22:V25" si="28">IF(U22="","",IF(U22="Oportuna",15,IF(U22="inoportuna",0,)))</f>
        <v>15</v>
      </c>
      <c r="W22" s="1" t="s">
        <v>70</v>
      </c>
      <c r="X22" s="4">
        <f t="shared" ref="X22:X25" si="29">IF(W22="","",IF(W22="Prevenir",15,IF(W22="Detectar",10,IF(W22="No es control",0,))))</f>
        <v>15</v>
      </c>
      <c r="Y22" s="1" t="s">
        <v>71</v>
      </c>
      <c r="Z22" s="4">
        <f t="shared" ref="Z22:Z25" si="30">IF(Y22="","",IF(Y22="Confiable",15,IF(Y22="No confiable",0,)))</f>
        <v>15</v>
      </c>
      <c r="AA22" s="1" t="s">
        <v>72</v>
      </c>
      <c r="AB22" s="4">
        <f t="shared" ref="AB22:AB25" si="31">IF(AA22="","",IF(AA22="Se investigan y resuelven oportunamente",15,IF(AA22="Nose investigan y resuelven oportunamente",0,)))</f>
        <v>15</v>
      </c>
      <c r="AC22" s="1" t="s">
        <v>73</v>
      </c>
      <c r="AD22" s="4">
        <f t="shared" ref="AD22:AD25" si="32">IF(AC22="","",IF(AC22="Completa",10,IF(AC22="Incompleta,No existe",5,)))</f>
        <v>10</v>
      </c>
      <c r="AE22" s="4">
        <f t="shared" ref="AE22:AE25" si="33">+R22+T22+V22+X22+Z22+AB22+AD22</f>
        <v>100</v>
      </c>
      <c r="AF22" s="3" t="str">
        <f t="shared" ref="AF22:AF25" si="34">IF(AE22&lt;=0,"",IF(AE22=0,"NA",IF(AE22&lt;=85,"Debil",IF(AE22&lt;=95,"Moderado",IF(AE22&lt;=100,"Fuerte","Fuerte")))))</f>
        <v>Fuerte</v>
      </c>
      <c r="AG22" s="2" t="s">
        <v>74</v>
      </c>
      <c r="AH22" s="3" t="str">
        <f t="shared" ref="AH22:AH25" si="35">IF(AG22="","",IF(AG22="El control no se ejecuta por parte del responsable","Debil",IF(AG22="El control se ejecuta algunas veces por parte del responsable","Moderado",IF(AG22="El control se ejecuta de manera consistente por parte del responsable","Fuerte",IF(AG22="NA","NA","""")))))</f>
        <v>Fuerte</v>
      </c>
      <c r="AI22" s="5" t="str">
        <f t="shared" si="0"/>
        <v>Fuerte</v>
      </c>
      <c r="AJ22" s="6">
        <f t="shared" ref="AJ22:AJ25" si="36">IF(AI22="","",IF(AI22="Fuerte",100,IF(AI22="Moderado",50,IF(AI22="Debil",0,))))</f>
        <v>100</v>
      </c>
      <c r="AK22" s="3" t="str">
        <f t="shared" si="1"/>
        <v>No</v>
      </c>
      <c r="AL22" s="310"/>
      <c r="AM22" s="317"/>
      <c r="AN22" s="310"/>
      <c r="AO22" s="315"/>
      <c r="AP22" s="339"/>
      <c r="AQ22" s="342"/>
      <c r="AR22" s="344"/>
      <c r="AS22" s="315"/>
      <c r="AT22" s="315"/>
      <c r="AU22" s="329"/>
      <c r="AV22" s="332" t="str">
        <f t="shared" ref="AV22:AV25" si="37">IF(AU22="","",IF(AU22="El control no se ejecuta por parte del responsable","Debil",IF(AU22="El control se ejecuta algunas veces por parte del responsable","Moderado",IF(AU22="El control se ejecuta de manera consistente por parte del responsable","Fuerte","Fuerte"))))</f>
        <v/>
      </c>
      <c r="AW22" s="323"/>
      <c r="AX22" s="323"/>
      <c r="AY22" s="323"/>
      <c r="AZ22" s="323" t="s">
        <v>933</v>
      </c>
      <c r="BA22" s="326"/>
      <c r="BB22" s="323"/>
    </row>
    <row r="23" spans="1:54">
      <c r="A23" s="310"/>
      <c r="B23" s="360"/>
      <c r="C23" s="310"/>
      <c r="D23" s="310"/>
      <c r="E23" s="310"/>
      <c r="F23" s="310"/>
      <c r="G23" s="319"/>
      <c r="H23" s="360"/>
      <c r="I23" s="321"/>
      <c r="J23" s="317"/>
      <c r="K23" s="315"/>
      <c r="L23" s="388"/>
      <c r="M23" s="315"/>
      <c r="N23" s="316"/>
      <c r="O23" s="3"/>
      <c r="P23" s="3"/>
      <c r="Q23" s="1" t="s">
        <v>63</v>
      </c>
      <c r="R23" s="3">
        <f t="shared" si="26"/>
        <v>0</v>
      </c>
      <c r="S23" s="1" t="s">
        <v>63</v>
      </c>
      <c r="T23" s="4">
        <f t="shared" si="27"/>
        <v>0</v>
      </c>
      <c r="U23" s="1" t="s">
        <v>63</v>
      </c>
      <c r="V23" s="4">
        <f t="shared" si="28"/>
        <v>0</v>
      </c>
      <c r="W23" s="1" t="s">
        <v>63</v>
      </c>
      <c r="X23" s="4">
        <f t="shared" si="29"/>
        <v>0</v>
      </c>
      <c r="Y23" s="1" t="s">
        <v>63</v>
      </c>
      <c r="Z23" s="4">
        <f t="shared" si="30"/>
        <v>0</v>
      </c>
      <c r="AA23" s="1" t="s">
        <v>63</v>
      </c>
      <c r="AB23" s="4">
        <f t="shared" si="31"/>
        <v>0</v>
      </c>
      <c r="AC23" s="1" t="s">
        <v>63</v>
      </c>
      <c r="AD23" s="4">
        <f t="shared" si="32"/>
        <v>0</v>
      </c>
      <c r="AE23" s="4">
        <f t="shared" si="33"/>
        <v>0</v>
      </c>
      <c r="AF23" s="3" t="str">
        <f t="shared" si="34"/>
        <v/>
      </c>
      <c r="AG23" s="2" t="s">
        <v>63</v>
      </c>
      <c r="AH23" s="3" t="str">
        <f t="shared" si="35"/>
        <v>NA</v>
      </c>
      <c r="AI23" s="5" t="str">
        <f t="shared" si="0"/>
        <v>NA</v>
      </c>
      <c r="AJ23" s="6">
        <f t="shared" si="36"/>
        <v>0</v>
      </c>
      <c r="AK23" s="3" t="str">
        <f t="shared" si="1"/>
        <v>NA</v>
      </c>
      <c r="AL23" s="310"/>
      <c r="AM23" s="317"/>
      <c r="AN23" s="310"/>
      <c r="AO23" s="315"/>
      <c r="AP23" s="339"/>
      <c r="AQ23" s="342"/>
      <c r="AR23" s="344"/>
      <c r="AS23" s="315"/>
      <c r="AT23" s="315"/>
      <c r="AU23" s="329"/>
      <c r="AV23" s="332" t="str">
        <f t="shared" si="37"/>
        <v/>
      </c>
      <c r="AW23" s="323"/>
      <c r="AX23" s="323"/>
      <c r="AY23" s="323"/>
      <c r="AZ23" s="323"/>
      <c r="BA23" s="326"/>
      <c r="BB23" s="323"/>
    </row>
    <row r="24" spans="1:54">
      <c r="A24" s="310"/>
      <c r="B24" s="360"/>
      <c r="C24" s="310"/>
      <c r="D24" s="310"/>
      <c r="E24" s="310"/>
      <c r="F24" s="310"/>
      <c r="G24" s="319"/>
      <c r="H24" s="360"/>
      <c r="I24" s="321"/>
      <c r="J24" s="317"/>
      <c r="K24" s="315"/>
      <c r="L24" s="388"/>
      <c r="M24" s="315"/>
      <c r="N24" s="316"/>
      <c r="O24" s="3"/>
      <c r="P24" s="3"/>
      <c r="Q24" s="1" t="s">
        <v>63</v>
      </c>
      <c r="R24" s="3">
        <f t="shared" si="26"/>
        <v>0</v>
      </c>
      <c r="S24" s="1" t="s">
        <v>63</v>
      </c>
      <c r="T24" s="4">
        <f t="shared" si="27"/>
        <v>0</v>
      </c>
      <c r="U24" s="1" t="s">
        <v>63</v>
      </c>
      <c r="V24" s="4">
        <f t="shared" si="28"/>
        <v>0</v>
      </c>
      <c r="W24" s="1" t="s">
        <v>63</v>
      </c>
      <c r="X24" s="4">
        <f t="shared" si="29"/>
        <v>0</v>
      </c>
      <c r="Y24" s="1" t="s">
        <v>63</v>
      </c>
      <c r="Z24" s="4">
        <f t="shared" si="30"/>
        <v>0</v>
      </c>
      <c r="AA24" s="1" t="s">
        <v>63</v>
      </c>
      <c r="AB24" s="4">
        <f t="shared" si="31"/>
        <v>0</v>
      </c>
      <c r="AC24" s="1" t="s">
        <v>63</v>
      </c>
      <c r="AD24" s="4">
        <f t="shared" si="32"/>
        <v>0</v>
      </c>
      <c r="AE24" s="4">
        <f t="shared" si="33"/>
        <v>0</v>
      </c>
      <c r="AF24" s="3" t="str">
        <f t="shared" si="34"/>
        <v/>
      </c>
      <c r="AG24" s="2" t="s">
        <v>63</v>
      </c>
      <c r="AH24" s="3" t="str">
        <f t="shared" si="35"/>
        <v>NA</v>
      </c>
      <c r="AI24" s="5" t="str">
        <f t="shared" si="0"/>
        <v>NA</v>
      </c>
      <c r="AJ24" s="6">
        <f t="shared" si="36"/>
        <v>0</v>
      </c>
      <c r="AK24" s="3" t="str">
        <f t="shared" si="1"/>
        <v>NA</v>
      </c>
      <c r="AL24" s="310"/>
      <c r="AM24" s="317"/>
      <c r="AN24" s="310"/>
      <c r="AO24" s="315"/>
      <c r="AP24" s="339"/>
      <c r="AQ24" s="342"/>
      <c r="AR24" s="344"/>
      <c r="AS24" s="315"/>
      <c r="AT24" s="315"/>
      <c r="AU24" s="329"/>
      <c r="AV24" s="332" t="str">
        <f t="shared" si="37"/>
        <v/>
      </c>
      <c r="AW24" s="323"/>
      <c r="AX24" s="323"/>
      <c r="AY24" s="323"/>
      <c r="AZ24" s="323"/>
      <c r="BA24" s="326"/>
      <c r="BB24" s="323"/>
    </row>
    <row r="25" spans="1:54">
      <c r="A25" s="310"/>
      <c r="B25" s="360"/>
      <c r="C25" s="310"/>
      <c r="D25" s="310"/>
      <c r="E25" s="310"/>
      <c r="F25" s="310"/>
      <c r="G25" s="320"/>
      <c r="H25" s="360"/>
      <c r="I25" s="321"/>
      <c r="J25" s="317"/>
      <c r="K25" s="315"/>
      <c r="L25" s="389"/>
      <c r="M25" s="315"/>
      <c r="N25" s="316"/>
      <c r="O25" s="3"/>
      <c r="P25" s="3"/>
      <c r="Q25" s="1" t="s">
        <v>63</v>
      </c>
      <c r="R25" s="3">
        <f t="shared" si="26"/>
        <v>0</v>
      </c>
      <c r="S25" s="1" t="s">
        <v>63</v>
      </c>
      <c r="T25" s="4">
        <f t="shared" si="27"/>
        <v>0</v>
      </c>
      <c r="U25" s="1" t="s">
        <v>63</v>
      </c>
      <c r="V25" s="4">
        <f t="shared" si="28"/>
        <v>0</v>
      </c>
      <c r="W25" s="1" t="s">
        <v>63</v>
      </c>
      <c r="X25" s="4">
        <f t="shared" si="29"/>
        <v>0</v>
      </c>
      <c r="Y25" s="1" t="s">
        <v>63</v>
      </c>
      <c r="Z25" s="4">
        <f t="shared" si="30"/>
        <v>0</v>
      </c>
      <c r="AA25" s="1" t="s">
        <v>63</v>
      </c>
      <c r="AB25" s="4">
        <f t="shared" si="31"/>
        <v>0</v>
      </c>
      <c r="AC25" s="1" t="s">
        <v>63</v>
      </c>
      <c r="AD25" s="4">
        <f t="shared" si="32"/>
        <v>0</v>
      </c>
      <c r="AE25" s="4">
        <f t="shared" si="33"/>
        <v>0</v>
      </c>
      <c r="AF25" s="3" t="str">
        <f t="shared" si="34"/>
        <v/>
      </c>
      <c r="AG25" s="2" t="s">
        <v>63</v>
      </c>
      <c r="AH25" s="3" t="str">
        <f t="shared" si="35"/>
        <v>NA</v>
      </c>
      <c r="AI25" s="5" t="str">
        <f t="shared" si="0"/>
        <v>NA</v>
      </c>
      <c r="AJ25" s="6">
        <f t="shared" si="36"/>
        <v>0</v>
      </c>
      <c r="AK25" s="3" t="str">
        <f t="shared" si="1"/>
        <v>NA</v>
      </c>
      <c r="AL25" s="310"/>
      <c r="AM25" s="317"/>
      <c r="AN25" s="310"/>
      <c r="AO25" s="315"/>
      <c r="AP25" s="340"/>
      <c r="AQ25" s="342"/>
      <c r="AR25" s="345"/>
      <c r="AS25" s="315"/>
      <c r="AT25" s="315"/>
      <c r="AU25" s="330"/>
      <c r="AV25" s="333" t="str">
        <f t="shared" si="37"/>
        <v/>
      </c>
      <c r="AW25" s="324"/>
      <c r="AX25" s="324"/>
      <c r="AY25" s="324"/>
      <c r="AZ25" s="324"/>
      <c r="BA25" s="327"/>
      <c r="BB25" s="324"/>
    </row>
    <row r="26" spans="1:54" ht="409.6">
      <c r="A26" s="310">
        <v>4</v>
      </c>
      <c r="B26" s="360" t="s">
        <v>934</v>
      </c>
      <c r="C26" s="310" t="s">
        <v>66</v>
      </c>
      <c r="D26" s="310" t="s">
        <v>66</v>
      </c>
      <c r="E26" s="310" t="s">
        <v>66</v>
      </c>
      <c r="F26" s="310" t="s">
        <v>66</v>
      </c>
      <c r="G26" s="318" t="s">
        <v>54</v>
      </c>
      <c r="H26" s="360" t="s">
        <v>855</v>
      </c>
      <c r="I26" s="321" t="s">
        <v>86</v>
      </c>
      <c r="J26" s="317">
        <f>IF(I26="","",IF(I26="Mas de 1 vez al año",5,IF(I26="Al menos 1 vez en el ultimo año",4,IF(I26="Al menos 1 vez en los ultimos 2 años",3,IF(I26="Al menos 1 vez en los ultimos 5 años",2,IF(I26="No se ha presentado en los ultimos 5 años",1,))))))</f>
        <v>2</v>
      </c>
      <c r="K26" s="315" t="str">
        <f>IF(J26&lt;=0,"",IF(J26&lt;=1,"Rara Vez",IF(J26&lt;=2,"Improbable",IF(J26&lt;=3,"Posible",IF(J26&lt;=4,"Probable","Casi seguro")))))</f>
        <v>Improbable</v>
      </c>
      <c r="L26" s="346">
        <f>+'[13]PREGUNTAS DE IMPACTO'!L23</f>
        <v>11</v>
      </c>
      <c r="M26" s="315" t="str">
        <f>IF(L26&lt;=0,"",IF(L26&lt;=5,"Moderado",IF(L26&lt;=11,"Mayor",IF(L26&lt;=20,"Catastrofico","Catastrofico"))))</f>
        <v>Mayor</v>
      </c>
      <c r="N26" s="316" t="str">
        <f>IF(OR(AND(K26="RaraVez",M26="Insignificante"),AND(K26="Rara Vez",M26="Menor"),AND(K26="Improbable",M26="Insignificante"),AND(K26="Improbable",M26="Menor")),"Bajo",IF(OR(AND(K26="Rara Vez",M26="Moderado"),AND(K26="Improbable",M26="Moderado"),AND(K26="Posible",M26="Menor"),AND(K26="Probable",M26="Insignificante")),"Moderado",IF(OR(AND(K26="Rara Vez",M26="Mayor"),AND(K26="Improbable",M26="Mayor"),AND(K26="Posible",M26="Moderado"),AND(K26="Probable",M26="Moderado"),AND(K26="Probable",M26="Menor"),AND(K26="Casi seguro",M26="Insignificante"),AND(K26="Casi seguro",M26="Menor")),"Alto",IF(OR(AND(K26="Rara Vez",M26="Catastrofico"),AND(K26="Improbable",M26="Catastrofico"),AND(K26="Posible",M26="Catastrofico"),AND(K26="Posible",M26="Mayor"),AND(K26="Probable",M26="Catastrofico"),AND(K26="Probable",M26="Mayor"),AND(K26="Casi seguro",M26="Moderado"),AND(K26="Casi seguro",M26="Mayor"),AND(K26="Casi seguro",M26="Catastrofico")),"Extremo",""))))</f>
        <v>Alto</v>
      </c>
      <c r="O26" s="3">
        <v>7</v>
      </c>
      <c r="P26" s="103" t="s">
        <v>935</v>
      </c>
      <c r="Q26" s="1" t="s">
        <v>67</v>
      </c>
      <c r="R26" s="3">
        <f>IF(Q26="","",IF(Q26="Asignado",15,IF(Q26="No Asigando",0,)))</f>
        <v>15</v>
      </c>
      <c r="S26" s="1" t="s">
        <v>68</v>
      </c>
      <c r="T26" s="4">
        <f>IF(S26="","",IF(S26="Adecuado",15,IF(S26="inadecuado",0,)))</f>
        <v>15</v>
      </c>
      <c r="U26" s="1" t="s">
        <v>69</v>
      </c>
      <c r="V26" s="4">
        <f>IF(U26="","",IF(U26="Oportuna",15,IF(U26="inoportuna",0,)))</f>
        <v>15</v>
      </c>
      <c r="W26" s="1" t="s">
        <v>70</v>
      </c>
      <c r="X26" s="4">
        <f>IF(W26="","",IF(W26="Prevenir",15,IF(W26="Detectar",10,IF(W26="No es control",0,))))</f>
        <v>15</v>
      </c>
      <c r="Y26" s="1" t="s">
        <v>71</v>
      </c>
      <c r="Z26" s="4">
        <f>IF(Y26="","",IF(Y26="Confiable",15,IF(Y26="No confiable",0,)))</f>
        <v>15</v>
      </c>
      <c r="AA26" s="1" t="s">
        <v>72</v>
      </c>
      <c r="AB26" s="4">
        <f>IF(AA26="","",IF(AA26="Se investigan y resuelven oportunamente",15,IF(AA26="Nose investigan y resuelven oportunamente",0,)))</f>
        <v>15</v>
      </c>
      <c r="AC26" s="1" t="s">
        <v>73</v>
      </c>
      <c r="AD26" s="4">
        <f>IF(AC26="","",IF(AC26="Completa",10,IF(AC26="Incompleta,No existe",5,)))</f>
        <v>10</v>
      </c>
      <c r="AE26" s="4">
        <f>+R26+T26+V26+X26+Z26+AB26+AD26</f>
        <v>100</v>
      </c>
      <c r="AF26" s="3" t="str">
        <f>IF(AE26&lt;=0,"",IF(AE26=0,"NA",IF(AE26&lt;=85,"Debil",IF(AE26&lt;=95,"Moderado",IF(AE26&lt;=100,"Fuerte","Fuerte")))))</f>
        <v>Fuerte</v>
      </c>
      <c r="AG26" s="2" t="s">
        <v>74</v>
      </c>
      <c r="AH26" s="3" t="str">
        <f>IF(AG26="","",IF(AG26="El control no se ejecuta por parte del responsable","Debil",IF(AG26="El control se ejecuta algunas veces por parte del responsable","Moderado",IF(AG26="El control se ejecuta de manera consistente por parte del responsable","Fuerte",IF(AG26="NA","NA","""")))))</f>
        <v>Fuerte</v>
      </c>
      <c r="AI26" s="5" t="str">
        <f t="shared" si="0"/>
        <v>Fuerte</v>
      </c>
      <c r="AJ26" s="6">
        <f>IF(AI26="","",IF(AI26="Fuerte",100,IF(AI26="Moderado",50,IF(AI26="Debil",0,))))</f>
        <v>100</v>
      </c>
      <c r="AK26" s="3" t="str">
        <f t="shared" si="1"/>
        <v>No</v>
      </c>
      <c r="AL26" s="310">
        <f>COUNTA(O26,O27,O28,O29,O30)</f>
        <v>2</v>
      </c>
      <c r="AM26" s="317">
        <f>(+AJ26+AJ27+AJ28+AJ29+AJ30)/AL26</f>
        <v>100</v>
      </c>
      <c r="AN26" s="310" t="str">
        <f>IF(AM26&lt;0,"",IF(AM26&lt;50,"Debil",IF(AM26&lt;=99,"Moderado",IF(AM26&lt;=100,"Fuerte","Fuerte"))))</f>
        <v>Fuerte</v>
      </c>
      <c r="AO26" s="315" t="s">
        <v>26</v>
      </c>
      <c r="AP26" s="338" t="str">
        <f>IF(OR(AND(AN26="Fuerte",AO26="directamente")),"2",IF(OR(AND(AN26="Fuerte",AO26="no disminuye")),"0",IF(OR(AND(AN26="Moderado",AO26="directamente")),"1",IF(OR(AND(AN26="Moderado",AO26="no disminuye")),"0",IF(OR(AND(AN26="Debil",AO26="directamente")),"0",IF(OR(AND(AN26="Debil",AO26="no disminuye")),"0",""))))))</f>
        <v>2</v>
      </c>
      <c r="AQ26" s="341">
        <f>+J26-AP26</f>
        <v>0</v>
      </c>
      <c r="AR26" s="343">
        <f>+J26-AP26</f>
        <v>0</v>
      </c>
      <c r="AS26" s="315" t="str">
        <f>IF(AQ26&lt;-1,"",IF(AQ26&lt;=1,"Rara Vez",IF(AQ26&lt;=2,"Improbable",IF(AQ26&lt;=3,"Posible",IF(AQ26&lt;=4,"Probable","Casi seguro")))))</f>
        <v>Rara Vez</v>
      </c>
      <c r="AT26" s="315" t="str">
        <f>IF(L26&lt;=0,"",IF(L26&lt;=5,"Moderado",IF(L26&lt;=11,"Mayor",IF(L26&lt;=20,"Catastrofico","Catastrofico"))))</f>
        <v>Mayor</v>
      </c>
      <c r="AU26" s="328" t="str">
        <f>IF(OR(AND(AS26="RaraVez",AT26="Insignificante"),AND(AS26="Rara Vez",AT26="Menor"),AND(AS26="Improbable",AT26="Insignificante"),AND(AS26="Improbable",AT26="Menor")),"Bajo",IF(OR(AND(AS26="Rara Vez",AT26="Moderado"),AND(AS26="Improbable",AT26="Moderado"),AND(AS26="Posible",AT26="Menor"),AND(AS26="Probable",AT26="Insignificante")),"Moderado",IF(OR(AND(AS26="Rara Vez",AT26="Mayor"),AND(AS26="Improbable",AT26="Mayor"),AND(AS26="Posible",AT26="Moderado"),AND(AS26="Probable",AT26="Moderado"),AND(AS26="Probable",AT26="Menor"),AND(AS26="Casi seguro",AT26="Insignificante"),AND(AS26="Casi seguro",AT26="Menor")),"Alto",IF(OR(AND(AS26="Rara Vez",AT26="Catastrofico"),AND(AS26="Improbable",AT26="Catastrofico"),AND(AS26="Posible",AT26="Catastrofico"),AND(AS26="Posible",AT26="Mayor"),AND(AS26="Probable",AT26="Catastrofico"),AND(AS26="Probable",AT26="Mayor"),AND(AS26="Casi seguro",AT26="Moderado"),AND(AS26="Casi seguro",AT26="Mayor"),AND(AS26="Casi seguro",AT26="Catastrofico")),"Extremo",""))))</f>
        <v>Alto</v>
      </c>
      <c r="AV26" s="331" t="str">
        <f>IF(AU26="","",IF(AU26="Extremo","Evitar el riesgo",IF(AU26="Alto","Compartir el riesgo",IF(AU26="Moderado","Reducir el riesgo",IF(AU26="Bajo","Reducir el riesgo")))))</f>
        <v>Compartir el riesgo</v>
      </c>
      <c r="AW26" s="322" t="s">
        <v>374</v>
      </c>
      <c r="AX26" s="337">
        <v>45323</v>
      </c>
      <c r="AY26" s="337">
        <v>45657</v>
      </c>
      <c r="AZ26" s="878" t="s">
        <v>936</v>
      </c>
      <c r="BA26" s="325" t="s">
        <v>301</v>
      </c>
      <c r="BB26" s="322" t="s">
        <v>375</v>
      </c>
    </row>
    <row r="27" spans="1:54" ht="409.6">
      <c r="A27" s="310"/>
      <c r="B27" s="360"/>
      <c r="C27" s="310"/>
      <c r="D27" s="310"/>
      <c r="E27" s="310"/>
      <c r="F27" s="310"/>
      <c r="G27" s="319"/>
      <c r="H27" s="360"/>
      <c r="I27" s="321"/>
      <c r="J27" s="317"/>
      <c r="K27" s="315"/>
      <c r="L27" s="346"/>
      <c r="M27" s="315"/>
      <c r="N27" s="316"/>
      <c r="O27" s="3">
        <v>8</v>
      </c>
      <c r="P27" s="103" t="s">
        <v>937</v>
      </c>
      <c r="Q27" s="1" t="s">
        <v>67</v>
      </c>
      <c r="R27" s="3">
        <f t="shared" ref="R27:R30" si="38">IF(Q27="","",IF(Q27="Asignado",15,IF(Q27="No Asigando",0,)))</f>
        <v>15</v>
      </c>
      <c r="S27" s="1" t="s">
        <v>68</v>
      </c>
      <c r="T27" s="4">
        <f t="shared" ref="T27:T30" si="39">IF(S27="","",IF(S27="Adecuado",15,IF(S27="inadecuado",0,)))</f>
        <v>15</v>
      </c>
      <c r="U27" s="1" t="s">
        <v>69</v>
      </c>
      <c r="V27" s="4">
        <f t="shared" ref="V27:V30" si="40">IF(U27="","",IF(U27="Oportuna",15,IF(U27="inoportuna",0,)))</f>
        <v>15</v>
      </c>
      <c r="W27" s="1" t="s">
        <v>70</v>
      </c>
      <c r="X27" s="4">
        <f t="shared" ref="X27:X30" si="41">IF(W27="","",IF(W27="Prevenir",15,IF(W27="Detectar",10,IF(W27="No es control",0,))))</f>
        <v>15</v>
      </c>
      <c r="Y27" s="1" t="s">
        <v>71</v>
      </c>
      <c r="Z27" s="4">
        <f t="shared" ref="Z27:Z30" si="42">IF(Y27="","",IF(Y27="Confiable",15,IF(Y27="No confiable",0,)))</f>
        <v>15</v>
      </c>
      <c r="AA27" s="1" t="s">
        <v>72</v>
      </c>
      <c r="AB27" s="4">
        <f t="shared" ref="AB27:AB30" si="43">IF(AA27="","",IF(AA27="Se investigan y resuelven oportunamente",15,IF(AA27="Nose investigan y resuelven oportunamente",0,)))</f>
        <v>15</v>
      </c>
      <c r="AC27" s="1" t="s">
        <v>73</v>
      </c>
      <c r="AD27" s="4">
        <f t="shared" ref="AD27:AD30" si="44">IF(AC27="","",IF(AC27="Completa",10,IF(AC27="Incompleta,No existe",5,)))</f>
        <v>10</v>
      </c>
      <c r="AE27" s="4">
        <f t="shared" ref="AE27:AE30" si="45">+R27+T27+V27+X27+Z27+AB27+AD27</f>
        <v>100</v>
      </c>
      <c r="AF27" s="3" t="str">
        <f t="shared" ref="AF27:AF30" si="46">IF(AE27&lt;=0,"",IF(AE27=0,"NA",IF(AE27&lt;=85,"Debil",IF(AE27&lt;=95,"Moderado",IF(AE27&lt;=100,"Fuerte","Fuerte")))))</f>
        <v>Fuerte</v>
      </c>
      <c r="AG27" s="2" t="s">
        <v>74</v>
      </c>
      <c r="AH27" s="3" t="str">
        <f t="shared" ref="AH27:AH30" si="47">IF(AG27="","",IF(AG27="El control no se ejecuta por parte del responsable","Debil",IF(AG27="El control se ejecuta algunas veces por parte del responsable","Moderado",IF(AG27="El control se ejecuta de manera consistente por parte del responsable","Fuerte",IF(AG27="NA","NA","""")))))</f>
        <v>Fuerte</v>
      </c>
      <c r="AI27" s="5" t="str">
        <f t="shared" si="0"/>
        <v>Fuerte</v>
      </c>
      <c r="AJ27" s="6">
        <f t="shared" ref="AJ27:AJ30" si="48">IF(AI27="","",IF(AI27="Fuerte",100,IF(AI27="Moderado",50,IF(AI27="Debil",0,))))</f>
        <v>100</v>
      </c>
      <c r="AK27" s="3" t="str">
        <f t="shared" si="1"/>
        <v>No</v>
      </c>
      <c r="AL27" s="310"/>
      <c r="AM27" s="317"/>
      <c r="AN27" s="310"/>
      <c r="AO27" s="315"/>
      <c r="AP27" s="339"/>
      <c r="AQ27" s="342"/>
      <c r="AR27" s="344"/>
      <c r="AS27" s="315"/>
      <c r="AT27" s="315"/>
      <c r="AU27" s="329"/>
      <c r="AV27" s="332" t="str">
        <f t="shared" ref="AV27:AV30" si="49">IF(AU27="","",IF(AU27="El control no se ejecuta por parte del responsable","Debil",IF(AU27="El control se ejecuta algunas veces por parte del responsable","Moderado",IF(AU27="El control se ejecuta de manera consistente por parte del responsable","Fuerte","Fuerte"))))</f>
        <v/>
      </c>
      <c r="AW27" s="323"/>
      <c r="AX27" s="323"/>
      <c r="AY27" s="323"/>
      <c r="AZ27" s="323" t="s">
        <v>938</v>
      </c>
      <c r="BA27" s="326"/>
      <c r="BB27" s="323"/>
    </row>
    <row r="28" spans="1:54">
      <c r="A28" s="310"/>
      <c r="B28" s="360"/>
      <c r="C28" s="310"/>
      <c r="D28" s="310"/>
      <c r="E28" s="310"/>
      <c r="F28" s="310"/>
      <c r="G28" s="319"/>
      <c r="H28" s="360"/>
      <c r="I28" s="321"/>
      <c r="J28" s="317"/>
      <c r="K28" s="315"/>
      <c r="L28" s="346"/>
      <c r="M28" s="315"/>
      <c r="N28" s="316"/>
      <c r="O28" s="3"/>
      <c r="P28" s="3"/>
      <c r="Q28" s="1" t="s">
        <v>63</v>
      </c>
      <c r="R28" s="3">
        <f t="shared" si="38"/>
        <v>0</v>
      </c>
      <c r="S28" s="1" t="s">
        <v>63</v>
      </c>
      <c r="T28" s="4">
        <f t="shared" si="39"/>
        <v>0</v>
      </c>
      <c r="U28" s="1" t="s">
        <v>63</v>
      </c>
      <c r="V28" s="4">
        <f t="shared" si="40"/>
        <v>0</v>
      </c>
      <c r="W28" s="1" t="s">
        <v>63</v>
      </c>
      <c r="X28" s="4">
        <f t="shared" si="41"/>
        <v>0</v>
      </c>
      <c r="Y28" s="1" t="s">
        <v>63</v>
      </c>
      <c r="Z28" s="4">
        <f t="shared" si="42"/>
        <v>0</v>
      </c>
      <c r="AA28" s="1" t="s">
        <v>63</v>
      </c>
      <c r="AB28" s="4">
        <f t="shared" si="43"/>
        <v>0</v>
      </c>
      <c r="AC28" s="1" t="s">
        <v>63</v>
      </c>
      <c r="AD28" s="4">
        <f t="shared" si="44"/>
        <v>0</v>
      </c>
      <c r="AE28" s="4">
        <f t="shared" si="45"/>
        <v>0</v>
      </c>
      <c r="AF28" s="3" t="str">
        <f t="shared" si="46"/>
        <v/>
      </c>
      <c r="AG28" s="2" t="s">
        <v>63</v>
      </c>
      <c r="AH28" s="3" t="str">
        <f t="shared" si="47"/>
        <v>NA</v>
      </c>
      <c r="AI28" s="5" t="str">
        <f t="shared" si="0"/>
        <v>NA</v>
      </c>
      <c r="AJ28" s="6">
        <f t="shared" si="48"/>
        <v>0</v>
      </c>
      <c r="AK28" s="3" t="str">
        <f t="shared" si="1"/>
        <v>NA</v>
      </c>
      <c r="AL28" s="310"/>
      <c r="AM28" s="317"/>
      <c r="AN28" s="310"/>
      <c r="AO28" s="315"/>
      <c r="AP28" s="339"/>
      <c r="AQ28" s="342"/>
      <c r="AR28" s="344"/>
      <c r="AS28" s="315"/>
      <c r="AT28" s="315"/>
      <c r="AU28" s="329"/>
      <c r="AV28" s="332" t="str">
        <f t="shared" si="49"/>
        <v/>
      </c>
      <c r="AW28" s="323"/>
      <c r="AX28" s="323"/>
      <c r="AY28" s="323"/>
      <c r="AZ28" s="323"/>
      <c r="BA28" s="326"/>
      <c r="BB28" s="323"/>
    </row>
    <row r="29" spans="1:54">
      <c r="A29" s="310"/>
      <c r="B29" s="360"/>
      <c r="C29" s="310"/>
      <c r="D29" s="310"/>
      <c r="E29" s="310"/>
      <c r="F29" s="310"/>
      <c r="G29" s="319"/>
      <c r="H29" s="360"/>
      <c r="I29" s="321"/>
      <c r="J29" s="317"/>
      <c r="K29" s="315"/>
      <c r="L29" s="346"/>
      <c r="M29" s="315"/>
      <c r="N29" s="316"/>
      <c r="O29" s="3"/>
      <c r="P29" s="3"/>
      <c r="Q29" s="1" t="s">
        <v>63</v>
      </c>
      <c r="R29" s="3">
        <f t="shared" si="38"/>
        <v>0</v>
      </c>
      <c r="S29" s="1" t="s">
        <v>63</v>
      </c>
      <c r="T29" s="4">
        <f t="shared" si="39"/>
        <v>0</v>
      </c>
      <c r="U29" s="1" t="s">
        <v>63</v>
      </c>
      <c r="V29" s="4">
        <f t="shared" si="40"/>
        <v>0</v>
      </c>
      <c r="W29" s="1" t="s">
        <v>63</v>
      </c>
      <c r="X29" s="4">
        <f t="shared" si="41"/>
        <v>0</v>
      </c>
      <c r="Y29" s="1" t="s">
        <v>63</v>
      </c>
      <c r="Z29" s="4">
        <f t="shared" si="42"/>
        <v>0</v>
      </c>
      <c r="AA29" s="1" t="s">
        <v>63</v>
      </c>
      <c r="AB29" s="4">
        <f t="shared" si="43"/>
        <v>0</v>
      </c>
      <c r="AC29" s="1" t="s">
        <v>63</v>
      </c>
      <c r="AD29" s="4">
        <f t="shared" si="44"/>
        <v>0</v>
      </c>
      <c r="AE29" s="4">
        <f t="shared" si="45"/>
        <v>0</v>
      </c>
      <c r="AF29" s="3" t="str">
        <f t="shared" si="46"/>
        <v/>
      </c>
      <c r="AG29" s="2" t="s">
        <v>63</v>
      </c>
      <c r="AH29" s="3" t="str">
        <f t="shared" si="47"/>
        <v>NA</v>
      </c>
      <c r="AI29" s="5" t="str">
        <f t="shared" si="0"/>
        <v>NA</v>
      </c>
      <c r="AJ29" s="6">
        <f t="shared" si="48"/>
        <v>0</v>
      </c>
      <c r="AK29" s="3" t="str">
        <f t="shared" si="1"/>
        <v>NA</v>
      </c>
      <c r="AL29" s="310"/>
      <c r="AM29" s="317"/>
      <c r="AN29" s="310"/>
      <c r="AO29" s="315"/>
      <c r="AP29" s="339"/>
      <c r="AQ29" s="342"/>
      <c r="AR29" s="344"/>
      <c r="AS29" s="315"/>
      <c r="AT29" s="315"/>
      <c r="AU29" s="329"/>
      <c r="AV29" s="332" t="str">
        <f t="shared" si="49"/>
        <v/>
      </c>
      <c r="AW29" s="323"/>
      <c r="AX29" s="323"/>
      <c r="AY29" s="323"/>
      <c r="AZ29" s="323"/>
      <c r="BA29" s="326"/>
      <c r="BB29" s="323"/>
    </row>
    <row r="30" spans="1:54">
      <c r="A30" s="310"/>
      <c r="B30" s="360"/>
      <c r="C30" s="310"/>
      <c r="D30" s="310"/>
      <c r="E30" s="310"/>
      <c r="F30" s="310"/>
      <c r="G30" s="320"/>
      <c r="H30" s="360"/>
      <c r="I30" s="321"/>
      <c r="J30" s="317"/>
      <c r="K30" s="315"/>
      <c r="L30" s="346"/>
      <c r="M30" s="315"/>
      <c r="N30" s="316"/>
      <c r="O30" s="3"/>
      <c r="P30" s="3"/>
      <c r="Q30" s="1" t="s">
        <v>63</v>
      </c>
      <c r="R30" s="3">
        <f t="shared" si="38"/>
        <v>0</v>
      </c>
      <c r="S30" s="1" t="s">
        <v>63</v>
      </c>
      <c r="T30" s="4">
        <f t="shared" si="39"/>
        <v>0</v>
      </c>
      <c r="U30" s="1" t="s">
        <v>63</v>
      </c>
      <c r="V30" s="4">
        <f t="shared" si="40"/>
        <v>0</v>
      </c>
      <c r="W30" s="1" t="s">
        <v>63</v>
      </c>
      <c r="X30" s="4">
        <f t="shared" si="41"/>
        <v>0</v>
      </c>
      <c r="Y30" s="1" t="s">
        <v>63</v>
      </c>
      <c r="Z30" s="4">
        <f t="shared" si="42"/>
        <v>0</v>
      </c>
      <c r="AA30" s="1" t="s">
        <v>63</v>
      </c>
      <c r="AB30" s="4">
        <f t="shared" si="43"/>
        <v>0</v>
      </c>
      <c r="AC30" s="1" t="s">
        <v>63</v>
      </c>
      <c r="AD30" s="4">
        <f t="shared" si="44"/>
        <v>0</v>
      </c>
      <c r="AE30" s="4">
        <f t="shared" si="45"/>
        <v>0</v>
      </c>
      <c r="AF30" s="3" t="str">
        <f t="shared" si="46"/>
        <v/>
      </c>
      <c r="AG30" s="2" t="s">
        <v>63</v>
      </c>
      <c r="AH30" s="3" t="str">
        <f t="shared" si="47"/>
        <v>NA</v>
      </c>
      <c r="AI30" s="5" t="str">
        <f t="shared" si="0"/>
        <v>NA</v>
      </c>
      <c r="AJ30" s="6">
        <f t="shared" si="48"/>
        <v>0</v>
      </c>
      <c r="AK30" s="3" t="str">
        <f t="shared" si="1"/>
        <v>NA</v>
      </c>
      <c r="AL30" s="310"/>
      <c r="AM30" s="317"/>
      <c r="AN30" s="310"/>
      <c r="AO30" s="315"/>
      <c r="AP30" s="340"/>
      <c r="AQ30" s="342"/>
      <c r="AR30" s="345"/>
      <c r="AS30" s="315"/>
      <c r="AT30" s="315"/>
      <c r="AU30" s="330"/>
      <c r="AV30" s="333" t="str">
        <f t="shared" si="49"/>
        <v/>
      </c>
      <c r="AW30" s="324"/>
      <c r="AX30" s="324"/>
      <c r="AY30" s="324"/>
      <c r="AZ30" s="324"/>
      <c r="BA30" s="327"/>
      <c r="BB30" s="324"/>
    </row>
    <row r="31" spans="1:54" ht="409.6">
      <c r="A31" s="310">
        <v>5</v>
      </c>
      <c r="B31" s="360" t="s">
        <v>939</v>
      </c>
      <c r="C31" s="310" t="s">
        <v>66</v>
      </c>
      <c r="D31" s="310" t="s">
        <v>66</v>
      </c>
      <c r="E31" s="310" t="s">
        <v>66</v>
      </c>
      <c r="F31" s="310" t="s">
        <v>66</v>
      </c>
      <c r="G31" s="318" t="s">
        <v>54</v>
      </c>
      <c r="H31" s="360" t="s">
        <v>379</v>
      </c>
      <c r="I31" s="321" t="s">
        <v>86</v>
      </c>
      <c r="J31" s="317">
        <f>IF(I31="","",IF(I31="Mas de 1 vez al año",5,IF(I31="Al menos 1 vez en el ultimo año",4,IF(I31="Al menos 1 vez en los ultimos 2 años",3,IF(I31="Al menos 1 vez en los ultimos 5 años",2,IF(I31="No se ha presentado en los ultimos 5 años",1,))))))</f>
        <v>2</v>
      </c>
      <c r="K31" s="315" t="str">
        <f>IF(J31&lt;=0,"",IF(J31&lt;=1,"Rara Vez",IF(J31&lt;=2,"Improbable",IF(J31&lt;=3,"Posible",IF(J31&lt;=4,"Probable","Casi seguro")))))</f>
        <v>Improbable</v>
      </c>
      <c r="L31" s="346">
        <f>+'[13]PREGUNTAS DE IMPACTO'!O23</f>
        <v>11</v>
      </c>
      <c r="M31" s="315" t="str">
        <f>IF(L31&lt;=0,"",IF(L31&lt;=5,"Moderado",IF(L31&lt;=11,"Mayor",IF(L31&lt;=20,"Catastrofico","Catastrofico"))))</f>
        <v>Mayor</v>
      </c>
      <c r="N31" s="316" t="str">
        <f>IF(OR(AND(K31="RaraVez",M31="Insignificante"),AND(K31="Rara Vez",M31="Menor"),AND(K31="Improbable",M31="Insignificante"),AND(K31="Improbable",M31="Menor")),"Bajo",IF(OR(AND(K31="Rara Vez",M31="Moderado"),AND(K31="Improbable",M31="Moderado"),AND(K31="Posible",M31="Menor"),AND(K31="Probable",M31="Insignificante")),"Moderado",IF(OR(AND(K31="Rara Vez",M31="Mayor"),AND(K31="Improbable",M31="Mayor"),AND(K31="Posible",M31="Moderado"),AND(K31="Probable",M31="Moderado"),AND(K31="Probable",M31="Menor"),AND(K31="Casi seguro",M31="Insignificante"),AND(K31="Casi seguro",M31="Menor")),"Alto",IF(OR(AND(K31="Rara Vez",M31="Catastrofico"),AND(K31="Improbable",M31="Catastrofico"),AND(K31="Posible",M31="Catastrofico"),AND(K31="Posible",M31="Mayor"),AND(K31="Probable",M31="Catastrofico"),AND(K31="Probable",M31="Mayor"),AND(K31="Casi seguro",M31="Moderado"),AND(K31="Casi seguro",M31="Mayor"),AND(K31="Casi seguro",M31="Catastrofico")),"Extremo",""))))</f>
        <v>Alto</v>
      </c>
      <c r="O31" s="3">
        <v>9</v>
      </c>
      <c r="P31" s="102" t="s">
        <v>940</v>
      </c>
      <c r="Q31" s="1" t="s">
        <v>67</v>
      </c>
      <c r="R31" s="3">
        <f>IF(Q31="","",IF(Q31="Asignado",15,IF(Q31="No Asigando",0,)))</f>
        <v>15</v>
      </c>
      <c r="S31" s="1" t="s">
        <v>68</v>
      </c>
      <c r="T31" s="4">
        <f>IF(S31="","",IF(S31="Adecuado",15,IF(S31="inadecuado",0,)))</f>
        <v>15</v>
      </c>
      <c r="U31" s="1" t="s">
        <v>69</v>
      </c>
      <c r="V31" s="4">
        <f>IF(U31="","",IF(U31="Oportuna",15,IF(U31="inoportuna",0,)))</f>
        <v>15</v>
      </c>
      <c r="W31" s="1" t="s">
        <v>70</v>
      </c>
      <c r="X31" s="4">
        <f>IF(W31="","",IF(W31="Prevenir",15,IF(W31="Detectar",10,IF(W31="No es control",0,))))</f>
        <v>15</v>
      </c>
      <c r="Y31" s="1" t="s">
        <v>71</v>
      </c>
      <c r="Z31" s="4">
        <f>IF(Y31="","",IF(Y31="Confiable",15,IF(Y31="No confiable",0,)))</f>
        <v>15</v>
      </c>
      <c r="AA31" s="1" t="s">
        <v>72</v>
      </c>
      <c r="AB31" s="4">
        <f>IF(AA31="","",IF(AA31="Se investigan y resuelven oportunamente",15,IF(AA31="Nose investigan y resuelven oportunamente",0,)))</f>
        <v>15</v>
      </c>
      <c r="AC31" s="1" t="s">
        <v>73</v>
      </c>
      <c r="AD31" s="4">
        <f>IF(AC31="","",IF(AC31="Completa",10,IF(AC31="Incompleta,No existe",5,)))</f>
        <v>10</v>
      </c>
      <c r="AE31" s="4">
        <f>+R31+T31+V31+X31+Z31+AB31+AD31</f>
        <v>100</v>
      </c>
      <c r="AF31" s="3" t="str">
        <f>IF(AE31&lt;=0,"",IF(AE31=0,"NA",IF(AE31&lt;=85,"Debil",IF(AE31&lt;=95,"Moderado",IF(AE31&lt;=100,"Fuerte","Fuerte")))))</f>
        <v>Fuerte</v>
      </c>
      <c r="AG31" s="2" t="s">
        <v>74</v>
      </c>
      <c r="AH31" s="3" t="str">
        <f>IF(AG31="","",IF(AG31="El control no se ejecuta por parte del responsable","Debil",IF(AG31="El control se ejecuta algunas veces por parte del responsable","Moderado",IF(AG31="El control se ejecuta de manera consistente por parte del responsable","Fuerte",IF(AG31="NA","NA","""")))))</f>
        <v>Fuerte</v>
      </c>
      <c r="AI31" s="5" t="str">
        <f t="shared" si="0"/>
        <v>Fuerte</v>
      </c>
      <c r="AJ31" s="6">
        <f>IF(AI31="","",IF(AI31="Fuerte",100,IF(AI31="Moderado",50,IF(AI31="Debil",0,))))</f>
        <v>100</v>
      </c>
      <c r="AK31" s="3" t="str">
        <f t="shared" si="1"/>
        <v>No</v>
      </c>
      <c r="AL31" s="310">
        <f>COUNTA(O31,O32,O33,O34,O35)</f>
        <v>2</v>
      </c>
      <c r="AM31" s="317">
        <f>(+AJ31+AJ32+AJ33+AJ34+AJ35)/AL31</f>
        <v>100</v>
      </c>
      <c r="AN31" s="310" t="str">
        <f>IF(AM31&lt;0,"",IF(AM31&lt;50,"Debil",IF(AM31&lt;=99,"Moderado",IF(AM31&lt;=100,"Fuerte","Fuerte"))))</f>
        <v>Fuerte</v>
      </c>
      <c r="AO31" s="315" t="s">
        <v>26</v>
      </c>
      <c r="AP31" s="338" t="str">
        <f>IF(OR(AND(AN31="Fuerte",AO31="directamente")),"2",IF(OR(AND(AN31="Fuerte",AO31="no disminuye")),"0",IF(OR(AND(AN31="Moderado",AO31="directamente")),"1",IF(OR(AND(AN31="Moderado",AO31="no disminuye")),"0",IF(OR(AND(AN31="Debil",AO31="directamente")),"0",IF(OR(AND(AN31="Debil",AO31="no disminuye")),"0",""))))))</f>
        <v>2</v>
      </c>
      <c r="AQ31" s="341">
        <f>+J31-AP31</f>
        <v>0</v>
      </c>
      <c r="AR31" s="343">
        <f>+J31-AP31</f>
        <v>0</v>
      </c>
      <c r="AS31" s="315" t="str">
        <f>IF(AQ31&lt;-1,"",IF(AQ31&lt;=1,"Rara Vez",IF(AQ31&lt;=2,"Improbable",IF(AQ31&lt;=3,"Posible",IF(AQ31&lt;=4,"Probable","Casi seguro")))))</f>
        <v>Rara Vez</v>
      </c>
      <c r="AT31" s="315" t="str">
        <f>IF(L31&lt;=0,"",IF(L31&lt;=5,"Moderado",IF(L31&lt;=11,"Mayor",IF(L31&lt;=20,"Catastrofico","Catastrofico"))))</f>
        <v>Mayor</v>
      </c>
      <c r="AU31" s="328" t="str">
        <f>IF(OR(AND(AS31="RaraVez",AT31="Insignificante"),AND(AS31="Rara Vez",AT31="Menor"),AND(AS31="Improbable",AT31="Insignificante"),AND(AS31="Improbable",AT31="Menor")),"Bajo",IF(OR(AND(AS31="Rara Vez",AT31="Moderado"),AND(AS31="Improbable",AT31="Moderado"),AND(AS31="Posible",AT31="Menor"),AND(AS31="Probable",AT31="Insignificante")),"Moderado",IF(OR(AND(AS31="Rara Vez",AT31="Mayor"),AND(AS31="Improbable",AT31="Mayor"),AND(AS31="Posible",AT31="Moderado"),AND(AS31="Probable",AT31="Moderado"),AND(AS31="Probable",AT31="Menor"),AND(AS31="Casi seguro",AT31="Insignificante"),AND(AS31="Casi seguro",AT31="Menor")),"Alto",IF(OR(AND(AS31="Rara Vez",AT31="Catastrofico"),AND(AS31="Improbable",AT31="Catastrofico"),AND(AS31="Posible",AT31="Catastrofico"),AND(AS31="Posible",AT31="Mayor"),AND(AS31="Probable",AT31="Catastrofico"),AND(AS31="Probable",AT31="Mayor"),AND(AS31="Casi seguro",AT31="Moderado"),AND(AS31="Casi seguro",AT31="Mayor"),AND(AS31="Casi seguro",AT31="Catastrofico")),"Extremo",""))))</f>
        <v>Alto</v>
      </c>
      <c r="AV31" s="331" t="str">
        <f>IF(AU31="","",IF(AU31="Extremo","Evitar el riesgo",IF(AU31="Alto","Compartir el riesgo",IF(AU31="Moderado","Reducir el riesgo",IF(AU31="Bajo","Reducir el riesgo")))))</f>
        <v>Compartir el riesgo</v>
      </c>
      <c r="AW31" s="334" t="s">
        <v>374</v>
      </c>
      <c r="AX31" s="337">
        <v>45323</v>
      </c>
      <c r="AY31" s="337">
        <v>45657</v>
      </c>
      <c r="AZ31" s="121" t="s">
        <v>941</v>
      </c>
      <c r="BA31" s="325" t="s">
        <v>301</v>
      </c>
      <c r="BB31" s="322" t="s">
        <v>375</v>
      </c>
    </row>
    <row r="32" spans="1:54" ht="409.6">
      <c r="A32" s="310"/>
      <c r="B32" s="360"/>
      <c r="C32" s="310"/>
      <c r="D32" s="310"/>
      <c r="E32" s="310"/>
      <c r="F32" s="310"/>
      <c r="G32" s="319"/>
      <c r="H32" s="360"/>
      <c r="I32" s="321"/>
      <c r="J32" s="317"/>
      <c r="K32" s="315"/>
      <c r="L32" s="346"/>
      <c r="M32" s="315"/>
      <c r="N32" s="316"/>
      <c r="O32" s="3">
        <v>10</v>
      </c>
      <c r="P32" s="102" t="s">
        <v>942</v>
      </c>
      <c r="Q32" s="1" t="s">
        <v>67</v>
      </c>
      <c r="R32" s="3">
        <f t="shared" ref="R32:R35" si="50">IF(Q32="","",IF(Q32="Asignado",15,IF(Q32="No Asigando",0,)))</f>
        <v>15</v>
      </c>
      <c r="S32" s="1" t="s">
        <v>68</v>
      </c>
      <c r="T32" s="4">
        <f t="shared" ref="T32:T35" si="51">IF(S32="","",IF(S32="Adecuado",15,IF(S32="inadecuado",0,)))</f>
        <v>15</v>
      </c>
      <c r="U32" s="1" t="s">
        <v>69</v>
      </c>
      <c r="V32" s="4">
        <f t="shared" ref="V32:V35" si="52">IF(U32="","",IF(U32="Oportuna",15,IF(U32="inoportuna",0,)))</f>
        <v>15</v>
      </c>
      <c r="W32" s="1" t="s">
        <v>70</v>
      </c>
      <c r="X32" s="4">
        <f t="shared" ref="X32:X35" si="53">IF(W32="","",IF(W32="Prevenir",15,IF(W32="Detectar",10,IF(W32="No es control",0,))))</f>
        <v>15</v>
      </c>
      <c r="Y32" s="1" t="s">
        <v>71</v>
      </c>
      <c r="Z32" s="4">
        <f t="shared" ref="Z32:Z35" si="54">IF(Y32="","",IF(Y32="Confiable",15,IF(Y32="No confiable",0,)))</f>
        <v>15</v>
      </c>
      <c r="AA32" s="1" t="s">
        <v>72</v>
      </c>
      <c r="AB32" s="4">
        <f t="shared" ref="AB32:AB35" si="55">IF(AA32="","",IF(AA32="Se investigan y resuelven oportunamente",15,IF(AA32="Nose investigan y resuelven oportunamente",0,)))</f>
        <v>15</v>
      </c>
      <c r="AC32" s="1" t="s">
        <v>73</v>
      </c>
      <c r="AD32" s="4">
        <f t="shared" ref="AD32:AD35" si="56">IF(AC32="","",IF(AC32="Completa",10,IF(AC32="Incompleta,No existe",5,)))</f>
        <v>10</v>
      </c>
      <c r="AE32" s="4">
        <f t="shared" ref="AE32:AE35" si="57">+R32+T32+V32+X32+Z32+AB32+AD32</f>
        <v>100</v>
      </c>
      <c r="AF32" s="3" t="str">
        <f t="shared" ref="AF32:AF35" si="58">IF(AE32&lt;=0,"",IF(AE32=0,"NA",IF(AE32&lt;=85,"Debil",IF(AE32&lt;=95,"Moderado",IF(AE32&lt;=100,"Fuerte","Fuerte")))))</f>
        <v>Fuerte</v>
      </c>
      <c r="AG32" s="2" t="s">
        <v>74</v>
      </c>
      <c r="AH32" s="3" t="str">
        <f t="shared" ref="AH32:AH35" si="59">IF(AG32="","",IF(AG32="El control no se ejecuta por parte del responsable","Debil",IF(AG32="El control se ejecuta algunas veces por parte del responsable","Moderado",IF(AG32="El control se ejecuta de manera consistente por parte del responsable","Fuerte",IF(AG32="NA","NA","""")))))</f>
        <v>Fuerte</v>
      </c>
      <c r="AI32" s="5" t="str">
        <f t="shared" si="0"/>
        <v>Fuerte</v>
      </c>
      <c r="AJ32" s="6">
        <f t="shared" ref="AJ32:AJ35" si="60">IF(AI32="","",IF(AI32="Fuerte",100,IF(AI32="Moderado",50,IF(AI32="Debil",0,))))</f>
        <v>100</v>
      </c>
      <c r="AK32" s="3" t="str">
        <f t="shared" si="1"/>
        <v>No</v>
      </c>
      <c r="AL32" s="310"/>
      <c r="AM32" s="317"/>
      <c r="AN32" s="310"/>
      <c r="AO32" s="315"/>
      <c r="AP32" s="339"/>
      <c r="AQ32" s="342"/>
      <c r="AR32" s="344"/>
      <c r="AS32" s="315"/>
      <c r="AT32" s="315"/>
      <c r="AU32" s="329"/>
      <c r="AV32" s="332" t="str">
        <f t="shared" ref="AV32:AV35" si="61">IF(AU32="","",IF(AU32="El control no se ejecuta por parte del responsable","Debil",IF(AU32="El control se ejecuta algunas veces por parte del responsable","Moderado",IF(AU32="El control se ejecuta de manera consistente por parte del responsable","Fuerte","Fuerte"))))</f>
        <v/>
      </c>
      <c r="AW32" s="335"/>
      <c r="AX32" s="323"/>
      <c r="AY32" s="323"/>
      <c r="AZ32" s="373" t="s">
        <v>943</v>
      </c>
      <c r="BA32" s="326"/>
      <c r="BB32" s="323"/>
    </row>
    <row r="33" spans="1:54">
      <c r="A33" s="310"/>
      <c r="B33" s="360"/>
      <c r="C33" s="310"/>
      <c r="D33" s="310"/>
      <c r="E33" s="310"/>
      <c r="F33" s="310"/>
      <c r="G33" s="319"/>
      <c r="H33" s="360"/>
      <c r="I33" s="321"/>
      <c r="J33" s="317"/>
      <c r="K33" s="315"/>
      <c r="L33" s="346"/>
      <c r="M33" s="315"/>
      <c r="N33" s="316"/>
      <c r="O33" s="3"/>
      <c r="P33" s="3"/>
      <c r="Q33" s="1" t="s">
        <v>63</v>
      </c>
      <c r="R33" s="3">
        <f t="shared" si="50"/>
        <v>0</v>
      </c>
      <c r="S33" s="1" t="s">
        <v>63</v>
      </c>
      <c r="T33" s="4">
        <f t="shared" si="51"/>
        <v>0</v>
      </c>
      <c r="U33" s="1" t="s">
        <v>63</v>
      </c>
      <c r="V33" s="4">
        <f t="shared" si="52"/>
        <v>0</v>
      </c>
      <c r="W33" s="1" t="s">
        <v>63</v>
      </c>
      <c r="X33" s="4">
        <f t="shared" si="53"/>
        <v>0</v>
      </c>
      <c r="Y33" s="1" t="s">
        <v>63</v>
      </c>
      <c r="Z33" s="4">
        <f t="shared" si="54"/>
        <v>0</v>
      </c>
      <c r="AA33" s="1" t="s">
        <v>63</v>
      </c>
      <c r="AB33" s="4">
        <f t="shared" si="55"/>
        <v>0</v>
      </c>
      <c r="AC33" s="1" t="s">
        <v>63</v>
      </c>
      <c r="AD33" s="4">
        <f t="shared" si="56"/>
        <v>0</v>
      </c>
      <c r="AE33" s="4">
        <f t="shared" si="57"/>
        <v>0</v>
      </c>
      <c r="AF33" s="3" t="str">
        <f t="shared" si="58"/>
        <v/>
      </c>
      <c r="AG33" s="2" t="s">
        <v>63</v>
      </c>
      <c r="AH33" s="3" t="str">
        <f t="shared" si="59"/>
        <v>NA</v>
      </c>
      <c r="AI33" s="5" t="str">
        <f t="shared" si="0"/>
        <v>NA</v>
      </c>
      <c r="AJ33" s="6">
        <f t="shared" si="60"/>
        <v>0</v>
      </c>
      <c r="AK33" s="3" t="str">
        <f t="shared" si="1"/>
        <v>NA</v>
      </c>
      <c r="AL33" s="310"/>
      <c r="AM33" s="317"/>
      <c r="AN33" s="310"/>
      <c r="AO33" s="315"/>
      <c r="AP33" s="339"/>
      <c r="AQ33" s="342"/>
      <c r="AR33" s="344"/>
      <c r="AS33" s="315"/>
      <c r="AT33" s="315"/>
      <c r="AU33" s="329"/>
      <c r="AV33" s="332" t="str">
        <f t="shared" si="61"/>
        <v/>
      </c>
      <c r="AW33" s="335"/>
      <c r="AX33" s="323"/>
      <c r="AY33" s="323"/>
      <c r="AZ33" s="373"/>
      <c r="BA33" s="326"/>
      <c r="BB33" s="323"/>
    </row>
    <row r="34" spans="1:54">
      <c r="A34" s="310"/>
      <c r="B34" s="360"/>
      <c r="C34" s="310"/>
      <c r="D34" s="310"/>
      <c r="E34" s="310"/>
      <c r="F34" s="310"/>
      <c r="G34" s="319"/>
      <c r="H34" s="360"/>
      <c r="I34" s="321"/>
      <c r="J34" s="317"/>
      <c r="K34" s="315"/>
      <c r="L34" s="346"/>
      <c r="M34" s="315"/>
      <c r="N34" s="316"/>
      <c r="O34" s="3"/>
      <c r="P34" s="3"/>
      <c r="Q34" s="1" t="s">
        <v>63</v>
      </c>
      <c r="R34" s="3">
        <f t="shared" si="50"/>
        <v>0</v>
      </c>
      <c r="S34" s="1" t="s">
        <v>63</v>
      </c>
      <c r="T34" s="4">
        <f t="shared" si="51"/>
        <v>0</v>
      </c>
      <c r="U34" s="1" t="s">
        <v>63</v>
      </c>
      <c r="V34" s="4">
        <f t="shared" si="52"/>
        <v>0</v>
      </c>
      <c r="W34" s="1" t="s">
        <v>63</v>
      </c>
      <c r="X34" s="4">
        <f t="shared" si="53"/>
        <v>0</v>
      </c>
      <c r="Y34" s="1" t="s">
        <v>63</v>
      </c>
      <c r="Z34" s="4">
        <f t="shared" si="54"/>
        <v>0</v>
      </c>
      <c r="AA34" s="1" t="s">
        <v>63</v>
      </c>
      <c r="AB34" s="4">
        <f t="shared" si="55"/>
        <v>0</v>
      </c>
      <c r="AC34" s="1" t="s">
        <v>63</v>
      </c>
      <c r="AD34" s="4">
        <f t="shared" si="56"/>
        <v>0</v>
      </c>
      <c r="AE34" s="4">
        <f t="shared" si="57"/>
        <v>0</v>
      </c>
      <c r="AF34" s="3" t="str">
        <f t="shared" si="58"/>
        <v/>
      </c>
      <c r="AG34" s="2" t="s">
        <v>63</v>
      </c>
      <c r="AH34" s="3" t="str">
        <f t="shared" si="59"/>
        <v>NA</v>
      </c>
      <c r="AI34" s="5" t="str">
        <f t="shared" si="0"/>
        <v>NA</v>
      </c>
      <c r="AJ34" s="6">
        <f t="shared" si="60"/>
        <v>0</v>
      </c>
      <c r="AK34" s="3" t="str">
        <f t="shared" si="1"/>
        <v>NA</v>
      </c>
      <c r="AL34" s="310"/>
      <c r="AM34" s="317"/>
      <c r="AN34" s="310"/>
      <c r="AO34" s="315"/>
      <c r="AP34" s="339"/>
      <c r="AQ34" s="342"/>
      <c r="AR34" s="344"/>
      <c r="AS34" s="315"/>
      <c r="AT34" s="315"/>
      <c r="AU34" s="329"/>
      <c r="AV34" s="332" t="str">
        <f t="shared" si="61"/>
        <v/>
      </c>
      <c r="AW34" s="335"/>
      <c r="AX34" s="323"/>
      <c r="AY34" s="323"/>
      <c r="AZ34" s="373"/>
      <c r="BA34" s="326"/>
      <c r="BB34" s="323"/>
    </row>
    <row r="35" spans="1:54">
      <c r="A35" s="310"/>
      <c r="B35" s="360"/>
      <c r="C35" s="310"/>
      <c r="D35" s="310"/>
      <c r="E35" s="310"/>
      <c r="F35" s="310"/>
      <c r="G35" s="320"/>
      <c r="H35" s="360"/>
      <c r="I35" s="321"/>
      <c r="J35" s="317"/>
      <c r="K35" s="315"/>
      <c r="L35" s="346"/>
      <c r="M35" s="315"/>
      <c r="N35" s="316"/>
      <c r="O35" s="3"/>
      <c r="P35" s="3"/>
      <c r="Q35" s="1" t="s">
        <v>63</v>
      </c>
      <c r="R35" s="3">
        <f t="shared" si="50"/>
        <v>0</v>
      </c>
      <c r="S35" s="1" t="s">
        <v>63</v>
      </c>
      <c r="T35" s="4">
        <f t="shared" si="51"/>
        <v>0</v>
      </c>
      <c r="U35" s="1" t="s">
        <v>63</v>
      </c>
      <c r="V35" s="4">
        <f t="shared" si="52"/>
        <v>0</v>
      </c>
      <c r="W35" s="1" t="s">
        <v>63</v>
      </c>
      <c r="X35" s="4">
        <f t="shared" si="53"/>
        <v>0</v>
      </c>
      <c r="Y35" s="1" t="s">
        <v>63</v>
      </c>
      <c r="Z35" s="4">
        <f t="shared" si="54"/>
        <v>0</v>
      </c>
      <c r="AA35" s="1" t="s">
        <v>63</v>
      </c>
      <c r="AB35" s="4">
        <f t="shared" si="55"/>
        <v>0</v>
      </c>
      <c r="AC35" s="1" t="s">
        <v>63</v>
      </c>
      <c r="AD35" s="4">
        <f t="shared" si="56"/>
        <v>0</v>
      </c>
      <c r="AE35" s="4">
        <f t="shared" si="57"/>
        <v>0</v>
      </c>
      <c r="AF35" s="3" t="str">
        <f t="shared" si="58"/>
        <v/>
      </c>
      <c r="AG35" s="2" t="s">
        <v>63</v>
      </c>
      <c r="AH35" s="3" t="str">
        <f t="shared" si="59"/>
        <v>NA</v>
      </c>
      <c r="AI35" s="5" t="str">
        <f t="shared" si="0"/>
        <v>NA</v>
      </c>
      <c r="AJ35" s="6">
        <f t="shared" si="60"/>
        <v>0</v>
      </c>
      <c r="AK35" s="3" t="str">
        <f t="shared" si="1"/>
        <v>NA</v>
      </c>
      <c r="AL35" s="310"/>
      <c r="AM35" s="317"/>
      <c r="AN35" s="310"/>
      <c r="AO35" s="315"/>
      <c r="AP35" s="340"/>
      <c r="AQ35" s="342"/>
      <c r="AR35" s="345"/>
      <c r="AS35" s="315"/>
      <c r="AT35" s="315"/>
      <c r="AU35" s="330"/>
      <c r="AV35" s="333" t="str">
        <f t="shared" si="61"/>
        <v/>
      </c>
      <c r="AW35" s="336"/>
      <c r="AX35" s="324"/>
      <c r="AY35" s="324"/>
      <c r="AZ35" s="374"/>
      <c r="BA35" s="327"/>
      <c r="BB35" s="324"/>
    </row>
    <row r="36" spans="1:54">
      <c r="A36" s="310">
        <v>6</v>
      </c>
      <c r="B36" s="505"/>
      <c r="C36" s="505"/>
      <c r="D36" s="505"/>
      <c r="E36" s="505"/>
      <c r="F36" s="505"/>
      <c r="G36" s="318" t="s">
        <v>54</v>
      </c>
      <c r="H36" s="505"/>
      <c r="I36" s="321" t="s">
        <v>556</v>
      </c>
      <c r="J36" s="317">
        <f>IF(I36="","",IF(I36="Mas de 1 vez al año",5,IF(I36="Al menos 1 vez en el ultimo año",4,IF(I36="Al menos 1 vez en los ultimos 2 años",3,IF(I36="Al menos 1 vez en los ultimos 5 años",2,IF(I36="No se ha presentado en los ultimos 5 años",1,))))))</f>
        <v>0</v>
      </c>
      <c r="K36" s="315" t="str">
        <f>IF(J36&lt;=0,"",IF(J36&lt;=1,"Rara Vez",IF(J36&lt;=2,"Improbable",IF(J36&lt;=3,"Posible",IF(J36&lt;=4,"Probable","Casi seguro")))))</f>
        <v/>
      </c>
      <c r="L36" s="346">
        <f>+'[13]PREGUNTAS DE IMPACTO'!R23</f>
        <v>0</v>
      </c>
      <c r="M36" s="315" t="str">
        <f>IF(L36&lt;=0,"",IF(L36&lt;=5,"Moderado",IF(L36&lt;=11,"Mayor",IF(L36&lt;=20,"Catastrofico","Catastrofico"))))</f>
        <v/>
      </c>
      <c r="N36" s="316" t="str">
        <f>IF(OR(AND(K36="RaraVez",M36="Insignificante"),AND(K36="Rara Vez",M36="Menor"),AND(K36="Improbable",M36="Insignificante"),AND(K36="Improbable",M36="Menor")),"Bajo",IF(OR(AND(K36="Rara Vez",M36="Moderado"),AND(K36="Improbable",M36="Moderado"),AND(K36="Posible",M36="Menor"),AND(K36="Probable",M36="Insignificante")),"Moderado",IF(OR(AND(K36="Rara Vez",M36="Mayor"),AND(K36="Improbable",M36="Mayor"),AND(K36="Posible",M36="Moderado"),AND(K36="Probable",M36="Moderado"),AND(K36="Probable",M36="Menor"),AND(K36="Casi seguro",M36="Insignificante"),AND(K36="Casi seguro",M36="Menor")),"Alto",IF(OR(AND(K36="Rara Vez",M36="Catastrofico"),AND(K36="Improbable",M36="Catastrofico"),AND(K36="Posible",M36="Catastrofico"),AND(K36="Posible",M36="Mayor"),AND(K36="Probable",M36="Catastrofico"),AND(K36="Probable",M36="Mayor"),AND(K36="Casi seguro",M36="Moderado"),AND(K36="Casi seguro",M36="Mayor"),AND(K36="Casi seguro",M36="Catastrofico")),"Extremo",""))))</f>
        <v/>
      </c>
      <c r="O36" s="3"/>
      <c r="P36" s="3"/>
      <c r="Q36" s="1" t="s">
        <v>63</v>
      </c>
      <c r="R36" s="3">
        <f>IF(Q36="","",IF(Q36="Asignado",15,IF(Q36="No Asigando",0,)))</f>
        <v>0</v>
      </c>
      <c r="S36" s="1" t="s">
        <v>63</v>
      </c>
      <c r="T36" s="4">
        <f>IF(S36="","",IF(S36="Adecuado",15,IF(S36="inadecuado",0,)))</f>
        <v>0</v>
      </c>
      <c r="U36" s="1" t="s">
        <v>63</v>
      </c>
      <c r="V36" s="4">
        <f>IF(U36="","",IF(U36="Oportuna",15,IF(U36="inoportuna",0,)))</f>
        <v>0</v>
      </c>
      <c r="W36" s="1" t="s">
        <v>63</v>
      </c>
      <c r="X36" s="4">
        <f>IF(W36="","",IF(W36="Prevenir",15,IF(W36="Detectar",10,IF(W36="No es control",0,))))</f>
        <v>0</v>
      </c>
      <c r="Y36" s="1" t="s">
        <v>63</v>
      </c>
      <c r="Z36" s="4">
        <f>IF(Y36="","",IF(Y36="Confiable",15,IF(Y36="No confiable",0,)))</f>
        <v>0</v>
      </c>
      <c r="AA36" s="1" t="s">
        <v>63</v>
      </c>
      <c r="AB36" s="4">
        <f>IF(AA36="","",IF(AA36="Se investigan y resuelven oportunamente",15,IF(AA36="Nose investigan y resuelven oportunamente",0,)))</f>
        <v>0</v>
      </c>
      <c r="AC36" s="1" t="s">
        <v>63</v>
      </c>
      <c r="AD36" s="4">
        <f>IF(AC36="","",IF(AC36="Completa",10,IF(AC36="Incompleta,No existe",5,)))</f>
        <v>0</v>
      </c>
      <c r="AE36" s="4">
        <f>+R36+T36+V36+X36+Z36+AB36+AD36</f>
        <v>0</v>
      </c>
      <c r="AF36" s="3" t="str">
        <f>IF(AE36&lt;=0,"",IF(AE36=0,"NA",IF(AE36&lt;=85,"Debil",IF(AE36&lt;=95,"Moderado",IF(AE36&lt;=100,"Fuerte","Fuerte")))))</f>
        <v/>
      </c>
      <c r="AG36" s="2" t="s">
        <v>63</v>
      </c>
      <c r="AH36" s="3" t="str">
        <f>IF(AG36="","",IF(AG36="El control no se ejecuta por parte del responsable","Debil",IF(AG36="El control se ejecuta algunas veces por parte del responsable","Moderado",IF(AG36="El control se ejecuta de manera consistente por parte del responsable","Fuerte",IF(AG36="NA","NA","""")))))</f>
        <v>NA</v>
      </c>
      <c r="AI36" s="5" t="str">
        <f t="shared" si="0"/>
        <v>NA</v>
      </c>
      <c r="AJ36" s="6">
        <f>IF(AI36="","",IF(AI36="Fuerte",100,IF(AI36="Moderado",50,IF(AI36="Debil",0,))))</f>
        <v>0</v>
      </c>
      <c r="AK36" s="3" t="str">
        <f t="shared" si="1"/>
        <v>NA</v>
      </c>
      <c r="AL36" s="310">
        <f>COUNTA(O36,O37,O38,O39,O40)</f>
        <v>0</v>
      </c>
      <c r="AM36" s="317" t="e">
        <f>(+AJ36+AJ37+AJ38+AJ39+AJ40)/AL36</f>
        <v>#DIV/0!</v>
      </c>
      <c r="AN36" s="310" t="e">
        <f>IF(AM36&lt;0,"",IF(AM36&lt;50,"Debil",IF(AM36&lt;=99,"Moderado",IF(AM36&lt;=100,"Fuerte","Fuerte"))))</f>
        <v>#DIV/0!</v>
      </c>
      <c r="AO36" s="315" t="s">
        <v>26</v>
      </c>
      <c r="AP36" s="338" t="e">
        <f>IF(OR(AND(AN36="Fuerte",AO36="directamente")),"2",IF(OR(AND(AN36="Fuerte",AO36="no disminuye")),"0",IF(OR(AND(AN36="Moderado",AO36="directamente")),"1",IF(OR(AND(AN36="Moderado",AO36="no disminuye")),"0",IF(OR(AND(AN36="Debil",AO36="directamente")),"0",IF(OR(AND(AN36="Debil",AO36="no disminuye")),"0",""))))))</f>
        <v>#DIV/0!</v>
      </c>
      <c r="AQ36" s="341" t="e">
        <f>+J36-AP36</f>
        <v>#DIV/0!</v>
      </c>
      <c r="AR36" s="343" t="e">
        <f>+J36-AP36</f>
        <v>#DIV/0!</v>
      </c>
      <c r="AS36" s="315" t="e">
        <f>IF(AQ36&lt;-1,"",IF(AQ36&lt;=1,"Rara Vez",IF(AQ36&lt;=2,"Improbable",IF(AQ36&lt;=3,"Posible",IF(AQ36&lt;=4,"Probable","Casi seguro")))))</f>
        <v>#DIV/0!</v>
      </c>
      <c r="AT36" s="315" t="str">
        <f>IF(L36&lt;=0,"",IF(L36&lt;=5,"Moderado",IF(L36&lt;=11,"Mayor",IF(L36&lt;=20,"Catastrofico","Catastrofico"))))</f>
        <v/>
      </c>
      <c r="AU36" s="328" t="e">
        <f>IF(OR(AND(AS36="RaraVez",AT36="Insignificante"),AND(AS36="Rara Vez",AT36="Menor"),AND(AS36="Improbable",AT36="Insignificante"),AND(AS36="Improbable",AT36="Menor")),"Bajo",IF(OR(AND(AS36="Rara Vez",AT36="Moderado"),AND(AS36="Improbable",AT36="Moderado"),AND(AS36="Posible",AT36="Menor"),AND(AS36="Probable",AT36="Insignificante")),"Moderado",IF(OR(AND(AS36="Rara Vez",AT36="Mayor"),AND(AS36="Improbable",AT36="Mayor"),AND(AS36="Posible",AT36="Moderado"),AND(AS36="Probable",AT36="Moderado"),AND(AS36="Probable",AT36="Menor"),AND(AS36="Casi seguro",AT36="Insignificante"),AND(AS36="Casi seguro",AT36="Menor")),"Alto",IF(OR(AND(AS36="Rara Vez",AT36="Catastrofico"),AND(AS36="Improbable",AT36="Catastrofico"),AND(AS36="Posible",AT36="Catastrofico"),AND(AS36="Posible",AT36="Mayor"),AND(AS36="Probable",AT36="Catastrofico"),AND(AS36="Probable",AT36="Mayor"),AND(AS36="Casi seguro",AT36="Moderado"),AND(AS36="Casi seguro",AT36="Mayor"),AND(AS36="Casi seguro",AT36="Catastrofico")),"Extremo",""))))</f>
        <v>#DIV/0!</v>
      </c>
      <c r="AV36" s="331" t="e">
        <f>IF(AU36="","",IF(AU36="Extremo","Evitar el riesgo",IF(AU36="Alto","Compartir el riesgo",IF(AU36="Moderado","Reducir el riesgo",IF(AU36="Bajo","Reducir el riesgo")))))</f>
        <v>#DIV/0!</v>
      </c>
      <c r="AW36" s="353"/>
      <c r="AX36" s="353"/>
      <c r="AY36" s="353"/>
      <c r="AZ36" s="353"/>
      <c r="BA36" s="353"/>
      <c r="BB36" s="353"/>
    </row>
    <row r="37" spans="1:54">
      <c r="A37" s="310"/>
      <c r="B37" s="505"/>
      <c r="C37" s="505"/>
      <c r="D37" s="505"/>
      <c r="E37" s="505"/>
      <c r="F37" s="505"/>
      <c r="G37" s="319"/>
      <c r="H37" s="505"/>
      <c r="I37" s="321"/>
      <c r="J37" s="317"/>
      <c r="K37" s="315"/>
      <c r="L37" s="346"/>
      <c r="M37" s="315"/>
      <c r="N37" s="316"/>
      <c r="O37" s="3"/>
      <c r="P37" s="3"/>
      <c r="Q37" s="1" t="s">
        <v>63</v>
      </c>
      <c r="R37" s="3">
        <f t="shared" ref="R37:R40" si="62">IF(Q37="","",IF(Q37="Asignado",15,IF(Q37="No Asigando",0,)))</f>
        <v>0</v>
      </c>
      <c r="S37" s="1" t="s">
        <v>63</v>
      </c>
      <c r="T37" s="4">
        <f t="shared" ref="T37:T40" si="63">IF(S37="","",IF(S37="Adecuado",15,IF(S37="inadecuado",0,)))</f>
        <v>0</v>
      </c>
      <c r="U37" s="1" t="s">
        <v>63</v>
      </c>
      <c r="V37" s="4">
        <f t="shared" ref="V37:V40" si="64">IF(U37="","",IF(U37="Oportuna",15,IF(U37="inoportuna",0,)))</f>
        <v>0</v>
      </c>
      <c r="W37" s="1" t="s">
        <v>63</v>
      </c>
      <c r="X37" s="4">
        <f t="shared" ref="X37:X40" si="65">IF(W37="","",IF(W37="Prevenir",15,IF(W37="Detectar",10,IF(W37="No es control",0,))))</f>
        <v>0</v>
      </c>
      <c r="Y37" s="1" t="s">
        <v>63</v>
      </c>
      <c r="Z37" s="4">
        <f t="shared" ref="Z37:Z40" si="66">IF(Y37="","",IF(Y37="Confiable",15,IF(Y37="No confiable",0,)))</f>
        <v>0</v>
      </c>
      <c r="AA37" s="1" t="s">
        <v>63</v>
      </c>
      <c r="AB37" s="4">
        <f t="shared" ref="AB37:AB40" si="67">IF(AA37="","",IF(AA37="Se investigan y resuelven oportunamente",15,IF(AA37="Nose investigan y resuelven oportunamente",0,)))</f>
        <v>0</v>
      </c>
      <c r="AC37" s="1" t="s">
        <v>63</v>
      </c>
      <c r="AD37" s="4">
        <f t="shared" ref="AD37:AD40" si="68">IF(AC37="","",IF(AC37="Completa",10,IF(AC37="Incompleta,No existe",5,)))</f>
        <v>0</v>
      </c>
      <c r="AE37" s="4">
        <f t="shared" ref="AE37:AE40" si="69">+R37+T37+V37+X37+Z37+AB37+AD37</f>
        <v>0</v>
      </c>
      <c r="AF37" s="3" t="str">
        <f t="shared" ref="AF37:AF40" si="70">IF(AE37&lt;=0,"",IF(AE37=0,"NA",IF(AE37&lt;=85,"Debil",IF(AE37&lt;=95,"Moderado",IF(AE37&lt;=100,"Fuerte","Fuerte")))))</f>
        <v/>
      </c>
      <c r="AG37" s="2" t="s">
        <v>63</v>
      </c>
      <c r="AH37" s="3" t="str">
        <f t="shared" ref="AH37:AH40" si="71">IF(AG37="","",IF(AG37="El control no se ejecuta por parte del responsable","Debil",IF(AG37="El control se ejecuta algunas veces por parte del responsable","Moderado",IF(AG37="El control se ejecuta de manera consistente por parte del responsable","Fuerte",IF(AG37="NA","NA","""")))))</f>
        <v>NA</v>
      </c>
      <c r="AI37" s="5" t="str">
        <f t="shared" si="0"/>
        <v>NA</v>
      </c>
      <c r="AJ37" s="6">
        <f t="shared" ref="AJ37:AJ40" si="72">IF(AI37="","",IF(AI37="Fuerte",100,IF(AI37="Moderado",50,IF(AI37="Debil",0,))))</f>
        <v>0</v>
      </c>
      <c r="AK37" s="3" t="str">
        <f t="shared" si="1"/>
        <v>NA</v>
      </c>
      <c r="AL37" s="310"/>
      <c r="AM37" s="317"/>
      <c r="AN37" s="310"/>
      <c r="AO37" s="315"/>
      <c r="AP37" s="339"/>
      <c r="AQ37" s="342"/>
      <c r="AR37" s="344"/>
      <c r="AS37" s="315"/>
      <c r="AT37" s="315"/>
      <c r="AU37" s="329"/>
      <c r="AV37" s="332" t="str">
        <f t="shared" ref="AV37:AV40" si="73">IF(AU37="","",IF(AU37="El control no se ejecuta por parte del responsable","Debil",IF(AU37="El control se ejecuta algunas veces por parte del responsable","Moderado",IF(AU37="El control se ejecuta de manera consistente por parte del responsable","Fuerte","Fuerte"))))</f>
        <v/>
      </c>
      <c r="AW37" s="348"/>
      <c r="AX37" s="348"/>
      <c r="AY37" s="348"/>
      <c r="AZ37" s="348"/>
      <c r="BA37" s="348"/>
      <c r="BB37" s="348"/>
    </row>
    <row r="38" spans="1:54">
      <c r="A38" s="310"/>
      <c r="B38" s="505"/>
      <c r="C38" s="505"/>
      <c r="D38" s="505"/>
      <c r="E38" s="505"/>
      <c r="F38" s="505"/>
      <c r="G38" s="319"/>
      <c r="H38" s="505"/>
      <c r="I38" s="321"/>
      <c r="J38" s="317"/>
      <c r="K38" s="315"/>
      <c r="L38" s="346"/>
      <c r="M38" s="315"/>
      <c r="N38" s="316"/>
      <c r="O38" s="3"/>
      <c r="P38" s="3"/>
      <c r="Q38" s="1" t="s">
        <v>63</v>
      </c>
      <c r="R38" s="3">
        <f t="shared" si="62"/>
        <v>0</v>
      </c>
      <c r="S38" s="1" t="s">
        <v>63</v>
      </c>
      <c r="T38" s="4">
        <f t="shared" si="63"/>
        <v>0</v>
      </c>
      <c r="U38" s="1" t="s">
        <v>63</v>
      </c>
      <c r="V38" s="4">
        <f t="shared" si="64"/>
        <v>0</v>
      </c>
      <c r="W38" s="1" t="s">
        <v>63</v>
      </c>
      <c r="X38" s="4">
        <f t="shared" si="65"/>
        <v>0</v>
      </c>
      <c r="Y38" s="1" t="s">
        <v>63</v>
      </c>
      <c r="Z38" s="4">
        <f t="shared" si="66"/>
        <v>0</v>
      </c>
      <c r="AA38" s="1" t="s">
        <v>63</v>
      </c>
      <c r="AB38" s="4">
        <f t="shared" si="67"/>
        <v>0</v>
      </c>
      <c r="AC38" s="1" t="s">
        <v>63</v>
      </c>
      <c r="AD38" s="4">
        <f t="shared" si="68"/>
        <v>0</v>
      </c>
      <c r="AE38" s="4">
        <f t="shared" si="69"/>
        <v>0</v>
      </c>
      <c r="AF38" s="3" t="str">
        <f t="shared" si="70"/>
        <v/>
      </c>
      <c r="AG38" s="2" t="s">
        <v>63</v>
      </c>
      <c r="AH38" s="3" t="str">
        <f t="shared" si="71"/>
        <v>NA</v>
      </c>
      <c r="AI38" s="5" t="str">
        <f t="shared" si="0"/>
        <v>NA</v>
      </c>
      <c r="AJ38" s="6">
        <f t="shared" si="72"/>
        <v>0</v>
      </c>
      <c r="AK38" s="3" t="str">
        <f t="shared" si="1"/>
        <v>NA</v>
      </c>
      <c r="AL38" s="310"/>
      <c r="AM38" s="317"/>
      <c r="AN38" s="310"/>
      <c r="AO38" s="315"/>
      <c r="AP38" s="339"/>
      <c r="AQ38" s="342"/>
      <c r="AR38" s="344"/>
      <c r="AS38" s="315"/>
      <c r="AT38" s="315"/>
      <c r="AU38" s="329"/>
      <c r="AV38" s="332" t="str">
        <f t="shared" si="73"/>
        <v/>
      </c>
      <c r="AW38" s="348"/>
      <c r="AX38" s="348"/>
      <c r="AY38" s="348"/>
      <c r="AZ38" s="348"/>
      <c r="BA38" s="348"/>
      <c r="BB38" s="348"/>
    </row>
    <row r="39" spans="1:54">
      <c r="A39" s="310"/>
      <c r="B39" s="505"/>
      <c r="C39" s="505"/>
      <c r="D39" s="505"/>
      <c r="E39" s="505"/>
      <c r="F39" s="505"/>
      <c r="G39" s="319"/>
      <c r="H39" s="505"/>
      <c r="I39" s="321"/>
      <c r="J39" s="317"/>
      <c r="K39" s="315"/>
      <c r="L39" s="346"/>
      <c r="M39" s="315"/>
      <c r="N39" s="316"/>
      <c r="O39" s="3"/>
      <c r="P39" s="3"/>
      <c r="Q39" s="1" t="s">
        <v>63</v>
      </c>
      <c r="R39" s="3">
        <f t="shared" si="62"/>
        <v>0</v>
      </c>
      <c r="S39" s="1" t="s">
        <v>63</v>
      </c>
      <c r="T39" s="4">
        <f t="shared" si="63"/>
        <v>0</v>
      </c>
      <c r="U39" s="1" t="s">
        <v>63</v>
      </c>
      <c r="V39" s="4">
        <f t="shared" si="64"/>
        <v>0</v>
      </c>
      <c r="W39" s="1" t="s">
        <v>63</v>
      </c>
      <c r="X39" s="4">
        <f t="shared" si="65"/>
        <v>0</v>
      </c>
      <c r="Y39" s="1" t="s">
        <v>63</v>
      </c>
      <c r="Z39" s="4">
        <f t="shared" si="66"/>
        <v>0</v>
      </c>
      <c r="AA39" s="1" t="s">
        <v>63</v>
      </c>
      <c r="AB39" s="4">
        <f t="shared" si="67"/>
        <v>0</v>
      </c>
      <c r="AC39" s="1" t="s">
        <v>63</v>
      </c>
      <c r="AD39" s="4">
        <f t="shared" si="68"/>
        <v>0</v>
      </c>
      <c r="AE39" s="4">
        <f t="shared" si="69"/>
        <v>0</v>
      </c>
      <c r="AF39" s="3" t="str">
        <f t="shared" si="70"/>
        <v/>
      </c>
      <c r="AG39" s="2" t="s">
        <v>63</v>
      </c>
      <c r="AH39" s="3" t="str">
        <f t="shared" si="71"/>
        <v>NA</v>
      </c>
      <c r="AI39" s="5" t="str">
        <f t="shared" si="0"/>
        <v>NA</v>
      </c>
      <c r="AJ39" s="6">
        <f t="shared" si="72"/>
        <v>0</v>
      </c>
      <c r="AK39" s="3" t="str">
        <f t="shared" si="1"/>
        <v>NA</v>
      </c>
      <c r="AL39" s="310"/>
      <c r="AM39" s="317"/>
      <c r="AN39" s="310"/>
      <c r="AO39" s="315"/>
      <c r="AP39" s="339"/>
      <c r="AQ39" s="342"/>
      <c r="AR39" s="344"/>
      <c r="AS39" s="315"/>
      <c r="AT39" s="315"/>
      <c r="AU39" s="329"/>
      <c r="AV39" s="332" t="str">
        <f t="shared" si="73"/>
        <v/>
      </c>
      <c r="AW39" s="348"/>
      <c r="AX39" s="348"/>
      <c r="AY39" s="348"/>
      <c r="AZ39" s="348"/>
      <c r="BA39" s="348"/>
      <c r="BB39" s="348"/>
    </row>
    <row r="40" spans="1:54">
      <c r="A40" s="310"/>
      <c r="B40" s="505"/>
      <c r="C40" s="505"/>
      <c r="D40" s="505"/>
      <c r="E40" s="505"/>
      <c r="F40" s="505"/>
      <c r="G40" s="320"/>
      <c r="H40" s="505"/>
      <c r="I40" s="321"/>
      <c r="J40" s="317"/>
      <c r="K40" s="315"/>
      <c r="L40" s="346"/>
      <c r="M40" s="315"/>
      <c r="N40" s="316"/>
      <c r="O40" s="3"/>
      <c r="P40" s="3"/>
      <c r="Q40" s="1" t="s">
        <v>63</v>
      </c>
      <c r="R40" s="3">
        <f t="shared" si="62"/>
        <v>0</v>
      </c>
      <c r="S40" s="1" t="s">
        <v>63</v>
      </c>
      <c r="T40" s="4">
        <f t="shared" si="63"/>
        <v>0</v>
      </c>
      <c r="U40" s="1" t="s">
        <v>63</v>
      </c>
      <c r="V40" s="4">
        <f t="shared" si="64"/>
        <v>0</v>
      </c>
      <c r="W40" s="1" t="s">
        <v>63</v>
      </c>
      <c r="X40" s="4">
        <f t="shared" si="65"/>
        <v>0</v>
      </c>
      <c r="Y40" s="1" t="s">
        <v>63</v>
      </c>
      <c r="Z40" s="4">
        <f t="shared" si="66"/>
        <v>0</v>
      </c>
      <c r="AA40" s="1" t="s">
        <v>63</v>
      </c>
      <c r="AB40" s="4">
        <f t="shared" si="67"/>
        <v>0</v>
      </c>
      <c r="AC40" s="1" t="s">
        <v>63</v>
      </c>
      <c r="AD40" s="4">
        <f t="shared" si="68"/>
        <v>0</v>
      </c>
      <c r="AE40" s="4">
        <f t="shared" si="69"/>
        <v>0</v>
      </c>
      <c r="AF40" s="3" t="str">
        <f t="shared" si="70"/>
        <v/>
      </c>
      <c r="AG40" s="2" t="s">
        <v>63</v>
      </c>
      <c r="AH40" s="3" t="str">
        <f t="shared" si="71"/>
        <v>NA</v>
      </c>
      <c r="AI40" s="5" t="str">
        <f t="shared" si="0"/>
        <v>NA</v>
      </c>
      <c r="AJ40" s="6">
        <f t="shared" si="72"/>
        <v>0</v>
      </c>
      <c r="AK40" s="3" t="str">
        <f t="shared" si="1"/>
        <v>NA</v>
      </c>
      <c r="AL40" s="310"/>
      <c r="AM40" s="317"/>
      <c r="AN40" s="310"/>
      <c r="AO40" s="315"/>
      <c r="AP40" s="340"/>
      <c r="AQ40" s="342"/>
      <c r="AR40" s="345"/>
      <c r="AS40" s="315"/>
      <c r="AT40" s="315"/>
      <c r="AU40" s="330"/>
      <c r="AV40" s="333" t="str">
        <f t="shared" si="73"/>
        <v/>
      </c>
      <c r="AW40" s="349"/>
      <c r="AX40" s="349"/>
      <c r="AY40" s="349"/>
      <c r="AZ40" s="349"/>
      <c r="BA40" s="349"/>
      <c r="BB40" s="349"/>
    </row>
    <row r="41" spans="1:54">
      <c r="A41" s="310">
        <v>7</v>
      </c>
      <c r="B41" s="505"/>
      <c r="C41" s="505"/>
      <c r="D41" s="505"/>
      <c r="E41" s="505"/>
      <c r="F41" s="505"/>
      <c r="G41" s="318" t="s">
        <v>54</v>
      </c>
      <c r="H41" s="505"/>
      <c r="I41" s="321" t="s">
        <v>556</v>
      </c>
      <c r="J41" s="317">
        <f>IF(I41="","",IF(I41="Mas de 1 vez al año",5,IF(I41="Al menos 1 vez en el ultimo año",4,IF(I41="Al menos 1 vez en los ultimos 2 años",3,IF(I41="Al menos 1 vez en los ultimos 5 años",2,IF(I41="No se ha presentado en los ultimos 5 años",1,))))))</f>
        <v>0</v>
      </c>
      <c r="K41" s="315" t="str">
        <f>IF(J41&lt;=0,"",IF(J41&lt;=1,"Rara Vez",IF(J41&lt;=2,"Improbable",IF(J41&lt;=3,"Posible",IF(J41&lt;=4,"Probable","Casi seguro")))))</f>
        <v/>
      </c>
      <c r="L41" s="346">
        <f>+'[13]PREGUNTAS DE IMPACTO'!U23</f>
        <v>0</v>
      </c>
      <c r="M41" s="315" t="str">
        <f>IF(L41&lt;=0,"",IF(L41&lt;=5,"Moderado",IF(L41&lt;=11,"Mayor",IF(L41&lt;=20,"Catastrofico","Catastrofico"))))</f>
        <v/>
      </c>
      <c r="N41" s="316" t="str">
        <f>IF(OR(AND(K41="RaraVez",M41="Insignificante"),AND(K41="Rara Vez",M41="Menor"),AND(K41="Improbable",M41="Insignificante"),AND(K41="Improbable",M41="Menor")),"Bajo",IF(OR(AND(K41="Rara Vez",M41="Moderado"),AND(K41="Improbable",M41="Moderado"),AND(K41="Posible",M41="Menor"),AND(K41="Probable",M41="Insignificante")),"Moderado",IF(OR(AND(K41="Rara Vez",M41="Mayor"),AND(K41="Improbable",M41="Mayor"),AND(K41="Posible",M41="Moderado"),AND(K41="Probable",M41="Moderado"),AND(K41="Probable",M41="Menor"),AND(K41="Casi seguro",M41="Insignificante"),AND(K41="Casi seguro",M41="Menor")),"Alto",IF(OR(AND(K41="Rara Vez",M41="Catastrofico"),AND(K41="Improbable",M41="Catastrofico"),AND(K41="Posible",M41="Catastrofico"),AND(K41="Posible",M41="Mayor"),AND(K41="Probable",M41="Catastrofico"),AND(K41="Probable",M41="Mayor"),AND(K41="Casi seguro",M41="Moderado"),AND(K41="Casi seguro",M41="Mayor"),AND(K41="Casi seguro",M41="Catastrofico")),"Extremo",""))))</f>
        <v/>
      </c>
      <c r="O41" s="3"/>
      <c r="P41" s="3"/>
      <c r="Q41" s="1" t="s">
        <v>63</v>
      </c>
      <c r="R41" s="3">
        <f>IF(Q41="","",IF(Q41="Asignado",15,IF(Q41="No Asigando",0,)))</f>
        <v>0</v>
      </c>
      <c r="S41" s="1" t="s">
        <v>63</v>
      </c>
      <c r="T41" s="4">
        <f>IF(S41="","",IF(S41="Adecuado",15,IF(S41="inadecuado",0,)))</f>
        <v>0</v>
      </c>
      <c r="U41" s="1" t="s">
        <v>63</v>
      </c>
      <c r="V41" s="4">
        <f>IF(U41="","",IF(U41="Oportuna",15,IF(U41="inoportuna",0,)))</f>
        <v>0</v>
      </c>
      <c r="W41" s="1" t="s">
        <v>63</v>
      </c>
      <c r="X41" s="4">
        <f>IF(W41="","",IF(W41="Prevenir",15,IF(W41="Detectar",10,IF(W41="No es control",0,))))</f>
        <v>0</v>
      </c>
      <c r="Y41" s="1" t="s">
        <v>63</v>
      </c>
      <c r="Z41" s="4">
        <f>IF(Y41="","",IF(Y41="Confiable",15,IF(Y41="No confiable",0,)))</f>
        <v>0</v>
      </c>
      <c r="AA41" s="1" t="s">
        <v>63</v>
      </c>
      <c r="AB41" s="4">
        <f>IF(AA41="","",IF(AA41="Se investigan y resuelven oportunamente",15,IF(AA41="Nose investigan y resuelven oportunamente",0,)))</f>
        <v>0</v>
      </c>
      <c r="AC41" s="1" t="s">
        <v>63</v>
      </c>
      <c r="AD41" s="4">
        <f>IF(AC41="","",IF(AC41="Completa",10,IF(AC41="Incompleta,No existe",5,)))</f>
        <v>0</v>
      </c>
      <c r="AE41" s="4">
        <f>+R41+T41+V41+X41+Z41+AB41+AD41</f>
        <v>0</v>
      </c>
      <c r="AF41" s="3" t="str">
        <f>IF(AE41&lt;=0,"",IF(AE41=0,"NA",IF(AE41&lt;=85,"Debil",IF(AE41&lt;=95,"Moderado",IF(AE41&lt;=100,"Fuerte","Fuerte")))))</f>
        <v/>
      </c>
      <c r="AG41" s="2" t="s">
        <v>63</v>
      </c>
      <c r="AH41" s="3" t="str">
        <f>IF(AG41="","",IF(AG41="El control no se ejecuta por parte del responsable","Debil",IF(AG41="El control se ejecuta algunas veces por parte del responsable","Moderado",IF(AG41="El control se ejecuta de manera consistente por parte del responsable","Fuerte",IF(AG41="NA","NA","""")))))</f>
        <v>NA</v>
      </c>
      <c r="AI41" s="5" t="str">
        <f t="shared" si="0"/>
        <v>NA</v>
      </c>
      <c r="AJ41" s="6">
        <f>IF(AI41="","",IF(AI41="Fuerte",100,IF(AI41="Moderado",50,IF(AI41="Debil",0,))))</f>
        <v>0</v>
      </c>
      <c r="AK41" s="3" t="str">
        <f t="shared" si="1"/>
        <v>NA</v>
      </c>
      <c r="AL41" s="310">
        <f>COUNTA(O41,O42,O43,O44,O45)</f>
        <v>0</v>
      </c>
      <c r="AM41" s="317" t="e">
        <f>(+AJ41+AJ42+AJ43+AJ44+AJ45)/AL41</f>
        <v>#DIV/0!</v>
      </c>
      <c r="AN41" s="310" t="e">
        <f>IF(AM41&lt;0,"",IF(AM41&lt;50,"Debil",IF(AM41&lt;=99,"Moderado",IF(AM41&lt;=100,"Fuerte","Fuerte"))))</f>
        <v>#DIV/0!</v>
      </c>
      <c r="AO41" s="315" t="s">
        <v>26</v>
      </c>
      <c r="AP41" s="338" t="e">
        <f>IF(OR(AND(AN41="Fuerte",AO41="directamente")),"2",IF(OR(AND(AN41="Fuerte",AO41="no disminuye")),"0",IF(OR(AND(AN41="Moderado",AO41="directamente")),"1",IF(OR(AND(AN41="Moderado",AO41="no disminuye")),"0",IF(OR(AND(AN41="Debil",AO41="directamente")),"0",IF(OR(AND(AN41="Debil",AO41="no disminuye")),"0",""))))))</f>
        <v>#DIV/0!</v>
      </c>
      <c r="AQ41" s="341" t="e">
        <f>+J41-AP41</f>
        <v>#DIV/0!</v>
      </c>
      <c r="AR41" s="343" t="e">
        <f>+J41-AP41</f>
        <v>#DIV/0!</v>
      </c>
      <c r="AS41" s="315" t="e">
        <f>IF(AQ41&lt;-1,"",IF(AQ41&lt;=1,"Rara Vez",IF(AQ41&lt;=2,"Improbable",IF(AQ41&lt;=3,"Posible",IF(AQ41&lt;=4,"Probable","Casi seguro")))))</f>
        <v>#DIV/0!</v>
      </c>
      <c r="AT41" s="315" t="str">
        <f>IF(L41&lt;=0,"",IF(L41&lt;=5,"Moderado",IF(L41&lt;=11,"Mayor",IF(L41&lt;=20,"Catastrofico","Catastrofico"))))</f>
        <v/>
      </c>
      <c r="AU41" s="328" t="e">
        <f>IF(OR(AND(AS41="RaraVez",AT41="Insignificante"),AND(AS41="Rara Vez",AT41="Menor"),AND(AS41="Improbable",AT41="Insignificante"),AND(AS41="Improbable",AT41="Menor")),"Bajo",IF(OR(AND(AS41="Rara Vez",AT41="Moderado"),AND(AS41="Improbable",AT41="Moderado"),AND(AS41="Posible",AT41="Menor"),AND(AS41="Probable",AT41="Insignificante")),"Moderado",IF(OR(AND(AS41="Rara Vez",AT41="Mayor"),AND(AS41="Improbable",AT41="Mayor"),AND(AS41="Posible",AT41="Moderado"),AND(AS41="Probable",AT41="Moderado"),AND(AS41="Probable",AT41="Menor"),AND(AS41="Casi seguro",AT41="Insignificante"),AND(AS41="Casi seguro",AT41="Menor")),"Alto",IF(OR(AND(AS41="Rara Vez",AT41="Catastrofico"),AND(AS41="Improbable",AT41="Catastrofico"),AND(AS41="Posible",AT41="Catastrofico"),AND(AS41="Posible",AT41="Mayor"),AND(AS41="Probable",AT41="Catastrofico"),AND(AS41="Probable",AT41="Mayor"),AND(AS41="Casi seguro",AT41="Moderado"),AND(AS41="Casi seguro",AT41="Mayor"),AND(AS41="Casi seguro",AT41="Catastrofico")),"Extremo",""))))</f>
        <v>#DIV/0!</v>
      </c>
      <c r="AV41" s="331" t="e">
        <f>IF(AU41="","",IF(AU41="Extremo","Evitar el riesgo",IF(AU41="Alto","Compartir el riesgo",IF(AU41="Moderado","Reducir el riesgo",IF(AU41="Bajo","Reducir el riesgo")))))</f>
        <v>#DIV/0!</v>
      </c>
      <c r="AW41" s="353"/>
      <c r="AX41" s="353"/>
      <c r="AY41" s="353"/>
      <c r="AZ41" s="353"/>
      <c r="BA41" s="353"/>
      <c r="BB41" s="353"/>
    </row>
    <row r="42" spans="1:54">
      <c r="A42" s="310"/>
      <c r="B42" s="505"/>
      <c r="C42" s="505"/>
      <c r="D42" s="505"/>
      <c r="E42" s="505"/>
      <c r="F42" s="505"/>
      <c r="G42" s="319"/>
      <c r="H42" s="505"/>
      <c r="I42" s="321"/>
      <c r="J42" s="317"/>
      <c r="K42" s="315"/>
      <c r="L42" s="346"/>
      <c r="M42" s="315"/>
      <c r="N42" s="316"/>
      <c r="O42" s="3"/>
      <c r="P42" s="3"/>
      <c r="Q42" s="1" t="s">
        <v>63</v>
      </c>
      <c r="R42" s="3">
        <f t="shared" ref="R42:R45" si="74">IF(Q42="","",IF(Q42="Asignado",15,IF(Q42="No Asigando",0,)))</f>
        <v>0</v>
      </c>
      <c r="S42" s="1" t="s">
        <v>63</v>
      </c>
      <c r="T42" s="4">
        <f t="shared" ref="T42:T45" si="75">IF(S42="","",IF(S42="Adecuado",15,IF(S42="inadecuado",0,)))</f>
        <v>0</v>
      </c>
      <c r="U42" s="1" t="s">
        <v>63</v>
      </c>
      <c r="V42" s="4">
        <f t="shared" ref="V42:V45" si="76">IF(U42="","",IF(U42="Oportuna",15,IF(U42="inoportuna",0,)))</f>
        <v>0</v>
      </c>
      <c r="W42" s="1" t="s">
        <v>63</v>
      </c>
      <c r="X42" s="4">
        <f t="shared" ref="X42:X45" si="77">IF(W42="","",IF(W42="Prevenir",15,IF(W42="Detectar",10,IF(W42="No es control",0,))))</f>
        <v>0</v>
      </c>
      <c r="Y42" s="1" t="s">
        <v>63</v>
      </c>
      <c r="Z42" s="4">
        <f t="shared" ref="Z42:Z45" si="78">IF(Y42="","",IF(Y42="Confiable",15,IF(Y42="No confiable",0,)))</f>
        <v>0</v>
      </c>
      <c r="AA42" s="1" t="s">
        <v>63</v>
      </c>
      <c r="AB42" s="4">
        <f t="shared" ref="AB42:AB45" si="79">IF(AA42="","",IF(AA42="Se investigan y resuelven oportunamente",15,IF(AA42="Nose investigan y resuelven oportunamente",0,)))</f>
        <v>0</v>
      </c>
      <c r="AC42" s="1" t="s">
        <v>63</v>
      </c>
      <c r="AD42" s="4">
        <f t="shared" ref="AD42:AD45" si="80">IF(AC42="","",IF(AC42="Completa",10,IF(AC42="Incompleta,No existe",5,)))</f>
        <v>0</v>
      </c>
      <c r="AE42" s="4">
        <f t="shared" ref="AE42:AE45" si="81">+R42+T42+V42+X42+Z42+AB42+AD42</f>
        <v>0</v>
      </c>
      <c r="AF42" s="3" t="str">
        <f t="shared" ref="AF42:AF45" si="82">IF(AE42&lt;=0,"",IF(AE42=0,"NA",IF(AE42&lt;=85,"Debil",IF(AE42&lt;=95,"Moderado",IF(AE42&lt;=100,"Fuerte","Fuerte")))))</f>
        <v/>
      </c>
      <c r="AG42" s="2" t="s">
        <v>63</v>
      </c>
      <c r="AH42" s="3" t="str">
        <f t="shared" ref="AH42:AH45" si="83">IF(AG42="","",IF(AG42="El control no se ejecuta por parte del responsable","Debil",IF(AG42="El control se ejecuta algunas veces por parte del responsable","Moderado",IF(AG42="El control se ejecuta de manera consistente por parte del responsable","Fuerte",IF(AG42="NA","NA","""")))))</f>
        <v>NA</v>
      </c>
      <c r="AI42" s="5" t="str">
        <f t="shared" si="0"/>
        <v>NA</v>
      </c>
      <c r="AJ42" s="6">
        <f t="shared" ref="AJ42:AJ45" si="84">IF(AI42="","",IF(AI42="Fuerte",100,IF(AI42="Moderado",50,IF(AI42="Debil",0,))))</f>
        <v>0</v>
      </c>
      <c r="AK42" s="3" t="str">
        <f t="shared" si="1"/>
        <v>NA</v>
      </c>
      <c r="AL42" s="310"/>
      <c r="AM42" s="317"/>
      <c r="AN42" s="310"/>
      <c r="AO42" s="315"/>
      <c r="AP42" s="339"/>
      <c r="AQ42" s="342"/>
      <c r="AR42" s="344"/>
      <c r="AS42" s="315"/>
      <c r="AT42" s="315"/>
      <c r="AU42" s="329"/>
      <c r="AV42" s="332" t="str">
        <f t="shared" ref="AV42:AV45" si="85">IF(AU42="","",IF(AU42="El control no se ejecuta por parte del responsable","Debil",IF(AU42="El control se ejecuta algunas veces por parte del responsable","Moderado",IF(AU42="El control se ejecuta de manera consistente por parte del responsable","Fuerte","Fuerte"))))</f>
        <v/>
      </c>
      <c r="AW42" s="348"/>
      <c r="AX42" s="348"/>
      <c r="AY42" s="348"/>
      <c r="AZ42" s="348"/>
      <c r="BA42" s="348"/>
      <c r="BB42" s="348"/>
    </row>
    <row r="43" spans="1:54">
      <c r="A43" s="310"/>
      <c r="B43" s="505"/>
      <c r="C43" s="505"/>
      <c r="D43" s="505"/>
      <c r="E43" s="505"/>
      <c r="F43" s="505"/>
      <c r="G43" s="319"/>
      <c r="H43" s="505"/>
      <c r="I43" s="321"/>
      <c r="J43" s="317"/>
      <c r="K43" s="315"/>
      <c r="L43" s="346"/>
      <c r="M43" s="315"/>
      <c r="N43" s="316"/>
      <c r="O43" s="3"/>
      <c r="P43" s="3"/>
      <c r="Q43" s="1" t="s">
        <v>63</v>
      </c>
      <c r="R43" s="3">
        <f t="shared" si="74"/>
        <v>0</v>
      </c>
      <c r="S43" s="1" t="s">
        <v>63</v>
      </c>
      <c r="T43" s="4">
        <f t="shared" si="75"/>
        <v>0</v>
      </c>
      <c r="U43" s="1" t="s">
        <v>63</v>
      </c>
      <c r="V43" s="4">
        <f t="shared" si="76"/>
        <v>0</v>
      </c>
      <c r="W43" s="1" t="s">
        <v>63</v>
      </c>
      <c r="X43" s="4">
        <f t="shared" si="77"/>
        <v>0</v>
      </c>
      <c r="Y43" s="1" t="s">
        <v>63</v>
      </c>
      <c r="Z43" s="4">
        <f t="shared" si="78"/>
        <v>0</v>
      </c>
      <c r="AA43" s="1" t="s">
        <v>63</v>
      </c>
      <c r="AB43" s="4">
        <f t="shared" si="79"/>
        <v>0</v>
      </c>
      <c r="AC43" s="1" t="s">
        <v>63</v>
      </c>
      <c r="AD43" s="4">
        <f t="shared" si="80"/>
        <v>0</v>
      </c>
      <c r="AE43" s="4">
        <f t="shared" si="81"/>
        <v>0</v>
      </c>
      <c r="AF43" s="3" t="str">
        <f t="shared" si="82"/>
        <v/>
      </c>
      <c r="AG43" s="2" t="s">
        <v>63</v>
      </c>
      <c r="AH43" s="3" t="str">
        <f t="shared" si="83"/>
        <v>NA</v>
      </c>
      <c r="AI43" s="5" t="str">
        <f t="shared" si="0"/>
        <v>NA</v>
      </c>
      <c r="AJ43" s="6">
        <f t="shared" si="84"/>
        <v>0</v>
      </c>
      <c r="AK43" s="3" t="str">
        <f t="shared" si="1"/>
        <v>NA</v>
      </c>
      <c r="AL43" s="310"/>
      <c r="AM43" s="317"/>
      <c r="AN43" s="310"/>
      <c r="AO43" s="315"/>
      <c r="AP43" s="339"/>
      <c r="AQ43" s="342"/>
      <c r="AR43" s="344"/>
      <c r="AS43" s="315"/>
      <c r="AT43" s="315"/>
      <c r="AU43" s="329"/>
      <c r="AV43" s="332" t="str">
        <f t="shared" si="85"/>
        <v/>
      </c>
      <c r="AW43" s="348"/>
      <c r="AX43" s="348"/>
      <c r="AY43" s="348"/>
      <c r="AZ43" s="348"/>
      <c r="BA43" s="348"/>
      <c r="BB43" s="348"/>
    </row>
    <row r="44" spans="1:54">
      <c r="A44" s="310"/>
      <c r="B44" s="505"/>
      <c r="C44" s="505"/>
      <c r="D44" s="505"/>
      <c r="E44" s="505"/>
      <c r="F44" s="505"/>
      <c r="G44" s="319"/>
      <c r="H44" s="505"/>
      <c r="I44" s="321"/>
      <c r="J44" s="317"/>
      <c r="K44" s="315"/>
      <c r="L44" s="346"/>
      <c r="M44" s="315"/>
      <c r="N44" s="316"/>
      <c r="O44" s="3"/>
      <c r="P44" s="3"/>
      <c r="Q44" s="1" t="s">
        <v>63</v>
      </c>
      <c r="R44" s="3">
        <f t="shared" si="74"/>
        <v>0</v>
      </c>
      <c r="S44" s="1" t="s">
        <v>63</v>
      </c>
      <c r="T44" s="4">
        <f t="shared" si="75"/>
        <v>0</v>
      </c>
      <c r="U44" s="1" t="s">
        <v>63</v>
      </c>
      <c r="V44" s="4">
        <f t="shared" si="76"/>
        <v>0</v>
      </c>
      <c r="W44" s="1" t="s">
        <v>63</v>
      </c>
      <c r="X44" s="4">
        <f t="shared" si="77"/>
        <v>0</v>
      </c>
      <c r="Y44" s="1" t="s">
        <v>63</v>
      </c>
      <c r="Z44" s="4">
        <f t="shared" si="78"/>
        <v>0</v>
      </c>
      <c r="AA44" s="1" t="s">
        <v>63</v>
      </c>
      <c r="AB44" s="4">
        <f t="shared" si="79"/>
        <v>0</v>
      </c>
      <c r="AC44" s="1" t="s">
        <v>63</v>
      </c>
      <c r="AD44" s="4">
        <f t="shared" si="80"/>
        <v>0</v>
      </c>
      <c r="AE44" s="4">
        <f t="shared" si="81"/>
        <v>0</v>
      </c>
      <c r="AF44" s="3" t="str">
        <f t="shared" si="82"/>
        <v/>
      </c>
      <c r="AG44" s="2" t="s">
        <v>63</v>
      </c>
      <c r="AH44" s="3" t="str">
        <f t="shared" si="83"/>
        <v>NA</v>
      </c>
      <c r="AI44" s="5" t="str">
        <f t="shared" si="0"/>
        <v>NA</v>
      </c>
      <c r="AJ44" s="6">
        <f t="shared" si="84"/>
        <v>0</v>
      </c>
      <c r="AK44" s="3" t="str">
        <f t="shared" si="1"/>
        <v>NA</v>
      </c>
      <c r="AL44" s="310"/>
      <c r="AM44" s="317"/>
      <c r="AN44" s="310"/>
      <c r="AO44" s="315"/>
      <c r="AP44" s="339"/>
      <c r="AQ44" s="342"/>
      <c r="AR44" s="344"/>
      <c r="AS44" s="315"/>
      <c r="AT44" s="315"/>
      <c r="AU44" s="329"/>
      <c r="AV44" s="332" t="str">
        <f t="shared" si="85"/>
        <v/>
      </c>
      <c r="AW44" s="348"/>
      <c r="AX44" s="348"/>
      <c r="AY44" s="348"/>
      <c r="AZ44" s="348"/>
      <c r="BA44" s="348"/>
      <c r="BB44" s="348"/>
    </row>
    <row r="45" spans="1:54">
      <c r="A45" s="310"/>
      <c r="B45" s="505"/>
      <c r="C45" s="505"/>
      <c r="D45" s="505"/>
      <c r="E45" s="505"/>
      <c r="F45" s="505"/>
      <c r="G45" s="320"/>
      <c r="H45" s="505"/>
      <c r="I45" s="321"/>
      <c r="J45" s="317"/>
      <c r="K45" s="315"/>
      <c r="L45" s="346"/>
      <c r="M45" s="315"/>
      <c r="N45" s="316"/>
      <c r="O45" s="3"/>
      <c r="P45" s="3"/>
      <c r="Q45" s="1" t="s">
        <v>63</v>
      </c>
      <c r="R45" s="3">
        <f t="shared" si="74"/>
        <v>0</v>
      </c>
      <c r="S45" s="1" t="s">
        <v>63</v>
      </c>
      <c r="T45" s="4">
        <f t="shared" si="75"/>
        <v>0</v>
      </c>
      <c r="U45" s="1" t="s">
        <v>63</v>
      </c>
      <c r="V45" s="4">
        <f t="shared" si="76"/>
        <v>0</v>
      </c>
      <c r="W45" s="1" t="s">
        <v>63</v>
      </c>
      <c r="X45" s="4">
        <f t="shared" si="77"/>
        <v>0</v>
      </c>
      <c r="Y45" s="1" t="s">
        <v>63</v>
      </c>
      <c r="Z45" s="4">
        <f t="shared" si="78"/>
        <v>0</v>
      </c>
      <c r="AA45" s="1" t="s">
        <v>63</v>
      </c>
      <c r="AB45" s="4">
        <f t="shared" si="79"/>
        <v>0</v>
      </c>
      <c r="AC45" s="1" t="s">
        <v>63</v>
      </c>
      <c r="AD45" s="4">
        <f t="shared" si="80"/>
        <v>0</v>
      </c>
      <c r="AE45" s="4">
        <f t="shared" si="81"/>
        <v>0</v>
      </c>
      <c r="AF45" s="3" t="str">
        <f t="shared" si="82"/>
        <v/>
      </c>
      <c r="AG45" s="2" t="s">
        <v>63</v>
      </c>
      <c r="AH45" s="3" t="str">
        <f t="shared" si="83"/>
        <v>NA</v>
      </c>
      <c r="AI45" s="5" t="str">
        <f t="shared" si="0"/>
        <v>NA</v>
      </c>
      <c r="AJ45" s="6">
        <f t="shared" si="84"/>
        <v>0</v>
      </c>
      <c r="AK45" s="3" t="str">
        <f t="shared" si="1"/>
        <v>NA</v>
      </c>
      <c r="AL45" s="310"/>
      <c r="AM45" s="317"/>
      <c r="AN45" s="310"/>
      <c r="AO45" s="315"/>
      <c r="AP45" s="340"/>
      <c r="AQ45" s="342"/>
      <c r="AR45" s="345"/>
      <c r="AS45" s="315"/>
      <c r="AT45" s="315"/>
      <c r="AU45" s="330"/>
      <c r="AV45" s="333" t="str">
        <f t="shared" si="85"/>
        <v/>
      </c>
      <c r="AW45" s="349"/>
      <c r="AX45" s="349"/>
      <c r="AY45" s="349"/>
      <c r="AZ45" s="349"/>
      <c r="BA45" s="349"/>
      <c r="BB45" s="349"/>
    </row>
    <row r="46" spans="1:54">
      <c r="A46" s="310">
        <v>8</v>
      </c>
      <c r="B46" s="505"/>
      <c r="C46" s="505"/>
      <c r="D46" s="505"/>
      <c r="E46" s="505"/>
      <c r="F46" s="505"/>
      <c r="G46" s="318" t="s">
        <v>54</v>
      </c>
      <c r="H46" s="505"/>
      <c r="I46" s="321" t="s">
        <v>556</v>
      </c>
      <c r="J46" s="317">
        <f>IF(I46="","",IF(I46="Mas de 1 vez al año",5,IF(I46="Al menos 1 vez en el ultimo año",4,IF(I46="Al menos 1 vez en los ultimos 2 años",3,IF(I46="Al menos 1 vez en los ultimos 5 años",2,IF(I46="No se ha presentado en los ultimos 5 años",1,))))))</f>
        <v>0</v>
      </c>
      <c r="K46" s="315" t="str">
        <f>IF(J46&lt;=0,"",IF(J46&lt;=1,"Rara Vez",IF(J46&lt;=2,"Improbable",IF(J46&lt;=3,"Posible",IF(J46&lt;=4,"Probable","Casi seguro")))))</f>
        <v/>
      </c>
      <c r="L46" s="346">
        <f>+'[13]PREGUNTAS DE IMPACTO'!X23</f>
        <v>0</v>
      </c>
      <c r="M46" s="315" t="str">
        <f>IF(L46&lt;=0,"",IF(L46&lt;=5,"Moderado",IF(L46&lt;=11,"Mayor",IF(L46&lt;=20,"Catastrofico","Catastrofico"))))</f>
        <v/>
      </c>
      <c r="N46" s="316" t="str">
        <f>IF(OR(AND(K46="RaraVez",M46="Insignificante"),AND(K46="Rara Vez",M46="Menor"),AND(K46="Improbable",M46="Insignificante"),AND(K46="Improbable",M46="Menor")),"Bajo",IF(OR(AND(K46="Rara Vez",M46="Moderado"),AND(K46="Improbable",M46="Moderado"),AND(K46="Posible",M46="Menor"),AND(K46="Probable",M46="Insignificante")),"Moderado",IF(OR(AND(K46="Rara Vez",M46="Mayor"),AND(K46="Improbable",M46="Mayor"),AND(K46="Posible",M46="Moderado"),AND(K46="Probable",M46="Moderado"),AND(K46="Probable",M46="Menor"),AND(K46="Casi seguro",M46="Insignificante"),AND(K46="Casi seguro",M46="Menor")),"Alto",IF(OR(AND(K46="Rara Vez",M46="Catastrofico"),AND(K46="Improbable",M46="Catastrofico"),AND(K46="Posible",M46="Catastrofico"),AND(K46="Posible",M46="Mayor"),AND(K46="Probable",M46="Catastrofico"),AND(K46="Probable",M46="Mayor"),AND(K46="Casi seguro",M46="Moderado"),AND(K46="Casi seguro",M46="Mayor"),AND(K46="Casi seguro",M46="Catastrofico")),"Extremo",""))))</f>
        <v/>
      </c>
      <c r="O46" s="3"/>
      <c r="P46" s="3"/>
      <c r="Q46" s="1" t="s">
        <v>63</v>
      </c>
      <c r="R46" s="3">
        <f>IF(Q46="","",IF(Q46="Asignado",15,IF(Q46="No Asigando",0,)))</f>
        <v>0</v>
      </c>
      <c r="S46" s="1" t="s">
        <v>63</v>
      </c>
      <c r="T46" s="4">
        <f>IF(S46="","",IF(S46="Adecuado",15,IF(S46="inadecuado",0,)))</f>
        <v>0</v>
      </c>
      <c r="U46" s="1" t="s">
        <v>63</v>
      </c>
      <c r="V46" s="4">
        <f>IF(U46="","",IF(U46="Oportuna",15,IF(U46="inoportuna",0,)))</f>
        <v>0</v>
      </c>
      <c r="W46" s="1" t="s">
        <v>63</v>
      </c>
      <c r="X46" s="4">
        <f>IF(W46="","",IF(W46="Prevenir",15,IF(W46="Detectar",10,IF(W46="No es control",0,))))</f>
        <v>0</v>
      </c>
      <c r="Y46" s="1" t="s">
        <v>63</v>
      </c>
      <c r="Z46" s="4">
        <f>IF(Y46="","",IF(Y46="Confiable",15,IF(Y46="No confiable",0,)))</f>
        <v>0</v>
      </c>
      <c r="AA46" s="1" t="s">
        <v>63</v>
      </c>
      <c r="AB46" s="4">
        <f>IF(AA46="","",IF(AA46="Se investigan y resuelven oportunamente",15,IF(AA46="Nose investigan y resuelven oportunamente",0,)))</f>
        <v>0</v>
      </c>
      <c r="AC46" s="1" t="s">
        <v>63</v>
      </c>
      <c r="AD46" s="4">
        <f>IF(AC46="","",IF(AC46="Completa",10,IF(AC46="Incompleta,No existe",5,)))</f>
        <v>0</v>
      </c>
      <c r="AE46" s="4">
        <f>+R46+T46+V46+X46+Z46+AB46+AD46</f>
        <v>0</v>
      </c>
      <c r="AF46" s="3" t="str">
        <f>IF(AE46&lt;=0,"",IF(AE46=0,"NA",IF(AE46&lt;=85,"Debil",IF(AE46&lt;=95,"Moderado",IF(AE46&lt;=100,"Fuerte","Fuerte")))))</f>
        <v/>
      </c>
      <c r="AG46" s="2" t="s">
        <v>63</v>
      </c>
      <c r="AH46" s="3" t="str">
        <f>IF(AG46="","",IF(AG46="El control no se ejecuta por parte del responsable","Debil",IF(AG46="El control se ejecuta algunas veces por parte del responsable","Moderado",IF(AG46="El control se ejecuta de manera consistente por parte del responsable","Fuerte",IF(AG46="NA","NA","""")))))</f>
        <v>NA</v>
      </c>
      <c r="AI46" s="5" t="str">
        <f t="shared" si="0"/>
        <v>NA</v>
      </c>
      <c r="AJ46" s="6">
        <f>IF(AI46="","",IF(AI46="Fuerte",100,IF(AI46="Moderado",50,IF(AI46="Debil",0,))))</f>
        <v>0</v>
      </c>
      <c r="AK46" s="3" t="str">
        <f t="shared" si="1"/>
        <v>NA</v>
      </c>
      <c r="AL46" s="310">
        <f>COUNTA(O46,O47,O48,O49,O50)</f>
        <v>0</v>
      </c>
      <c r="AM46" s="317" t="e">
        <f>(+AJ46+AJ47+AJ48+AJ49+AJ50)/AL46</f>
        <v>#DIV/0!</v>
      </c>
      <c r="AN46" s="310" t="e">
        <f>IF(AM46&lt;0,"",IF(AM46&lt;50,"Debil",IF(AM46&lt;=99,"Moderado",IF(AM46&lt;=100,"Fuerte","Fuerte"))))</f>
        <v>#DIV/0!</v>
      </c>
      <c r="AO46" s="315" t="s">
        <v>26</v>
      </c>
      <c r="AP46" s="338" t="e">
        <f>IF(OR(AND(AN46="Fuerte",AO46="directamente")),"2",IF(OR(AND(AN46="Fuerte",AO46="no disminuye")),"0",IF(OR(AND(AN46="Moderado",AO46="directamente")),"1",IF(OR(AND(AN46="Moderado",AO46="no disminuye")),"0",IF(OR(AND(AN46="Debil",AO46="directamente")),"0",IF(OR(AND(AN46="Debil",AO46="no disminuye")),"0",""))))))</f>
        <v>#DIV/0!</v>
      </c>
      <c r="AQ46" s="341" t="e">
        <f>+J46-AP46</f>
        <v>#DIV/0!</v>
      </c>
      <c r="AR46" s="343" t="e">
        <f>+J46-AP46</f>
        <v>#DIV/0!</v>
      </c>
      <c r="AS46" s="315" t="e">
        <f>IF(AQ46&lt;-1,"",IF(AQ46&lt;=1,"Rara Vez",IF(AQ46&lt;=2,"Improbable",IF(AQ46&lt;=3,"Posible",IF(AQ46&lt;=4,"Probable","Casi seguro")))))</f>
        <v>#DIV/0!</v>
      </c>
      <c r="AT46" s="315" t="str">
        <f>IF(L46&lt;=0,"",IF(L46&lt;=5,"Moderado",IF(L46&lt;=11,"Mayor",IF(L46&lt;=20,"Catastrofico","Catastrofico"))))</f>
        <v/>
      </c>
      <c r="AU46" s="328" t="e">
        <f>IF(OR(AND(AS46="RaraVez",AT46="Insignificante"),AND(AS46="Rara Vez",AT46="Menor"),AND(AS46="Improbable",AT46="Insignificante"),AND(AS46="Improbable",AT46="Menor")),"Bajo",IF(OR(AND(AS46="Rara Vez",AT46="Moderado"),AND(AS46="Improbable",AT46="Moderado"),AND(AS46="Posible",AT46="Menor"),AND(AS46="Probable",AT46="Insignificante")),"Moderado",IF(OR(AND(AS46="Rara Vez",AT46="Mayor"),AND(AS46="Improbable",AT46="Mayor"),AND(AS46="Posible",AT46="Moderado"),AND(AS46="Probable",AT46="Moderado"),AND(AS46="Probable",AT46="Menor"),AND(AS46="Casi seguro",AT46="Insignificante"),AND(AS46="Casi seguro",AT46="Menor")),"Alto",IF(OR(AND(AS46="Rara Vez",AT46="Catastrofico"),AND(AS46="Improbable",AT46="Catastrofico"),AND(AS46="Posible",AT46="Catastrofico"),AND(AS46="Posible",AT46="Mayor"),AND(AS46="Probable",AT46="Catastrofico"),AND(AS46="Probable",AT46="Mayor"),AND(AS46="Casi seguro",AT46="Moderado"),AND(AS46="Casi seguro",AT46="Mayor"),AND(AS46="Casi seguro",AT46="Catastrofico")),"Extremo",""))))</f>
        <v>#DIV/0!</v>
      </c>
      <c r="AV46" s="331" t="e">
        <f>IF(AU46="","",IF(AU46="Extremo","Evitar el riesgo",IF(AU46="Alto","Compartir el riesgo",IF(AU46="Moderado","Reducir el riesgo",IF(AU46="Bajo","Reducir el riesgo")))))</f>
        <v>#DIV/0!</v>
      </c>
      <c r="AW46" s="353"/>
      <c r="AX46" s="353"/>
      <c r="AY46" s="353"/>
      <c r="AZ46" s="353"/>
      <c r="BA46" s="353"/>
      <c r="BB46" s="353"/>
    </row>
    <row r="47" spans="1:54">
      <c r="A47" s="310"/>
      <c r="B47" s="505"/>
      <c r="C47" s="505"/>
      <c r="D47" s="505"/>
      <c r="E47" s="505"/>
      <c r="F47" s="505"/>
      <c r="G47" s="319"/>
      <c r="H47" s="505"/>
      <c r="I47" s="321"/>
      <c r="J47" s="317"/>
      <c r="K47" s="315"/>
      <c r="L47" s="346"/>
      <c r="M47" s="315"/>
      <c r="N47" s="316"/>
      <c r="O47" s="3"/>
      <c r="P47" s="3"/>
      <c r="Q47" s="1" t="s">
        <v>63</v>
      </c>
      <c r="R47" s="3">
        <f t="shared" ref="R47:R50" si="86">IF(Q47="","",IF(Q47="Asignado",15,IF(Q47="No Asigando",0,)))</f>
        <v>0</v>
      </c>
      <c r="S47" s="1" t="s">
        <v>63</v>
      </c>
      <c r="T47" s="4">
        <f t="shared" ref="T47:T50" si="87">IF(S47="","",IF(S47="Adecuado",15,IF(S47="inadecuado",0,)))</f>
        <v>0</v>
      </c>
      <c r="U47" s="1" t="s">
        <v>63</v>
      </c>
      <c r="V47" s="4">
        <f t="shared" ref="V47:V50" si="88">IF(U47="","",IF(U47="Oportuna",15,IF(U47="inoportuna",0,)))</f>
        <v>0</v>
      </c>
      <c r="W47" s="1" t="s">
        <v>63</v>
      </c>
      <c r="X47" s="4">
        <f t="shared" ref="X47:X50" si="89">IF(W47="","",IF(W47="Prevenir",15,IF(W47="Detectar",10,IF(W47="No es control",0,))))</f>
        <v>0</v>
      </c>
      <c r="Y47" s="1" t="s">
        <v>63</v>
      </c>
      <c r="Z47" s="4">
        <f t="shared" ref="Z47:Z50" si="90">IF(Y47="","",IF(Y47="Confiable",15,IF(Y47="No confiable",0,)))</f>
        <v>0</v>
      </c>
      <c r="AA47" s="1" t="s">
        <v>63</v>
      </c>
      <c r="AB47" s="4">
        <f t="shared" ref="AB47:AB50" si="91">IF(AA47="","",IF(AA47="Se investigan y resuelven oportunamente",15,IF(AA47="Nose investigan y resuelven oportunamente",0,)))</f>
        <v>0</v>
      </c>
      <c r="AC47" s="1" t="s">
        <v>63</v>
      </c>
      <c r="AD47" s="4">
        <f t="shared" ref="AD47:AD50" si="92">IF(AC47="","",IF(AC47="Completa",10,IF(AC47="Incompleta,No existe",5,)))</f>
        <v>0</v>
      </c>
      <c r="AE47" s="4">
        <f t="shared" ref="AE47:AE50" si="93">+R47+T47+V47+X47+Z47+AB47+AD47</f>
        <v>0</v>
      </c>
      <c r="AF47" s="3" t="str">
        <f t="shared" ref="AF47:AF50" si="94">IF(AE47&lt;=0,"",IF(AE47=0,"NA",IF(AE47&lt;=85,"Debil",IF(AE47&lt;=95,"Moderado",IF(AE47&lt;=100,"Fuerte","Fuerte")))))</f>
        <v/>
      </c>
      <c r="AG47" s="2" t="s">
        <v>63</v>
      </c>
      <c r="AH47" s="3" t="str">
        <f t="shared" ref="AH47:AH50" si="95">IF(AG47="","",IF(AG47="El control no se ejecuta por parte del responsable","Debil",IF(AG47="El control se ejecuta algunas veces por parte del responsable","Moderado",IF(AG47="El control se ejecuta de manera consistente por parte del responsable","Fuerte",IF(AG47="NA","NA","""")))))</f>
        <v>NA</v>
      </c>
      <c r="AI47" s="5" t="str">
        <f t="shared" si="0"/>
        <v>NA</v>
      </c>
      <c r="AJ47" s="6">
        <f t="shared" ref="AJ47:AJ50" si="96">IF(AI47="","",IF(AI47="Fuerte",100,IF(AI47="Moderado",50,IF(AI47="Debil",0,))))</f>
        <v>0</v>
      </c>
      <c r="AK47" s="3" t="str">
        <f t="shared" si="1"/>
        <v>NA</v>
      </c>
      <c r="AL47" s="310"/>
      <c r="AM47" s="317"/>
      <c r="AN47" s="310"/>
      <c r="AO47" s="315"/>
      <c r="AP47" s="339"/>
      <c r="AQ47" s="342"/>
      <c r="AR47" s="344"/>
      <c r="AS47" s="315"/>
      <c r="AT47" s="315"/>
      <c r="AU47" s="329"/>
      <c r="AV47" s="332" t="str">
        <f t="shared" ref="AV47:AV50" si="97">IF(AU47="","",IF(AU47="El control no se ejecuta por parte del responsable","Debil",IF(AU47="El control se ejecuta algunas veces por parte del responsable","Moderado",IF(AU47="El control se ejecuta de manera consistente por parte del responsable","Fuerte","Fuerte"))))</f>
        <v/>
      </c>
      <c r="AW47" s="348"/>
      <c r="AX47" s="348"/>
      <c r="AY47" s="348"/>
      <c r="AZ47" s="348"/>
      <c r="BA47" s="348"/>
      <c r="BB47" s="348"/>
    </row>
    <row r="48" spans="1:54">
      <c r="A48" s="310"/>
      <c r="B48" s="505"/>
      <c r="C48" s="505"/>
      <c r="D48" s="505"/>
      <c r="E48" s="505"/>
      <c r="F48" s="505"/>
      <c r="G48" s="319"/>
      <c r="H48" s="505"/>
      <c r="I48" s="321"/>
      <c r="J48" s="317"/>
      <c r="K48" s="315"/>
      <c r="L48" s="346"/>
      <c r="M48" s="315"/>
      <c r="N48" s="316"/>
      <c r="O48" s="3"/>
      <c r="P48" s="3"/>
      <c r="Q48" s="1" t="s">
        <v>63</v>
      </c>
      <c r="R48" s="3">
        <f t="shared" si="86"/>
        <v>0</v>
      </c>
      <c r="S48" s="1" t="s">
        <v>63</v>
      </c>
      <c r="T48" s="4">
        <f t="shared" si="87"/>
        <v>0</v>
      </c>
      <c r="U48" s="1" t="s">
        <v>63</v>
      </c>
      <c r="V48" s="4">
        <f t="shared" si="88"/>
        <v>0</v>
      </c>
      <c r="W48" s="1" t="s">
        <v>63</v>
      </c>
      <c r="X48" s="4">
        <f t="shared" si="89"/>
        <v>0</v>
      </c>
      <c r="Y48" s="1" t="s">
        <v>63</v>
      </c>
      <c r="Z48" s="4">
        <f t="shared" si="90"/>
        <v>0</v>
      </c>
      <c r="AA48" s="1" t="s">
        <v>63</v>
      </c>
      <c r="AB48" s="4">
        <f t="shared" si="91"/>
        <v>0</v>
      </c>
      <c r="AC48" s="1" t="s">
        <v>63</v>
      </c>
      <c r="AD48" s="4">
        <f t="shared" si="92"/>
        <v>0</v>
      </c>
      <c r="AE48" s="4">
        <f t="shared" si="93"/>
        <v>0</v>
      </c>
      <c r="AF48" s="3" t="str">
        <f t="shared" si="94"/>
        <v/>
      </c>
      <c r="AG48" s="2" t="s">
        <v>63</v>
      </c>
      <c r="AH48" s="3" t="str">
        <f t="shared" si="95"/>
        <v>NA</v>
      </c>
      <c r="AI48" s="5" t="str">
        <f t="shared" si="0"/>
        <v>NA</v>
      </c>
      <c r="AJ48" s="6">
        <f t="shared" si="96"/>
        <v>0</v>
      </c>
      <c r="AK48" s="3" t="str">
        <f t="shared" si="1"/>
        <v>NA</v>
      </c>
      <c r="AL48" s="310"/>
      <c r="AM48" s="317"/>
      <c r="AN48" s="310"/>
      <c r="AO48" s="315"/>
      <c r="AP48" s="339"/>
      <c r="AQ48" s="342"/>
      <c r="AR48" s="344"/>
      <c r="AS48" s="315"/>
      <c r="AT48" s="315"/>
      <c r="AU48" s="329"/>
      <c r="AV48" s="332" t="str">
        <f t="shared" si="97"/>
        <v/>
      </c>
      <c r="AW48" s="348"/>
      <c r="AX48" s="348"/>
      <c r="AY48" s="348"/>
      <c r="AZ48" s="348"/>
      <c r="BA48" s="348"/>
      <c r="BB48" s="348"/>
    </row>
    <row r="49" spans="1:54">
      <c r="A49" s="310"/>
      <c r="B49" s="505"/>
      <c r="C49" s="505"/>
      <c r="D49" s="505"/>
      <c r="E49" s="505"/>
      <c r="F49" s="505"/>
      <c r="G49" s="319"/>
      <c r="H49" s="505"/>
      <c r="I49" s="321"/>
      <c r="J49" s="317"/>
      <c r="K49" s="315"/>
      <c r="L49" s="346"/>
      <c r="M49" s="315"/>
      <c r="N49" s="316"/>
      <c r="O49" s="3"/>
      <c r="P49" s="3"/>
      <c r="Q49" s="1" t="s">
        <v>63</v>
      </c>
      <c r="R49" s="3">
        <f t="shared" si="86"/>
        <v>0</v>
      </c>
      <c r="S49" s="1" t="s">
        <v>63</v>
      </c>
      <c r="T49" s="4">
        <f t="shared" si="87"/>
        <v>0</v>
      </c>
      <c r="U49" s="1" t="s">
        <v>63</v>
      </c>
      <c r="V49" s="4">
        <f t="shared" si="88"/>
        <v>0</v>
      </c>
      <c r="W49" s="1" t="s">
        <v>63</v>
      </c>
      <c r="X49" s="4">
        <f t="shared" si="89"/>
        <v>0</v>
      </c>
      <c r="Y49" s="1" t="s">
        <v>63</v>
      </c>
      <c r="Z49" s="4">
        <f t="shared" si="90"/>
        <v>0</v>
      </c>
      <c r="AA49" s="1" t="s">
        <v>63</v>
      </c>
      <c r="AB49" s="4">
        <f t="shared" si="91"/>
        <v>0</v>
      </c>
      <c r="AC49" s="1" t="s">
        <v>63</v>
      </c>
      <c r="AD49" s="4">
        <f t="shared" si="92"/>
        <v>0</v>
      </c>
      <c r="AE49" s="4">
        <f t="shared" si="93"/>
        <v>0</v>
      </c>
      <c r="AF49" s="3" t="str">
        <f t="shared" si="94"/>
        <v/>
      </c>
      <c r="AG49" s="2" t="s">
        <v>63</v>
      </c>
      <c r="AH49" s="3" t="str">
        <f t="shared" si="95"/>
        <v>NA</v>
      </c>
      <c r="AI49" s="5" t="str">
        <f t="shared" si="0"/>
        <v>NA</v>
      </c>
      <c r="AJ49" s="6">
        <f t="shared" si="96"/>
        <v>0</v>
      </c>
      <c r="AK49" s="3" t="str">
        <f t="shared" si="1"/>
        <v>NA</v>
      </c>
      <c r="AL49" s="310"/>
      <c r="AM49" s="317"/>
      <c r="AN49" s="310"/>
      <c r="AO49" s="315"/>
      <c r="AP49" s="339"/>
      <c r="AQ49" s="342"/>
      <c r="AR49" s="344"/>
      <c r="AS49" s="315"/>
      <c r="AT49" s="315"/>
      <c r="AU49" s="329"/>
      <c r="AV49" s="332" t="str">
        <f t="shared" si="97"/>
        <v/>
      </c>
      <c r="AW49" s="348"/>
      <c r="AX49" s="348"/>
      <c r="AY49" s="348"/>
      <c r="AZ49" s="348"/>
      <c r="BA49" s="348"/>
      <c r="BB49" s="348"/>
    </row>
    <row r="50" spans="1:54">
      <c r="A50" s="310"/>
      <c r="B50" s="505"/>
      <c r="C50" s="505"/>
      <c r="D50" s="505"/>
      <c r="E50" s="505"/>
      <c r="F50" s="505"/>
      <c r="G50" s="320"/>
      <c r="H50" s="505"/>
      <c r="I50" s="321"/>
      <c r="J50" s="317"/>
      <c r="K50" s="315"/>
      <c r="L50" s="346"/>
      <c r="M50" s="315"/>
      <c r="N50" s="316"/>
      <c r="O50" s="3"/>
      <c r="P50" s="3"/>
      <c r="Q50" s="1" t="s">
        <v>63</v>
      </c>
      <c r="R50" s="3">
        <f t="shared" si="86"/>
        <v>0</v>
      </c>
      <c r="S50" s="1" t="s">
        <v>63</v>
      </c>
      <c r="T50" s="4">
        <f t="shared" si="87"/>
        <v>0</v>
      </c>
      <c r="U50" s="1" t="s">
        <v>63</v>
      </c>
      <c r="V50" s="4">
        <f t="shared" si="88"/>
        <v>0</v>
      </c>
      <c r="W50" s="1" t="s">
        <v>63</v>
      </c>
      <c r="X50" s="4">
        <f t="shared" si="89"/>
        <v>0</v>
      </c>
      <c r="Y50" s="1" t="s">
        <v>63</v>
      </c>
      <c r="Z50" s="4">
        <f t="shared" si="90"/>
        <v>0</v>
      </c>
      <c r="AA50" s="1" t="s">
        <v>63</v>
      </c>
      <c r="AB50" s="4">
        <f t="shared" si="91"/>
        <v>0</v>
      </c>
      <c r="AC50" s="1" t="s">
        <v>63</v>
      </c>
      <c r="AD50" s="4">
        <f t="shared" si="92"/>
        <v>0</v>
      </c>
      <c r="AE50" s="4">
        <f t="shared" si="93"/>
        <v>0</v>
      </c>
      <c r="AF50" s="3" t="str">
        <f t="shared" si="94"/>
        <v/>
      </c>
      <c r="AG50" s="2" t="s">
        <v>63</v>
      </c>
      <c r="AH50" s="3" t="str">
        <f t="shared" si="95"/>
        <v>NA</v>
      </c>
      <c r="AI50" s="5" t="str">
        <f t="shared" si="0"/>
        <v>NA</v>
      </c>
      <c r="AJ50" s="6">
        <f t="shared" si="96"/>
        <v>0</v>
      </c>
      <c r="AK50" s="3" t="str">
        <f t="shared" si="1"/>
        <v>NA</v>
      </c>
      <c r="AL50" s="310"/>
      <c r="AM50" s="317"/>
      <c r="AN50" s="310"/>
      <c r="AO50" s="315"/>
      <c r="AP50" s="340"/>
      <c r="AQ50" s="342"/>
      <c r="AR50" s="345"/>
      <c r="AS50" s="315"/>
      <c r="AT50" s="315"/>
      <c r="AU50" s="330"/>
      <c r="AV50" s="333" t="str">
        <f t="shared" si="97"/>
        <v/>
      </c>
      <c r="AW50" s="349"/>
      <c r="AX50" s="349"/>
      <c r="AY50" s="349"/>
      <c r="AZ50" s="349"/>
      <c r="BA50" s="349"/>
      <c r="BB50" s="349"/>
    </row>
    <row r="51" spans="1:54">
      <c r="A51" s="310">
        <v>9</v>
      </c>
      <c r="B51" s="505"/>
      <c r="C51" s="505"/>
      <c r="D51" s="505"/>
      <c r="E51" s="505"/>
      <c r="F51" s="505"/>
      <c r="G51" s="318" t="s">
        <v>54</v>
      </c>
      <c r="H51" s="505"/>
      <c r="I51" s="321" t="s">
        <v>556</v>
      </c>
      <c r="J51" s="317">
        <f>IF(I51="","",IF(I51="Mas de 1 vez al año",5,IF(I51="Al menos 1 vez en el ultimo año",4,IF(I51="Al menos 1 vez en los ultimos 2 años",3,IF(I51="Al menos 1 vez en los ultimos 5 años",2,IF(I51="No se ha presentado en los ultimos 5 años",1,))))))</f>
        <v>0</v>
      </c>
      <c r="K51" s="315" t="str">
        <f>IF(J51&lt;=0,"",IF(J51&lt;=1,"Rara Vez",IF(J51&lt;=2,"Improbable",IF(J51&lt;=3,"Posible",IF(J51&lt;=4,"Probable","Casi seguro")))))</f>
        <v/>
      </c>
      <c r="L51" s="346">
        <f>+'[13]PREGUNTAS DE IMPACTO'!AA23</f>
        <v>0</v>
      </c>
      <c r="M51" s="315" t="str">
        <f>IF(L51&lt;=0,"",IF(L51&lt;=5,"Moderado",IF(L51&lt;=11,"Mayor",IF(L51&lt;=20,"Catastrofico","Catastrofico"))))</f>
        <v/>
      </c>
      <c r="N51" s="316" t="str">
        <f>IF(OR(AND(K51="RaraVez",M51="Insignificante"),AND(K51="Rara Vez",M51="Menor"),AND(K51="Improbable",M51="Insignificante"),AND(K51="Improbable",M51="Menor")),"Bajo",IF(OR(AND(K51="Rara Vez",M51="Moderado"),AND(K51="Improbable",M51="Moderado"),AND(K51="Posible",M51="Menor"),AND(K51="Probable",M51="Insignificante")),"Moderado",IF(OR(AND(K51="Rara Vez",M51="Mayor"),AND(K51="Improbable",M51="Mayor"),AND(K51="Posible",M51="Moderado"),AND(K51="Probable",M51="Moderado"),AND(K51="Probable",M51="Menor"),AND(K51="Casi seguro",M51="Insignificante"),AND(K51="Casi seguro",M51="Menor")),"Alto",IF(OR(AND(K51="Rara Vez",M51="Catastrofico"),AND(K51="Improbable",M51="Catastrofico"),AND(K51="Posible",M51="Catastrofico"),AND(K51="Posible",M51="Mayor"),AND(K51="Probable",M51="Catastrofico"),AND(K51="Probable",M51="Mayor"),AND(K51="Casi seguro",M51="Moderado"),AND(K51="Casi seguro",M51="Mayor"),AND(K51="Casi seguro",M51="Catastrofico")),"Extremo",""))))</f>
        <v/>
      </c>
      <c r="O51" s="3"/>
      <c r="P51" s="3"/>
      <c r="Q51" s="1" t="s">
        <v>63</v>
      </c>
      <c r="R51" s="3">
        <f>IF(Q51="","",IF(Q51="Asignado",15,IF(Q51="No Asigando",0,)))</f>
        <v>0</v>
      </c>
      <c r="S51" s="1" t="s">
        <v>63</v>
      </c>
      <c r="T51" s="4">
        <f>IF(S51="","",IF(S51="Adecuado",15,IF(S51="inadecuado",0,)))</f>
        <v>0</v>
      </c>
      <c r="U51" s="1" t="s">
        <v>63</v>
      </c>
      <c r="V51" s="4">
        <f>IF(U51="","",IF(U51="Oportuna",15,IF(U51="inoportuna",0,)))</f>
        <v>0</v>
      </c>
      <c r="W51" s="1" t="s">
        <v>63</v>
      </c>
      <c r="X51" s="4">
        <f>IF(W51="","",IF(W51="Prevenir",15,IF(W51="Detectar",10,IF(W51="No es control",0,))))</f>
        <v>0</v>
      </c>
      <c r="Y51" s="1" t="s">
        <v>63</v>
      </c>
      <c r="Z51" s="4">
        <f>IF(Y51="","",IF(Y51="Confiable",15,IF(Y51="No confiable",0,)))</f>
        <v>0</v>
      </c>
      <c r="AA51" s="1" t="s">
        <v>63</v>
      </c>
      <c r="AB51" s="4">
        <f>IF(AA51="","",IF(AA51="Se investigan y resuelven oportunamente",15,IF(AA51="Nose investigan y resuelven oportunamente",0,)))</f>
        <v>0</v>
      </c>
      <c r="AC51" s="1" t="s">
        <v>63</v>
      </c>
      <c r="AD51" s="4">
        <f>IF(AC51="","",IF(AC51="Completa",10,IF(AC51="Incompleta,No existe",5,)))</f>
        <v>0</v>
      </c>
      <c r="AE51" s="4">
        <f>+R51+T51+V51+X51+Z51+AB51+AD51</f>
        <v>0</v>
      </c>
      <c r="AF51" s="3" t="str">
        <f>IF(AE51&lt;=0,"",IF(AE51=0,"NA",IF(AE51&lt;=85,"Debil",IF(AE51&lt;=95,"Moderado",IF(AE51&lt;=100,"Fuerte","Fuerte")))))</f>
        <v/>
      </c>
      <c r="AG51" s="2" t="s">
        <v>63</v>
      </c>
      <c r="AH51" s="3" t="str">
        <f>IF(AG51="","",IF(AG51="El control no se ejecuta por parte del responsable","Debil",IF(AG51="El control se ejecuta algunas veces por parte del responsable","Moderado",IF(AG51="El control se ejecuta de manera consistente por parte del responsable","Fuerte",IF(AG51="NA","NA","""")))))</f>
        <v>NA</v>
      </c>
      <c r="AI51" s="5" t="str">
        <f t="shared" si="0"/>
        <v>NA</v>
      </c>
      <c r="AJ51" s="6">
        <f>IF(AI51="","",IF(AI51="Fuerte",100,IF(AI51="Moderado",50,IF(AI51="Debil",0,))))</f>
        <v>0</v>
      </c>
      <c r="AK51" s="3" t="str">
        <f t="shared" si="1"/>
        <v>NA</v>
      </c>
      <c r="AL51" s="310">
        <f>COUNTA(O51,O52,O53,O54,O55)</f>
        <v>0</v>
      </c>
      <c r="AM51" s="317" t="e">
        <f>(+AJ51+AJ52+AJ53+AJ54+AJ55)/AL51</f>
        <v>#DIV/0!</v>
      </c>
      <c r="AN51" s="310" t="e">
        <f>IF(AM51&lt;0,"",IF(AM51&lt;50,"Debil",IF(AM51&lt;=99,"Moderado",IF(AM51&lt;=100,"Fuerte","Fuerte"))))</f>
        <v>#DIV/0!</v>
      </c>
      <c r="AO51" s="315" t="s">
        <v>26</v>
      </c>
      <c r="AP51" s="338" t="e">
        <f>IF(OR(AND(AN51="Fuerte",AO51="directamente")),"2",IF(OR(AND(AN51="Fuerte",AO51="no disminuye")),"0",IF(OR(AND(AN51="Moderado",AO51="directamente")),"1",IF(OR(AND(AN51="Moderado",AO51="no disminuye")),"0",IF(OR(AND(AN51="Debil",AO51="directamente")),"0",IF(OR(AND(AN51="Debil",AO51="no disminuye")),"0",""))))))</f>
        <v>#DIV/0!</v>
      </c>
      <c r="AQ51" s="341" t="e">
        <f>+J51-AP51</f>
        <v>#DIV/0!</v>
      </c>
      <c r="AR51" s="343" t="e">
        <f>+J51-AP51</f>
        <v>#DIV/0!</v>
      </c>
      <c r="AS51" s="315" t="e">
        <f>IF(AQ51&lt;-1,"",IF(AQ51&lt;=1,"Rara Vez",IF(AQ51&lt;=2,"Improbable",IF(AQ51&lt;=3,"Posible",IF(AQ51&lt;=4,"Probable","Casi seguro")))))</f>
        <v>#DIV/0!</v>
      </c>
      <c r="AT51" s="315" t="str">
        <f>IF(L51&lt;=0,"",IF(L51&lt;=5,"Moderado",IF(L51&lt;=11,"Mayor",IF(L51&lt;=20,"Catastrofico","Catastrofico"))))</f>
        <v/>
      </c>
      <c r="AU51" s="328" t="e">
        <f>IF(OR(AND(AS51="RaraVez",AT51="Insignificante"),AND(AS51="Rara Vez",AT51="Menor"),AND(AS51="Improbable",AT51="Insignificante"),AND(AS51="Improbable",AT51="Menor")),"Bajo",IF(OR(AND(AS51="Rara Vez",AT51="Moderado"),AND(AS51="Improbable",AT51="Moderado"),AND(AS51="Posible",AT51="Menor"),AND(AS51="Probable",AT51="Insignificante")),"Moderado",IF(OR(AND(AS51="Rara Vez",AT51="Mayor"),AND(AS51="Improbable",AT51="Mayor"),AND(AS51="Posible",AT51="Moderado"),AND(AS51="Probable",AT51="Moderado"),AND(AS51="Probable",AT51="Menor"),AND(AS51="Casi seguro",AT51="Insignificante"),AND(AS51="Casi seguro",AT51="Menor")),"Alto",IF(OR(AND(AS51="Rara Vez",AT51="Catastrofico"),AND(AS51="Improbable",AT51="Catastrofico"),AND(AS51="Posible",AT51="Catastrofico"),AND(AS51="Posible",AT51="Mayor"),AND(AS51="Probable",AT51="Catastrofico"),AND(AS51="Probable",AT51="Mayor"),AND(AS51="Casi seguro",AT51="Moderado"),AND(AS51="Casi seguro",AT51="Mayor"),AND(AS51="Casi seguro",AT51="Catastrofico")),"Extremo",""))))</f>
        <v>#DIV/0!</v>
      </c>
      <c r="AV51" s="331" t="e">
        <f>IF(AU51="","",IF(AU51="Extremo","Evitar el riesgo",IF(AU51="Alto","Compartir el riesgo",IF(AU51="Moderado","Reducir el riesgo",IF(AU51="Bajo","Reducir el riesgo")))))</f>
        <v>#DIV/0!</v>
      </c>
      <c r="AW51" s="353"/>
      <c r="AX51" s="353"/>
      <c r="AY51" s="353"/>
      <c r="AZ51" s="353"/>
      <c r="BA51" s="353"/>
      <c r="BB51" s="353"/>
    </row>
    <row r="52" spans="1:54">
      <c r="A52" s="310"/>
      <c r="B52" s="505"/>
      <c r="C52" s="505"/>
      <c r="D52" s="505"/>
      <c r="E52" s="505"/>
      <c r="F52" s="505"/>
      <c r="G52" s="319"/>
      <c r="H52" s="505"/>
      <c r="I52" s="321"/>
      <c r="J52" s="317"/>
      <c r="K52" s="315"/>
      <c r="L52" s="346"/>
      <c r="M52" s="315"/>
      <c r="N52" s="316"/>
      <c r="O52" s="3"/>
      <c r="P52" s="3"/>
      <c r="Q52" s="1" t="s">
        <v>63</v>
      </c>
      <c r="R52" s="3">
        <f t="shared" ref="R52:R55" si="98">IF(Q52="","",IF(Q52="Asignado",15,IF(Q52="No Asigando",0,)))</f>
        <v>0</v>
      </c>
      <c r="S52" s="1" t="s">
        <v>63</v>
      </c>
      <c r="T52" s="4">
        <f t="shared" ref="T52:T55" si="99">IF(S52="","",IF(S52="Adecuado",15,IF(S52="inadecuado",0,)))</f>
        <v>0</v>
      </c>
      <c r="U52" s="1" t="s">
        <v>63</v>
      </c>
      <c r="V52" s="4">
        <f t="shared" ref="V52:V55" si="100">IF(U52="","",IF(U52="Oportuna",15,IF(U52="inoportuna",0,)))</f>
        <v>0</v>
      </c>
      <c r="W52" s="1" t="s">
        <v>63</v>
      </c>
      <c r="X52" s="4">
        <f t="shared" ref="X52:X55" si="101">IF(W52="","",IF(W52="Prevenir",15,IF(W52="Detectar",10,IF(W52="No es control",0,))))</f>
        <v>0</v>
      </c>
      <c r="Y52" s="1" t="s">
        <v>63</v>
      </c>
      <c r="Z52" s="4">
        <f t="shared" ref="Z52:Z55" si="102">IF(Y52="","",IF(Y52="Confiable",15,IF(Y52="No confiable",0,)))</f>
        <v>0</v>
      </c>
      <c r="AA52" s="1" t="s">
        <v>63</v>
      </c>
      <c r="AB52" s="4">
        <f t="shared" ref="AB52:AB55" si="103">IF(AA52="","",IF(AA52="Se investigan y resuelven oportunamente",15,IF(AA52="Nose investigan y resuelven oportunamente",0,)))</f>
        <v>0</v>
      </c>
      <c r="AC52" s="1" t="s">
        <v>63</v>
      </c>
      <c r="AD52" s="4">
        <f t="shared" ref="AD52:AD55" si="104">IF(AC52="","",IF(AC52="Completa",10,IF(AC52="Incompleta,No existe",5,)))</f>
        <v>0</v>
      </c>
      <c r="AE52" s="4">
        <f t="shared" ref="AE52:AE55" si="105">+R52+T52+V52+X52+Z52+AB52+AD52</f>
        <v>0</v>
      </c>
      <c r="AF52" s="3" t="str">
        <f t="shared" ref="AF52:AF55" si="106">IF(AE52&lt;=0,"",IF(AE52=0,"NA",IF(AE52&lt;=85,"Debil",IF(AE52&lt;=95,"Moderado",IF(AE52&lt;=100,"Fuerte","Fuerte")))))</f>
        <v/>
      </c>
      <c r="AG52" s="2" t="s">
        <v>63</v>
      </c>
      <c r="AH52" s="3" t="str">
        <f t="shared" ref="AH52:AH55" si="107">IF(AG52="","",IF(AG52="El control no se ejecuta por parte del responsable","Debil",IF(AG52="El control se ejecuta algunas veces por parte del responsable","Moderado",IF(AG52="El control se ejecuta de manera consistente por parte del responsable","Fuerte",IF(AG52="NA","NA","""")))))</f>
        <v>NA</v>
      </c>
      <c r="AI52" s="5" t="str">
        <f t="shared" si="0"/>
        <v>NA</v>
      </c>
      <c r="AJ52" s="6">
        <f t="shared" ref="AJ52:AJ55" si="108">IF(AI52="","",IF(AI52="Fuerte",100,IF(AI52="Moderado",50,IF(AI52="Debil",0,))))</f>
        <v>0</v>
      </c>
      <c r="AK52" s="3" t="str">
        <f t="shared" si="1"/>
        <v>NA</v>
      </c>
      <c r="AL52" s="310"/>
      <c r="AM52" s="317"/>
      <c r="AN52" s="310"/>
      <c r="AO52" s="315"/>
      <c r="AP52" s="339"/>
      <c r="AQ52" s="342"/>
      <c r="AR52" s="344"/>
      <c r="AS52" s="315"/>
      <c r="AT52" s="315"/>
      <c r="AU52" s="329"/>
      <c r="AV52" s="332" t="str">
        <f t="shared" ref="AV52:AV55" si="109">IF(AU52="","",IF(AU52="El control no se ejecuta por parte del responsable","Debil",IF(AU52="El control se ejecuta algunas veces por parte del responsable","Moderado",IF(AU52="El control se ejecuta de manera consistente por parte del responsable","Fuerte","Fuerte"))))</f>
        <v/>
      </c>
      <c r="AW52" s="348"/>
      <c r="AX52" s="348"/>
      <c r="AY52" s="348"/>
      <c r="AZ52" s="348"/>
      <c r="BA52" s="348"/>
      <c r="BB52" s="348"/>
    </row>
    <row r="53" spans="1:54">
      <c r="A53" s="310"/>
      <c r="B53" s="505"/>
      <c r="C53" s="505"/>
      <c r="D53" s="505"/>
      <c r="E53" s="505"/>
      <c r="F53" s="505"/>
      <c r="G53" s="319"/>
      <c r="H53" s="505"/>
      <c r="I53" s="321"/>
      <c r="J53" s="317"/>
      <c r="K53" s="315"/>
      <c r="L53" s="346"/>
      <c r="M53" s="315"/>
      <c r="N53" s="316"/>
      <c r="O53" s="3"/>
      <c r="P53" s="3"/>
      <c r="Q53" s="1" t="s">
        <v>63</v>
      </c>
      <c r="R53" s="3">
        <f t="shared" si="98"/>
        <v>0</v>
      </c>
      <c r="S53" s="1" t="s">
        <v>63</v>
      </c>
      <c r="T53" s="4">
        <f t="shared" si="99"/>
        <v>0</v>
      </c>
      <c r="U53" s="1" t="s">
        <v>63</v>
      </c>
      <c r="V53" s="4">
        <f t="shared" si="100"/>
        <v>0</v>
      </c>
      <c r="W53" s="1" t="s">
        <v>63</v>
      </c>
      <c r="X53" s="4">
        <f t="shared" si="101"/>
        <v>0</v>
      </c>
      <c r="Y53" s="1" t="s">
        <v>63</v>
      </c>
      <c r="Z53" s="4">
        <f t="shared" si="102"/>
        <v>0</v>
      </c>
      <c r="AA53" s="1" t="s">
        <v>63</v>
      </c>
      <c r="AB53" s="4">
        <f t="shared" si="103"/>
        <v>0</v>
      </c>
      <c r="AC53" s="1" t="s">
        <v>63</v>
      </c>
      <c r="AD53" s="4">
        <f t="shared" si="104"/>
        <v>0</v>
      </c>
      <c r="AE53" s="4">
        <f t="shared" si="105"/>
        <v>0</v>
      </c>
      <c r="AF53" s="3" t="str">
        <f t="shared" si="106"/>
        <v/>
      </c>
      <c r="AG53" s="2" t="s">
        <v>63</v>
      </c>
      <c r="AH53" s="3" t="str">
        <f t="shared" si="107"/>
        <v>NA</v>
      </c>
      <c r="AI53" s="5" t="str">
        <f t="shared" si="0"/>
        <v>NA</v>
      </c>
      <c r="AJ53" s="6">
        <f t="shared" si="108"/>
        <v>0</v>
      </c>
      <c r="AK53" s="3" t="str">
        <f t="shared" si="1"/>
        <v>NA</v>
      </c>
      <c r="AL53" s="310"/>
      <c r="AM53" s="317"/>
      <c r="AN53" s="310"/>
      <c r="AO53" s="315"/>
      <c r="AP53" s="339"/>
      <c r="AQ53" s="342"/>
      <c r="AR53" s="344"/>
      <c r="AS53" s="315"/>
      <c r="AT53" s="315"/>
      <c r="AU53" s="329"/>
      <c r="AV53" s="332" t="str">
        <f t="shared" si="109"/>
        <v/>
      </c>
      <c r="AW53" s="348"/>
      <c r="AX53" s="348"/>
      <c r="AY53" s="348"/>
      <c r="AZ53" s="348"/>
      <c r="BA53" s="348"/>
      <c r="BB53" s="348"/>
    </row>
    <row r="54" spans="1:54">
      <c r="A54" s="310"/>
      <c r="B54" s="505"/>
      <c r="C54" s="505"/>
      <c r="D54" s="505"/>
      <c r="E54" s="505"/>
      <c r="F54" s="505"/>
      <c r="G54" s="319"/>
      <c r="H54" s="505"/>
      <c r="I54" s="321"/>
      <c r="J54" s="317"/>
      <c r="K54" s="315"/>
      <c r="L54" s="346"/>
      <c r="M54" s="315"/>
      <c r="N54" s="316"/>
      <c r="O54" s="3"/>
      <c r="P54" s="3"/>
      <c r="Q54" s="1" t="s">
        <v>63</v>
      </c>
      <c r="R54" s="3">
        <f t="shared" si="98"/>
        <v>0</v>
      </c>
      <c r="S54" s="1" t="s">
        <v>63</v>
      </c>
      <c r="T54" s="4">
        <f t="shared" si="99"/>
        <v>0</v>
      </c>
      <c r="U54" s="1" t="s">
        <v>63</v>
      </c>
      <c r="V54" s="4">
        <f t="shared" si="100"/>
        <v>0</v>
      </c>
      <c r="W54" s="1" t="s">
        <v>63</v>
      </c>
      <c r="X54" s="4">
        <f t="shared" si="101"/>
        <v>0</v>
      </c>
      <c r="Y54" s="1" t="s">
        <v>63</v>
      </c>
      <c r="Z54" s="4">
        <f t="shared" si="102"/>
        <v>0</v>
      </c>
      <c r="AA54" s="1" t="s">
        <v>63</v>
      </c>
      <c r="AB54" s="4">
        <f t="shared" si="103"/>
        <v>0</v>
      </c>
      <c r="AC54" s="1" t="s">
        <v>63</v>
      </c>
      <c r="AD54" s="4">
        <f t="shared" si="104"/>
        <v>0</v>
      </c>
      <c r="AE54" s="4">
        <f t="shared" si="105"/>
        <v>0</v>
      </c>
      <c r="AF54" s="3" t="str">
        <f t="shared" si="106"/>
        <v/>
      </c>
      <c r="AG54" s="2" t="s">
        <v>63</v>
      </c>
      <c r="AH54" s="3" t="str">
        <f t="shared" si="107"/>
        <v>NA</v>
      </c>
      <c r="AI54" s="5" t="str">
        <f t="shared" si="0"/>
        <v>NA</v>
      </c>
      <c r="AJ54" s="6">
        <f t="shared" si="108"/>
        <v>0</v>
      </c>
      <c r="AK54" s="3" t="str">
        <f t="shared" si="1"/>
        <v>NA</v>
      </c>
      <c r="AL54" s="310"/>
      <c r="AM54" s="317"/>
      <c r="AN54" s="310"/>
      <c r="AO54" s="315"/>
      <c r="AP54" s="339"/>
      <c r="AQ54" s="342"/>
      <c r="AR54" s="344"/>
      <c r="AS54" s="315"/>
      <c r="AT54" s="315"/>
      <c r="AU54" s="329"/>
      <c r="AV54" s="332" t="str">
        <f t="shared" si="109"/>
        <v/>
      </c>
      <c r="AW54" s="348"/>
      <c r="AX54" s="348"/>
      <c r="AY54" s="348"/>
      <c r="AZ54" s="348"/>
      <c r="BA54" s="348"/>
      <c r="BB54" s="348"/>
    </row>
    <row r="55" spans="1:54">
      <c r="A55" s="310"/>
      <c r="B55" s="505"/>
      <c r="C55" s="505"/>
      <c r="D55" s="505"/>
      <c r="E55" s="505"/>
      <c r="F55" s="505"/>
      <c r="G55" s="320"/>
      <c r="H55" s="505"/>
      <c r="I55" s="321"/>
      <c r="J55" s="317"/>
      <c r="K55" s="315"/>
      <c r="L55" s="346"/>
      <c r="M55" s="315"/>
      <c r="N55" s="316"/>
      <c r="O55" s="3"/>
      <c r="P55" s="3"/>
      <c r="Q55" s="1" t="s">
        <v>63</v>
      </c>
      <c r="R55" s="3">
        <f t="shared" si="98"/>
        <v>0</v>
      </c>
      <c r="S55" s="1" t="s">
        <v>63</v>
      </c>
      <c r="T55" s="4">
        <f t="shared" si="99"/>
        <v>0</v>
      </c>
      <c r="U55" s="1" t="s">
        <v>63</v>
      </c>
      <c r="V55" s="4">
        <f t="shared" si="100"/>
        <v>0</v>
      </c>
      <c r="W55" s="1" t="s">
        <v>63</v>
      </c>
      <c r="X55" s="4">
        <f t="shared" si="101"/>
        <v>0</v>
      </c>
      <c r="Y55" s="1" t="s">
        <v>63</v>
      </c>
      <c r="Z55" s="4">
        <f t="shared" si="102"/>
        <v>0</v>
      </c>
      <c r="AA55" s="1" t="s">
        <v>63</v>
      </c>
      <c r="AB55" s="4">
        <f t="shared" si="103"/>
        <v>0</v>
      </c>
      <c r="AC55" s="1" t="s">
        <v>63</v>
      </c>
      <c r="AD55" s="4">
        <f t="shared" si="104"/>
        <v>0</v>
      </c>
      <c r="AE55" s="4">
        <f t="shared" si="105"/>
        <v>0</v>
      </c>
      <c r="AF55" s="3" t="str">
        <f t="shared" si="106"/>
        <v/>
      </c>
      <c r="AG55" s="2" t="s">
        <v>63</v>
      </c>
      <c r="AH55" s="3" t="str">
        <f t="shared" si="107"/>
        <v>NA</v>
      </c>
      <c r="AI55" s="5" t="str">
        <f t="shared" si="0"/>
        <v>NA</v>
      </c>
      <c r="AJ55" s="6">
        <f t="shared" si="108"/>
        <v>0</v>
      </c>
      <c r="AK55" s="3" t="str">
        <f t="shared" si="1"/>
        <v>NA</v>
      </c>
      <c r="AL55" s="310"/>
      <c r="AM55" s="317"/>
      <c r="AN55" s="310"/>
      <c r="AO55" s="315"/>
      <c r="AP55" s="340"/>
      <c r="AQ55" s="342"/>
      <c r="AR55" s="345"/>
      <c r="AS55" s="315"/>
      <c r="AT55" s="315"/>
      <c r="AU55" s="330"/>
      <c r="AV55" s="333" t="str">
        <f t="shared" si="109"/>
        <v/>
      </c>
      <c r="AW55" s="349"/>
      <c r="AX55" s="349"/>
      <c r="AY55" s="349"/>
      <c r="AZ55" s="349"/>
      <c r="BA55" s="349"/>
      <c r="BB55" s="349"/>
    </row>
    <row r="56" spans="1:54">
      <c r="A56" s="310">
        <v>10</v>
      </c>
      <c r="B56" s="505"/>
      <c r="C56" s="505"/>
      <c r="D56" s="505"/>
      <c r="E56" s="505"/>
      <c r="F56" s="505"/>
      <c r="G56" s="318" t="s">
        <v>54</v>
      </c>
      <c r="H56" s="505"/>
      <c r="I56" s="321" t="s">
        <v>556</v>
      </c>
      <c r="J56" s="317">
        <f>IF(I56="","",IF(I56="Mas de 1 vez al año",5,IF(I56="Al menos 1 vez en el ultimo año",4,IF(I56="Al menos 1 vez en los ultimos 2 años",3,IF(I56="Al menos 1 vez en los ultimos 5 años",2,IF(I56="No se ha presentado en los ultimos 5 años",1,))))))</f>
        <v>0</v>
      </c>
      <c r="K56" s="315" t="str">
        <f>IF(J56&lt;=0,"",IF(J56&lt;=1,"Rara Vez",IF(J56&lt;=2,"Improbable",IF(J56&lt;=3,"Posible",IF(J56&lt;=4,"Probable","Casi seguro")))))</f>
        <v/>
      </c>
      <c r="L56" s="346">
        <f>+'[13]PREGUNTAS DE IMPACTO'!AD23</f>
        <v>0</v>
      </c>
      <c r="M56" s="315" t="str">
        <f>IF(L56&lt;=0,"",IF(L56&lt;=5,"Moderado",IF(L56&lt;=11,"Mayor",IF(L56&lt;=20,"Catastrofico","Catastrofico"))))</f>
        <v/>
      </c>
      <c r="N56" s="316" t="str">
        <f>IF(OR(AND(K56="RaraVez",M56="Insignificante"),AND(K56="Rara Vez",M56="Menor"),AND(K56="Improbable",M56="Insignificante"),AND(K56="Improbable",M56="Menor")),"Bajo",IF(OR(AND(K56="Rara Vez",M56="Moderado"),AND(K56="Improbable",M56="Moderado"),AND(K56="Posible",M56="Menor"),AND(K56="Probable",M56="Insignificante")),"Moderado",IF(OR(AND(K56="Rara Vez",M56="Mayor"),AND(K56="Improbable",M56="Mayor"),AND(K56="Posible",M56="Moderado"),AND(K56="Probable",M56="Moderado"),AND(K56="Probable",M56="Menor"),AND(K56="Casi seguro",M56="Insignificante"),AND(K56="Casi seguro",M56="Menor")),"Alto",IF(OR(AND(K56="Rara Vez",M56="Catastrofico"),AND(K56="Improbable",M56="Catastrofico"),AND(K56="Posible",M56="Catastrofico"),AND(K56="Posible",M56="Mayor"),AND(K56="Probable",M56="Catastrofico"),AND(K56="Probable",M56="Mayor"),AND(K56="Casi seguro",M56="Moderado"),AND(K56="Casi seguro",M56="Mayor"),AND(K56="Casi seguro",M56="Catastrofico")),"Extremo",""))))</f>
        <v/>
      </c>
      <c r="O56" s="3"/>
      <c r="P56" s="3"/>
      <c r="Q56" s="1" t="s">
        <v>63</v>
      </c>
      <c r="R56" s="3">
        <f>IF(Q56="","",IF(Q56="Asignado",15,IF(Q56="No Asigando",0,)))</f>
        <v>0</v>
      </c>
      <c r="S56" s="1" t="s">
        <v>63</v>
      </c>
      <c r="T56" s="4">
        <f>IF(S56="","",IF(S56="Adecuado",15,IF(S56="inadecuado",0,)))</f>
        <v>0</v>
      </c>
      <c r="U56" s="1" t="s">
        <v>63</v>
      </c>
      <c r="V56" s="4">
        <f>IF(U56="","",IF(U56="Oportuna",15,IF(U56="inoportuna",0,)))</f>
        <v>0</v>
      </c>
      <c r="W56" s="1" t="s">
        <v>63</v>
      </c>
      <c r="X56" s="4">
        <f>IF(W56="","",IF(W56="Prevenir",15,IF(W56="Detectar",10,IF(W56="No es control",0,))))</f>
        <v>0</v>
      </c>
      <c r="Y56" s="1" t="s">
        <v>63</v>
      </c>
      <c r="Z56" s="4">
        <f>IF(Y56="","",IF(Y56="Confiable",15,IF(Y56="No confiable",0,)))</f>
        <v>0</v>
      </c>
      <c r="AA56" s="1" t="s">
        <v>63</v>
      </c>
      <c r="AB56" s="4">
        <f>IF(AA56="","",IF(AA56="Se investigan y resuelven oportunamente",15,IF(AA56="Nose investigan y resuelven oportunamente",0,)))</f>
        <v>0</v>
      </c>
      <c r="AC56" s="1" t="s">
        <v>63</v>
      </c>
      <c r="AD56" s="4">
        <f>IF(AC56="","",IF(AC56="Completa",10,IF(AC56="Incompleta,No existe",5,)))</f>
        <v>0</v>
      </c>
      <c r="AE56" s="4">
        <f>+R56+T56+V56+X56+Z56+AB56+AD56</f>
        <v>0</v>
      </c>
      <c r="AF56" s="3" t="str">
        <f>IF(AE56&lt;=0,"",IF(AE56=0,"NA",IF(AE56&lt;=85,"Debil",IF(AE56&lt;=95,"Moderado",IF(AE56&lt;=100,"Fuerte","Fuerte")))))</f>
        <v/>
      </c>
      <c r="AG56" s="2" t="s">
        <v>63</v>
      </c>
      <c r="AH56" s="3" t="str">
        <f>IF(AG56="","",IF(AG56="El control no se ejecuta por parte del responsable","Debil",IF(AG56="El control se ejecuta algunas veces por parte del responsable","Moderado",IF(AG56="El control se ejecuta de manera consistente por parte del responsable","Fuerte",IF(AG56="NA","NA","""")))))</f>
        <v>NA</v>
      </c>
      <c r="AI56" s="5" t="str">
        <f t="shared" si="0"/>
        <v>NA</v>
      </c>
      <c r="AJ56" s="6">
        <f>IF(AI56="","",IF(AI56="Fuerte",100,IF(AI56="Moderado",50,IF(AI56="Debil",0,))))</f>
        <v>0</v>
      </c>
      <c r="AK56" s="3" t="str">
        <f t="shared" si="1"/>
        <v>NA</v>
      </c>
      <c r="AL56" s="310">
        <f>COUNTA(O56,O57,O58,O59,O60)</f>
        <v>0</v>
      </c>
      <c r="AM56" s="317" t="e">
        <f>(+AJ56+AJ57+AJ58+AJ59+AJ60)/AL56</f>
        <v>#DIV/0!</v>
      </c>
      <c r="AN56" s="310" t="e">
        <f>IF(AM56&lt;0,"",IF(AM56&lt;50,"Debil",IF(AM56&lt;=99,"Moderado",IF(AM56&lt;=100,"Fuerte","Fuerte"))))</f>
        <v>#DIV/0!</v>
      </c>
      <c r="AO56" s="315" t="s">
        <v>26</v>
      </c>
      <c r="AP56" s="338" t="e">
        <f>IF(OR(AND(AN56="Fuerte",AO56="directamente")),"2",IF(OR(AND(AN56="Fuerte",AO56="no disminuye")),"0",IF(OR(AND(AN56="Moderado",AO56="directamente")),"1",IF(OR(AND(AN56="Moderado",AO56="no disminuye")),"0",IF(OR(AND(AN56="Debil",AO56="directamente")),"0",IF(OR(AND(AN56="Debil",AO56="no disminuye")),"0",""))))))</f>
        <v>#DIV/0!</v>
      </c>
      <c r="AQ56" s="341" t="e">
        <f>+J56-AP56</f>
        <v>#DIV/0!</v>
      </c>
      <c r="AR56" s="343" t="e">
        <f>+J56-AP56</f>
        <v>#DIV/0!</v>
      </c>
      <c r="AS56" s="315" t="e">
        <f>IF(AQ56&lt;-1,"",IF(AQ56&lt;=1,"Rara Vez",IF(AQ56&lt;=2,"Improbable",IF(AQ56&lt;=3,"Posible",IF(AQ56&lt;=4,"Probable","Casi seguro")))))</f>
        <v>#DIV/0!</v>
      </c>
      <c r="AT56" s="315" t="str">
        <f>IF(L56&lt;=0,"",IF(L56&lt;=5,"Moderado",IF(L56&lt;=11,"Mayor",IF(L56&lt;=20,"Catastrofico","Catastrofico"))))</f>
        <v/>
      </c>
      <c r="AU56" s="328" t="e">
        <f>IF(OR(AND(AS56="RaraVez",AT56="Insignificante"),AND(AS56="Rara Vez",AT56="Menor"),AND(AS56="Improbable",AT56="Insignificante"),AND(AS56="Improbable",AT56="Menor")),"Bajo",IF(OR(AND(AS56="Rara Vez",AT56="Moderado"),AND(AS56="Improbable",AT56="Moderado"),AND(AS56="Posible",AT56="Menor"),AND(AS56="Probable",AT56="Insignificante")),"Moderado",IF(OR(AND(AS56="Rara Vez",AT56="Mayor"),AND(AS56="Improbable",AT56="Mayor"),AND(AS56="Posible",AT56="Moderado"),AND(AS56="Probable",AT56="Moderado"),AND(AS56="Probable",AT56="Menor"),AND(AS56="Casi seguro",AT56="Insignificante"),AND(AS56="Casi seguro",AT56="Menor")),"Alto",IF(OR(AND(AS56="Rara Vez",AT56="Catastrofico"),AND(AS56="Improbable",AT56="Catastrofico"),AND(AS56="Posible",AT56="Catastrofico"),AND(AS56="Posible",AT56="Mayor"),AND(AS56="Probable",AT56="Catastrofico"),AND(AS56="Probable",AT56="Mayor"),AND(AS56="Casi seguro",AT56="Moderado"),AND(AS56="Casi seguro",AT56="Mayor"),AND(AS56="Casi seguro",AT56="Catastrofico")),"Extremo",""))))</f>
        <v>#DIV/0!</v>
      </c>
      <c r="AV56" s="331" t="e">
        <f>IF(AU56="","",IF(AU56="Extremo","Evitar el riesgo",IF(AU56="Alto","Compartir el riesgo",IF(AU56="Moderado","Reducir el riesgo",IF(AU56="Bajo","Reducir el riesgo")))))</f>
        <v>#DIV/0!</v>
      </c>
      <c r="AW56" s="353"/>
      <c r="AX56" s="353"/>
      <c r="AY56" s="353"/>
      <c r="AZ56" s="353"/>
      <c r="BA56" s="353"/>
      <c r="BB56" s="353"/>
    </row>
    <row r="57" spans="1:54">
      <c r="A57" s="310"/>
      <c r="B57" s="505"/>
      <c r="C57" s="505"/>
      <c r="D57" s="505"/>
      <c r="E57" s="505"/>
      <c r="F57" s="505"/>
      <c r="G57" s="319"/>
      <c r="H57" s="505"/>
      <c r="I57" s="321"/>
      <c r="J57" s="317"/>
      <c r="K57" s="315"/>
      <c r="L57" s="346"/>
      <c r="M57" s="315"/>
      <c r="N57" s="316"/>
      <c r="O57" s="3"/>
      <c r="P57" s="3"/>
      <c r="Q57" s="1" t="s">
        <v>63</v>
      </c>
      <c r="R57" s="3">
        <f t="shared" ref="R57:R60" si="110">IF(Q57="","",IF(Q57="Asignado",15,IF(Q57="No Asigando",0,)))</f>
        <v>0</v>
      </c>
      <c r="S57" s="1" t="s">
        <v>63</v>
      </c>
      <c r="T57" s="4">
        <f t="shared" ref="T57:T60" si="111">IF(S57="","",IF(S57="Adecuado",15,IF(S57="inadecuado",0,)))</f>
        <v>0</v>
      </c>
      <c r="U57" s="1" t="s">
        <v>63</v>
      </c>
      <c r="V57" s="4">
        <f t="shared" ref="V57:V60" si="112">IF(U57="","",IF(U57="Oportuna",15,IF(U57="inoportuna",0,)))</f>
        <v>0</v>
      </c>
      <c r="W57" s="1" t="s">
        <v>63</v>
      </c>
      <c r="X57" s="4">
        <f t="shared" ref="X57:X60" si="113">IF(W57="","",IF(W57="Prevenir",15,IF(W57="Detectar",10,IF(W57="No es control",0,))))</f>
        <v>0</v>
      </c>
      <c r="Y57" s="1" t="s">
        <v>63</v>
      </c>
      <c r="Z57" s="4">
        <f t="shared" ref="Z57:Z60" si="114">IF(Y57="","",IF(Y57="Confiable",15,IF(Y57="No confiable",0,)))</f>
        <v>0</v>
      </c>
      <c r="AA57" s="1" t="s">
        <v>63</v>
      </c>
      <c r="AB57" s="4">
        <f t="shared" ref="AB57:AB60" si="115">IF(AA57="","",IF(AA57="Se investigan y resuelven oportunamente",15,IF(AA57="Nose investigan y resuelven oportunamente",0,)))</f>
        <v>0</v>
      </c>
      <c r="AC57" s="1" t="s">
        <v>63</v>
      </c>
      <c r="AD57" s="4">
        <f t="shared" ref="AD57:AD60" si="116">IF(AC57="","",IF(AC57="Completa",10,IF(AC57="Incompleta,No existe",5,)))</f>
        <v>0</v>
      </c>
      <c r="AE57" s="4">
        <f t="shared" ref="AE57:AE60" si="117">+R57+T57+V57+X57+Z57+AB57+AD57</f>
        <v>0</v>
      </c>
      <c r="AF57" s="3" t="str">
        <f t="shared" ref="AF57:AF60" si="118">IF(AE57&lt;=0,"",IF(AE57=0,"NA",IF(AE57&lt;=85,"Debil",IF(AE57&lt;=95,"Moderado",IF(AE57&lt;=100,"Fuerte","Fuerte")))))</f>
        <v/>
      </c>
      <c r="AG57" s="2" t="s">
        <v>63</v>
      </c>
      <c r="AH57" s="3" t="str">
        <f t="shared" ref="AH57:AH60" si="119">IF(AG57="","",IF(AG57="El control no se ejecuta por parte del responsable","Debil",IF(AG57="El control se ejecuta algunas veces por parte del responsable","Moderado",IF(AG57="El control se ejecuta de manera consistente por parte del responsable","Fuerte",IF(AG57="NA","NA","""")))))</f>
        <v>NA</v>
      </c>
      <c r="AI57" s="5" t="str">
        <f t="shared" si="0"/>
        <v>NA</v>
      </c>
      <c r="AJ57" s="6">
        <f t="shared" ref="AJ57:AJ60" si="120">IF(AI57="","",IF(AI57="Fuerte",100,IF(AI57="Moderado",50,IF(AI57="Debil",0,))))</f>
        <v>0</v>
      </c>
      <c r="AK57" s="3" t="str">
        <f t="shared" si="1"/>
        <v>NA</v>
      </c>
      <c r="AL57" s="310"/>
      <c r="AM57" s="317"/>
      <c r="AN57" s="310"/>
      <c r="AO57" s="315"/>
      <c r="AP57" s="339"/>
      <c r="AQ57" s="342"/>
      <c r="AR57" s="344"/>
      <c r="AS57" s="315"/>
      <c r="AT57" s="315"/>
      <c r="AU57" s="329"/>
      <c r="AV57" s="332" t="str">
        <f t="shared" ref="AV57:AV60" si="121">IF(AU57="","",IF(AU57="El control no se ejecuta por parte del responsable","Debil",IF(AU57="El control se ejecuta algunas veces por parte del responsable","Moderado",IF(AU57="El control se ejecuta de manera consistente por parte del responsable","Fuerte","Fuerte"))))</f>
        <v/>
      </c>
      <c r="AW57" s="348"/>
      <c r="AX57" s="348"/>
      <c r="AY57" s="348"/>
      <c r="AZ57" s="348"/>
      <c r="BA57" s="348"/>
      <c r="BB57" s="348"/>
    </row>
    <row r="58" spans="1:54">
      <c r="A58" s="310"/>
      <c r="B58" s="505"/>
      <c r="C58" s="505"/>
      <c r="D58" s="505"/>
      <c r="E58" s="505"/>
      <c r="F58" s="505"/>
      <c r="G58" s="319"/>
      <c r="H58" s="505"/>
      <c r="I58" s="321"/>
      <c r="J58" s="317"/>
      <c r="K58" s="315"/>
      <c r="L58" s="346"/>
      <c r="M58" s="315"/>
      <c r="N58" s="316"/>
      <c r="O58" s="3"/>
      <c r="P58" s="3"/>
      <c r="Q58" s="1" t="s">
        <v>63</v>
      </c>
      <c r="R58" s="3">
        <f t="shared" si="110"/>
        <v>0</v>
      </c>
      <c r="S58" s="1" t="s">
        <v>63</v>
      </c>
      <c r="T58" s="4">
        <f t="shared" si="111"/>
        <v>0</v>
      </c>
      <c r="U58" s="1" t="s">
        <v>63</v>
      </c>
      <c r="V58" s="4">
        <f t="shared" si="112"/>
        <v>0</v>
      </c>
      <c r="W58" s="1" t="s">
        <v>63</v>
      </c>
      <c r="X58" s="4">
        <f t="shared" si="113"/>
        <v>0</v>
      </c>
      <c r="Y58" s="1" t="s">
        <v>63</v>
      </c>
      <c r="Z58" s="4">
        <f t="shared" si="114"/>
        <v>0</v>
      </c>
      <c r="AA58" s="1" t="s">
        <v>63</v>
      </c>
      <c r="AB58" s="4">
        <f t="shared" si="115"/>
        <v>0</v>
      </c>
      <c r="AC58" s="1" t="s">
        <v>63</v>
      </c>
      <c r="AD58" s="4">
        <f t="shared" si="116"/>
        <v>0</v>
      </c>
      <c r="AE58" s="4">
        <f t="shared" si="117"/>
        <v>0</v>
      </c>
      <c r="AF58" s="3" t="str">
        <f t="shared" si="118"/>
        <v/>
      </c>
      <c r="AG58" s="2" t="s">
        <v>63</v>
      </c>
      <c r="AH58" s="3" t="str">
        <f t="shared" si="119"/>
        <v>NA</v>
      </c>
      <c r="AI58" s="5" t="str">
        <f t="shared" si="0"/>
        <v>NA</v>
      </c>
      <c r="AJ58" s="6">
        <f t="shared" si="120"/>
        <v>0</v>
      </c>
      <c r="AK58" s="3" t="str">
        <f t="shared" si="1"/>
        <v>NA</v>
      </c>
      <c r="AL58" s="310"/>
      <c r="AM58" s="317"/>
      <c r="AN58" s="310"/>
      <c r="AO58" s="315"/>
      <c r="AP58" s="339"/>
      <c r="AQ58" s="342"/>
      <c r="AR58" s="344"/>
      <c r="AS58" s="315"/>
      <c r="AT58" s="315"/>
      <c r="AU58" s="329"/>
      <c r="AV58" s="332" t="str">
        <f t="shared" si="121"/>
        <v/>
      </c>
      <c r="AW58" s="348"/>
      <c r="AX58" s="348"/>
      <c r="AY58" s="348"/>
      <c r="AZ58" s="348"/>
      <c r="BA58" s="348"/>
      <c r="BB58" s="348"/>
    </row>
    <row r="59" spans="1:54">
      <c r="A59" s="310"/>
      <c r="B59" s="505"/>
      <c r="C59" s="505"/>
      <c r="D59" s="505"/>
      <c r="E59" s="505"/>
      <c r="F59" s="505"/>
      <c r="G59" s="319"/>
      <c r="H59" s="505"/>
      <c r="I59" s="321"/>
      <c r="J59" s="317"/>
      <c r="K59" s="315"/>
      <c r="L59" s="346"/>
      <c r="M59" s="315"/>
      <c r="N59" s="316"/>
      <c r="O59" s="3"/>
      <c r="P59" s="3"/>
      <c r="Q59" s="1" t="s">
        <v>63</v>
      </c>
      <c r="R59" s="3">
        <f t="shared" si="110"/>
        <v>0</v>
      </c>
      <c r="S59" s="1" t="s">
        <v>63</v>
      </c>
      <c r="T59" s="4">
        <f t="shared" si="111"/>
        <v>0</v>
      </c>
      <c r="U59" s="1" t="s">
        <v>63</v>
      </c>
      <c r="V59" s="4">
        <f t="shared" si="112"/>
        <v>0</v>
      </c>
      <c r="W59" s="1" t="s">
        <v>63</v>
      </c>
      <c r="X59" s="4">
        <f t="shared" si="113"/>
        <v>0</v>
      </c>
      <c r="Y59" s="1" t="s">
        <v>63</v>
      </c>
      <c r="Z59" s="4">
        <f t="shared" si="114"/>
        <v>0</v>
      </c>
      <c r="AA59" s="1" t="s">
        <v>63</v>
      </c>
      <c r="AB59" s="4">
        <f t="shared" si="115"/>
        <v>0</v>
      </c>
      <c r="AC59" s="1" t="s">
        <v>63</v>
      </c>
      <c r="AD59" s="4">
        <f t="shared" si="116"/>
        <v>0</v>
      </c>
      <c r="AE59" s="4">
        <f t="shared" si="117"/>
        <v>0</v>
      </c>
      <c r="AF59" s="3" t="str">
        <f t="shared" si="118"/>
        <v/>
      </c>
      <c r="AG59" s="2" t="s">
        <v>63</v>
      </c>
      <c r="AH59" s="3" t="str">
        <f t="shared" si="119"/>
        <v>NA</v>
      </c>
      <c r="AI59" s="5" t="str">
        <f t="shared" si="0"/>
        <v>NA</v>
      </c>
      <c r="AJ59" s="6">
        <f t="shared" si="120"/>
        <v>0</v>
      </c>
      <c r="AK59" s="3" t="str">
        <f t="shared" si="1"/>
        <v>NA</v>
      </c>
      <c r="AL59" s="310"/>
      <c r="AM59" s="317"/>
      <c r="AN59" s="310"/>
      <c r="AO59" s="315"/>
      <c r="AP59" s="339"/>
      <c r="AQ59" s="342"/>
      <c r="AR59" s="344"/>
      <c r="AS59" s="315"/>
      <c r="AT59" s="315"/>
      <c r="AU59" s="329"/>
      <c r="AV59" s="332" t="str">
        <f t="shared" si="121"/>
        <v/>
      </c>
      <c r="AW59" s="348"/>
      <c r="AX59" s="348"/>
      <c r="AY59" s="348"/>
      <c r="AZ59" s="348"/>
      <c r="BA59" s="348"/>
      <c r="BB59" s="348"/>
    </row>
    <row r="60" spans="1:54">
      <c r="A60" s="310"/>
      <c r="B60" s="505"/>
      <c r="C60" s="505"/>
      <c r="D60" s="505"/>
      <c r="E60" s="505"/>
      <c r="F60" s="505"/>
      <c r="G60" s="320"/>
      <c r="H60" s="505"/>
      <c r="I60" s="321"/>
      <c r="J60" s="317"/>
      <c r="K60" s="315"/>
      <c r="L60" s="346"/>
      <c r="M60" s="315"/>
      <c r="N60" s="316"/>
      <c r="O60" s="3"/>
      <c r="P60" s="3"/>
      <c r="Q60" s="1" t="s">
        <v>63</v>
      </c>
      <c r="R60" s="3">
        <f t="shared" si="110"/>
        <v>0</v>
      </c>
      <c r="S60" s="1" t="s">
        <v>63</v>
      </c>
      <c r="T60" s="4">
        <f t="shared" si="111"/>
        <v>0</v>
      </c>
      <c r="U60" s="1" t="s">
        <v>63</v>
      </c>
      <c r="V60" s="4">
        <f t="shared" si="112"/>
        <v>0</v>
      </c>
      <c r="W60" s="1" t="s">
        <v>63</v>
      </c>
      <c r="X60" s="4">
        <f t="shared" si="113"/>
        <v>0</v>
      </c>
      <c r="Y60" s="1" t="s">
        <v>63</v>
      </c>
      <c r="Z60" s="4">
        <f t="shared" si="114"/>
        <v>0</v>
      </c>
      <c r="AA60" s="1" t="s">
        <v>63</v>
      </c>
      <c r="AB60" s="4">
        <f t="shared" si="115"/>
        <v>0</v>
      </c>
      <c r="AC60" s="1" t="s">
        <v>63</v>
      </c>
      <c r="AD60" s="4">
        <f t="shared" si="116"/>
        <v>0</v>
      </c>
      <c r="AE60" s="4">
        <f t="shared" si="117"/>
        <v>0</v>
      </c>
      <c r="AF60" s="3" t="str">
        <f t="shared" si="118"/>
        <v/>
      </c>
      <c r="AG60" s="2" t="s">
        <v>63</v>
      </c>
      <c r="AH60" s="3" t="str">
        <f t="shared" si="119"/>
        <v>NA</v>
      </c>
      <c r="AI60" s="5" t="str">
        <f t="shared" si="0"/>
        <v>NA</v>
      </c>
      <c r="AJ60" s="6">
        <f t="shared" si="120"/>
        <v>0</v>
      </c>
      <c r="AK60" s="3" t="str">
        <f t="shared" si="1"/>
        <v>NA</v>
      </c>
      <c r="AL60" s="310"/>
      <c r="AM60" s="317"/>
      <c r="AN60" s="310"/>
      <c r="AO60" s="315"/>
      <c r="AP60" s="340"/>
      <c r="AQ60" s="342"/>
      <c r="AR60" s="345"/>
      <c r="AS60" s="315"/>
      <c r="AT60" s="315"/>
      <c r="AU60" s="330"/>
      <c r="AV60" s="333" t="str">
        <f t="shared" si="121"/>
        <v/>
      </c>
      <c r="AW60" s="349"/>
      <c r="AX60" s="349"/>
      <c r="AY60" s="349"/>
      <c r="AZ60" s="349"/>
      <c r="BA60" s="349"/>
      <c r="BB60" s="349"/>
    </row>
  </sheetData>
  <mergeCells count="361">
    <mergeCell ref="AX56:AX60"/>
    <mergeCell ref="AY56:AY60"/>
    <mergeCell ref="AZ56:AZ60"/>
    <mergeCell ref="BA56:BA60"/>
    <mergeCell ref="BB56:BB60"/>
    <mergeCell ref="AR56:AR60"/>
    <mergeCell ref="AS56:AS60"/>
    <mergeCell ref="AT56:AT60"/>
    <mergeCell ref="AU56:AU60"/>
    <mergeCell ref="AV56:AV60"/>
    <mergeCell ref="AW56:AW60"/>
    <mergeCell ref="AL56:AL60"/>
    <mergeCell ref="AM56:AM60"/>
    <mergeCell ref="AN56:AN60"/>
    <mergeCell ref="AO56:AO60"/>
    <mergeCell ref="AP56:AP60"/>
    <mergeCell ref="AQ56:AQ60"/>
    <mergeCell ref="I56:I60"/>
    <mergeCell ref="J56:J60"/>
    <mergeCell ref="K56:K60"/>
    <mergeCell ref="L56:L60"/>
    <mergeCell ref="M56:M60"/>
    <mergeCell ref="N56:N60"/>
    <mergeCell ref="BA51:BA55"/>
    <mergeCell ref="BB51:BB55"/>
    <mergeCell ref="A56:A60"/>
    <mergeCell ref="B56:B60"/>
    <mergeCell ref="C56:C60"/>
    <mergeCell ref="D56:D60"/>
    <mergeCell ref="E56:E60"/>
    <mergeCell ref="F56:F60"/>
    <mergeCell ref="G56:G60"/>
    <mergeCell ref="H56:H60"/>
    <mergeCell ref="AU51:AU55"/>
    <mergeCell ref="AV51:AV55"/>
    <mergeCell ref="AW51:AW55"/>
    <mergeCell ref="AX51:AX55"/>
    <mergeCell ref="AY51:AY55"/>
    <mergeCell ref="AZ51:AZ55"/>
    <mergeCell ref="AO51:AO55"/>
    <mergeCell ref="AP51:AP55"/>
    <mergeCell ref="AQ51:AQ55"/>
    <mergeCell ref="AR51:AR55"/>
    <mergeCell ref="AS51:AS55"/>
    <mergeCell ref="AT51:AT55"/>
    <mergeCell ref="L51:L55"/>
    <mergeCell ref="M51:M55"/>
    <mergeCell ref="N51:N55"/>
    <mergeCell ref="AL51:AL55"/>
    <mergeCell ref="AM51:AM55"/>
    <mergeCell ref="AN51:AN55"/>
    <mergeCell ref="F51:F55"/>
    <mergeCell ref="G51:G55"/>
    <mergeCell ref="H51:H55"/>
    <mergeCell ref="I51:I55"/>
    <mergeCell ref="J51:J55"/>
    <mergeCell ref="K51:K55"/>
    <mergeCell ref="AX46:AX50"/>
    <mergeCell ref="AY46:AY50"/>
    <mergeCell ref="AZ46:AZ50"/>
    <mergeCell ref="BA46:BA50"/>
    <mergeCell ref="BB46:BB50"/>
    <mergeCell ref="A51:A55"/>
    <mergeCell ref="B51:B55"/>
    <mergeCell ref="C51:C55"/>
    <mergeCell ref="D51:D55"/>
    <mergeCell ref="E51:E55"/>
    <mergeCell ref="AR46:AR50"/>
    <mergeCell ref="AS46:AS50"/>
    <mergeCell ref="AT46:AT50"/>
    <mergeCell ref="AU46:AU50"/>
    <mergeCell ref="AV46:AV50"/>
    <mergeCell ref="AW46:AW50"/>
    <mergeCell ref="AL46:AL50"/>
    <mergeCell ref="AM46:AM50"/>
    <mergeCell ref="AN46:AN50"/>
    <mergeCell ref="AO46:AO50"/>
    <mergeCell ref="AP46:AP50"/>
    <mergeCell ref="AQ46:AQ50"/>
    <mergeCell ref="I46:I50"/>
    <mergeCell ref="J46:J50"/>
    <mergeCell ref="K46:K50"/>
    <mergeCell ref="L46:L50"/>
    <mergeCell ref="M46:M50"/>
    <mergeCell ref="N46:N50"/>
    <mergeCell ref="BA41:BA45"/>
    <mergeCell ref="BB41:BB45"/>
    <mergeCell ref="A46:A50"/>
    <mergeCell ref="B46:B50"/>
    <mergeCell ref="C46:C50"/>
    <mergeCell ref="D46:D50"/>
    <mergeCell ref="E46:E50"/>
    <mergeCell ref="F46:F50"/>
    <mergeCell ref="G46:G50"/>
    <mergeCell ref="H46:H50"/>
    <mergeCell ref="AU41:AU45"/>
    <mergeCell ref="AV41:AV45"/>
    <mergeCell ref="AW41:AW45"/>
    <mergeCell ref="AX41:AX45"/>
    <mergeCell ref="AY41:AY45"/>
    <mergeCell ref="AZ41:AZ45"/>
    <mergeCell ref="AO41:AO45"/>
    <mergeCell ref="AP41:AP45"/>
    <mergeCell ref="AQ41:AQ45"/>
    <mergeCell ref="AR41:AR45"/>
    <mergeCell ref="AS41:AS45"/>
    <mergeCell ref="AT41:AT45"/>
    <mergeCell ref="L41:L45"/>
    <mergeCell ref="M41:M45"/>
    <mergeCell ref="N41:N45"/>
    <mergeCell ref="AL41:AL45"/>
    <mergeCell ref="AM41:AM45"/>
    <mergeCell ref="AN41:AN45"/>
    <mergeCell ref="F41:F45"/>
    <mergeCell ref="G41:G45"/>
    <mergeCell ref="H41:H45"/>
    <mergeCell ref="I41:I45"/>
    <mergeCell ref="J41:J45"/>
    <mergeCell ref="K41:K45"/>
    <mergeCell ref="AX36:AX40"/>
    <mergeCell ref="AY36:AY40"/>
    <mergeCell ref="AZ36:AZ40"/>
    <mergeCell ref="BA36:BA40"/>
    <mergeCell ref="BB36:BB40"/>
    <mergeCell ref="A41:A45"/>
    <mergeCell ref="B41:B45"/>
    <mergeCell ref="C41:C45"/>
    <mergeCell ref="D41:D45"/>
    <mergeCell ref="E41:E45"/>
    <mergeCell ref="AR36:AR40"/>
    <mergeCell ref="AS36:AS40"/>
    <mergeCell ref="AT36:AT40"/>
    <mergeCell ref="AU36:AU40"/>
    <mergeCell ref="AV36:AV40"/>
    <mergeCell ref="AW36:AW40"/>
    <mergeCell ref="AL36:AL40"/>
    <mergeCell ref="AM36:AM40"/>
    <mergeCell ref="AN36:AN40"/>
    <mergeCell ref="AO36:AO40"/>
    <mergeCell ref="AP36:AP40"/>
    <mergeCell ref="AQ36:AQ40"/>
    <mergeCell ref="I36:I40"/>
    <mergeCell ref="J36:J40"/>
    <mergeCell ref="K36:K40"/>
    <mergeCell ref="L36:L40"/>
    <mergeCell ref="M36:M40"/>
    <mergeCell ref="N36:N40"/>
    <mergeCell ref="BB31:BB35"/>
    <mergeCell ref="AZ32:AZ35"/>
    <mergeCell ref="A36:A40"/>
    <mergeCell ref="B36:B40"/>
    <mergeCell ref="C36:C40"/>
    <mergeCell ref="D36:D40"/>
    <mergeCell ref="E36:E40"/>
    <mergeCell ref="F36:F40"/>
    <mergeCell ref="G36:G40"/>
    <mergeCell ref="H36:H40"/>
    <mergeCell ref="AU31:AU35"/>
    <mergeCell ref="AV31:AV35"/>
    <mergeCell ref="AW31:AW35"/>
    <mergeCell ref="AX31:AX35"/>
    <mergeCell ref="AY31:AY35"/>
    <mergeCell ref="BA31:BA35"/>
    <mergeCell ref="AO31:AO35"/>
    <mergeCell ref="AP31:AP35"/>
    <mergeCell ref="AQ31:AQ35"/>
    <mergeCell ref="AR31:AR35"/>
    <mergeCell ref="AS31:AS35"/>
    <mergeCell ref="AT31:AT35"/>
    <mergeCell ref="L31:L35"/>
    <mergeCell ref="M31:M35"/>
    <mergeCell ref="N31:N35"/>
    <mergeCell ref="AL31:AL35"/>
    <mergeCell ref="AM31:AM35"/>
    <mergeCell ref="AN31:AN35"/>
    <mergeCell ref="F31:F35"/>
    <mergeCell ref="G31:G35"/>
    <mergeCell ref="H31:H35"/>
    <mergeCell ref="I31:I35"/>
    <mergeCell ref="J31:J35"/>
    <mergeCell ref="K31:K35"/>
    <mergeCell ref="AX26:AX30"/>
    <mergeCell ref="AY26:AY30"/>
    <mergeCell ref="BA26:BA30"/>
    <mergeCell ref="BB26:BB30"/>
    <mergeCell ref="AZ27:AZ30"/>
    <mergeCell ref="A31:A35"/>
    <mergeCell ref="B31:B35"/>
    <mergeCell ref="C31:C35"/>
    <mergeCell ref="D31:D35"/>
    <mergeCell ref="E31:E35"/>
    <mergeCell ref="AR26:AR30"/>
    <mergeCell ref="AS26:AS30"/>
    <mergeCell ref="AT26:AT30"/>
    <mergeCell ref="AU26:AU30"/>
    <mergeCell ref="AV26:AV30"/>
    <mergeCell ref="AW26:AW30"/>
    <mergeCell ref="AL26:AL30"/>
    <mergeCell ref="AM26:AM30"/>
    <mergeCell ref="AN26:AN30"/>
    <mergeCell ref="AO26:AO30"/>
    <mergeCell ref="AP26:AP30"/>
    <mergeCell ref="AQ26:AQ30"/>
    <mergeCell ref="I26:I30"/>
    <mergeCell ref="J26:J30"/>
    <mergeCell ref="K26:K30"/>
    <mergeCell ref="L26:L30"/>
    <mergeCell ref="M26:M30"/>
    <mergeCell ref="N26:N30"/>
    <mergeCell ref="BB21:BB25"/>
    <mergeCell ref="AZ22:AZ25"/>
    <mergeCell ref="A26:A30"/>
    <mergeCell ref="B26:B30"/>
    <mergeCell ref="C26:C30"/>
    <mergeCell ref="D26:D30"/>
    <mergeCell ref="E26:E30"/>
    <mergeCell ref="F26:F30"/>
    <mergeCell ref="G26:G30"/>
    <mergeCell ref="H26:H30"/>
    <mergeCell ref="AU21:AU25"/>
    <mergeCell ref="AV21:AV25"/>
    <mergeCell ref="AW21:AW25"/>
    <mergeCell ref="AX21:AX25"/>
    <mergeCell ref="AY21:AY25"/>
    <mergeCell ref="BA21:BA25"/>
    <mergeCell ref="AO21:AO25"/>
    <mergeCell ref="AP21:AP25"/>
    <mergeCell ref="AQ21:AQ25"/>
    <mergeCell ref="AR21:AR25"/>
    <mergeCell ref="AS21:AS25"/>
    <mergeCell ref="AT21:AT25"/>
    <mergeCell ref="L21:L25"/>
    <mergeCell ref="M21:M25"/>
    <mergeCell ref="N21:N25"/>
    <mergeCell ref="AL21:AL25"/>
    <mergeCell ref="AM21:AM25"/>
    <mergeCell ref="AN21:AN25"/>
    <mergeCell ref="F21:F25"/>
    <mergeCell ref="G21:G25"/>
    <mergeCell ref="H21:H25"/>
    <mergeCell ref="I21:I25"/>
    <mergeCell ref="J21:J25"/>
    <mergeCell ref="K21:K25"/>
    <mergeCell ref="AX16:AX20"/>
    <mergeCell ref="AY16:AY20"/>
    <mergeCell ref="BA16:BA20"/>
    <mergeCell ref="BB16:BB20"/>
    <mergeCell ref="AZ17:AZ20"/>
    <mergeCell ref="A21:A25"/>
    <mergeCell ref="B21:B25"/>
    <mergeCell ref="C21:C25"/>
    <mergeCell ref="D21:D25"/>
    <mergeCell ref="E21:E25"/>
    <mergeCell ref="AR16:AR20"/>
    <mergeCell ref="AS16:AS20"/>
    <mergeCell ref="AT16:AT20"/>
    <mergeCell ref="AU16:AU20"/>
    <mergeCell ref="AV16:AV20"/>
    <mergeCell ref="AW16:AW20"/>
    <mergeCell ref="AL16:AL20"/>
    <mergeCell ref="AM16:AM20"/>
    <mergeCell ref="AN16:AN20"/>
    <mergeCell ref="AO16:AO20"/>
    <mergeCell ref="AP16:AP20"/>
    <mergeCell ref="AQ16:AQ20"/>
    <mergeCell ref="I16:I20"/>
    <mergeCell ref="J16:J20"/>
    <mergeCell ref="K16:K20"/>
    <mergeCell ref="L16:L20"/>
    <mergeCell ref="M16:M20"/>
    <mergeCell ref="N16:N20"/>
    <mergeCell ref="BB11:BB15"/>
    <mergeCell ref="AZ12:AZ15"/>
    <mergeCell ref="A16:A20"/>
    <mergeCell ref="B16:B20"/>
    <mergeCell ref="C16:C20"/>
    <mergeCell ref="D16:D20"/>
    <mergeCell ref="E16:E20"/>
    <mergeCell ref="F16:F20"/>
    <mergeCell ref="G16:G20"/>
    <mergeCell ref="H16:H20"/>
    <mergeCell ref="AU11:AU15"/>
    <mergeCell ref="AV11:AV15"/>
    <mergeCell ref="AW11:AW15"/>
    <mergeCell ref="AX11:AX15"/>
    <mergeCell ref="AY11:AY15"/>
    <mergeCell ref="BA11:BA15"/>
    <mergeCell ref="AO11:AO15"/>
    <mergeCell ref="AP11:AP15"/>
    <mergeCell ref="AQ11:AQ15"/>
    <mergeCell ref="AR11:AR15"/>
    <mergeCell ref="AS11:AS15"/>
    <mergeCell ref="AT11:AT15"/>
    <mergeCell ref="L11:L15"/>
    <mergeCell ref="M11:M15"/>
    <mergeCell ref="N11:N15"/>
    <mergeCell ref="AL11:AL15"/>
    <mergeCell ref="AM11:AM15"/>
    <mergeCell ref="AN11:AN15"/>
    <mergeCell ref="F11:F15"/>
    <mergeCell ref="G11:G15"/>
    <mergeCell ref="H11:H15"/>
    <mergeCell ref="I11:I15"/>
    <mergeCell ref="J11:J15"/>
    <mergeCell ref="K11:K15"/>
    <mergeCell ref="J9:J10"/>
    <mergeCell ref="K9:K10"/>
    <mergeCell ref="L9:L10"/>
    <mergeCell ref="M9:M10"/>
    <mergeCell ref="N9:N10"/>
    <mergeCell ref="A11:A15"/>
    <mergeCell ref="B11:B15"/>
    <mergeCell ref="C11:C15"/>
    <mergeCell ref="D11:D15"/>
    <mergeCell ref="E11:E15"/>
    <mergeCell ref="AZ7:AZ10"/>
    <mergeCell ref="BA7:BA10"/>
    <mergeCell ref="BB7:BB10"/>
    <mergeCell ref="O8:O10"/>
    <mergeCell ref="P8:P10"/>
    <mergeCell ref="Q8:AO9"/>
    <mergeCell ref="AP8:AP10"/>
    <mergeCell ref="AQ8:AQ10"/>
    <mergeCell ref="AR8:AR10"/>
    <mergeCell ref="AT7:AT10"/>
    <mergeCell ref="AU7:AU10"/>
    <mergeCell ref="AV7:AV10"/>
    <mergeCell ref="AW7:AW10"/>
    <mergeCell ref="AX7:AX10"/>
    <mergeCell ref="AY7:AY10"/>
    <mergeCell ref="A7:A10"/>
    <mergeCell ref="B7:H8"/>
    <mergeCell ref="I7:K8"/>
    <mergeCell ref="L7:N8"/>
    <mergeCell ref="O7:AR7"/>
    <mergeCell ref="AS7:AS10"/>
    <mergeCell ref="B9:B10"/>
    <mergeCell ref="C9:G9"/>
    <mergeCell ref="H9:H10"/>
    <mergeCell ref="I9:I10"/>
    <mergeCell ref="W5:Z5"/>
    <mergeCell ref="AA5:AB5"/>
    <mergeCell ref="AC5:AE5"/>
    <mergeCell ref="A6:F6"/>
    <mergeCell ref="G6:O6"/>
    <mergeCell ref="Q6:AE6"/>
    <mergeCell ref="A5:F5"/>
    <mergeCell ref="G5:H5"/>
    <mergeCell ref="J5:M5"/>
    <mergeCell ref="N5:O5"/>
    <mergeCell ref="R5:S5"/>
    <mergeCell ref="T5:V5"/>
    <mergeCell ref="A1:B4"/>
    <mergeCell ref="C1:AZ1"/>
    <mergeCell ref="BA1:BB1"/>
    <mergeCell ref="C2:AZ2"/>
    <mergeCell ref="BA2:BB2"/>
    <mergeCell ref="C3:AZ3"/>
    <mergeCell ref="BA3:BB3"/>
    <mergeCell ref="C4:AZ4"/>
    <mergeCell ref="BA4:BB4"/>
  </mergeCells>
  <conditionalFormatting sqref="K11">
    <cfRule type="cellIs" dxfId="240" priority="241" operator="equal">
      <formula>"Casi seguro"</formula>
    </cfRule>
    <cfRule type="cellIs" dxfId="241" priority="242" operator="equal">
      <formula>"Probable"</formula>
    </cfRule>
    <cfRule type="cellIs" dxfId="242" priority="243" operator="equal">
      <formula>"Posible"</formula>
    </cfRule>
    <cfRule type="cellIs" dxfId="243" priority="244" operator="equal">
      <formula>"Improbable"</formula>
    </cfRule>
    <cfRule type="cellIs" dxfId="244" priority="245" operator="equal">
      <formula>"Rara Vez"</formula>
    </cfRule>
  </conditionalFormatting>
  <conditionalFormatting sqref="K16">
    <cfRule type="cellIs" dxfId="235" priority="217" operator="equal">
      <formula>"Casi seguro"</formula>
    </cfRule>
    <cfRule type="cellIs" dxfId="236" priority="218" operator="equal">
      <formula>"Probable"</formula>
    </cfRule>
    <cfRule type="cellIs" dxfId="237" priority="219" operator="equal">
      <formula>"Posible"</formula>
    </cfRule>
    <cfRule type="cellIs" dxfId="238" priority="220" operator="equal">
      <formula>"Improbable"</formula>
    </cfRule>
    <cfRule type="cellIs" dxfId="239" priority="221" operator="equal">
      <formula>"Rara Vez"</formula>
    </cfRule>
  </conditionalFormatting>
  <conditionalFormatting sqref="K21">
    <cfRule type="cellIs" dxfId="230" priority="193" operator="equal">
      <formula>"Casi seguro"</formula>
    </cfRule>
    <cfRule type="cellIs" dxfId="231" priority="194" operator="equal">
      <formula>"Probable"</formula>
    </cfRule>
    <cfRule type="cellIs" dxfId="232" priority="195" operator="equal">
      <formula>"Posible"</formula>
    </cfRule>
    <cfRule type="cellIs" dxfId="233" priority="196" operator="equal">
      <formula>"Improbable"</formula>
    </cfRule>
    <cfRule type="cellIs" dxfId="234" priority="197" operator="equal">
      <formula>"Rara Vez"</formula>
    </cfRule>
  </conditionalFormatting>
  <conditionalFormatting sqref="K26">
    <cfRule type="cellIs" dxfId="225" priority="169" operator="equal">
      <formula>"Casi seguro"</formula>
    </cfRule>
    <cfRule type="cellIs" dxfId="226" priority="170" operator="equal">
      <formula>"Probable"</formula>
    </cfRule>
    <cfRule type="cellIs" dxfId="227" priority="171" operator="equal">
      <formula>"Posible"</formula>
    </cfRule>
    <cfRule type="cellIs" dxfId="228" priority="172" operator="equal">
      <formula>"Improbable"</formula>
    </cfRule>
    <cfRule type="cellIs" dxfId="229" priority="173" operator="equal">
      <formula>"Rara Vez"</formula>
    </cfRule>
  </conditionalFormatting>
  <conditionalFormatting sqref="K31">
    <cfRule type="cellIs" dxfId="220" priority="145" operator="equal">
      <formula>"Casi seguro"</formula>
    </cfRule>
    <cfRule type="cellIs" dxfId="221" priority="146" operator="equal">
      <formula>"Probable"</formula>
    </cfRule>
    <cfRule type="cellIs" dxfId="222" priority="147" operator="equal">
      <formula>"Posible"</formula>
    </cfRule>
    <cfRule type="cellIs" dxfId="223" priority="148" operator="equal">
      <formula>"Improbable"</formula>
    </cfRule>
    <cfRule type="cellIs" dxfId="224" priority="149" operator="equal">
      <formula>"Rara Vez"</formula>
    </cfRule>
  </conditionalFormatting>
  <conditionalFormatting sqref="K36">
    <cfRule type="cellIs" dxfId="217" priority="121" operator="equal">
      <formula>"Casi seguro"</formula>
    </cfRule>
    <cfRule type="cellIs" dxfId="216" priority="122" operator="equal">
      <formula>"Probable"</formula>
    </cfRule>
    <cfRule type="cellIs" dxfId="219" priority="123" operator="equal">
      <formula>"Posible"</formula>
    </cfRule>
    <cfRule type="cellIs" dxfId="215" priority="124" operator="equal">
      <formula>"Improbable"</formula>
    </cfRule>
    <cfRule type="cellIs" dxfId="218" priority="125" operator="equal">
      <formula>"Rara Vez"</formula>
    </cfRule>
  </conditionalFormatting>
  <conditionalFormatting sqref="K41">
    <cfRule type="cellIs" dxfId="214" priority="97" operator="equal">
      <formula>"Casi seguro"</formula>
    </cfRule>
    <cfRule type="cellIs" dxfId="210" priority="98" operator="equal">
      <formula>"Probable"</formula>
    </cfRule>
    <cfRule type="cellIs" dxfId="211" priority="99" operator="equal">
      <formula>"Posible"</formula>
    </cfRule>
    <cfRule type="cellIs" dxfId="212" priority="100" operator="equal">
      <formula>"Improbable"</formula>
    </cfRule>
    <cfRule type="cellIs" dxfId="213" priority="101" operator="equal">
      <formula>"Rara Vez"</formula>
    </cfRule>
  </conditionalFormatting>
  <conditionalFormatting sqref="K46">
    <cfRule type="cellIs" dxfId="205" priority="73" operator="equal">
      <formula>"Casi seguro"</formula>
    </cfRule>
    <cfRule type="cellIs" dxfId="209" priority="74" operator="equal">
      <formula>"Probable"</formula>
    </cfRule>
    <cfRule type="cellIs" dxfId="206" priority="75" operator="equal">
      <formula>"Posible"</formula>
    </cfRule>
    <cfRule type="cellIs" dxfId="207" priority="76" operator="equal">
      <formula>"Improbable"</formula>
    </cfRule>
    <cfRule type="cellIs" dxfId="208" priority="77" operator="equal">
      <formula>"Rara Vez"</formula>
    </cfRule>
  </conditionalFormatting>
  <conditionalFormatting sqref="K51">
    <cfRule type="cellIs" dxfId="200" priority="49" operator="equal">
      <formula>"Casi seguro"</formula>
    </cfRule>
    <cfRule type="cellIs" dxfId="201" priority="50" operator="equal">
      <formula>"Probable"</formula>
    </cfRule>
    <cfRule type="cellIs" dxfId="202" priority="51" operator="equal">
      <formula>"Posible"</formula>
    </cfRule>
    <cfRule type="cellIs" dxfId="203" priority="52" operator="equal">
      <formula>"Improbable"</formula>
    </cfRule>
    <cfRule type="cellIs" dxfId="204" priority="53" operator="equal">
      <formula>"Rara Vez"</formula>
    </cfRule>
  </conditionalFormatting>
  <conditionalFormatting sqref="K56">
    <cfRule type="cellIs" dxfId="197" priority="25" operator="equal">
      <formula>"Casi seguro"</formula>
    </cfRule>
    <cfRule type="cellIs" dxfId="196" priority="26" operator="equal">
      <formula>"Probable"</formula>
    </cfRule>
    <cfRule type="cellIs" dxfId="199" priority="27" operator="equal">
      <formula>"Posible"</formula>
    </cfRule>
    <cfRule type="cellIs" dxfId="198" priority="28" operator="equal">
      <formula>"Improbable"</formula>
    </cfRule>
    <cfRule type="cellIs" dxfId="195" priority="29" operator="equal">
      <formula>"Rara Vez"</formula>
    </cfRule>
  </conditionalFormatting>
  <conditionalFormatting sqref="M11">
    <cfRule type="cellIs" dxfId="194" priority="238" operator="equal">
      <formula>"Catastrofico"</formula>
    </cfRule>
    <cfRule type="cellIs" dxfId="193" priority="239" operator="equal">
      <formula>"Mayor"</formula>
    </cfRule>
    <cfRule type="cellIs" dxfId="192" priority="240" operator="equal">
      <formula>"Moderado"</formula>
    </cfRule>
  </conditionalFormatting>
  <conditionalFormatting sqref="M16">
    <cfRule type="cellIs" dxfId="191" priority="214" operator="equal">
      <formula>"Catastrofico"</formula>
    </cfRule>
    <cfRule type="cellIs" dxfId="189" priority="215" operator="equal">
      <formula>"Mayor"</formula>
    </cfRule>
    <cfRule type="cellIs" dxfId="190" priority="216" operator="equal">
      <formula>"Moderado"</formula>
    </cfRule>
  </conditionalFormatting>
  <conditionalFormatting sqref="M21">
    <cfRule type="cellIs" dxfId="186" priority="190" operator="equal">
      <formula>"Catastrofico"</formula>
    </cfRule>
    <cfRule type="cellIs" dxfId="187" priority="191" operator="equal">
      <formula>"Mayor"</formula>
    </cfRule>
    <cfRule type="cellIs" dxfId="188" priority="192" operator="equal">
      <formula>"Moderado"</formula>
    </cfRule>
  </conditionalFormatting>
  <conditionalFormatting sqref="M26">
    <cfRule type="cellIs" dxfId="184" priority="166" operator="equal">
      <formula>"Catastrofico"</formula>
    </cfRule>
    <cfRule type="cellIs" dxfId="183" priority="167" operator="equal">
      <formula>"Mayor"</formula>
    </cfRule>
    <cfRule type="cellIs" dxfId="185" priority="168" operator="equal">
      <formula>"Moderado"</formula>
    </cfRule>
  </conditionalFormatting>
  <conditionalFormatting sqref="M31">
    <cfRule type="cellIs" dxfId="182" priority="142" operator="equal">
      <formula>"Catastrofico"</formula>
    </cfRule>
    <cfRule type="cellIs" dxfId="181" priority="143" operator="equal">
      <formula>"Mayor"</formula>
    </cfRule>
    <cfRule type="cellIs" dxfId="180" priority="144" operator="equal">
      <formula>"Moderado"</formula>
    </cfRule>
  </conditionalFormatting>
  <conditionalFormatting sqref="M36">
    <cfRule type="cellIs" dxfId="177" priority="118" operator="equal">
      <formula>"Catastrofico"</formula>
    </cfRule>
    <cfRule type="cellIs" dxfId="179" priority="119" operator="equal">
      <formula>"Mayor"</formula>
    </cfRule>
    <cfRule type="cellIs" dxfId="178" priority="120" operator="equal">
      <formula>"Moderado"</formula>
    </cfRule>
  </conditionalFormatting>
  <conditionalFormatting sqref="M41">
    <cfRule type="cellIs" dxfId="175" priority="94" operator="equal">
      <formula>"Catastrofico"</formula>
    </cfRule>
    <cfRule type="cellIs" dxfId="174" priority="95" operator="equal">
      <formula>"Mayor"</formula>
    </cfRule>
    <cfRule type="cellIs" dxfId="176" priority="96" operator="equal">
      <formula>"Moderado"</formula>
    </cfRule>
  </conditionalFormatting>
  <conditionalFormatting sqref="M46">
    <cfRule type="cellIs" dxfId="173" priority="70" operator="equal">
      <formula>"Catastrofico"</formula>
    </cfRule>
    <cfRule type="cellIs" dxfId="171" priority="71" operator="equal">
      <formula>"Mayor"</formula>
    </cfRule>
    <cfRule type="cellIs" dxfId="172" priority="72" operator="equal">
      <formula>"Moderado"</formula>
    </cfRule>
  </conditionalFormatting>
  <conditionalFormatting sqref="M51">
    <cfRule type="cellIs" dxfId="170" priority="46" operator="equal">
      <formula>"Catastrofico"</formula>
    </cfRule>
    <cfRule type="cellIs" dxfId="169" priority="47" operator="equal">
      <formula>"Mayor"</formula>
    </cfRule>
    <cfRule type="cellIs" dxfId="168" priority="48" operator="equal">
      <formula>"Moderado"</formula>
    </cfRule>
  </conditionalFormatting>
  <conditionalFormatting sqref="M56">
    <cfRule type="cellIs" dxfId="167" priority="22" operator="equal">
      <formula>"Catastrofico"</formula>
    </cfRule>
    <cfRule type="cellIs" dxfId="166" priority="23" operator="equal">
      <formula>"Mayor"</formula>
    </cfRule>
    <cfRule type="cellIs" dxfId="165" priority="24" operator="equal">
      <formula>"Moderado"</formula>
    </cfRule>
  </conditionalFormatting>
  <conditionalFormatting sqref="N11">
    <cfRule type="cellIs" dxfId="161" priority="234" operator="equal">
      <formula>"Extremo"</formula>
    </cfRule>
    <cfRule type="cellIs" dxfId="164" priority="235" operator="equal">
      <formula>"Alto"</formula>
    </cfRule>
    <cfRule type="cellIs" dxfId="163" priority="236" operator="equal">
      <formula>"Moderado"</formula>
    </cfRule>
    <cfRule type="cellIs" dxfId="162" priority="237" operator="equal">
      <formula>"Bajo"</formula>
    </cfRule>
  </conditionalFormatting>
  <conditionalFormatting sqref="N16">
    <cfRule type="cellIs" dxfId="159" priority="210" operator="equal">
      <formula>"Extremo"</formula>
    </cfRule>
    <cfRule type="cellIs" dxfId="157" priority="211" operator="equal">
      <formula>"Alto"</formula>
    </cfRule>
    <cfRule type="cellIs" dxfId="158" priority="212" operator="equal">
      <formula>"Moderado"</formula>
    </cfRule>
    <cfRule type="cellIs" dxfId="160" priority="213" operator="equal">
      <formula>"Bajo"</formula>
    </cfRule>
  </conditionalFormatting>
  <conditionalFormatting sqref="N21">
    <cfRule type="cellIs" dxfId="153" priority="186" operator="equal">
      <formula>"Extremo"</formula>
    </cfRule>
    <cfRule type="cellIs" dxfId="154" priority="187" operator="equal">
      <formula>"Alto"</formula>
    </cfRule>
    <cfRule type="cellIs" dxfId="155" priority="188" operator="equal">
      <formula>"Moderado"</formula>
    </cfRule>
    <cfRule type="cellIs" dxfId="156" priority="189" operator="equal">
      <formula>"Bajo"</formula>
    </cfRule>
  </conditionalFormatting>
  <conditionalFormatting sqref="N26">
    <cfRule type="cellIs" dxfId="151" priority="162" operator="equal">
      <formula>"Extremo"</formula>
    </cfRule>
    <cfRule type="cellIs" dxfId="152" priority="163" operator="equal">
      <formula>"Alto"</formula>
    </cfRule>
    <cfRule type="cellIs" dxfId="150" priority="164" operator="equal">
      <formula>"Moderado"</formula>
    </cfRule>
    <cfRule type="cellIs" dxfId="149" priority="165" operator="equal">
      <formula>"Bajo"</formula>
    </cfRule>
  </conditionalFormatting>
  <conditionalFormatting sqref="N31">
    <cfRule type="cellIs" dxfId="145" priority="138" operator="equal">
      <formula>"Extremo"</formula>
    </cfRule>
    <cfRule type="cellIs" dxfId="148" priority="139" operator="equal">
      <formula>"Alto"</formula>
    </cfRule>
    <cfRule type="cellIs" dxfId="146" priority="140" operator="equal">
      <formula>"Moderado"</formula>
    </cfRule>
    <cfRule type="cellIs" dxfId="147" priority="141" operator="equal">
      <formula>"Bajo"</formula>
    </cfRule>
  </conditionalFormatting>
  <conditionalFormatting sqref="N36">
    <cfRule type="cellIs" dxfId="143" priority="114" operator="equal">
      <formula>"Extremo"</formula>
    </cfRule>
    <cfRule type="cellIs" dxfId="142" priority="115" operator="equal">
      <formula>"Alto"</formula>
    </cfRule>
    <cfRule type="cellIs" dxfId="144" priority="116" operator="equal">
      <formula>"Moderado"</formula>
    </cfRule>
    <cfRule type="cellIs" dxfId="141" priority="117" operator="equal">
      <formula>"Bajo"</formula>
    </cfRule>
  </conditionalFormatting>
  <conditionalFormatting sqref="N41">
    <cfRule type="cellIs" dxfId="137" priority="90" operator="equal">
      <formula>"Extremo"</formula>
    </cfRule>
    <cfRule type="cellIs" dxfId="138" priority="91" operator="equal">
      <formula>"Alto"</formula>
    </cfRule>
    <cfRule type="cellIs" dxfId="140" priority="92" operator="equal">
      <formula>"Moderado"</formula>
    </cfRule>
    <cfRule type="cellIs" dxfId="139" priority="93" operator="equal">
      <formula>"Bajo"</formula>
    </cfRule>
  </conditionalFormatting>
  <conditionalFormatting sqref="N46">
    <cfRule type="cellIs" dxfId="136" priority="66" operator="equal">
      <formula>"Extremo"</formula>
    </cfRule>
    <cfRule type="cellIs" dxfId="134" priority="67" operator="equal">
      <formula>"Alto"</formula>
    </cfRule>
    <cfRule type="cellIs" dxfId="133" priority="68" operator="equal">
      <formula>"Moderado"</formula>
    </cfRule>
    <cfRule type="cellIs" dxfId="135" priority="69" operator="equal">
      <formula>"Bajo"</formula>
    </cfRule>
  </conditionalFormatting>
  <conditionalFormatting sqref="N51">
    <cfRule type="cellIs" dxfId="129" priority="42" operator="equal">
      <formula>"Extremo"</formula>
    </cfRule>
    <cfRule type="cellIs" dxfId="131" priority="43" operator="equal">
      <formula>"Alto"</formula>
    </cfRule>
    <cfRule type="cellIs" dxfId="132" priority="44" operator="equal">
      <formula>"Moderado"</formula>
    </cfRule>
    <cfRule type="cellIs" dxfId="130" priority="45" operator="equal">
      <formula>"Bajo"</formula>
    </cfRule>
  </conditionalFormatting>
  <conditionalFormatting sqref="N56">
    <cfRule type="cellIs" dxfId="128" priority="18" operator="equal">
      <formula>"Extremo"</formula>
    </cfRule>
    <cfRule type="cellIs" dxfId="125" priority="19" operator="equal">
      <formula>"Alto"</formula>
    </cfRule>
    <cfRule type="cellIs" dxfId="126" priority="20" operator="equal">
      <formula>"Moderado"</formula>
    </cfRule>
    <cfRule type="cellIs" dxfId="127" priority="21" operator="equal">
      <formula>"Bajo"</formula>
    </cfRule>
  </conditionalFormatting>
  <conditionalFormatting sqref="AG11:AG60">
    <cfRule type="cellIs" dxfId="124" priority="1" operator="equal">
      <formula>"Catastrofico"</formula>
    </cfRule>
    <cfRule type="cellIs" dxfId="122" priority="2" operator="equal">
      <formula>"Mayor"</formula>
    </cfRule>
    <cfRule type="cellIs" dxfId="121" priority="3" operator="equal">
      <formula>"Moderado"</formula>
    </cfRule>
    <cfRule type="cellIs" dxfId="120" priority="4" operator="equal">
      <formula>"Menor"</formula>
    </cfRule>
    <cfRule type="cellIs" dxfId="123" priority="5" operator="equal">
      <formula>"Leve"</formula>
    </cfRule>
  </conditionalFormatting>
  <conditionalFormatting sqref="AS11">
    <cfRule type="cellIs" dxfId="116" priority="229" operator="equal">
      <formula>"Casi seguro"</formula>
    </cfRule>
    <cfRule type="cellIs" dxfId="115" priority="230" operator="equal">
      <formula>"Probable"</formula>
    </cfRule>
    <cfRule type="cellIs" dxfId="119" priority="231" operator="equal">
      <formula>"Posible"</formula>
    </cfRule>
    <cfRule type="cellIs" dxfId="117" priority="232" operator="equal">
      <formula>"Improbable"</formula>
    </cfRule>
    <cfRule type="cellIs" dxfId="118" priority="233" operator="equal">
      <formula>"Rara Vez"</formula>
    </cfRule>
  </conditionalFormatting>
  <conditionalFormatting sqref="AS16">
    <cfRule type="cellIs" dxfId="111" priority="205" operator="equal">
      <formula>"Casi seguro"</formula>
    </cfRule>
    <cfRule type="cellIs" dxfId="110" priority="206" operator="equal">
      <formula>"Probable"</formula>
    </cfRule>
    <cfRule type="cellIs" dxfId="114" priority="207" operator="equal">
      <formula>"Posible"</formula>
    </cfRule>
    <cfRule type="cellIs" dxfId="112" priority="208" operator="equal">
      <formula>"Improbable"</formula>
    </cfRule>
    <cfRule type="cellIs" dxfId="113" priority="209" operator="equal">
      <formula>"Rara Vez"</formula>
    </cfRule>
  </conditionalFormatting>
  <conditionalFormatting sqref="AS21">
    <cfRule type="cellIs" dxfId="105" priority="181" operator="equal">
      <formula>"Casi seguro"</formula>
    </cfRule>
    <cfRule type="cellIs" dxfId="106" priority="182" operator="equal">
      <formula>"Probable"</formula>
    </cfRule>
    <cfRule type="cellIs" dxfId="107" priority="183" operator="equal">
      <formula>"Posible"</formula>
    </cfRule>
    <cfRule type="cellIs" dxfId="109" priority="184" operator="equal">
      <formula>"Improbable"</formula>
    </cfRule>
    <cfRule type="cellIs" dxfId="108" priority="185" operator="equal">
      <formula>"Rara Vez"</formula>
    </cfRule>
  </conditionalFormatting>
  <conditionalFormatting sqref="AS26">
    <cfRule type="cellIs" dxfId="100" priority="157" operator="equal">
      <formula>"Casi seguro"</formula>
    </cfRule>
    <cfRule type="cellIs" dxfId="101" priority="158" operator="equal">
      <formula>"Probable"</formula>
    </cfRule>
    <cfRule type="cellIs" dxfId="102" priority="159" operator="equal">
      <formula>"Posible"</formula>
    </cfRule>
    <cfRule type="cellIs" dxfId="103" priority="160" operator="equal">
      <formula>"Improbable"</formula>
    </cfRule>
    <cfRule type="cellIs" dxfId="104" priority="161" operator="equal">
      <formula>"Rara Vez"</formula>
    </cfRule>
  </conditionalFormatting>
  <conditionalFormatting sqref="AS31">
    <cfRule type="cellIs" dxfId="98" priority="133" operator="equal">
      <formula>"Casi seguro"</formula>
    </cfRule>
    <cfRule type="cellIs" dxfId="96" priority="134" operator="equal">
      <formula>"Probable"</formula>
    </cfRule>
    <cfRule type="cellIs" dxfId="97" priority="135" operator="equal">
      <formula>"Posible"</formula>
    </cfRule>
    <cfRule type="cellIs" dxfId="99" priority="136" operator="equal">
      <formula>"Improbable"</formula>
    </cfRule>
    <cfRule type="cellIs" dxfId="95" priority="137" operator="equal">
      <formula>"Rara Vez"</formula>
    </cfRule>
  </conditionalFormatting>
  <conditionalFormatting sqref="AS36">
    <cfRule type="cellIs" dxfId="94" priority="109" operator="equal">
      <formula>"Casi seguro"</formula>
    </cfRule>
    <cfRule type="cellIs" dxfId="93" priority="110" operator="equal">
      <formula>"Probable"</formula>
    </cfRule>
    <cfRule type="cellIs" dxfId="92" priority="111" operator="equal">
      <formula>"Posible"</formula>
    </cfRule>
    <cfRule type="cellIs" dxfId="90" priority="112" operator="equal">
      <formula>"Improbable"</formula>
    </cfRule>
    <cfRule type="cellIs" dxfId="91" priority="113" operator="equal">
      <formula>"Rara Vez"</formula>
    </cfRule>
  </conditionalFormatting>
  <conditionalFormatting sqref="AS41">
    <cfRule type="cellIs" dxfId="86" priority="85" operator="equal">
      <formula>"Casi seguro"</formula>
    </cfRule>
    <cfRule type="cellIs" dxfId="87" priority="86" operator="equal">
      <formula>"Probable"</formula>
    </cfRule>
    <cfRule type="cellIs" dxfId="89" priority="87" operator="equal">
      <formula>"Posible"</formula>
    </cfRule>
    <cfRule type="cellIs" dxfId="85" priority="88" operator="equal">
      <formula>"Improbable"</formula>
    </cfRule>
    <cfRule type="cellIs" dxfId="88" priority="89" operator="equal">
      <formula>"Rara Vez"</formula>
    </cfRule>
  </conditionalFormatting>
  <conditionalFormatting sqref="AS46">
    <cfRule type="cellIs" dxfId="80" priority="61" operator="equal">
      <formula>"Casi seguro"</formula>
    </cfRule>
    <cfRule type="cellIs" dxfId="81" priority="62" operator="equal">
      <formula>"Probable"</formula>
    </cfRule>
    <cfRule type="cellIs" dxfId="83" priority="63" operator="equal">
      <formula>"Posible"</formula>
    </cfRule>
    <cfRule type="cellIs" dxfId="84" priority="64" operator="equal">
      <formula>"Improbable"</formula>
    </cfRule>
    <cfRule type="cellIs" dxfId="82" priority="65" operator="equal">
      <formula>"Rara Vez"</formula>
    </cfRule>
  </conditionalFormatting>
  <conditionalFormatting sqref="AS51">
    <cfRule type="cellIs" dxfId="76" priority="37" operator="equal">
      <formula>"Casi seguro"</formula>
    </cfRule>
    <cfRule type="cellIs" dxfId="75" priority="38" operator="equal">
      <formula>"Probable"</formula>
    </cfRule>
    <cfRule type="cellIs" dxfId="79" priority="39" operator="equal">
      <formula>"Posible"</formula>
    </cfRule>
    <cfRule type="cellIs" dxfId="78" priority="40" operator="equal">
      <formula>"Improbable"</formula>
    </cfRule>
    <cfRule type="cellIs" dxfId="77" priority="41" operator="equal">
      <formula>"Rara Vez"</formula>
    </cfRule>
  </conditionalFormatting>
  <conditionalFormatting sqref="AS56">
    <cfRule type="cellIs" dxfId="74" priority="13" operator="equal">
      <formula>"Casi seguro"</formula>
    </cfRule>
    <cfRule type="cellIs" dxfId="71" priority="14" operator="equal">
      <formula>"Probable"</formula>
    </cfRule>
    <cfRule type="cellIs" dxfId="70" priority="15" operator="equal">
      <formula>"Posible"</formula>
    </cfRule>
    <cfRule type="cellIs" dxfId="72" priority="16" operator="equal">
      <formula>"Improbable"</formula>
    </cfRule>
    <cfRule type="cellIs" dxfId="73" priority="17" operator="equal">
      <formula>"Rara Vez"</formula>
    </cfRule>
  </conditionalFormatting>
  <conditionalFormatting sqref="AT11">
    <cfRule type="cellIs" dxfId="69" priority="226" operator="equal">
      <formula>"Catastrofico"</formula>
    </cfRule>
    <cfRule type="cellIs" dxfId="68" priority="227" operator="equal">
      <formula>"Mayor"</formula>
    </cfRule>
    <cfRule type="cellIs" dxfId="67" priority="228" operator="equal">
      <formula>"Moderado"</formula>
    </cfRule>
  </conditionalFormatting>
  <conditionalFormatting sqref="AT16">
    <cfRule type="cellIs" dxfId="66" priority="202" operator="equal">
      <formula>"Catastrofico"</formula>
    </cfRule>
    <cfRule type="cellIs" dxfId="65" priority="203" operator="equal">
      <formula>"Mayor"</formula>
    </cfRule>
    <cfRule type="cellIs" dxfId="64" priority="204" operator="equal">
      <formula>"Moderado"</formula>
    </cfRule>
  </conditionalFormatting>
  <conditionalFormatting sqref="AT21">
    <cfRule type="cellIs" dxfId="61" priority="178" operator="equal">
      <formula>"Catastrofico"</formula>
    </cfRule>
    <cfRule type="cellIs" dxfId="62" priority="179" operator="equal">
      <formula>"Mayor"</formula>
    </cfRule>
    <cfRule type="cellIs" dxfId="63" priority="180" operator="equal">
      <formula>"Moderado"</formula>
    </cfRule>
  </conditionalFormatting>
  <conditionalFormatting sqref="AT26">
    <cfRule type="cellIs" dxfId="59" priority="154" operator="equal">
      <formula>"Catastrofico"</formula>
    </cfRule>
    <cfRule type="cellIs" dxfId="60" priority="155" operator="equal">
      <formula>"Mayor"</formula>
    </cfRule>
    <cfRule type="cellIs" dxfId="58" priority="156" operator="equal">
      <formula>"Moderado"</formula>
    </cfRule>
  </conditionalFormatting>
  <conditionalFormatting sqref="AT31">
    <cfRule type="cellIs" dxfId="57" priority="130" operator="equal">
      <formula>"Catastrofico"</formula>
    </cfRule>
    <cfRule type="cellIs" dxfId="56" priority="131" operator="equal">
      <formula>"Mayor"</formula>
    </cfRule>
    <cfRule type="cellIs" dxfId="55" priority="132" operator="equal">
      <formula>"Moderado"</formula>
    </cfRule>
  </conditionalFormatting>
  <conditionalFormatting sqref="AT36">
    <cfRule type="cellIs" dxfId="54" priority="106" operator="equal">
      <formula>"Catastrofico"</formula>
    </cfRule>
    <cfRule type="cellIs" dxfId="53" priority="107" operator="equal">
      <formula>"Mayor"</formula>
    </cfRule>
    <cfRule type="cellIs" dxfId="52" priority="108" operator="equal">
      <formula>"Moderado"</formula>
    </cfRule>
  </conditionalFormatting>
  <conditionalFormatting sqref="AT41">
    <cfRule type="cellIs" dxfId="49" priority="82" operator="equal">
      <formula>"Catastrofico"</formula>
    </cfRule>
    <cfRule type="cellIs" dxfId="50" priority="83" operator="equal">
      <formula>"Mayor"</formula>
    </cfRule>
    <cfRule type="cellIs" dxfId="51" priority="84" operator="equal">
      <formula>"Moderado"</formula>
    </cfRule>
  </conditionalFormatting>
  <conditionalFormatting sqref="AT46">
    <cfRule type="cellIs" dxfId="48" priority="58" operator="equal">
      <formula>"Catastrofico"</formula>
    </cfRule>
    <cfRule type="cellIs" dxfId="46" priority="59" operator="equal">
      <formula>"Mayor"</formula>
    </cfRule>
    <cfRule type="cellIs" dxfId="47" priority="60" operator="equal">
      <formula>"Moderado"</formula>
    </cfRule>
  </conditionalFormatting>
  <conditionalFormatting sqref="AT51">
    <cfRule type="cellIs" dxfId="44" priority="34" operator="equal">
      <formula>"Catastrofico"</formula>
    </cfRule>
    <cfRule type="cellIs" dxfId="45" priority="35" operator="equal">
      <formula>"Mayor"</formula>
    </cfRule>
    <cfRule type="cellIs" dxfId="43" priority="36" operator="equal">
      <formula>"Moderado"</formula>
    </cfRule>
  </conditionalFormatting>
  <conditionalFormatting sqref="AT56">
    <cfRule type="cellIs" dxfId="41" priority="10" operator="equal">
      <formula>"Catastrofico"</formula>
    </cfRule>
    <cfRule type="cellIs" dxfId="40" priority="11" operator="equal">
      <formula>"Mayor"</formula>
    </cfRule>
    <cfRule type="cellIs" dxfId="42" priority="12" operator="equal">
      <formula>"Moderado"</formula>
    </cfRule>
  </conditionalFormatting>
  <conditionalFormatting sqref="AU11">
    <cfRule type="cellIs" dxfId="36" priority="222" operator="equal">
      <formula>"Extremo"</formula>
    </cfRule>
    <cfRule type="cellIs" dxfId="37" priority="223" operator="equal">
      <formula>"Alto"</formula>
    </cfRule>
    <cfRule type="cellIs" dxfId="38" priority="224" operator="equal">
      <formula>"Moderado"</formula>
    </cfRule>
    <cfRule type="cellIs" dxfId="39" priority="225" operator="equal">
      <formula>"Bajo"</formula>
    </cfRule>
  </conditionalFormatting>
  <conditionalFormatting sqref="AU16">
    <cfRule type="cellIs" dxfId="33" priority="198" operator="equal">
      <formula>"Extremo"</formula>
    </cfRule>
    <cfRule type="cellIs" dxfId="32" priority="199" operator="equal">
      <formula>"Alto"</formula>
    </cfRule>
    <cfRule type="cellIs" dxfId="35" priority="200" operator="equal">
      <formula>"Moderado"</formula>
    </cfRule>
    <cfRule type="cellIs" dxfId="34" priority="201" operator="equal">
      <formula>"Bajo"</formula>
    </cfRule>
  </conditionalFormatting>
  <conditionalFormatting sqref="AU21">
    <cfRule type="cellIs" dxfId="28" priority="174" operator="equal">
      <formula>"Extremo"</formula>
    </cfRule>
    <cfRule type="cellIs" dxfId="31" priority="175" operator="equal">
      <formula>"Alto"</formula>
    </cfRule>
    <cfRule type="cellIs" dxfId="29" priority="176" operator="equal">
      <formula>"Moderado"</formula>
    </cfRule>
    <cfRule type="cellIs" dxfId="30" priority="177" operator="equal">
      <formula>"Bajo"</formula>
    </cfRule>
  </conditionalFormatting>
  <conditionalFormatting sqref="AU26">
    <cfRule type="cellIs" dxfId="27" priority="150" operator="equal">
      <formula>"Extremo"</formula>
    </cfRule>
    <cfRule type="cellIs" dxfId="26" priority="151" operator="equal">
      <formula>"Alto"</formula>
    </cfRule>
    <cfRule type="cellIs" dxfId="24" priority="152" operator="equal">
      <formula>"Moderado"</formula>
    </cfRule>
    <cfRule type="cellIs" dxfId="25" priority="153" operator="equal">
      <formula>"Bajo"</formula>
    </cfRule>
  </conditionalFormatting>
  <conditionalFormatting sqref="AU31">
    <cfRule type="cellIs" dxfId="21" priority="126" operator="equal">
      <formula>"Extremo"</formula>
    </cfRule>
    <cfRule type="cellIs" dxfId="20" priority="127" operator="equal">
      <formula>"Alto"</formula>
    </cfRule>
    <cfRule type="cellIs" dxfId="22" priority="128" operator="equal">
      <formula>"Moderado"</formula>
    </cfRule>
    <cfRule type="cellIs" dxfId="23" priority="129" operator="equal">
      <formula>"Bajo"</formula>
    </cfRule>
  </conditionalFormatting>
  <conditionalFormatting sqref="AU36">
    <cfRule type="cellIs" dxfId="18" priority="102" operator="equal">
      <formula>"Extremo"</formula>
    </cfRule>
    <cfRule type="cellIs" dxfId="19" priority="103" operator="equal">
      <formula>"Alto"</formula>
    </cfRule>
    <cfRule type="cellIs" dxfId="16" priority="104" operator="equal">
      <formula>"Moderado"</formula>
    </cfRule>
    <cfRule type="cellIs" dxfId="17" priority="105" operator="equal">
      <formula>"Bajo"</formula>
    </cfRule>
  </conditionalFormatting>
  <conditionalFormatting sqref="AU41">
    <cfRule type="cellIs" dxfId="13" priority="78" operator="equal">
      <formula>"Extremo"</formula>
    </cfRule>
    <cfRule type="cellIs" dxfId="14" priority="79" operator="equal">
      <formula>"Alto"</formula>
    </cfRule>
    <cfRule type="cellIs" dxfId="15" priority="80" operator="equal">
      <formula>"Moderado"</formula>
    </cfRule>
    <cfRule type="cellIs" dxfId="12" priority="81" operator="equal">
      <formula>"Bajo"</formula>
    </cfRule>
  </conditionalFormatting>
  <conditionalFormatting sqref="AU46">
    <cfRule type="cellIs" dxfId="8" priority="54" operator="equal">
      <formula>"Extremo"</formula>
    </cfRule>
    <cfRule type="cellIs" dxfId="11" priority="55" operator="equal">
      <formula>"Alto"</formula>
    </cfRule>
    <cfRule type="cellIs" dxfId="10" priority="56" operator="equal">
      <formula>"Moderado"</formula>
    </cfRule>
    <cfRule type="cellIs" dxfId="9" priority="57" operator="equal">
      <formula>"Bajo"</formula>
    </cfRule>
  </conditionalFormatting>
  <conditionalFormatting sqref="AU51">
    <cfRule type="cellIs" dxfId="4" priority="30" operator="equal">
      <formula>"Extremo"</formula>
    </cfRule>
    <cfRule type="cellIs" dxfId="6" priority="31" operator="equal">
      <formula>"Alto"</formula>
    </cfRule>
    <cfRule type="cellIs" dxfId="5" priority="32" operator="equal">
      <formula>"Moderado"</formula>
    </cfRule>
    <cfRule type="cellIs" dxfId="7" priority="33" operator="equal">
      <formula>"Bajo"</formula>
    </cfRule>
  </conditionalFormatting>
  <conditionalFormatting sqref="AU56">
    <cfRule type="cellIs" dxfId="0" priority="6" operator="equal">
      <formula>"Extremo"</formula>
    </cfRule>
    <cfRule type="cellIs" dxfId="2" priority="7" operator="equal">
      <formula>"Alto"</formula>
    </cfRule>
    <cfRule type="cellIs" dxfId="1" priority="8" operator="equal">
      <formula>"Moderado"</formula>
    </cfRule>
    <cfRule type="cellIs" dxfId="3" priority="9" operator="equal">
      <formula>"Bajo"</formula>
    </cfRule>
  </conditionalFormatting>
  <dataValidations count="12">
    <dataValidation type="list" allowBlank="1" showInputMessage="1" showErrorMessage="1" sqref="R5" xr:uid="{F7DDBA28-0341-B54C-B596-0066B7646675}">
      <formula1>"Estrategico,Misional,Apoyo"</formula1>
    </dataValidation>
    <dataValidation type="list" allowBlank="1" showInputMessage="1" showErrorMessage="1" sqref="I11:I60" xr:uid="{E6AE12FE-9BE2-6948-9018-1923C18CAEB8}">
      <formula1>"N/A, Mas de 1 vez al año,Al menos 1 vez en el ultimo año,Al menos 1 vez en los ultimos 2 años,Al menos 1 vez en los ultimos 5 años,No se ha presentado en los ultimos 5 años"</formula1>
    </dataValidation>
    <dataValidation type="list" allowBlank="1" showInputMessage="1" showErrorMessage="1" sqref="G11:G60" xr:uid="{7F56E760-DE2D-B745-9F51-E0C1626C2C34}">
      <formula1>"CORRUPCION,NA"</formula1>
    </dataValidation>
    <dataValidation type="list" allowBlank="1" showInputMessage="1" showErrorMessage="1" sqref="AO11 AO16 AO21 AO26 AO31 AO36 AO41 AO46 AO51 AO56" xr:uid="{74942D85-7867-E44F-A482-FA74887B1387}">
      <formula1>"directamente,no disminuye"</formula1>
    </dataValidation>
    <dataValidation type="list" allowBlank="1" showInputMessage="1" showErrorMessage="1" sqref="AG11:AG60" xr:uid="{B95711F0-AB9D-E049-9267-EDB35C9CF92F}">
      <formula1>"NA,El control se ejecuta de manera consistente por parte del responsable,El control se ejecuta algunas veces por parte del responsable,El control no se ejecuta por parte del responsable"</formula1>
    </dataValidation>
    <dataValidation type="list" allowBlank="1" showInputMessage="1" showErrorMessage="1" sqref="AC11:AC60" xr:uid="{2446B6F0-3CD0-6447-A255-7B75BF6BD34D}">
      <formula1>"Completa,Incompleta,No existe,NA"</formula1>
    </dataValidation>
    <dataValidation type="list" allowBlank="1" showInputMessage="1" showErrorMessage="1" sqref="AA11:AA60" xr:uid="{864F0C44-602F-0E4E-BF1F-1312BCD6AF21}">
      <formula1>"NA,Se investigan y resuelven oportunamente,No se investigan y resuelven oportunamente"</formula1>
    </dataValidation>
    <dataValidation type="list" allowBlank="1" showInputMessage="1" showErrorMessage="1" sqref="Y11:Y60" xr:uid="{ED3607A8-0A0D-CC40-A67A-B997DA93116D}">
      <formula1>"Confiable,No confiable,NA"</formula1>
    </dataValidation>
    <dataValidation type="list" allowBlank="1" showInputMessage="1" showErrorMessage="1" sqref="W11:W60" xr:uid="{6F989D0D-2812-6942-9146-64E02618E5CB}">
      <formula1>"Prevenir, Detectar,No es control,NA"</formula1>
    </dataValidation>
    <dataValidation type="list" allowBlank="1" showInputMessage="1" showErrorMessage="1" sqref="U11:U60" xr:uid="{F23B0647-0645-D144-82D3-2E1FAECED45C}">
      <formula1>"Oportuna, Inoportuna,NA"</formula1>
    </dataValidation>
    <dataValidation type="list" allowBlank="1" showInputMessage="1" showErrorMessage="1" sqref="S11:S60" xr:uid="{B8D053A3-4B9A-4645-B1B7-2B025F161A92}">
      <formula1>"Adecuado, Inadecuado,NA"</formula1>
    </dataValidation>
    <dataValidation type="list" allowBlank="1" showInputMessage="1" showErrorMessage="1" sqref="Q11:Q60" xr:uid="{2B89462F-82D4-E245-A0FD-BFAC3D659E96}">
      <formula1>"Asignado, No Asignado,NA"</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B30"/>
  <sheetViews>
    <sheetView zoomScale="80" zoomScaleNormal="80" workbookViewId="0">
      <selection activeCell="K11" sqref="K11:K15"/>
    </sheetView>
  </sheetViews>
  <sheetFormatPr baseColWidth="10" defaultRowHeight="15"/>
  <cols>
    <col min="1" max="1" width="6.5" customWidth="1"/>
    <col min="2" max="2" width="16.6640625" customWidth="1"/>
    <col min="3" max="4" width="4.33203125" customWidth="1"/>
    <col min="5" max="5" width="5.33203125" customWidth="1"/>
    <col min="6" max="6" width="4.33203125" customWidth="1"/>
    <col min="7" max="7" width="13.6640625" customWidth="1"/>
    <col min="8" max="8" width="16.5" bestFit="1" customWidth="1"/>
    <col min="9" max="9" width="11.33203125" customWidth="1"/>
    <col min="10" max="10" width="8.6640625" customWidth="1"/>
    <col min="11" max="11" width="11.5" customWidth="1"/>
    <col min="12" max="12" width="10.33203125" customWidth="1"/>
    <col min="13" max="13" width="14" customWidth="1"/>
    <col min="14" max="14" width="12.6640625" customWidth="1"/>
    <col min="15" max="15" width="8.5" customWidth="1"/>
    <col min="16" max="16" width="67.5" customWidth="1"/>
    <col min="17" max="17" width="12.33203125" customWidth="1"/>
    <col min="18" max="18" width="5.6640625" customWidth="1"/>
    <col min="19" max="19" width="9.6640625" customWidth="1"/>
    <col min="20" max="20" width="6.6640625" customWidth="1"/>
    <col min="21" max="21" width="9.6640625" customWidth="1"/>
    <col min="22" max="22" width="6.6640625" customWidth="1"/>
    <col min="23" max="23" width="8.5" customWidth="1"/>
    <col min="24" max="24" width="6.6640625" customWidth="1"/>
    <col min="25" max="25" width="12.33203125" customWidth="1"/>
    <col min="26" max="26" width="6.6640625" customWidth="1"/>
    <col min="27" max="27" width="12.5" customWidth="1"/>
    <col min="28" max="28" width="6.33203125" customWidth="1"/>
    <col min="29" max="30" width="9.6640625" customWidth="1"/>
    <col min="31" max="31" width="8.6640625" customWidth="1"/>
    <col min="32" max="33" width="13.6640625" customWidth="1"/>
    <col min="34" max="41" width="10.6640625" customWidth="1"/>
    <col min="42" max="42" width="8.5" customWidth="1"/>
    <col min="43" max="43" width="0" hidden="1" customWidth="1"/>
    <col min="44" max="44" width="8.5" customWidth="1"/>
    <col min="45" max="45" width="12" customWidth="1"/>
    <col min="46" max="46" width="13.33203125" customWidth="1"/>
    <col min="47" max="47" width="12.6640625" customWidth="1"/>
    <col min="48" max="48" width="12" customWidth="1"/>
    <col min="49" max="49" width="17.33203125" customWidth="1"/>
    <col min="50" max="50" width="9.5" customWidth="1"/>
    <col min="51" max="51" width="13.33203125" customWidth="1"/>
    <col min="52" max="54" width="17.33203125" customWidth="1"/>
  </cols>
  <sheetData>
    <row r="1" spans="1:54" ht="16">
      <c r="A1" s="413"/>
      <c r="B1" s="413"/>
      <c r="C1" s="282" t="s">
        <v>55</v>
      </c>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414" t="s">
        <v>121</v>
      </c>
      <c r="BB1" s="415"/>
    </row>
    <row r="2" spans="1:54" ht="16">
      <c r="A2" s="413"/>
      <c r="B2" s="413"/>
      <c r="C2" s="282" t="s">
        <v>57</v>
      </c>
      <c r="D2" s="282"/>
      <c r="E2" s="282"/>
      <c r="F2" s="282"/>
      <c r="G2" s="282"/>
      <c r="H2" s="282"/>
      <c r="I2" s="282"/>
      <c r="J2" s="282"/>
      <c r="K2" s="282"/>
      <c r="L2" s="282"/>
      <c r="M2" s="282"/>
      <c r="N2" s="282"/>
      <c r="O2" s="282"/>
      <c r="P2" s="282"/>
      <c r="Q2" s="282"/>
      <c r="R2" s="282"/>
      <c r="S2" s="282"/>
      <c r="T2" s="282"/>
      <c r="U2" s="282"/>
      <c r="V2" s="282"/>
      <c r="W2" s="282"/>
      <c r="X2" s="282"/>
      <c r="Y2" s="282"/>
      <c r="Z2" s="282"/>
      <c r="AA2" s="282"/>
      <c r="AB2" s="282"/>
      <c r="AC2" s="282"/>
      <c r="AD2" s="282"/>
      <c r="AE2" s="282"/>
      <c r="AF2" s="282"/>
      <c r="AG2" s="282"/>
      <c r="AH2" s="282"/>
      <c r="AI2" s="282"/>
      <c r="AJ2" s="282"/>
      <c r="AK2" s="282"/>
      <c r="AL2" s="282"/>
      <c r="AM2" s="282"/>
      <c r="AN2" s="282"/>
      <c r="AO2" s="282"/>
      <c r="AP2" s="282"/>
      <c r="AQ2" s="282"/>
      <c r="AR2" s="282"/>
      <c r="AS2" s="282"/>
      <c r="AT2" s="282"/>
      <c r="AU2" s="282"/>
      <c r="AV2" s="282"/>
      <c r="AW2" s="282"/>
      <c r="AX2" s="282"/>
      <c r="AY2" s="282"/>
      <c r="AZ2" s="282"/>
      <c r="BA2" s="414" t="s">
        <v>122</v>
      </c>
      <c r="BB2" s="414"/>
    </row>
    <row r="3" spans="1:54" ht="16">
      <c r="A3" s="413"/>
      <c r="B3" s="413"/>
      <c r="C3" s="285" t="s">
        <v>58</v>
      </c>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7"/>
      <c r="BA3" s="414" t="s">
        <v>123</v>
      </c>
      <c r="BB3" s="414"/>
    </row>
    <row r="4" spans="1:54" ht="16">
      <c r="A4" s="413"/>
      <c r="B4" s="413"/>
      <c r="C4" s="288" t="s">
        <v>124</v>
      </c>
      <c r="D4" s="289"/>
      <c r="E4" s="289"/>
      <c r="F4" s="289"/>
      <c r="G4" s="289"/>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90"/>
      <c r="BA4" s="414" t="s">
        <v>59</v>
      </c>
      <c r="BB4" s="414"/>
    </row>
    <row r="5" spans="1:54" ht="17">
      <c r="A5" s="397" t="s">
        <v>125</v>
      </c>
      <c r="B5" s="398"/>
      <c r="C5" s="398"/>
      <c r="D5" s="398"/>
      <c r="E5" s="398"/>
      <c r="F5" s="399"/>
      <c r="G5" s="406" t="s">
        <v>60</v>
      </c>
      <c r="H5" s="407"/>
      <c r="I5" s="46" t="s">
        <v>126</v>
      </c>
      <c r="J5" s="408" t="s">
        <v>355</v>
      </c>
      <c r="K5" s="409"/>
      <c r="L5" s="409"/>
      <c r="M5" s="409"/>
      <c r="N5" s="271" t="s">
        <v>128</v>
      </c>
      <c r="O5" s="272"/>
      <c r="P5" s="8"/>
      <c r="Q5" s="47" t="s">
        <v>129</v>
      </c>
      <c r="R5" s="410" t="s">
        <v>130</v>
      </c>
      <c r="S5" s="411"/>
      <c r="T5" s="308" t="s">
        <v>61</v>
      </c>
      <c r="U5" s="309"/>
      <c r="V5" s="412"/>
      <c r="W5" s="273" t="s">
        <v>356</v>
      </c>
      <c r="X5" s="274"/>
      <c r="Y5" s="274"/>
      <c r="Z5" s="275"/>
      <c r="AA5" s="271" t="s">
        <v>62</v>
      </c>
      <c r="AB5" s="272"/>
      <c r="AC5" s="394">
        <v>2024</v>
      </c>
      <c r="AD5" s="395"/>
      <c r="AE5" s="396"/>
      <c r="AF5" s="9"/>
      <c r="AG5" s="9"/>
      <c r="AH5" s="9"/>
      <c r="AI5" s="9"/>
      <c r="AJ5" s="9"/>
      <c r="AK5" s="9"/>
      <c r="AL5" s="9"/>
      <c r="AM5" s="9"/>
      <c r="AN5" s="9"/>
      <c r="AO5" s="9"/>
      <c r="AP5" s="9"/>
      <c r="AQ5" s="9"/>
      <c r="AR5" s="9"/>
      <c r="AS5" s="9"/>
      <c r="AT5" s="9"/>
      <c r="AU5" s="9"/>
      <c r="AV5" s="9"/>
      <c r="AW5" s="9"/>
      <c r="AX5" s="9"/>
      <c r="AY5" s="9"/>
      <c r="AZ5" s="9"/>
      <c r="BA5" s="9"/>
      <c r="BB5" s="10"/>
    </row>
    <row r="6" spans="1:54">
      <c r="A6" s="397" t="s">
        <v>131</v>
      </c>
      <c r="B6" s="398"/>
      <c r="C6" s="398"/>
      <c r="D6" s="398"/>
      <c r="E6" s="398"/>
      <c r="F6" s="399"/>
      <c r="G6" s="479" t="s">
        <v>357</v>
      </c>
      <c r="H6" s="480"/>
      <c r="I6" s="480"/>
      <c r="J6" s="480"/>
      <c r="K6" s="480"/>
      <c r="L6" s="480"/>
      <c r="M6" s="480"/>
      <c r="N6" s="480"/>
      <c r="O6" s="481"/>
      <c r="P6" s="48" t="s">
        <v>133</v>
      </c>
      <c r="Q6" s="403"/>
      <c r="R6" s="404"/>
      <c r="S6" s="404"/>
      <c r="T6" s="404"/>
      <c r="U6" s="404"/>
      <c r="V6" s="404"/>
      <c r="W6" s="404"/>
      <c r="X6" s="404"/>
      <c r="Y6" s="404"/>
      <c r="Z6" s="404"/>
      <c r="AA6" s="404"/>
      <c r="AB6" s="404"/>
      <c r="AC6" s="404"/>
      <c r="AD6" s="404"/>
      <c r="AE6" s="405"/>
      <c r="AF6" s="49"/>
      <c r="AG6" s="49"/>
      <c r="AH6" s="49"/>
      <c r="AI6" s="49"/>
      <c r="AJ6" s="49"/>
      <c r="AK6" s="49"/>
      <c r="AL6" s="49"/>
      <c r="AM6" s="49"/>
      <c r="AN6" s="49"/>
      <c r="AO6" s="49"/>
      <c r="AP6" s="49"/>
      <c r="AQ6" s="49"/>
      <c r="AR6" s="49"/>
      <c r="AS6" s="49"/>
      <c r="AT6" s="49"/>
      <c r="AU6" s="49"/>
      <c r="AV6" s="49"/>
      <c r="AW6" s="49"/>
      <c r="AX6" s="49"/>
      <c r="AY6" s="49"/>
      <c r="AZ6" s="49"/>
      <c r="BA6" s="49"/>
      <c r="BB6" s="50"/>
    </row>
    <row r="7" spans="1:54" ht="16">
      <c r="A7" s="291" t="s">
        <v>37</v>
      </c>
      <c r="B7" s="295" t="s">
        <v>38</v>
      </c>
      <c r="C7" s="296"/>
      <c r="D7" s="296"/>
      <c r="E7" s="296"/>
      <c r="F7" s="296"/>
      <c r="G7" s="296"/>
      <c r="H7" s="297"/>
      <c r="I7" s="307" t="s">
        <v>39</v>
      </c>
      <c r="J7" s="307"/>
      <c r="K7" s="307"/>
      <c r="L7" s="295" t="s">
        <v>40</v>
      </c>
      <c r="M7" s="296"/>
      <c r="N7" s="296"/>
      <c r="O7" s="308" t="s">
        <v>0</v>
      </c>
      <c r="P7" s="309"/>
      <c r="Q7" s="309"/>
      <c r="R7" s="309"/>
      <c r="S7" s="309"/>
      <c r="T7" s="309"/>
      <c r="U7" s="309"/>
      <c r="V7" s="309"/>
      <c r="W7" s="309"/>
      <c r="X7" s="309"/>
      <c r="Y7" s="309"/>
      <c r="Z7" s="309"/>
      <c r="AA7" s="309"/>
      <c r="AB7" s="309"/>
      <c r="AC7" s="309"/>
      <c r="AD7" s="309"/>
      <c r="AE7" s="309"/>
      <c r="AF7" s="309"/>
      <c r="AG7" s="309"/>
      <c r="AH7" s="309"/>
      <c r="AI7" s="309"/>
      <c r="AJ7" s="309"/>
      <c r="AK7" s="309"/>
      <c r="AL7" s="309"/>
      <c r="AM7" s="309"/>
      <c r="AN7" s="309"/>
      <c r="AO7" s="309"/>
      <c r="AP7" s="309"/>
      <c r="AQ7" s="309"/>
      <c r="AR7" s="309"/>
      <c r="AS7" s="307" t="s">
        <v>27</v>
      </c>
      <c r="AT7" s="307" t="s">
        <v>28</v>
      </c>
      <c r="AU7" s="307" t="s">
        <v>29</v>
      </c>
      <c r="AV7" s="307" t="s">
        <v>30</v>
      </c>
      <c r="AW7" s="291" t="s">
        <v>31</v>
      </c>
      <c r="AX7" s="291" t="s">
        <v>32</v>
      </c>
      <c r="AY7" s="291" t="s">
        <v>33</v>
      </c>
      <c r="AZ7" s="291" t="s">
        <v>34</v>
      </c>
      <c r="BA7" s="291" t="s">
        <v>35</v>
      </c>
      <c r="BB7" s="291" t="s">
        <v>36</v>
      </c>
    </row>
    <row r="8" spans="1:54">
      <c r="A8" s="292"/>
      <c r="B8" s="298"/>
      <c r="C8" s="299"/>
      <c r="D8" s="299"/>
      <c r="E8" s="299"/>
      <c r="F8" s="299"/>
      <c r="G8" s="299"/>
      <c r="H8" s="300"/>
      <c r="I8" s="307"/>
      <c r="J8" s="307"/>
      <c r="K8" s="307"/>
      <c r="L8" s="298"/>
      <c r="M8" s="299"/>
      <c r="N8" s="299"/>
      <c r="O8" s="294" t="s">
        <v>1</v>
      </c>
      <c r="P8" s="294" t="s">
        <v>2</v>
      </c>
      <c r="Q8" s="295" t="s">
        <v>3</v>
      </c>
      <c r="R8" s="296"/>
      <c r="S8" s="296"/>
      <c r="T8" s="296"/>
      <c r="U8" s="296"/>
      <c r="V8" s="296"/>
      <c r="W8" s="296"/>
      <c r="X8" s="296"/>
      <c r="Y8" s="296"/>
      <c r="Z8" s="296"/>
      <c r="AA8" s="296"/>
      <c r="AB8" s="296"/>
      <c r="AC8" s="296"/>
      <c r="AD8" s="296"/>
      <c r="AE8" s="296"/>
      <c r="AF8" s="296"/>
      <c r="AG8" s="296"/>
      <c r="AH8" s="296"/>
      <c r="AI8" s="296"/>
      <c r="AJ8" s="296"/>
      <c r="AK8" s="296"/>
      <c r="AL8" s="296"/>
      <c r="AM8" s="296"/>
      <c r="AN8" s="296"/>
      <c r="AO8" s="297"/>
      <c r="AP8" s="567" t="s">
        <v>4</v>
      </c>
      <c r="AQ8" s="291" t="s">
        <v>5</v>
      </c>
      <c r="AR8" s="304" t="s">
        <v>6</v>
      </c>
      <c r="AS8" s="307"/>
      <c r="AT8" s="307"/>
      <c r="AU8" s="307"/>
      <c r="AV8" s="307"/>
      <c r="AW8" s="292"/>
      <c r="AX8" s="292"/>
      <c r="AY8" s="292"/>
      <c r="AZ8" s="292"/>
      <c r="BA8" s="292"/>
      <c r="BB8" s="292"/>
    </row>
    <row r="9" spans="1:54">
      <c r="A9" s="292"/>
      <c r="B9" s="291" t="s">
        <v>41</v>
      </c>
      <c r="C9" s="390" t="s">
        <v>42</v>
      </c>
      <c r="D9" s="391"/>
      <c r="E9" s="391"/>
      <c r="F9" s="391"/>
      <c r="G9" s="392"/>
      <c r="H9" s="393" t="s">
        <v>43</v>
      </c>
      <c r="I9" s="291" t="s">
        <v>44</v>
      </c>
      <c r="J9" s="291" t="s">
        <v>45</v>
      </c>
      <c r="K9" s="291" t="s">
        <v>46</v>
      </c>
      <c r="L9" s="291" t="s">
        <v>47</v>
      </c>
      <c r="M9" s="291" t="s">
        <v>28</v>
      </c>
      <c r="N9" s="291" t="s">
        <v>48</v>
      </c>
      <c r="O9" s="294"/>
      <c r="P9" s="294"/>
      <c r="Q9" s="298"/>
      <c r="R9" s="299"/>
      <c r="S9" s="299"/>
      <c r="T9" s="299"/>
      <c r="U9" s="299"/>
      <c r="V9" s="299"/>
      <c r="W9" s="299"/>
      <c r="X9" s="299"/>
      <c r="Y9" s="299"/>
      <c r="Z9" s="299"/>
      <c r="AA9" s="299"/>
      <c r="AB9" s="299"/>
      <c r="AC9" s="299"/>
      <c r="AD9" s="299"/>
      <c r="AE9" s="299"/>
      <c r="AF9" s="299"/>
      <c r="AG9" s="299"/>
      <c r="AH9" s="299"/>
      <c r="AI9" s="299"/>
      <c r="AJ9" s="299"/>
      <c r="AK9" s="299"/>
      <c r="AL9" s="299"/>
      <c r="AM9" s="299"/>
      <c r="AN9" s="299"/>
      <c r="AO9" s="300"/>
      <c r="AP9" s="568"/>
      <c r="AQ9" s="292"/>
      <c r="AR9" s="305"/>
      <c r="AS9" s="307"/>
      <c r="AT9" s="307"/>
      <c r="AU9" s="307"/>
      <c r="AV9" s="307"/>
      <c r="AW9" s="292"/>
      <c r="AX9" s="292"/>
      <c r="AY9" s="292"/>
      <c r="AZ9" s="292"/>
      <c r="BA9" s="292"/>
      <c r="BB9" s="292"/>
    </row>
    <row r="10" spans="1:54" ht="123" customHeight="1">
      <c r="A10" s="292"/>
      <c r="B10" s="292"/>
      <c r="C10" s="52" t="s">
        <v>49</v>
      </c>
      <c r="D10" s="52" t="s">
        <v>50</v>
      </c>
      <c r="E10" s="52" t="s">
        <v>51</v>
      </c>
      <c r="F10" s="52" t="s">
        <v>52</v>
      </c>
      <c r="G10" s="53" t="s">
        <v>53</v>
      </c>
      <c r="H10" s="393"/>
      <c r="I10" s="293"/>
      <c r="J10" s="293"/>
      <c r="K10" s="293"/>
      <c r="L10" s="293"/>
      <c r="M10" s="293"/>
      <c r="N10" s="293"/>
      <c r="O10" s="294"/>
      <c r="P10" s="294"/>
      <c r="Q10" s="51" t="s">
        <v>7</v>
      </c>
      <c r="R10" s="51" t="s">
        <v>8</v>
      </c>
      <c r="S10" s="51" t="s">
        <v>9</v>
      </c>
      <c r="T10" s="51" t="s">
        <v>8</v>
      </c>
      <c r="U10" s="51" t="s">
        <v>10</v>
      </c>
      <c r="V10" s="51" t="s">
        <v>8</v>
      </c>
      <c r="W10" s="51" t="s">
        <v>11</v>
      </c>
      <c r="X10" s="51" t="s">
        <v>8</v>
      </c>
      <c r="Y10" s="51" t="s">
        <v>12</v>
      </c>
      <c r="Z10" s="51" t="s">
        <v>8</v>
      </c>
      <c r="AA10" s="101" t="s">
        <v>13</v>
      </c>
      <c r="AB10" s="51" t="s">
        <v>8</v>
      </c>
      <c r="AC10" s="101" t="s">
        <v>14</v>
      </c>
      <c r="AD10" s="51" t="s">
        <v>8</v>
      </c>
      <c r="AE10" s="51" t="s">
        <v>15</v>
      </c>
      <c r="AF10" s="45" t="s">
        <v>16</v>
      </c>
      <c r="AG10" s="45" t="s">
        <v>17</v>
      </c>
      <c r="AH10" s="45" t="s">
        <v>18</v>
      </c>
      <c r="AI10" s="45" t="s">
        <v>19</v>
      </c>
      <c r="AJ10" s="45" t="s">
        <v>20</v>
      </c>
      <c r="AK10" s="45" t="s">
        <v>21</v>
      </c>
      <c r="AL10" s="45" t="s">
        <v>22</v>
      </c>
      <c r="AM10" s="45" t="s">
        <v>23</v>
      </c>
      <c r="AN10" s="51" t="s">
        <v>24</v>
      </c>
      <c r="AO10" s="45" t="s">
        <v>25</v>
      </c>
      <c r="AP10" s="569"/>
      <c r="AQ10" s="293"/>
      <c r="AR10" s="306"/>
      <c r="AS10" s="307"/>
      <c r="AT10" s="307"/>
      <c r="AU10" s="307"/>
      <c r="AV10" s="307"/>
      <c r="AW10" s="293"/>
      <c r="AX10" s="293"/>
      <c r="AY10" s="293"/>
      <c r="AZ10" s="293"/>
      <c r="BA10" s="293"/>
      <c r="BB10" s="293"/>
    </row>
    <row r="11" spans="1:54" ht="64">
      <c r="A11" s="310">
        <v>1</v>
      </c>
      <c r="B11" s="360" t="s">
        <v>358</v>
      </c>
      <c r="C11" s="505" t="s">
        <v>66</v>
      </c>
      <c r="D11" s="310" t="s">
        <v>66</v>
      </c>
      <c r="E11" s="505" t="s">
        <v>66</v>
      </c>
      <c r="F11" s="505" t="s">
        <v>66</v>
      </c>
      <c r="G11" s="318" t="s">
        <v>54</v>
      </c>
      <c r="H11" s="360" t="s">
        <v>359</v>
      </c>
      <c r="I11" s="321" t="s">
        <v>79</v>
      </c>
      <c r="J11" s="317">
        <f>IF(I11="","",IF(I11="Mas de 1 vez al año",5,IF(I11="Al menos 1 vez en el ultimo año",4,IF(I11="Al menos 1 vez en los ultimos 2 años",3,IF(I11="Al menos 1 vez en los ultimos 5 años",2,IF(I11="No se ha presentado en los ultimos 5 años",1,))))))</f>
        <v>5</v>
      </c>
      <c r="K11" s="315" t="str">
        <f>IF(J11&lt;=0,"",IF(J11&lt;=1,"Rara Vez",IF(J11&lt;=2,"Improbable",IF(J11&lt;=3,"Posible",IF(J11&lt;=4,"Probable","Casi seguro")))))</f>
        <v>Casi seguro</v>
      </c>
      <c r="L11" s="346">
        <f>+'[10]PREGUNTAS DE IMPACTO'!C23</f>
        <v>6</v>
      </c>
      <c r="M11" s="315" t="str">
        <f>IF(L11&lt;=0,"",IF(L11&lt;=5,"Moderado",IF(L11&lt;=11,"Mayor",IF(L11&lt;=20,"Catastrofico","Catastrofico"))))</f>
        <v>Mayor</v>
      </c>
      <c r="N11" s="316" t="str">
        <f>IF(OR(AND(K11="RaraVez",M11="Insignificante"),AND(K11="Rara Vez",M11="Menor"),AND(K11="Improbable",M11="Insignificante"),AND(K11="Improbable",M11="Menor")),"Bajo",IF(OR(AND(K11="Rara Vez",M11="Moderado"),AND(K11="Improbable",M11="Moderado"),AND(K11="Posible",M11="Menor"),AND(K11="Probable",M11="Insignificante")),"Moderado",IF(OR(AND(K11="Rara Vez",M11="Mayor"),AND(K11="Improbable",M11="Mayor"),AND(K11="Posible",M11="Moderado"),AND(K11="Probable",M11="Moderado"),AND(K11="Probable",M11="Menor"),AND(K11="Casi seguro",M11="Insignificante"),AND(K11="Casi seguro",M11="Menor")),"Alto",IF(OR(AND(K11="Rara Vez",M11="Catastrofico"),AND(K11="Improbable",M11="Catastrofico"),AND(K11="Posible",M11="Catastrofico"),AND(K11="Posible",M11="Mayor"),AND(K11="Probable",M11="Catastrofico"),AND(K11="Probable",M11="Mayor"),AND(K11="Casi seguro",M11="Moderado"),AND(K11="Casi seguro",M11="Mayor"),AND(K11="Casi seguro",M11="Catastrofico")),"Extremo",""))))</f>
        <v>Extremo</v>
      </c>
      <c r="O11" s="18">
        <v>1</v>
      </c>
      <c r="P11" s="25" t="s">
        <v>360</v>
      </c>
      <c r="Q11" s="21" t="s">
        <v>67</v>
      </c>
      <c r="R11" s="18">
        <f>IF(Q11="","",IF(Q11="Asignado",15,IF(Q11="No Asigando",0,)))</f>
        <v>15</v>
      </c>
      <c r="S11" s="21" t="s">
        <v>68</v>
      </c>
      <c r="T11" s="64">
        <f>IF(S11="","",IF(S11="Adecuado",15,IF(S11="inadecuado",0,)))</f>
        <v>15</v>
      </c>
      <c r="U11" s="21" t="s">
        <v>69</v>
      </c>
      <c r="V11" s="64">
        <f>IF(U11="","",IF(U11="Oportuna",15,IF(U11="inoportuna",0,)))</f>
        <v>15</v>
      </c>
      <c r="W11" s="21" t="s">
        <v>150</v>
      </c>
      <c r="X11" s="64">
        <f>IF(W11="","",IF(W11="Prevenir",15,IF(W11="Detectar",10,IF(W11="No es control",0,))))</f>
        <v>10</v>
      </c>
      <c r="Y11" s="21" t="s">
        <v>71</v>
      </c>
      <c r="Z11" s="64">
        <f>IF(Y11="","",IF(Y11="Confiable",15,IF(Y11="No confiable",0,)))</f>
        <v>15</v>
      </c>
      <c r="AA11" s="21" t="s">
        <v>72</v>
      </c>
      <c r="AB11" s="64">
        <f>IF(AA11="","",IF(AA11="Se investigan y resuelven oportunamente",15,IF(AA11="Nose investigan y resuelven oportunamente",0,)))</f>
        <v>15</v>
      </c>
      <c r="AC11" s="21" t="s">
        <v>73</v>
      </c>
      <c r="AD11" s="64">
        <f>IF(AC11="","",IF(AC11="Completa",10,IF(AC11="Incompleta,No existe",5,)))</f>
        <v>10</v>
      </c>
      <c r="AE11" s="64">
        <f>+R11+T11+V11+X11+Z11+AB11+AD11</f>
        <v>95</v>
      </c>
      <c r="AF11" s="18" t="str">
        <f>IF(AE11&lt;=0,"",IF(AE11=0,"NA",IF(AE11&lt;=85,"Debil",IF(AE11&lt;=95,"Moderado",IF(AE11&lt;=100,"Fuerte","Fuerte")))))</f>
        <v>Moderado</v>
      </c>
      <c r="AG11" s="2" t="s">
        <v>74</v>
      </c>
      <c r="AH11" s="18" t="str">
        <f>IF(AG11="","",IF(AG11="El control no se ejecuta por parte del responsable","Debil",IF(AG11="El control se ejecuta algunas veces por parte del responsable","Moderado",IF(AG11="El control se ejecuta de manera consistente por parte del responsable","Fuerte",IF(AG11="NA","NA","""")))))</f>
        <v>Fuerte</v>
      </c>
      <c r="AI11" s="22" t="str">
        <f t="shared" ref="AI11:AI30" si="0">IF(OR(AND(AF11="Fuerte",AH11="Fuerte")),"Fuerte",IF(OR(AND(AF11="Fuerte",AH11="Moderado")),"Moderado",IF(OR(AND(AF11="Fuerte",AH11="Debil")),"Debil",IF(OR(AND(AF11="Moderado",AH11="Fuerte")),"Moderado",IF(OR(AND(AF11="Moderado",AH11="Moderado")),"Moderado",IF(OR(AND(AF11="Moderado",AH11="Debil")),"Debil",IF(OR(AND(AF11="Debil",AH11="Fuerte")),"Debil",IF(OR(AND(AF11="Debil",AH11="Moderado")),"Debil",IF(OR(AND(AF11="Debil",AH11="Debil")),"Debil",IF(OR(AND(AH11="NA")),"NA"))))))))))</f>
        <v>Moderado</v>
      </c>
      <c r="AJ11" s="19">
        <f>IF(AI11="","",IF(AI11="Fuerte",100,IF(AI11="Moderado",50,IF(AI11="Debil",0,))))</f>
        <v>50</v>
      </c>
      <c r="AK11" s="18" t="str">
        <f t="shared" ref="AK11:AK30" si="1">IF(OR(AND(AI11="Fuerte")),"No",IF(OR(AND(AI11="Moderado")),"Si",IF(OR(AND(AI11="Debil")),"Si",IF(OR(AND(AI11="NA")),"NA"))))</f>
        <v>Si</v>
      </c>
      <c r="AL11" s="310">
        <f>COUNTA(O11,O12,O13,O14,O15)</f>
        <v>1</v>
      </c>
      <c r="AM11" s="317">
        <f>(+AJ11+AJ12+AJ13+AJ14+AJ15)/AL11</f>
        <v>50</v>
      </c>
      <c r="AN11" s="310" t="str">
        <f>IF(AM11&lt;0,"",IF(AM11&lt;50,"Debil",IF(AM11&lt;=99,"Moderado",IF(AM11&lt;=100,"Fuerte","Fuerte"))))</f>
        <v>Moderado</v>
      </c>
      <c r="AO11" s="315" t="s">
        <v>26</v>
      </c>
      <c r="AP11" s="338" t="str">
        <f>IF(OR(AND(AN11="Fuerte",AO11="directamente")),"2",IF(OR(AND(AN11="Fuerte",AO11="no disminuye")),"0",IF(OR(AND(AN11="Moderado",AO11="directamente")),"1",IF(OR(AND(AN11="Moderado",AO11="no disminuye")),"0",IF(OR(AND(AN11="Debil",AO11="directamente")),"0",IF(OR(AND(AN11="Debil",AO11="no disminuye")),"0",""))))))</f>
        <v>1</v>
      </c>
      <c r="AQ11" s="341">
        <f>+J11-AP11</f>
        <v>4</v>
      </c>
      <c r="AR11" s="343">
        <f>+J11-AP11</f>
        <v>4</v>
      </c>
      <c r="AS11" s="315" t="str">
        <f>IF(AQ11&lt;-1,"",IF(AQ11&lt;=1,"Rara Vez",IF(AQ11&lt;=2,"Improbable",IF(AQ11&lt;=3,"Posible",IF(AQ11&lt;=4,"Probable","Casi seguro")))))</f>
        <v>Probable</v>
      </c>
      <c r="AT11" s="315" t="str">
        <f>IF(L11&lt;=0,"",IF(L11&lt;=5,"Moderado",IF(L11&lt;=11,"Mayor",IF(L11&lt;=20,"Catastrofico","Catastrofico"))))</f>
        <v>Mayor</v>
      </c>
      <c r="AU11" s="328" t="str">
        <f>IF(OR(AND(AS11="RaraVez",AT11="Insignificante"),AND(AS11="Rara Vez",AT11="Menor"),AND(AS11="Improbable",AT11="Insignificante"),AND(AS11="Improbable",AT11="Menor")),"Bajo",IF(OR(AND(AS11="Rara Vez",AT11="Moderado"),AND(AS11="Improbable",AT11="Moderado"),AND(AS11="Posible",AT11="Menor"),AND(AS11="Probable",AT11="Insignificante")),"Moderado",IF(OR(AND(AS11="Rara Vez",AT11="Mayor"),AND(AS11="Improbable",AT11="Mayor"),AND(AS11="Posible",AT11="Moderado"),AND(AS11="Probable",AT11="Moderado"),AND(AS11="Probable",AT11="Menor"),AND(AS11="Casi seguro",AT11="Insignificante"),AND(AS11="Casi seguro",AT11="Menor")),"Alto",IF(OR(AND(AS11="Rara Vez",AT11="Catastrofico"),AND(AS11="Improbable",AT11="Catastrofico"),AND(AS11="Posible",AT11="Catastrofico"),AND(AS11="Posible",AT11="Mayor"),AND(AS11="Probable",AT11="Catastrofico"),AND(AS11="Probable",AT11="Mayor"),AND(AS11="Casi seguro",AT11="Moderado"),AND(AS11="Casi seguro",AT11="Mayor"),AND(AS11="Casi seguro",AT11="Catastrofico")),"Extremo",""))))</f>
        <v>Extremo</v>
      </c>
      <c r="AV11" s="357" t="str">
        <f>IF(AU11="","",IF(AU11="Extremo","Evitar el riesgo",IF(AU11="Alto","Compartir el riesgo",IF(AU11="Moderado","Reducir el riesgo",IF(AU11="Bajo","Reducir el riesgo")))))</f>
        <v>Evitar el riesgo</v>
      </c>
      <c r="AW11" s="353"/>
      <c r="AX11" s="347">
        <v>45292</v>
      </c>
      <c r="AY11" s="347">
        <v>45657</v>
      </c>
      <c r="AZ11" s="353"/>
      <c r="BA11" s="353" t="s">
        <v>76</v>
      </c>
      <c r="BB11" s="350" t="s">
        <v>361</v>
      </c>
    </row>
    <row r="12" spans="1:54">
      <c r="A12" s="310"/>
      <c r="B12" s="360"/>
      <c r="C12" s="505"/>
      <c r="D12" s="310"/>
      <c r="E12" s="505"/>
      <c r="F12" s="505"/>
      <c r="G12" s="319"/>
      <c r="H12" s="360"/>
      <c r="I12" s="321"/>
      <c r="J12" s="317"/>
      <c r="K12" s="315"/>
      <c r="L12" s="346"/>
      <c r="M12" s="315"/>
      <c r="N12" s="316"/>
      <c r="O12" s="3"/>
      <c r="P12" s="3"/>
      <c r="Q12" s="1" t="s">
        <v>63</v>
      </c>
      <c r="R12" s="3">
        <f t="shared" ref="R12:R15" si="2">IF(Q12="","",IF(Q12="Asignado",15,IF(Q12="No Asigando",0,)))</f>
        <v>0</v>
      </c>
      <c r="S12" s="1" t="s">
        <v>63</v>
      </c>
      <c r="T12" s="4">
        <f t="shared" ref="T12:T15" si="3">IF(S12="","",IF(S12="Adecuado",15,IF(S12="inadecuado",0,)))</f>
        <v>0</v>
      </c>
      <c r="U12" s="1" t="s">
        <v>63</v>
      </c>
      <c r="V12" s="4">
        <f t="shared" ref="V12:V15" si="4">IF(U12="","",IF(U12="Oportuna",15,IF(U12="inoportuna",0,)))</f>
        <v>0</v>
      </c>
      <c r="W12" s="1" t="s">
        <v>63</v>
      </c>
      <c r="X12" s="4">
        <f t="shared" ref="X12:X15" si="5">IF(W12="","",IF(W12="Prevenir",15,IF(W12="Detectar",10,IF(W12="No es control",0,))))</f>
        <v>0</v>
      </c>
      <c r="Y12" s="1" t="s">
        <v>63</v>
      </c>
      <c r="Z12" s="4">
        <f t="shared" ref="Z12:Z15" si="6">IF(Y12="","",IF(Y12="Confiable",15,IF(Y12="No confiable",0,)))</f>
        <v>0</v>
      </c>
      <c r="AA12" s="1" t="s">
        <v>63</v>
      </c>
      <c r="AB12" s="4">
        <f t="shared" ref="AB12:AB15" si="7">IF(AA12="","",IF(AA12="Se investigan y resuelven oportunamente",15,IF(AA12="Nose investigan y resuelven oportunamente",0,)))</f>
        <v>0</v>
      </c>
      <c r="AC12" s="1" t="s">
        <v>63</v>
      </c>
      <c r="AD12" s="4">
        <f t="shared" ref="AD12:AD15" si="8">IF(AC12="","",IF(AC12="Completa",10,IF(AC12="Incompleta,No existe",5,)))</f>
        <v>0</v>
      </c>
      <c r="AE12" s="4">
        <f t="shared" ref="AE12:AE15" si="9">+R12+T12+V12+X12+Z12+AB12+AD12</f>
        <v>0</v>
      </c>
      <c r="AF12" s="3" t="str">
        <f t="shared" ref="AF12:AF15" si="10">IF(AE12&lt;=0,"",IF(AE12=0,"NA",IF(AE12&lt;=85,"Debil",IF(AE12&lt;=95,"Moderado",IF(AE12&lt;=100,"Fuerte","Fuerte")))))</f>
        <v/>
      </c>
      <c r="AG12" s="2" t="s">
        <v>63</v>
      </c>
      <c r="AH12" s="3" t="str">
        <f t="shared" ref="AH12:AH15" si="11">IF(AG12="","",IF(AG12="El control no se ejecuta por parte del responsable","Debil",IF(AG12="El control se ejecuta algunas veces por parte del responsable","Moderado",IF(AG12="El control se ejecuta de manera consistente por parte del responsable","Fuerte",IF(AG12="NA","NA","""")))))</f>
        <v>NA</v>
      </c>
      <c r="AI12" s="5" t="str">
        <f t="shared" si="0"/>
        <v>NA</v>
      </c>
      <c r="AJ12" s="6">
        <f t="shared" ref="AJ12:AJ15" si="12">IF(AI12="","",IF(AI12="Fuerte",100,IF(AI12="Moderado",50,IF(AI12="Debil",0,))))</f>
        <v>0</v>
      </c>
      <c r="AK12" s="3" t="str">
        <f t="shared" si="1"/>
        <v>NA</v>
      </c>
      <c r="AL12" s="310"/>
      <c r="AM12" s="317"/>
      <c r="AN12" s="310"/>
      <c r="AO12" s="315"/>
      <c r="AP12" s="339"/>
      <c r="AQ12" s="342"/>
      <c r="AR12" s="344"/>
      <c r="AS12" s="315"/>
      <c r="AT12" s="315"/>
      <c r="AU12" s="329"/>
      <c r="AV12" s="358" t="str">
        <f t="shared" ref="AV12:AV15" si="13">IF(AU12="","",IF(AU12="El control no se ejecuta por parte del responsable","Debil",IF(AU12="El control se ejecuta algunas veces por parte del responsable","Moderado",IF(AU12="El control se ejecuta de manera consistente por parte del responsable","Fuerte","Fuerte"))))</f>
        <v/>
      </c>
      <c r="AW12" s="348"/>
      <c r="AX12" s="348"/>
      <c r="AY12" s="348"/>
      <c r="AZ12" s="348"/>
      <c r="BA12" s="348"/>
      <c r="BB12" s="351"/>
    </row>
    <row r="13" spans="1:54">
      <c r="A13" s="310"/>
      <c r="B13" s="360"/>
      <c r="C13" s="505"/>
      <c r="D13" s="310"/>
      <c r="E13" s="505"/>
      <c r="F13" s="505"/>
      <c r="G13" s="319"/>
      <c r="H13" s="360"/>
      <c r="I13" s="321"/>
      <c r="J13" s="317"/>
      <c r="K13" s="315"/>
      <c r="L13" s="346"/>
      <c r="M13" s="315"/>
      <c r="N13" s="316"/>
      <c r="O13" s="3"/>
      <c r="P13" s="3"/>
      <c r="Q13" s="1" t="s">
        <v>63</v>
      </c>
      <c r="R13" s="3">
        <f t="shared" si="2"/>
        <v>0</v>
      </c>
      <c r="S13" s="1" t="s">
        <v>63</v>
      </c>
      <c r="T13" s="4">
        <f t="shared" si="3"/>
        <v>0</v>
      </c>
      <c r="U13" s="1" t="s">
        <v>63</v>
      </c>
      <c r="V13" s="4">
        <f t="shared" si="4"/>
        <v>0</v>
      </c>
      <c r="W13" s="1" t="s">
        <v>63</v>
      </c>
      <c r="X13" s="4">
        <f t="shared" si="5"/>
        <v>0</v>
      </c>
      <c r="Y13" s="1" t="s">
        <v>63</v>
      </c>
      <c r="Z13" s="4">
        <f t="shared" si="6"/>
        <v>0</v>
      </c>
      <c r="AA13" s="1" t="s">
        <v>63</v>
      </c>
      <c r="AB13" s="4">
        <f t="shared" si="7"/>
        <v>0</v>
      </c>
      <c r="AC13" s="1" t="s">
        <v>63</v>
      </c>
      <c r="AD13" s="4">
        <f t="shared" si="8"/>
        <v>0</v>
      </c>
      <c r="AE13" s="4">
        <f t="shared" si="9"/>
        <v>0</v>
      </c>
      <c r="AF13" s="3" t="str">
        <f t="shared" si="10"/>
        <v/>
      </c>
      <c r="AG13" s="2" t="s">
        <v>63</v>
      </c>
      <c r="AH13" s="3" t="str">
        <f t="shared" si="11"/>
        <v>NA</v>
      </c>
      <c r="AI13" s="5" t="str">
        <f t="shared" si="0"/>
        <v>NA</v>
      </c>
      <c r="AJ13" s="6">
        <f t="shared" si="12"/>
        <v>0</v>
      </c>
      <c r="AK13" s="3" t="str">
        <f t="shared" si="1"/>
        <v>NA</v>
      </c>
      <c r="AL13" s="310"/>
      <c r="AM13" s="317"/>
      <c r="AN13" s="310"/>
      <c r="AO13" s="315"/>
      <c r="AP13" s="339"/>
      <c r="AQ13" s="342"/>
      <c r="AR13" s="344"/>
      <c r="AS13" s="315"/>
      <c r="AT13" s="315"/>
      <c r="AU13" s="329"/>
      <c r="AV13" s="358" t="str">
        <f t="shared" si="13"/>
        <v/>
      </c>
      <c r="AW13" s="348"/>
      <c r="AX13" s="348"/>
      <c r="AY13" s="348"/>
      <c r="AZ13" s="348"/>
      <c r="BA13" s="348"/>
      <c r="BB13" s="351"/>
    </row>
    <row r="14" spans="1:54">
      <c r="A14" s="310"/>
      <c r="B14" s="360"/>
      <c r="C14" s="505"/>
      <c r="D14" s="310"/>
      <c r="E14" s="505"/>
      <c r="F14" s="505"/>
      <c r="G14" s="319"/>
      <c r="H14" s="360"/>
      <c r="I14" s="321"/>
      <c r="J14" s="317"/>
      <c r="K14" s="315"/>
      <c r="L14" s="346"/>
      <c r="M14" s="315"/>
      <c r="N14" s="316"/>
      <c r="O14" s="3"/>
      <c r="P14" s="3"/>
      <c r="Q14" s="1" t="s">
        <v>63</v>
      </c>
      <c r="R14" s="3">
        <f t="shared" si="2"/>
        <v>0</v>
      </c>
      <c r="S14" s="1" t="s">
        <v>63</v>
      </c>
      <c r="T14" s="4">
        <f t="shared" si="3"/>
        <v>0</v>
      </c>
      <c r="U14" s="1" t="s">
        <v>63</v>
      </c>
      <c r="V14" s="4">
        <f t="shared" si="4"/>
        <v>0</v>
      </c>
      <c r="W14" s="1" t="s">
        <v>63</v>
      </c>
      <c r="X14" s="4">
        <f t="shared" si="5"/>
        <v>0</v>
      </c>
      <c r="Y14" s="1" t="s">
        <v>63</v>
      </c>
      <c r="Z14" s="4">
        <f t="shared" si="6"/>
        <v>0</v>
      </c>
      <c r="AA14" s="1" t="s">
        <v>63</v>
      </c>
      <c r="AB14" s="4">
        <f t="shared" si="7"/>
        <v>0</v>
      </c>
      <c r="AC14" s="1" t="s">
        <v>63</v>
      </c>
      <c r="AD14" s="4">
        <f t="shared" si="8"/>
        <v>0</v>
      </c>
      <c r="AE14" s="4">
        <f t="shared" si="9"/>
        <v>0</v>
      </c>
      <c r="AF14" s="3" t="str">
        <f t="shared" si="10"/>
        <v/>
      </c>
      <c r="AG14" s="2" t="s">
        <v>63</v>
      </c>
      <c r="AH14" s="3" t="str">
        <f t="shared" si="11"/>
        <v>NA</v>
      </c>
      <c r="AI14" s="5" t="str">
        <f t="shared" si="0"/>
        <v>NA</v>
      </c>
      <c r="AJ14" s="6">
        <f t="shared" si="12"/>
        <v>0</v>
      </c>
      <c r="AK14" s="3" t="str">
        <f t="shared" si="1"/>
        <v>NA</v>
      </c>
      <c r="AL14" s="310"/>
      <c r="AM14" s="317"/>
      <c r="AN14" s="310"/>
      <c r="AO14" s="315"/>
      <c r="AP14" s="339"/>
      <c r="AQ14" s="342"/>
      <c r="AR14" s="344"/>
      <c r="AS14" s="315"/>
      <c r="AT14" s="315"/>
      <c r="AU14" s="329"/>
      <c r="AV14" s="358" t="str">
        <f t="shared" si="13"/>
        <v/>
      </c>
      <c r="AW14" s="348"/>
      <c r="AX14" s="348"/>
      <c r="AY14" s="348"/>
      <c r="AZ14" s="348"/>
      <c r="BA14" s="348"/>
      <c r="BB14" s="351"/>
    </row>
    <row r="15" spans="1:54">
      <c r="A15" s="310"/>
      <c r="B15" s="360"/>
      <c r="C15" s="505"/>
      <c r="D15" s="310"/>
      <c r="E15" s="505"/>
      <c r="F15" s="505"/>
      <c r="G15" s="320"/>
      <c r="H15" s="360"/>
      <c r="I15" s="321"/>
      <c r="J15" s="317"/>
      <c r="K15" s="315"/>
      <c r="L15" s="346"/>
      <c r="M15" s="315"/>
      <c r="N15" s="316"/>
      <c r="O15" s="3"/>
      <c r="P15" s="3"/>
      <c r="Q15" s="1" t="s">
        <v>63</v>
      </c>
      <c r="R15" s="3">
        <f t="shared" si="2"/>
        <v>0</v>
      </c>
      <c r="S15" s="1" t="s">
        <v>63</v>
      </c>
      <c r="T15" s="4">
        <f t="shared" si="3"/>
        <v>0</v>
      </c>
      <c r="U15" s="1" t="s">
        <v>63</v>
      </c>
      <c r="V15" s="4">
        <f t="shared" si="4"/>
        <v>0</v>
      </c>
      <c r="W15" s="1" t="s">
        <v>63</v>
      </c>
      <c r="X15" s="4">
        <f t="shared" si="5"/>
        <v>0</v>
      </c>
      <c r="Y15" s="1" t="s">
        <v>63</v>
      </c>
      <c r="Z15" s="4">
        <f t="shared" si="6"/>
        <v>0</v>
      </c>
      <c r="AA15" s="1" t="s">
        <v>63</v>
      </c>
      <c r="AB15" s="4">
        <f t="shared" si="7"/>
        <v>0</v>
      </c>
      <c r="AC15" s="1" t="s">
        <v>63</v>
      </c>
      <c r="AD15" s="4">
        <f t="shared" si="8"/>
        <v>0</v>
      </c>
      <c r="AE15" s="4">
        <f t="shared" si="9"/>
        <v>0</v>
      </c>
      <c r="AF15" s="3" t="str">
        <f t="shared" si="10"/>
        <v/>
      </c>
      <c r="AG15" s="2" t="s">
        <v>63</v>
      </c>
      <c r="AH15" s="3" t="str">
        <f t="shared" si="11"/>
        <v>NA</v>
      </c>
      <c r="AI15" s="5" t="str">
        <f t="shared" si="0"/>
        <v>NA</v>
      </c>
      <c r="AJ15" s="6">
        <f t="shared" si="12"/>
        <v>0</v>
      </c>
      <c r="AK15" s="3" t="str">
        <f t="shared" si="1"/>
        <v>NA</v>
      </c>
      <c r="AL15" s="310"/>
      <c r="AM15" s="317"/>
      <c r="AN15" s="310"/>
      <c r="AO15" s="315"/>
      <c r="AP15" s="340"/>
      <c r="AQ15" s="342"/>
      <c r="AR15" s="345"/>
      <c r="AS15" s="315"/>
      <c r="AT15" s="315"/>
      <c r="AU15" s="330"/>
      <c r="AV15" s="359" t="str">
        <f t="shared" si="13"/>
        <v/>
      </c>
      <c r="AW15" s="349"/>
      <c r="AX15" s="349"/>
      <c r="AY15" s="349"/>
      <c r="AZ15" s="349"/>
      <c r="BA15" s="349"/>
      <c r="BB15" s="352"/>
    </row>
    <row r="16" spans="1:54" ht="64">
      <c r="A16" s="310">
        <v>2</v>
      </c>
      <c r="B16" s="360" t="s">
        <v>362</v>
      </c>
      <c r="C16" s="310" t="s">
        <v>66</v>
      </c>
      <c r="D16" s="505" t="s">
        <v>66</v>
      </c>
      <c r="E16" s="505" t="s">
        <v>66</v>
      </c>
      <c r="F16" s="505" t="s">
        <v>66</v>
      </c>
      <c r="G16" s="318" t="s">
        <v>54</v>
      </c>
      <c r="H16" s="360" t="s">
        <v>363</v>
      </c>
      <c r="I16" s="321" t="s">
        <v>136</v>
      </c>
      <c r="J16" s="317">
        <f>IF(I16="","",IF(I16="Mas de 1 vez al año",5,IF(I16="Al menos 1 vez en el ultimo año",4,IF(I16="Al menos 1 vez en los ultimos 2 años",3,IF(I16="Al menos 1 vez en los ultimos 5 años",2,IF(I16="No se ha presentado en los ultimos 5 años",1,))))))</f>
        <v>3</v>
      </c>
      <c r="K16" s="315" t="str">
        <f>IF(J16&lt;=0,"",IF(J16&lt;=1,"Rara Vez",IF(J16&lt;=2,"Improbable",IF(J16&lt;=3,"Posible",IF(J16&lt;=4,"Probable","Casi seguro")))))</f>
        <v>Posible</v>
      </c>
      <c r="L16" s="346">
        <f>+'[10]PREGUNTAS DE IMPACTO'!F23</f>
        <v>4</v>
      </c>
      <c r="M16" s="315" t="str">
        <f>IF(L16&lt;=0,"",IF(L16&lt;=5,"Moderado",IF(L16&lt;=11,"Mayor",IF(L16&lt;=20,"Catastrofico","Catastrofico"))))</f>
        <v>Moderado</v>
      </c>
      <c r="N16" s="316" t="str">
        <f>IF(OR(AND(K16="RaraVez",M16="Insignificante"),AND(K16="Rara Vez",M16="Menor"),AND(K16="Improbable",M16="Insignificante"),AND(K16="Improbable",M16="Menor")),"Bajo",IF(OR(AND(K16="Rara Vez",M16="Moderado"),AND(K16="Improbable",M16="Moderado"),AND(K16="Posible",M16="Menor"),AND(K16="Probable",M16="Insignificante")),"Moderado",IF(OR(AND(K16="Rara Vez",M16="Mayor"),AND(K16="Improbable",M16="Mayor"),AND(K16="Posible",M16="Moderado"),AND(K16="Probable",M16="Moderado"),AND(K16="Probable",M16="Menor"),AND(K16="Casi seguro",M16="Insignificante"),AND(K16="Casi seguro",M16="Menor")),"Alto",IF(OR(AND(K16="Rara Vez",M16="Catastrofico"),AND(K16="Improbable",M16="Catastrofico"),AND(K16="Posible",M16="Catastrofico"),AND(K16="Posible",M16="Mayor"),AND(K16="Probable",M16="Catastrofico"),AND(K16="Probable",M16="Mayor"),AND(K16="Casi seguro",M16="Moderado"),AND(K16="Casi seguro",M16="Mayor"),AND(K16="Casi seguro",M16="Catastrofico")),"Extremo",""))))</f>
        <v>Alto</v>
      </c>
      <c r="O16" s="18">
        <v>1</v>
      </c>
      <c r="P16" s="25" t="s">
        <v>364</v>
      </c>
      <c r="Q16" s="21" t="s">
        <v>67</v>
      </c>
      <c r="R16" s="18">
        <f>IF(Q16="","",IF(Q16="Asignado",15,IF(Q16="No Asigando",0,)))</f>
        <v>15</v>
      </c>
      <c r="S16" s="21" t="s">
        <v>68</v>
      </c>
      <c r="T16" s="64">
        <f>IF(S16="","",IF(S16="Adecuado",15,IF(S16="inadecuado",0,)))</f>
        <v>15</v>
      </c>
      <c r="U16" s="21" t="s">
        <v>69</v>
      </c>
      <c r="V16" s="64">
        <f>IF(U16="","",IF(U16="Oportuna",15,IF(U16="inoportuna",0,)))</f>
        <v>15</v>
      </c>
      <c r="W16" s="21" t="s">
        <v>70</v>
      </c>
      <c r="X16" s="64">
        <f>IF(W16="","",IF(W16="Prevenir",15,IF(W16="Detectar",10,IF(W16="No es control",0,))))</f>
        <v>15</v>
      </c>
      <c r="Y16" s="21" t="s">
        <v>71</v>
      </c>
      <c r="Z16" s="64">
        <f>IF(Y16="","",IF(Y16="Confiable",15,IF(Y16="No confiable",0,)))</f>
        <v>15</v>
      </c>
      <c r="AA16" s="21" t="s">
        <v>72</v>
      </c>
      <c r="AB16" s="64">
        <f>IF(AA16="","",IF(AA16="Se investigan y resuelven oportunamente",15,IF(AA16="Nose investigan y resuelven oportunamente",0,)))</f>
        <v>15</v>
      </c>
      <c r="AC16" s="21" t="s">
        <v>73</v>
      </c>
      <c r="AD16" s="64">
        <f>IF(AC16="","",IF(AC16="Completa",10,IF(AC16="Incompleta,No existe",5,)))</f>
        <v>10</v>
      </c>
      <c r="AE16" s="64">
        <f>+R16+T16+V16+X16+Z16+AB16+AD16</f>
        <v>100</v>
      </c>
      <c r="AF16" s="18" t="str">
        <f>IF(AE16&lt;=0,"",IF(AE16=0,"NA",IF(AE16&lt;=85,"Debil",IF(AE16&lt;=95,"Moderado",IF(AE16&lt;=100,"Fuerte","Fuerte")))))</f>
        <v>Fuerte</v>
      </c>
      <c r="AG16" s="2" t="s">
        <v>74</v>
      </c>
      <c r="AH16" s="18" t="str">
        <f>IF(AG16="","",IF(AG16="El control no se ejecuta por parte del responsable","Debil",IF(AG16="El control se ejecuta algunas veces por parte del responsable","Moderado",IF(AG16="El control se ejecuta de manera consistente por parte del responsable","Fuerte",IF(AG16="NA","NA","""")))))</f>
        <v>Fuerte</v>
      </c>
      <c r="AI16" s="22" t="str">
        <f t="shared" si="0"/>
        <v>Fuerte</v>
      </c>
      <c r="AJ16" s="19">
        <f>IF(AI16="","",IF(AI16="Fuerte",100,IF(AI16="Moderado",50,IF(AI16="Debil",0,))))</f>
        <v>100</v>
      </c>
      <c r="AK16" s="18" t="str">
        <f t="shared" si="1"/>
        <v>No</v>
      </c>
      <c r="AL16" s="310">
        <f>COUNTA(O16,O17,O18,O19,O20)</f>
        <v>1</v>
      </c>
      <c r="AM16" s="317">
        <f>(+AJ16+AJ17+AJ18+AJ19+AJ20)/AL16</f>
        <v>100</v>
      </c>
      <c r="AN16" s="310" t="str">
        <f>IF(AM16&lt;0,"",IF(AM16&lt;50,"Debil",IF(AM16&lt;=99,"Moderado",IF(AM16&lt;=100,"Fuerte","Fuerte"))))</f>
        <v>Fuerte</v>
      </c>
      <c r="AO16" s="315" t="s">
        <v>26</v>
      </c>
      <c r="AP16" s="338" t="str">
        <f>IF(OR(AND(AN16="Fuerte",AO16="directamente")),"2",IF(OR(AND(AN16="Fuerte",AO16="no disminuye")),"0",IF(OR(AND(AN16="Moderado",AO16="directamente")),"1",IF(OR(AND(AN16="Moderado",AO16="no disminuye")),"0",IF(OR(AND(AN16="Debil",AO16="directamente")),"0",IF(OR(AND(AN16="Debil",AO16="no disminuye")),"0",""))))))</f>
        <v>2</v>
      </c>
      <c r="AQ16" s="341">
        <f>+J16-AP16</f>
        <v>1</v>
      </c>
      <c r="AR16" s="343">
        <f>+J16-AP16</f>
        <v>1</v>
      </c>
      <c r="AS16" s="315" t="str">
        <f>IF(AQ16&lt;-1,"",IF(AQ16&lt;=1,"Rara Vez",IF(AQ16&lt;=2,"Improbable",IF(AQ16&lt;=3,"Posible",IF(AQ16&lt;=4,"Probable","Casi seguro")))))</f>
        <v>Rara Vez</v>
      </c>
      <c r="AT16" s="315" t="str">
        <f>IF(L16&lt;=0,"",IF(L16&lt;=5,"Moderado",IF(L16&lt;=11,"Mayor",IF(L16&lt;=20,"Catastrofico","Catastrofico"))))</f>
        <v>Moderado</v>
      </c>
      <c r="AU16" s="328" t="str">
        <f>IF(OR(AND(AS16="RaraVez",AT16="Insignificante"),AND(AS16="Rara Vez",AT16="Menor"),AND(AS16="Improbable",AT16="Insignificante"),AND(AS16="Improbable",AT16="Menor")),"Bajo",IF(OR(AND(AS16="Rara Vez",AT16="Moderado"),AND(AS16="Improbable",AT16="Moderado"),AND(AS16="Posible",AT16="Menor"),AND(AS16="Probable",AT16="Insignificante")),"Moderado",IF(OR(AND(AS16="Rara Vez",AT16="Mayor"),AND(AS16="Improbable",AT16="Mayor"),AND(AS16="Posible",AT16="Moderado"),AND(AS16="Probable",AT16="Moderado"),AND(AS16="Probable",AT16="Menor"),AND(AS16="Casi seguro",AT16="Insignificante"),AND(AS16="Casi seguro",AT16="Menor")),"Alto",IF(OR(AND(AS16="Rara Vez",AT16="Catastrofico"),AND(AS16="Improbable",AT16="Catastrofico"),AND(AS16="Posible",AT16="Catastrofico"),AND(AS16="Posible",AT16="Mayor"),AND(AS16="Probable",AT16="Catastrofico"),AND(AS16="Probable",AT16="Mayor"),AND(AS16="Casi seguro",AT16="Moderado"),AND(AS16="Casi seguro",AT16="Mayor"),AND(AS16="Casi seguro",AT16="Catastrofico")),"Extremo",""))))</f>
        <v>Moderado</v>
      </c>
      <c r="AV16" s="357" t="str">
        <f>IF(AU16="","",IF(AU16="Extremo","Evitar el riesgo",IF(AU16="Alto","Compartir el riesgo",IF(AU16="Moderado","Reducir el riesgo",IF(AU16="Bajo","Reducir el riesgo")))))</f>
        <v>Reducir el riesgo</v>
      </c>
      <c r="AW16" s="353"/>
      <c r="AX16" s="347">
        <v>45292</v>
      </c>
      <c r="AY16" s="347">
        <v>45657</v>
      </c>
      <c r="AZ16" s="353"/>
      <c r="BA16" s="353" t="s">
        <v>76</v>
      </c>
      <c r="BB16" s="350" t="s">
        <v>365</v>
      </c>
    </row>
    <row r="17" spans="1:54">
      <c r="A17" s="310"/>
      <c r="B17" s="360"/>
      <c r="C17" s="310"/>
      <c r="D17" s="505"/>
      <c r="E17" s="505"/>
      <c r="F17" s="505"/>
      <c r="G17" s="319"/>
      <c r="H17" s="360"/>
      <c r="I17" s="321"/>
      <c r="J17" s="317"/>
      <c r="K17" s="315"/>
      <c r="L17" s="346"/>
      <c r="M17" s="315"/>
      <c r="N17" s="316"/>
      <c r="O17" s="3"/>
      <c r="P17" s="3"/>
      <c r="Q17" s="1" t="s">
        <v>63</v>
      </c>
      <c r="R17" s="3">
        <f t="shared" ref="R17:R20" si="14">IF(Q17="","",IF(Q17="Asignado",15,IF(Q17="No Asigando",0,)))</f>
        <v>0</v>
      </c>
      <c r="S17" s="1" t="s">
        <v>63</v>
      </c>
      <c r="T17" s="4">
        <f t="shared" ref="T17:T20" si="15">IF(S17="","",IF(S17="Adecuado",15,IF(S17="inadecuado",0,)))</f>
        <v>0</v>
      </c>
      <c r="U17" s="1" t="s">
        <v>63</v>
      </c>
      <c r="V17" s="4">
        <f t="shared" ref="V17:V20" si="16">IF(U17="","",IF(U17="Oportuna",15,IF(U17="inoportuna",0,)))</f>
        <v>0</v>
      </c>
      <c r="W17" s="1" t="s">
        <v>63</v>
      </c>
      <c r="X17" s="4">
        <f t="shared" ref="X17:X20" si="17">IF(W17="","",IF(W17="Prevenir",15,IF(W17="Detectar",10,IF(W17="No es control",0,))))</f>
        <v>0</v>
      </c>
      <c r="Y17" s="1" t="s">
        <v>63</v>
      </c>
      <c r="Z17" s="4">
        <f t="shared" ref="Z17:Z20" si="18">IF(Y17="","",IF(Y17="Confiable",15,IF(Y17="No confiable",0,)))</f>
        <v>0</v>
      </c>
      <c r="AA17" s="1" t="s">
        <v>63</v>
      </c>
      <c r="AB17" s="4">
        <f t="shared" ref="AB17:AB20" si="19">IF(AA17="","",IF(AA17="Se investigan y resuelven oportunamente",15,IF(AA17="Nose investigan y resuelven oportunamente",0,)))</f>
        <v>0</v>
      </c>
      <c r="AC17" s="1" t="s">
        <v>63</v>
      </c>
      <c r="AD17" s="4">
        <f t="shared" ref="AD17:AD20" si="20">IF(AC17="","",IF(AC17="Completa",10,IF(AC17="Incompleta,No existe",5,)))</f>
        <v>0</v>
      </c>
      <c r="AE17" s="4">
        <f t="shared" ref="AE17:AE20" si="21">+R17+T17+V17+X17+Z17+AB17+AD17</f>
        <v>0</v>
      </c>
      <c r="AF17" s="3" t="str">
        <f t="shared" ref="AF17:AF20" si="22">IF(AE17&lt;=0,"",IF(AE17=0,"NA",IF(AE17&lt;=85,"Debil",IF(AE17&lt;=95,"Moderado",IF(AE17&lt;=100,"Fuerte","Fuerte")))))</f>
        <v/>
      </c>
      <c r="AG17" s="2" t="s">
        <v>63</v>
      </c>
      <c r="AH17" s="3" t="str">
        <f t="shared" ref="AH17:AH20" si="23">IF(AG17="","",IF(AG17="El control no se ejecuta por parte del responsable","Debil",IF(AG17="El control se ejecuta algunas veces por parte del responsable","Moderado",IF(AG17="El control se ejecuta de manera consistente por parte del responsable","Fuerte",IF(AG17="NA","NA","""")))))</f>
        <v>NA</v>
      </c>
      <c r="AI17" s="5" t="str">
        <f t="shared" si="0"/>
        <v>NA</v>
      </c>
      <c r="AJ17" s="6">
        <f t="shared" ref="AJ17:AJ20" si="24">IF(AI17="","",IF(AI17="Fuerte",100,IF(AI17="Moderado",50,IF(AI17="Debil",0,))))</f>
        <v>0</v>
      </c>
      <c r="AK17" s="3" t="str">
        <f t="shared" si="1"/>
        <v>NA</v>
      </c>
      <c r="AL17" s="310"/>
      <c r="AM17" s="317"/>
      <c r="AN17" s="310"/>
      <c r="AO17" s="315"/>
      <c r="AP17" s="339"/>
      <c r="AQ17" s="342"/>
      <c r="AR17" s="344"/>
      <c r="AS17" s="315"/>
      <c r="AT17" s="315"/>
      <c r="AU17" s="329"/>
      <c r="AV17" s="358" t="str">
        <f t="shared" ref="AV17:AV20" si="25">IF(AU17="","",IF(AU17="El control no se ejecuta por parte del responsable","Debil",IF(AU17="El control se ejecuta algunas veces por parte del responsable","Moderado",IF(AU17="El control se ejecuta de manera consistente por parte del responsable","Fuerte","Fuerte"))))</f>
        <v/>
      </c>
      <c r="AW17" s="348"/>
      <c r="AX17" s="348"/>
      <c r="AY17" s="348"/>
      <c r="AZ17" s="348"/>
      <c r="BA17" s="348"/>
      <c r="BB17" s="351"/>
    </row>
    <row r="18" spans="1:54">
      <c r="A18" s="310"/>
      <c r="B18" s="360"/>
      <c r="C18" s="310"/>
      <c r="D18" s="505"/>
      <c r="E18" s="505"/>
      <c r="F18" s="505"/>
      <c r="G18" s="319"/>
      <c r="H18" s="360"/>
      <c r="I18" s="321"/>
      <c r="J18" s="317"/>
      <c r="K18" s="315"/>
      <c r="L18" s="346"/>
      <c r="M18" s="315"/>
      <c r="N18" s="316"/>
      <c r="O18" s="3"/>
      <c r="P18" s="3"/>
      <c r="Q18" s="1" t="s">
        <v>63</v>
      </c>
      <c r="R18" s="3">
        <f t="shared" si="14"/>
        <v>0</v>
      </c>
      <c r="S18" s="1" t="s">
        <v>63</v>
      </c>
      <c r="T18" s="4">
        <f t="shared" si="15"/>
        <v>0</v>
      </c>
      <c r="U18" s="1" t="s">
        <v>63</v>
      </c>
      <c r="V18" s="4">
        <f t="shared" si="16"/>
        <v>0</v>
      </c>
      <c r="W18" s="1" t="s">
        <v>63</v>
      </c>
      <c r="X18" s="4">
        <f t="shared" si="17"/>
        <v>0</v>
      </c>
      <c r="Y18" s="1" t="s">
        <v>63</v>
      </c>
      <c r="Z18" s="4">
        <f t="shared" si="18"/>
        <v>0</v>
      </c>
      <c r="AA18" s="1" t="s">
        <v>63</v>
      </c>
      <c r="AB18" s="4">
        <f t="shared" si="19"/>
        <v>0</v>
      </c>
      <c r="AC18" s="1" t="s">
        <v>63</v>
      </c>
      <c r="AD18" s="4">
        <f t="shared" si="20"/>
        <v>0</v>
      </c>
      <c r="AE18" s="4">
        <f t="shared" si="21"/>
        <v>0</v>
      </c>
      <c r="AF18" s="3" t="str">
        <f t="shared" si="22"/>
        <v/>
      </c>
      <c r="AG18" s="2" t="s">
        <v>63</v>
      </c>
      <c r="AH18" s="3" t="str">
        <f t="shared" si="23"/>
        <v>NA</v>
      </c>
      <c r="AI18" s="5" t="str">
        <f t="shared" si="0"/>
        <v>NA</v>
      </c>
      <c r="AJ18" s="6">
        <f t="shared" si="24"/>
        <v>0</v>
      </c>
      <c r="AK18" s="3" t="str">
        <f t="shared" si="1"/>
        <v>NA</v>
      </c>
      <c r="AL18" s="310"/>
      <c r="AM18" s="317"/>
      <c r="AN18" s="310"/>
      <c r="AO18" s="315"/>
      <c r="AP18" s="339"/>
      <c r="AQ18" s="342"/>
      <c r="AR18" s="344"/>
      <c r="AS18" s="315"/>
      <c r="AT18" s="315"/>
      <c r="AU18" s="329"/>
      <c r="AV18" s="358" t="str">
        <f t="shared" si="25"/>
        <v/>
      </c>
      <c r="AW18" s="348"/>
      <c r="AX18" s="348"/>
      <c r="AY18" s="348"/>
      <c r="AZ18" s="348"/>
      <c r="BA18" s="348"/>
      <c r="BB18" s="351"/>
    </row>
    <row r="19" spans="1:54">
      <c r="A19" s="310"/>
      <c r="B19" s="360"/>
      <c r="C19" s="310"/>
      <c r="D19" s="505"/>
      <c r="E19" s="505"/>
      <c r="F19" s="505"/>
      <c r="G19" s="319"/>
      <c r="H19" s="360"/>
      <c r="I19" s="321"/>
      <c r="J19" s="317"/>
      <c r="K19" s="315"/>
      <c r="L19" s="346"/>
      <c r="M19" s="315"/>
      <c r="N19" s="316"/>
      <c r="O19" s="3"/>
      <c r="P19" s="3"/>
      <c r="Q19" s="1" t="s">
        <v>63</v>
      </c>
      <c r="R19" s="3">
        <f t="shared" si="14"/>
        <v>0</v>
      </c>
      <c r="S19" s="1" t="s">
        <v>63</v>
      </c>
      <c r="T19" s="4">
        <f t="shared" si="15"/>
        <v>0</v>
      </c>
      <c r="U19" s="1" t="s">
        <v>63</v>
      </c>
      <c r="V19" s="4">
        <f t="shared" si="16"/>
        <v>0</v>
      </c>
      <c r="W19" s="1" t="s">
        <v>63</v>
      </c>
      <c r="X19" s="4">
        <f t="shared" si="17"/>
        <v>0</v>
      </c>
      <c r="Y19" s="1" t="s">
        <v>63</v>
      </c>
      <c r="Z19" s="4">
        <f t="shared" si="18"/>
        <v>0</v>
      </c>
      <c r="AA19" s="1" t="s">
        <v>63</v>
      </c>
      <c r="AB19" s="4">
        <f t="shared" si="19"/>
        <v>0</v>
      </c>
      <c r="AC19" s="1" t="s">
        <v>63</v>
      </c>
      <c r="AD19" s="4">
        <f t="shared" si="20"/>
        <v>0</v>
      </c>
      <c r="AE19" s="4">
        <f t="shared" si="21"/>
        <v>0</v>
      </c>
      <c r="AF19" s="3" t="str">
        <f t="shared" si="22"/>
        <v/>
      </c>
      <c r="AG19" s="2" t="s">
        <v>63</v>
      </c>
      <c r="AH19" s="3" t="str">
        <f t="shared" si="23"/>
        <v>NA</v>
      </c>
      <c r="AI19" s="5" t="str">
        <f t="shared" si="0"/>
        <v>NA</v>
      </c>
      <c r="AJ19" s="6">
        <f t="shared" si="24"/>
        <v>0</v>
      </c>
      <c r="AK19" s="3" t="str">
        <f t="shared" si="1"/>
        <v>NA</v>
      </c>
      <c r="AL19" s="310"/>
      <c r="AM19" s="317"/>
      <c r="AN19" s="310"/>
      <c r="AO19" s="315"/>
      <c r="AP19" s="339"/>
      <c r="AQ19" s="342"/>
      <c r="AR19" s="344"/>
      <c r="AS19" s="315"/>
      <c r="AT19" s="315"/>
      <c r="AU19" s="329"/>
      <c r="AV19" s="358" t="str">
        <f t="shared" si="25"/>
        <v/>
      </c>
      <c r="AW19" s="348"/>
      <c r="AX19" s="348"/>
      <c r="AY19" s="348"/>
      <c r="AZ19" s="348"/>
      <c r="BA19" s="348"/>
      <c r="BB19" s="351"/>
    </row>
    <row r="20" spans="1:54">
      <c r="A20" s="310"/>
      <c r="B20" s="360"/>
      <c r="C20" s="310"/>
      <c r="D20" s="505"/>
      <c r="E20" s="505"/>
      <c r="F20" s="505"/>
      <c r="G20" s="320"/>
      <c r="H20" s="360"/>
      <c r="I20" s="321"/>
      <c r="J20" s="317"/>
      <c r="K20" s="315"/>
      <c r="L20" s="346"/>
      <c r="M20" s="315"/>
      <c r="N20" s="316"/>
      <c r="O20" s="3"/>
      <c r="P20" s="3"/>
      <c r="Q20" s="1" t="s">
        <v>63</v>
      </c>
      <c r="R20" s="3">
        <f t="shared" si="14"/>
        <v>0</v>
      </c>
      <c r="S20" s="1" t="s">
        <v>63</v>
      </c>
      <c r="T20" s="4">
        <f t="shared" si="15"/>
        <v>0</v>
      </c>
      <c r="U20" s="1" t="s">
        <v>63</v>
      </c>
      <c r="V20" s="4">
        <f t="shared" si="16"/>
        <v>0</v>
      </c>
      <c r="W20" s="1" t="s">
        <v>63</v>
      </c>
      <c r="X20" s="4">
        <f t="shared" si="17"/>
        <v>0</v>
      </c>
      <c r="Y20" s="1" t="s">
        <v>63</v>
      </c>
      <c r="Z20" s="4">
        <f t="shared" si="18"/>
        <v>0</v>
      </c>
      <c r="AA20" s="1" t="s">
        <v>63</v>
      </c>
      <c r="AB20" s="4">
        <f t="shared" si="19"/>
        <v>0</v>
      </c>
      <c r="AC20" s="1" t="s">
        <v>63</v>
      </c>
      <c r="AD20" s="4">
        <f t="shared" si="20"/>
        <v>0</v>
      </c>
      <c r="AE20" s="4">
        <f t="shared" si="21"/>
        <v>0</v>
      </c>
      <c r="AF20" s="3" t="str">
        <f t="shared" si="22"/>
        <v/>
      </c>
      <c r="AG20" s="2" t="s">
        <v>63</v>
      </c>
      <c r="AH20" s="3" t="str">
        <f t="shared" si="23"/>
        <v>NA</v>
      </c>
      <c r="AI20" s="5" t="str">
        <f t="shared" si="0"/>
        <v>NA</v>
      </c>
      <c r="AJ20" s="6">
        <f t="shared" si="24"/>
        <v>0</v>
      </c>
      <c r="AK20" s="3" t="str">
        <f t="shared" si="1"/>
        <v>NA</v>
      </c>
      <c r="AL20" s="310"/>
      <c r="AM20" s="317"/>
      <c r="AN20" s="310"/>
      <c r="AO20" s="315"/>
      <c r="AP20" s="340"/>
      <c r="AQ20" s="342"/>
      <c r="AR20" s="345"/>
      <c r="AS20" s="315"/>
      <c r="AT20" s="315"/>
      <c r="AU20" s="330"/>
      <c r="AV20" s="359" t="str">
        <f t="shared" si="25"/>
        <v/>
      </c>
      <c r="AW20" s="349"/>
      <c r="AX20" s="349"/>
      <c r="AY20" s="349"/>
      <c r="AZ20" s="349"/>
      <c r="BA20" s="349"/>
      <c r="BB20" s="352"/>
    </row>
    <row r="21" spans="1:54" ht="80">
      <c r="A21" s="310">
        <v>3</v>
      </c>
      <c r="B21" s="360" t="s">
        <v>366</v>
      </c>
      <c r="C21" s="310" t="s">
        <v>66</v>
      </c>
      <c r="D21" s="310" t="s">
        <v>66</v>
      </c>
      <c r="E21" s="505" t="s">
        <v>66</v>
      </c>
      <c r="F21" s="505" t="s">
        <v>66</v>
      </c>
      <c r="G21" s="318" t="s">
        <v>54</v>
      </c>
      <c r="H21" s="360" t="s">
        <v>367</v>
      </c>
      <c r="I21" s="321" t="s">
        <v>79</v>
      </c>
      <c r="J21" s="317">
        <f>IF(I21="","",IF(I21="Mas de 1 vez al año",5,IF(I21="Al menos 1 vez en el ultimo año",4,IF(I21="Al menos 1 vez en los ultimos 2 años",3,IF(I21="Al menos 1 vez en los ultimos 5 años",2,IF(I21="No se ha presentado en los ultimos 5 años",1,))))))</f>
        <v>5</v>
      </c>
      <c r="K21" s="315" t="str">
        <f>IF(J21&lt;=0,"",IF(J21&lt;=1,"Rara Vez",IF(J21&lt;=2,"Improbable",IF(J21&lt;=3,"Posible",IF(J21&lt;=4,"Probable","Casi seguro")))))</f>
        <v>Casi seguro</v>
      </c>
      <c r="L21" s="346">
        <f>+'[10]PREGUNTAS DE IMPACTO'!I23</f>
        <v>6</v>
      </c>
      <c r="M21" s="315" t="str">
        <f>IF(L21&lt;=0,"",IF(L21&lt;=5,"Moderado",IF(L21&lt;=11,"Mayor",IF(L21&lt;=20,"Catastrofico","Catastrofico"))))</f>
        <v>Mayor</v>
      </c>
      <c r="N21" s="316" t="str">
        <f>IF(OR(AND(K21="RaraVez",M21="Insignificante"),AND(K21="Rara Vez",M21="Menor"),AND(K21="Improbable",M21="Insignificante"),AND(K21="Improbable",M21="Menor")),"Bajo",IF(OR(AND(K21="Rara Vez",M21="Moderado"),AND(K21="Improbable",M21="Moderado"),AND(K21="Posible",M21="Menor"),AND(K21="Probable",M21="Insignificante")),"Moderado",IF(OR(AND(K21="Rara Vez",M21="Mayor"),AND(K21="Improbable",M21="Mayor"),AND(K21="Posible",M21="Moderado"),AND(K21="Probable",M21="Moderado"),AND(K21="Probable",M21="Menor"),AND(K21="Casi seguro",M21="Insignificante"),AND(K21="Casi seguro",M21="Menor")),"Alto",IF(OR(AND(K21="Rara Vez",M21="Catastrofico"),AND(K21="Improbable",M21="Catastrofico"),AND(K21="Posible",M21="Catastrofico"),AND(K21="Posible",M21="Mayor"),AND(K21="Probable",M21="Catastrofico"),AND(K21="Probable",M21="Mayor"),AND(K21="Casi seguro",M21="Moderado"),AND(K21="Casi seguro",M21="Mayor"),AND(K21="Casi seguro",M21="Catastrofico")),"Extremo",""))))</f>
        <v>Extremo</v>
      </c>
      <c r="O21" s="18">
        <v>1</v>
      </c>
      <c r="P21" s="25" t="s">
        <v>368</v>
      </c>
      <c r="Q21" s="21" t="s">
        <v>67</v>
      </c>
      <c r="R21" s="18">
        <f>IF(Q21="","",IF(Q21="Asignado",15,IF(Q21="No Asigando",0,)))</f>
        <v>15</v>
      </c>
      <c r="S21" s="21" t="s">
        <v>68</v>
      </c>
      <c r="T21" s="64">
        <f>IF(S21="","",IF(S21="Adecuado",15,IF(S21="inadecuado",0,)))</f>
        <v>15</v>
      </c>
      <c r="U21" s="21" t="s">
        <v>69</v>
      </c>
      <c r="V21" s="64">
        <f>IF(U21="","",IF(U21="Oportuna",15,IF(U21="inoportuna",0,)))</f>
        <v>15</v>
      </c>
      <c r="W21" s="21" t="s">
        <v>150</v>
      </c>
      <c r="X21" s="64">
        <f>IF(W21="","",IF(W21="Prevenir",15,IF(W21="Detectar",10,IF(W21="No es control",0,))))</f>
        <v>10</v>
      </c>
      <c r="Y21" s="21" t="s">
        <v>71</v>
      </c>
      <c r="Z21" s="64">
        <f>IF(Y21="","",IF(Y21="Confiable",15,IF(Y21="No confiable",0,)))</f>
        <v>15</v>
      </c>
      <c r="AA21" s="21" t="s">
        <v>72</v>
      </c>
      <c r="AB21" s="64">
        <f>IF(AA21="","",IF(AA21="Se investigan y resuelven oportunamente",15,IF(AA21="Nose investigan y resuelven oportunamente",0,)))</f>
        <v>15</v>
      </c>
      <c r="AC21" s="21" t="s">
        <v>73</v>
      </c>
      <c r="AD21" s="64">
        <f>IF(AC21="","",IF(AC21="Completa",10,IF(AC21="Incompleta,No existe",5,)))</f>
        <v>10</v>
      </c>
      <c r="AE21" s="64">
        <f>+R21+T21+V21+X21+Z21+AB21+AD21</f>
        <v>95</v>
      </c>
      <c r="AF21" s="18" t="str">
        <f>IF(AE21&lt;=0,"",IF(AE21=0,"NA",IF(AE21&lt;=85,"Debil",IF(AE21&lt;=95,"Moderado",IF(AE21&lt;=100,"Fuerte","Fuerte")))))</f>
        <v>Moderado</v>
      </c>
      <c r="AG21" s="2" t="s">
        <v>74</v>
      </c>
      <c r="AH21" s="18" t="str">
        <f>IF(AG21="","",IF(AG21="El control no se ejecuta por parte del responsable","Debil",IF(AG21="El control se ejecuta algunas veces por parte del responsable","Moderado",IF(AG21="El control se ejecuta de manera consistente por parte del responsable","Fuerte",IF(AG21="NA","NA","""")))))</f>
        <v>Fuerte</v>
      </c>
      <c r="AI21" s="22" t="str">
        <f t="shared" si="0"/>
        <v>Moderado</v>
      </c>
      <c r="AJ21" s="19">
        <f>IF(AI21="","",IF(AI21="Fuerte",100,IF(AI21="Moderado",50,IF(AI21="Debil",0,))))</f>
        <v>50</v>
      </c>
      <c r="AK21" s="18" t="str">
        <f t="shared" si="1"/>
        <v>Si</v>
      </c>
      <c r="AL21" s="310">
        <f>COUNTA(O21,O22,O23,O24,O25)</f>
        <v>1</v>
      </c>
      <c r="AM21" s="317">
        <f>(+AJ21+AJ22+AJ23+AJ24+AJ25)/AL21</f>
        <v>50</v>
      </c>
      <c r="AN21" s="310" t="str">
        <f>IF(AM21&lt;0,"",IF(AM21&lt;50,"Debil",IF(AM21&lt;=99,"Moderado",IF(AM21&lt;=100,"Fuerte","Fuerte"))))</f>
        <v>Moderado</v>
      </c>
      <c r="AO21" s="315" t="s">
        <v>26</v>
      </c>
      <c r="AP21" s="338" t="str">
        <f>IF(OR(AND(AN21="Fuerte",AO21="directamente")),"2",IF(OR(AND(AN21="Fuerte",AO21="no disminuye")),"0",IF(OR(AND(AN21="Moderado",AO21="directamente")),"1",IF(OR(AND(AN21="Moderado",AO21="no disminuye")),"0",IF(OR(AND(AN21="Debil",AO21="directamente")),"0",IF(OR(AND(AN21="Debil",AO21="no disminuye")),"0",""))))))</f>
        <v>1</v>
      </c>
      <c r="AQ21" s="341">
        <f>+J21-AP21</f>
        <v>4</v>
      </c>
      <c r="AR21" s="343">
        <f>+J21-AP21</f>
        <v>4</v>
      </c>
      <c r="AS21" s="315" t="str">
        <f>IF(AQ21&lt;-1,"",IF(AQ21&lt;=1,"Rara Vez",IF(AQ21&lt;=2,"Improbable",IF(AQ21&lt;=3,"Posible",IF(AQ21&lt;=4,"Probable","Casi seguro")))))</f>
        <v>Probable</v>
      </c>
      <c r="AT21" s="315" t="str">
        <f>IF(L21&lt;=0,"",IF(L21&lt;=5,"Moderado",IF(L21&lt;=11,"Mayor",IF(L21&lt;=20,"Catastrofico","Catastrofico"))))</f>
        <v>Mayor</v>
      </c>
      <c r="AU21" s="328" t="str">
        <f>IF(OR(AND(AS21="RaraVez",AT21="Insignificante"),AND(AS21="Rara Vez",AT21="Menor"),AND(AS21="Improbable",AT21="Insignificante"),AND(AS21="Improbable",AT21="Menor")),"Bajo",IF(OR(AND(AS21="Rara Vez",AT21="Moderado"),AND(AS21="Improbable",AT21="Moderado"),AND(AS21="Posible",AT21="Menor"),AND(AS21="Probable",AT21="Insignificante")),"Moderado",IF(OR(AND(AS21="Rara Vez",AT21="Mayor"),AND(AS21="Improbable",AT21="Mayor"),AND(AS21="Posible",AT21="Moderado"),AND(AS21="Probable",AT21="Moderado"),AND(AS21="Probable",AT21="Menor"),AND(AS21="Casi seguro",AT21="Insignificante"),AND(AS21="Casi seguro",AT21="Menor")),"Alto",IF(OR(AND(AS21="Rara Vez",AT21="Catastrofico"),AND(AS21="Improbable",AT21="Catastrofico"),AND(AS21="Posible",AT21="Catastrofico"),AND(AS21="Posible",AT21="Mayor"),AND(AS21="Probable",AT21="Catastrofico"),AND(AS21="Probable",AT21="Mayor"),AND(AS21="Casi seguro",AT21="Moderado"),AND(AS21="Casi seguro",AT21="Mayor"),AND(AS21="Casi seguro",AT21="Catastrofico")),"Extremo",""))))</f>
        <v>Extremo</v>
      </c>
      <c r="AV21" s="357" t="str">
        <f>IF(AU21="","",IF(AU21="Extremo","Evitar el riesgo",IF(AU21="Alto","Compartir el riesgo",IF(AU21="Moderado","Reducir el riesgo",IF(AU21="Bajo","Reducir el riesgo")))))</f>
        <v>Evitar el riesgo</v>
      </c>
      <c r="AW21" s="353"/>
      <c r="AX21" s="347">
        <v>45292</v>
      </c>
      <c r="AY21" s="347">
        <v>45657</v>
      </c>
      <c r="AZ21" s="353"/>
      <c r="BA21" s="353" t="s">
        <v>76</v>
      </c>
      <c r="BB21" s="350" t="s">
        <v>369</v>
      </c>
    </row>
    <row r="22" spans="1:54">
      <c r="A22" s="310"/>
      <c r="B22" s="360"/>
      <c r="C22" s="310"/>
      <c r="D22" s="310"/>
      <c r="E22" s="505"/>
      <c r="F22" s="505"/>
      <c r="G22" s="319"/>
      <c r="H22" s="360"/>
      <c r="I22" s="321"/>
      <c r="J22" s="317"/>
      <c r="K22" s="315"/>
      <c r="L22" s="346"/>
      <c r="M22" s="315"/>
      <c r="N22" s="316"/>
      <c r="O22" s="3"/>
      <c r="P22" s="3"/>
      <c r="Q22" s="1" t="s">
        <v>63</v>
      </c>
      <c r="R22" s="3">
        <f t="shared" ref="R22:R25" si="26">IF(Q22="","",IF(Q22="Asignado",15,IF(Q22="No Asigando",0,)))</f>
        <v>0</v>
      </c>
      <c r="S22" s="1" t="s">
        <v>63</v>
      </c>
      <c r="T22" s="4">
        <f t="shared" ref="T22:T25" si="27">IF(S22="","",IF(S22="Adecuado",15,IF(S22="inadecuado",0,)))</f>
        <v>0</v>
      </c>
      <c r="U22" s="1" t="s">
        <v>63</v>
      </c>
      <c r="V22" s="4">
        <f t="shared" ref="V22:V25" si="28">IF(U22="","",IF(U22="Oportuna",15,IF(U22="inoportuna",0,)))</f>
        <v>0</v>
      </c>
      <c r="W22" s="1" t="s">
        <v>63</v>
      </c>
      <c r="X22" s="4">
        <f t="shared" ref="X22:X25" si="29">IF(W22="","",IF(W22="Prevenir",15,IF(W22="Detectar",10,IF(W22="No es control",0,))))</f>
        <v>0</v>
      </c>
      <c r="Y22" s="1" t="s">
        <v>63</v>
      </c>
      <c r="Z22" s="4">
        <f t="shared" ref="Z22:Z25" si="30">IF(Y22="","",IF(Y22="Confiable",15,IF(Y22="No confiable",0,)))</f>
        <v>0</v>
      </c>
      <c r="AA22" s="1" t="s">
        <v>63</v>
      </c>
      <c r="AB22" s="4">
        <f t="shared" ref="AB22:AB25" si="31">IF(AA22="","",IF(AA22="Se investigan y resuelven oportunamente",15,IF(AA22="Nose investigan y resuelven oportunamente",0,)))</f>
        <v>0</v>
      </c>
      <c r="AC22" s="1" t="s">
        <v>63</v>
      </c>
      <c r="AD22" s="4">
        <f t="shared" ref="AD22:AD25" si="32">IF(AC22="","",IF(AC22="Completa",10,IF(AC22="Incompleta,No existe",5,)))</f>
        <v>0</v>
      </c>
      <c r="AE22" s="4">
        <f t="shared" ref="AE22:AE25" si="33">+R22+T22+V22+X22+Z22+AB22+AD22</f>
        <v>0</v>
      </c>
      <c r="AF22" s="3" t="str">
        <f t="shared" ref="AF22:AF25" si="34">IF(AE22&lt;=0,"",IF(AE22=0,"NA",IF(AE22&lt;=85,"Debil",IF(AE22&lt;=95,"Moderado",IF(AE22&lt;=100,"Fuerte","Fuerte")))))</f>
        <v/>
      </c>
      <c r="AG22" s="2" t="s">
        <v>63</v>
      </c>
      <c r="AH22" s="3" t="str">
        <f t="shared" ref="AH22:AH25" si="35">IF(AG22="","",IF(AG22="El control no se ejecuta por parte del responsable","Debil",IF(AG22="El control se ejecuta algunas veces por parte del responsable","Moderado",IF(AG22="El control se ejecuta de manera consistente por parte del responsable","Fuerte",IF(AG22="NA","NA","""")))))</f>
        <v>NA</v>
      </c>
      <c r="AI22" s="5" t="str">
        <f t="shared" si="0"/>
        <v>NA</v>
      </c>
      <c r="AJ22" s="6">
        <f t="shared" ref="AJ22:AJ25" si="36">IF(AI22="","",IF(AI22="Fuerte",100,IF(AI22="Moderado",50,IF(AI22="Debil",0,))))</f>
        <v>0</v>
      </c>
      <c r="AK22" s="3" t="str">
        <f t="shared" si="1"/>
        <v>NA</v>
      </c>
      <c r="AL22" s="310"/>
      <c r="AM22" s="317"/>
      <c r="AN22" s="310"/>
      <c r="AO22" s="315"/>
      <c r="AP22" s="339"/>
      <c r="AQ22" s="342"/>
      <c r="AR22" s="344"/>
      <c r="AS22" s="315"/>
      <c r="AT22" s="315"/>
      <c r="AU22" s="329"/>
      <c r="AV22" s="358" t="str">
        <f t="shared" ref="AV22:AV25" si="37">IF(AU22="","",IF(AU22="El control no se ejecuta por parte del responsable","Debil",IF(AU22="El control se ejecuta algunas veces por parte del responsable","Moderado",IF(AU22="El control se ejecuta de manera consistente por parte del responsable","Fuerte","Fuerte"))))</f>
        <v/>
      </c>
      <c r="AW22" s="348"/>
      <c r="AX22" s="348"/>
      <c r="AY22" s="348"/>
      <c r="AZ22" s="348"/>
      <c r="BA22" s="348"/>
      <c r="BB22" s="351"/>
    </row>
    <row r="23" spans="1:54">
      <c r="A23" s="310"/>
      <c r="B23" s="360"/>
      <c r="C23" s="310"/>
      <c r="D23" s="310"/>
      <c r="E23" s="505"/>
      <c r="F23" s="505"/>
      <c r="G23" s="319"/>
      <c r="H23" s="360"/>
      <c r="I23" s="321"/>
      <c r="J23" s="317"/>
      <c r="K23" s="315"/>
      <c r="L23" s="346"/>
      <c r="M23" s="315"/>
      <c r="N23" s="316"/>
      <c r="O23" s="3"/>
      <c r="P23" s="3"/>
      <c r="Q23" s="1" t="s">
        <v>63</v>
      </c>
      <c r="R23" s="3">
        <f t="shared" si="26"/>
        <v>0</v>
      </c>
      <c r="S23" s="1" t="s">
        <v>63</v>
      </c>
      <c r="T23" s="4">
        <f t="shared" si="27"/>
        <v>0</v>
      </c>
      <c r="U23" s="1" t="s">
        <v>63</v>
      </c>
      <c r="V23" s="4">
        <f t="shared" si="28"/>
        <v>0</v>
      </c>
      <c r="W23" s="1" t="s">
        <v>63</v>
      </c>
      <c r="X23" s="4">
        <f t="shared" si="29"/>
        <v>0</v>
      </c>
      <c r="Y23" s="1" t="s">
        <v>63</v>
      </c>
      <c r="Z23" s="4">
        <f t="shared" si="30"/>
        <v>0</v>
      </c>
      <c r="AA23" s="1" t="s">
        <v>63</v>
      </c>
      <c r="AB23" s="4">
        <f t="shared" si="31"/>
        <v>0</v>
      </c>
      <c r="AC23" s="1" t="s">
        <v>63</v>
      </c>
      <c r="AD23" s="4">
        <f t="shared" si="32"/>
        <v>0</v>
      </c>
      <c r="AE23" s="4">
        <f t="shared" si="33"/>
        <v>0</v>
      </c>
      <c r="AF23" s="3" t="str">
        <f t="shared" si="34"/>
        <v/>
      </c>
      <c r="AG23" s="2" t="s">
        <v>63</v>
      </c>
      <c r="AH23" s="3" t="str">
        <f t="shared" si="35"/>
        <v>NA</v>
      </c>
      <c r="AI23" s="5" t="str">
        <f t="shared" si="0"/>
        <v>NA</v>
      </c>
      <c r="AJ23" s="6">
        <f t="shared" si="36"/>
        <v>0</v>
      </c>
      <c r="AK23" s="3" t="str">
        <f t="shared" si="1"/>
        <v>NA</v>
      </c>
      <c r="AL23" s="310"/>
      <c r="AM23" s="317"/>
      <c r="AN23" s="310"/>
      <c r="AO23" s="315"/>
      <c r="AP23" s="339"/>
      <c r="AQ23" s="342"/>
      <c r="AR23" s="344"/>
      <c r="AS23" s="315"/>
      <c r="AT23" s="315"/>
      <c r="AU23" s="329"/>
      <c r="AV23" s="358" t="str">
        <f t="shared" si="37"/>
        <v/>
      </c>
      <c r="AW23" s="348"/>
      <c r="AX23" s="348"/>
      <c r="AY23" s="348"/>
      <c r="AZ23" s="348"/>
      <c r="BA23" s="348"/>
      <c r="BB23" s="351"/>
    </row>
    <row r="24" spans="1:54">
      <c r="A24" s="310"/>
      <c r="B24" s="360"/>
      <c r="C24" s="310"/>
      <c r="D24" s="310"/>
      <c r="E24" s="505"/>
      <c r="F24" s="505"/>
      <c r="G24" s="319"/>
      <c r="H24" s="360"/>
      <c r="I24" s="321"/>
      <c r="J24" s="317"/>
      <c r="K24" s="315"/>
      <c r="L24" s="346"/>
      <c r="M24" s="315"/>
      <c r="N24" s="316"/>
      <c r="O24" s="3"/>
      <c r="P24" s="3"/>
      <c r="Q24" s="1" t="s">
        <v>63</v>
      </c>
      <c r="R24" s="3">
        <f t="shared" si="26"/>
        <v>0</v>
      </c>
      <c r="S24" s="1" t="s">
        <v>63</v>
      </c>
      <c r="T24" s="4">
        <f t="shared" si="27"/>
        <v>0</v>
      </c>
      <c r="U24" s="1" t="s">
        <v>63</v>
      </c>
      <c r="V24" s="4">
        <f t="shared" si="28"/>
        <v>0</v>
      </c>
      <c r="W24" s="1" t="s">
        <v>63</v>
      </c>
      <c r="X24" s="4">
        <f t="shared" si="29"/>
        <v>0</v>
      </c>
      <c r="Y24" s="1" t="s">
        <v>63</v>
      </c>
      <c r="Z24" s="4">
        <f t="shared" si="30"/>
        <v>0</v>
      </c>
      <c r="AA24" s="1" t="s">
        <v>63</v>
      </c>
      <c r="AB24" s="4">
        <f t="shared" si="31"/>
        <v>0</v>
      </c>
      <c r="AC24" s="1" t="s">
        <v>63</v>
      </c>
      <c r="AD24" s="4">
        <f t="shared" si="32"/>
        <v>0</v>
      </c>
      <c r="AE24" s="4">
        <f t="shared" si="33"/>
        <v>0</v>
      </c>
      <c r="AF24" s="3" t="str">
        <f t="shared" si="34"/>
        <v/>
      </c>
      <c r="AG24" s="2" t="s">
        <v>63</v>
      </c>
      <c r="AH24" s="3" t="str">
        <f t="shared" si="35"/>
        <v>NA</v>
      </c>
      <c r="AI24" s="5" t="str">
        <f t="shared" si="0"/>
        <v>NA</v>
      </c>
      <c r="AJ24" s="6">
        <f t="shared" si="36"/>
        <v>0</v>
      </c>
      <c r="AK24" s="3" t="str">
        <f t="shared" si="1"/>
        <v>NA</v>
      </c>
      <c r="AL24" s="310"/>
      <c r="AM24" s="317"/>
      <c r="AN24" s="310"/>
      <c r="AO24" s="315"/>
      <c r="AP24" s="339"/>
      <c r="AQ24" s="342"/>
      <c r="AR24" s="344"/>
      <c r="AS24" s="315"/>
      <c r="AT24" s="315"/>
      <c r="AU24" s="329"/>
      <c r="AV24" s="358" t="str">
        <f t="shared" si="37"/>
        <v/>
      </c>
      <c r="AW24" s="348"/>
      <c r="AX24" s="348"/>
      <c r="AY24" s="348"/>
      <c r="AZ24" s="348"/>
      <c r="BA24" s="348"/>
      <c r="BB24" s="351"/>
    </row>
    <row r="25" spans="1:54">
      <c r="A25" s="310"/>
      <c r="B25" s="360"/>
      <c r="C25" s="310"/>
      <c r="D25" s="310"/>
      <c r="E25" s="505"/>
      <c r="F25" s="505"/>
      <c r="G25" s="320"/>
      <c r="H25" s="360"/>
      <c r="I25" s="321"/>
      <c r="J25" s="317"/>
      <c r="K25" s="315"/>
      <c r="L25" s="346"/>
      <c r="M25" s="315"/>
      <c r="N25" s="316"/>
      <c r="O25" s="3"/>
      <c r="P25" s="3"/>
      <c r="Q25" s="1" t="s">
        <v>63</v>
      </c>
      <c r="R25" s="3">
        <f t="shared" si="26"/>
        <v>0</v>
      </c>
      <c r="S25" s="1" t="s">
        <v>63</v>
      </c>
      <c r="T25" s="4">
        <f t="shared" si="27"/>
        <v>0</v>
      </c>
      <c r="U25" s="1" t="s">
        <v>63</v>
      </c>
      <c r="V25" s="4">
        <f t="shared" si="28"/>
        <v>0</v>
      </c>
      <c r="W25" s="1" t="s">
        <v>63</v>
      </c>
      <c r="X25" s="4">
        <f t="shared" si="29"/>
        <v>0</v>
      </c>
      <c r="Y25" s="1" t="s">
        <v>63</v>
      </c>
      <c r="Z25" s="4">
        <f t="shared" si="30"/>
        <v>0</v>
      </c>
      <c r="AA25" s="1" t="s">
        <v>63</v>
      </c>
      <c r="AB25" s="4">
        <f t="shared" si="31"/>
        <v>0</v>
      </c>
      <c r="AC25" s="1" t="s">
        <v>63</v>
      </c>
      <c r="AD25" s="4">
        <f t="shared" si="32"/>
        <v>0</v>
      </c>
      <c r="AE25" s="4">
        <f t="shared" si="33"/>
        <v>0</v>
      </c>
      <c r="AF25" s="3" t="str">
        <f t="shared" si="34"/>
        <v/>
      </c>
      <c r="AG25" s="2" t="s">
        <v>63</v>
      </c>
      <c r="AH25" s="3" t="str">
        <f t="shared" si="35"/>
        <v>NA</v>
      </c>
      <c r="AI25" s="5" t="str">
        <f t="shared" si="0"/>
        <v>NA</v>
      </c>
      <c r="AJ25" s="6">
        <f t="shared" si="36"/>
        <v>0</v>
      </c>
      <c r="AK25" s="3" t="str">
        <f t="shared" si="1"/>
        <v>NA</v>
      </c>
      <c r="AL25" s="310"/>
      <c r="AM25" s="317"/>
      <c r="AN25" s="310"/>
      <c r="AO25" s="315"/>
      <c r="AP25" s="340"/>
      <c r="AQ25" s="342"/>
      <c r="AR25" s="345"/>
      <c r="AS25" s="315"/>
      <c r="AT25" s="315"/>
      <c r="AU25" s="330"/>
      <c r="AV25" s="359" t="str">
        <f t="shared" si="37"/>
        <v/>
      </c>
      <c r="AW25" s="349"/>
      <c r="AX25" s="349"/>
      <c r="AY25" s="349"/>
      <c r="AZ25" s="349"/>
      <c r="BA25" s="349"/>
      <c r="BB25" s="352"/>
    </row>
    <row r="26" spans="1:54" ht="80">
      <c r="A26" s="310">
        <v>4</v>
      </c>
      <c r="B26" s="360" t="s">
        <v>370</v>
      </c>
      <c r="C26" s="310" t="s">
        <v>66</v>
      </c>
      <c r="D26" s="505" t="s">
        <v>66</v>
      </c>
      <c r="E26" s="505" t="s">
        <v>66</v>
      </c>
      <c r="F26" s="505" t="s">
        <v>66</v>
      </c>
      <c r="G26" s="318" t="s">
        <v>54</v>
      </c>
      <c r="H26" s="360" t="s">
        <v>371</v>
      </c>
      <c r="I26" s="321" t="s">
        <v>86</v>
      </c>
      <c r="J26" s="317">
        <f>IF(I26="","",IF(I26="Mas de 1 vez al año",5,IF(I26="Al menos 1 vez en el ultimo año",4,IF(I26="Al menos 1 vez en los ultimos 2 años",3,IF(I26="Al menos 1 vez en los ultimos 5 años",2,IF(I26="No se ha presentado en los ultimos 5 años",1,))))))</f>
        <v>2</v>
      </c>
      <c r="K26" s="315" t="str">
        <f>IF(J26&lt;=0,"",IF(J26&lt;=1,"Rara Vez",IF(J26&lt;=2,"Improbable",IF(J26&lt;=3,"Posible",IF(J26&lt;=4,"Probable","Casi seguro")))))</f>
        <v>Improbable</v>
      </c>
      <c r="L26" s="346">
        <f>+'[10]PREGUNTAS DE IMPACTO'!L23</f>
        <v>6</v>
      </c>
      <c r="M26" s="315" t="str">
        <f>IF(L26&lt;=0,"",IF(L26&lt;=5,"Moderado",IF(L26&lt;=11,"Mayor",IF(L26&lt;=20,"Catastrofico","Catastrofico"))))</f>
        <v>Mayor</v>
      </c>
      <c r="N26" s="316" t="str">
        <f>IF(OR(AND(K26="RaraVez",M26="Insignificante"),AND(K26="Rara Vez",M26="Menor"),AND(K26="Improbable",M26="Insignificante"),AND(K26="Improbable",M26="Menor")),"Bajo",IF(OR(AND(K26="Rara Vez",M26="Moderado"),AND(K26="Improbable",M26="Moderado"),AND(K26="Posible",M26="Menor"),AND(K26="Probable",M26="Insignificante")),"Moderado",IF(OR(AND(K26="Rara Vez",M26="Mayor"),AND(K26="Improbable",M26="Mayor"),AND(K26="Posible",M26="Moderado"),AND(K26="Probable",M26="Moderado"),AND(K26="Probable",M26="Menor"),AND(K26="Casi seguro",M26="Insignificante"),AND(K26="Casi seguro",M26="Menor")),"Alto",IF(OR(AND(K26="Rara Vez",M26="Catastrofico"),AND(K26="Improbable",M26="Catastrofico"),AND(K26="Posible",M26="Catastrofico"),AND(K26="Posible",M26="Mayor"),AND(K26="Probable",M26="Catastrofico"),AND(K26="Probable",M26="Mayor"),AND(K26="Casi seguro",M26="Moderado"),AND(K26="Casi seguro",M26="Mayor"),AND(K26="Casi seguro",M26="Catastrofico")),"Extremo",""))))</f>
        <v>Alto</v>
      </c>
      <c r="O26" s="18">
        <v>1</v>
      </c>
      <c r="P26" s="25" t="s">
        <v>372</v>
      </c>
      <c r="Q26" s="21" t="s">
        <v>67</v>
      </c>
      <c r="R26" s="18">
        <f>IF(Q26="","",IF(Q26="Asignado",15,IF(Q26="No Asigando",0,)))</f>
        <v>15</v>
      </c>
      <c r="S26" s="21" t="s">
        <v>68</v>
      </c>
      <c r="T26" s="64">
        <f>IF(S26="","",IF(S26="Adecuado",15,IF(S26="inadecuado",0,)))</f>
        <v>15</v>
      </c>
      <c r="U26" s="21" t="s">
        <v>69</v>
      </c>
      <c r="V26" s="64">
        <f>IF(U26="","",IF(U26="Oportuna",15,IF(U26="inoportuna",0,)))</f>
        <v>15</v>
      </c>
      <c r="W26" s="21" t="s">
        <v>150</v>
      </c>
      <c r="X26" s="64">
        <f>IF(W26="","",IF(W26="Prevenir",15,IF(W26="Detectar",10,IF(W26="No es control",0,))))</f>
        <v>10</v>
      </c>
      <c r="Y26" s="21" t="s">
        <v>71</v>
      </c>
      <c r="Z26" s="64">
        <f>IF(Y26="","",IF(Y26="Confiable",15,IF(Y26="No confiable",0,)))</f>
        <v>15</v>
      </c>
      <c r="AA26" s="21" t="s">
        <v>72</v>
      </c>
      <c r="AB26" s="64">
        <f>IF(AA26="","",IF(AA26="Se investigan y resuelven oportunamente",15,IF(AA26="Nose investigan y resuelven oportunamente",0,)))</f>
        <v>15</v>
      </c>
      <c r="AC26" s="21" t="s">
        <v>73</v>
      </c>
      <c r="AD26" s="64">
        <f>IF(AC26="","",IF(AC26="Completa",10,IF(AC26="Incompleta,No existe",5,)))</f>
        <v>10</v>
      </c>
      <c r="AE26" s="64">
        <f>+R26+T26+V26+X26+Z26+AB26+AD26</f>
        <v>95</v>
      </c>
      <c r="AF26" s="18" t="str">
        <f>IF(AE26&lt;=0,"",IF(AE26=0,"NA",IF(AE26&lt;=85,"Debil",IF(AE26&lt;=95,"Moderado",IF(AE26&lt;=100,"Fuerte","Fuerte")))))</f>
        <v>Moderado</v>
      </c>
      <c r="AG26" s="2" t="s">
        <v>74</v>
      </c>
      <c r="AH26" s="18" t="str">
        <f>IF(AG26="","",IF(AG26="El control no se ejecuta por parte del responsable","Debil",IF(AG26="El control se ejecuta algunas veces por parte del responsable","Moderado",IF(AG26="El control se ejecuta de manera consistente por parte del responsable","Fuerte",IF(AG26="NA","NA","""")))))</f>
        <v>Fuerte</v>
      </c>
      <c r="AI26" s="22" t="str">
        <f t="shared" si="0"/>
        <v>Moderado</v>
      </c>
      <c r="AJ26" s="19">
        <f>IF(AI26="","",IF(AI26="Fuerte",100,IF(AI26="Moderado",50,IF(AI26="Debil",0,))))</f>
        <v>50</v>
      </c>
      <c r="AK26" s="18" t="str">
        <f t="shared" si="1"/>
        <v>Si</v>
      </c>
      <c r="AL26" s="310">
        <f>COUNTA(O26,O27,O28,O29,O30)</f>
        <v>1</v>
      </c>
      <c r="AM26" s="317">
        <f>(+AJ26+AJ27+AJ28+AJ29+AJ30)/AL26</f>
        <v>50</v>
      </c>
      <c r="AN26" s="310" t="str">
        <f>IF(AM26&lt;0,"",IF(AM26&lt;50,"Debil",IF(AM26&lt;=99,"Moderado",IF(AM26&lt;=100,"Fuerte","Fuerte"))))</f>
        <v>Moderado</v>
      </c>
      <c r="AO26" s="315" t="s">
        <v>26</v>
      </c>
      <c r="AP26" s="338" t="str">
        <f>IF(OR(AND(AN26="Fuerte",AO26="directamente")),"2",IF(OR(AND(AN26="Fuerte",AO26="no disminuye")),"0",IF(OR(AND(AN26="Moderado",AO26="directamente")),"1",IF(OR(AND(AN26="Moderado",AO26="no disminuye")),"0",IF(OR(AND(AN26="Debil",AO26="directamente")),"0",IF(OR(AND(AN26="Debil",AO26="no disminuye")),"0",""))))))</f>
        <v>1</v>
      </c>
      <c r="AQ26" s="341">
        <f>+J26-AP26</f>
        <v>1</v>
      </c>
      <c r="AR26" s="343">
        <f>+J26-AP26</f>
        <v>1</v>
      </c>
      <c r="AS26" s="315" t="str">
        <f>IF(AQ26&lt;-1,"",IF(AQ26&lt;=1,"Rara Vez",IF(AQ26&lt;=2,"Improbable",IF(AQ26&lt;=3,"Posible",IF(AQ26&lt;=4,"Probable","Casi seguro")))))</f>
        <v>Rara Vez</v>
      </c>
      <c r="AT26" s="315" t="str">
        <f>IF(L26&lt;=0,"",IF(L26&lt;=5,"Moderado",IF(L26&lt;=11,"Mayor",IF(L26&lt;=20,"Catastrofico","Catastrofico"))))</f>
        <v>Mayor</v>
      </c>
      <c r="AU26" s="328" t="str">
        <f>IF(OR(AND(AS26="RaraVez",AT26="Insignificante"),AND(AS26="Rara Vez",AT26="Menor"),AND(AS26="Improbable",AT26="Insignificante"),AND(AS26="Improbable",AT26="Menor")),"Bajo",IF(OR(AND(AS26="Rara Vez",AT26="Moderado"),AND(AS26="Improbable",AT26="Moderado"),AND(AS26="Posible",AT26="Menor"),AND(AS26="Probable",AT26="Insignificante")),"Moderado",IF(OR(AND(AS26="Rara Vez",AT26="Mayor"),AND(AS26="Improbable",AT26="Mayor"),AND(AS26="Posible",AT26="Moderado"),AND(AS26="Probable",AT26="Moderado"),AND(AS26="Probable",AT26="Menor"),AND(AS26="Casi seguro",AT26="Insignificante"),AND(AS26="Casi seguro",AT26="Menor")),"Alto",IF(OR(AND(AS26="Rara Vez",AT26="Catastrofico"),AND(AS26="Improbable",AT26="Catastrofico"),AND(AS26="Posible",AT26="Catastrofico"),AND(AS26="Posible",AT26="Mayor"),AND(AS26="Probable",AT26="Catastrofico"),AND(AS26="Probable",AT26="Mayor"),AND(AS26="Casi seguro",AT26="Moderado"),AND(AS26="Casi seguro",AT26="Mayor"),AND(AS26="Casi seguro",AT26="Catastrofico")),"Extremo",""))))</f>
        <v>Alto</v>
      </c>
      <c r="AV26" s="357" t="str">
        <f>IF(AU26="","",IF(AU26="Extremo","Evitar el riesgo",IF(AU26="Alto","Compartir el riesgo",IF(AU26="Moderado","Reducir el riesgo",IF(AU26="Bajo","Reducir el riesgo")))))</f>
        <v>Compartir el riesgo</v>
      </c>
      <c r="AW26" s="353"/>
      <c r="AX26" s="347">
        <v>45292</v>
      </c>
      <c r="AY26" s="347">
        <v>45657</v>
      </c>
      <c r="AZ26" s="353"/>
      <c r="BA26" s="353" t="s">
        <v>76</v>
      </c>
      <c r="BB26" s="350" t="s">
        <v>369</v>
      </c>
    </row>
    <row r="27" spans="1:54">
      <c r="A27" s="310"/>
      <c r="B27" s="360"/>
      <c r="C27" s="310"/>
      <c r="D27" s="505"/>
      <c r="E27" s="505"/>
      <c r="F27" s="505"/>
      <c r="G27" s="319"/>
      <c r="H27" s="360"/>
      <c r="I27" s="321"/>
      <c r="J27" s="317"/>
      <c r="K27" s="315"/>
      <c r="L27" s="346"/>
      <c r="M27" s="315"/>
      <c r="N27" s="316"/>
      <c r="O27" s="3"/>
      <c r="P27" s="3"/>
      <c r="Q27" s="1" t="s">
        <v>63</v>
      </c>
      <c r="R27" s="3">
        <f t="shared" ref="R27:R30" si="38">IF(Q27="","",IF(Q27="Asignado",15,IF(Q27="No Asigando",0,)))</f>
        <v>0</v>
      </c>
      <c r="S27" s="1" t="s">
        <v>63</v>
      </c>
      <c r="T27" s="4">
        <f t="shared" ref="T27:T30" si="39">IF(S27="","",IF(S27="Adecuado",15,IF(S27="inadecuado",0,)))</f>
        <v>0</v>
      </c>
      <c r="U27" s="1" t="s">
        <v>63</v>
      </c>
      <c r="V27" s="4">
        <f t="shared" ref="V27:V30" si="40">IF(U27="","",IF(U27="Oportuna",15,IF(U27="inoportuna",0,)))</f>
        <v>0</v>
      </c>
      <c r="W27" s="1" t="s">
        <v>63</v>
      </c>
      <c r="X27" s="4">
        <f t="shared" ref="X27:X30" si="41">IF(W27="","",IF(W27="Prevenir",15,IF(W27="Detectar",10,IF(W27="No es control",0,))))</f>
        <v>0</v>
      </c>
      <c r="Y27" s="1" t="s">
        <v>63</v>
      </c>
      <c r="Z27" s="4">
        <f t="shared" ref="Z27:Z30" si="42">IF(Y27="","",IF(Y27="Confiable",15,IF(Y27="No confiable",0,)))</f>
        <v>0</v>
      </c>
      <c r="AA27" s="1" t="s">
        <v>63</v>
      </c>
      <c r="AB27" s="4">
        <f t="shared" ref="AB27:AB30" si="43">IF(AA27="","",IF(AA27="Se investigan y resuelven oportunamente",15,IF(AA27="Nose investigan y resuelven oportunamente",0,)))</f>
        <v>0</v>
      </c>
      <c r="AC27" s="1" t="s">
        <v>63</v>
      </c>
      <c r="AD27" s="4">
        <f t="shared" ref="AD27:AD30" si="44">IF(AC27="","",IF(AC27="Completa",10,IF(AC27="Incompleta,No existe",5,)))</f>
        <v>0</v>
      </c>
      <c r="AE27" s="4">
        <f t="shared" ref="AE27:AE30" si="45">+R27+T27+V27+X27+Z27+AB27+AD27</f>
        <v>0</v>
      </c>
      <c r="AF27" s="3" t="str">
        <f t="shared" ref="AF27:AF30" si="46">IF(AE27&lt;=0,"",IF(AE27=0,"NA",IF(AE27&lt;=85,"Debil",IF(AE27&lt;=95,"Moderado",IF(AE27&lt;=100,"Fuerte","Fuerte")))))</f>
        <v/>
      </c>
      <c r="AG27" s="2" t="s">
        <v>63</v>
      </c>
      <c r="AH27" s="3" t="str">
        <f t="shared" ref="AH27:AH30" si="47">IF(AG27="","",IF(AG27="El control no se ejecuta por parte del responsable","Debil",IF(AG27="El control se ejecuta algunas veces por parte del responsable","Moderado",IF(AG27="El control se ejecuta de manera consistente por parte del responsable","Fuerte",IF(AG27="NA","NA","""")))))</f>
        <v>NA</v>
      </c>
      <c r="AI27" s="5" t="str">
        <f t="shared" si="0"/>
        <v>NA</v>
      </c>
      <c r="AJ27" s="6">
        <f t="shared" ref="AJ27:AJ30" si="48">IF(AI27="","",IF(AI27="Fuerte",100,IF(AI27="Moderado",50,IF(AI27="Debil",0,))))</f>
        <v>0</v>
      </c>
      <c r="AK27" s="3" t="str">
        <f t="shared" si="1"/>
        <v>NA</v>
      </c>
      <c r="AL27" s="310"/>
      <c r="AM27" s="317"/>
      <c r="AN27" s="310"/>
      <c r="AO27" s="315"/>
      <c r="AP27" s="339"/>
      <c r="AQ27" s="342"/>
      <c r="AR27" s="344"/>
      <c r="AS27" s="315"/>
      <c r="AT27" s="315"/>
      <c r="AU27" s="329"/>
      <c r="AV27" s="358" t="str">
        <f t="shared" ref="AV27:AV30" si="49">IF(AU27="","",IF(AU27="El control no se ejecuta por parte del responsable","Debil",IF(AU27="El control se ejecuta algunas veces por parte del responsable","Moderado",IF(AU27="El control se ejecuta de manera consistente por parte del responsable","Fuerte","Fuerte"))))</f>
        <v/>
      </c>
      <c r="AW27" s="348"/>
      <c r="AX27" s="348"/>
      <c r="AY27" s="348"/>
      <c r="AZ27" s="348"/>
      <c r="BA27" s="348"/>
      <c r="BB27" s="351"/>
    </row>
    <row r="28" spans="1:54">
      <c r="A28" s="310"/>
      <c r="B28" s="360"/>
      <c r="C28" s="310"/>
      <c r="D28" s="505"/>
      <c r="E28" s="505"/>
      <c r="F28" s="505"/>
      <c r="G28" s="319"/>
      <c r="H28" s="360"/>
      <c r="I28" s="321"/>
      <c r="J28" s="317"/>
      <c r="K28" s="315"/>
      <c r="L28" s="346"/>
      <c r="M28" s="315"/>
      <c r="N28" s="316"/>
      <c r="O28" s="3"/>
      <c r="P28" s="3"/>
      <c r="Q28" s="1" t="s">
        <v>63</v>
      </c>
      <c r="R28" s="3">
        <f t="shared" si="38"/>
        <v>0</v>
      </c>
      <c r="S28" s="1" t="s">
        <v>63</v>
      </c>
      <c r="T28" s="4">
        <f t="shared" si="39"/>
        <v>0</v>
      </c>
      <c r="U28" s="1" t="s">
        <v>63</v>
      </c>
      <c r="V28" s="4">
        <f t="shared" si="40"/>
        <v>0</v>
      </c>
      <c r="W28" s="1" t="s">
        <v>63</v>
      </c>
      <c r="X28" s="4">
        <f t="shared" si="41"/>
        <v>0</v>
      </c>
      <c r="Y28" s="1" t="s">
        <v>63</v>
      </c>
      <c r="Z28" s="4">
        <f t="shared" si="42"/>
        <v>0</v>
      </c>
      <c r="AA28" s="1" t="s">
        <v>63</v>
      </c>
      <c r="AB28" s="4">
        <f t="shared" si="43"/>
        <v>0</v>
      </c>
      <c r="AC28" s="1" t="s">
        <v>63</v>
      </c>
      <c r="AD28" s="4">
        <f t="shared" si="44"/>
        <v>0</v>
      </c>
      <c r="AE28" s="4">
        <f t="shared" si="45"/>
        <v>0</v>
      </c>
      <c r="AF28" s="3" t="str">
        <f t="shared" si="46"/>
        <v/>
      </c>
      <c r="AG28" s="2" t="s">
        <v>63</v>
      </c>
      <c r="AH28" s="3" t="str">
        <f t="shared" si="47"/>
        <v>NA</v>
      </c>
      <c r="AI28" s="5" t="str">
        <f t="shared" si="0"/>
        <v>NA</v>
      </c>
      <c r="AJ28" s="6">
        <f t="shared" si="48"/>
        <v>0</v>
      </c>
      <c r="AK28" s="3" t="str">
        <f t="shared" si="1"/>
        <v>NA</v>
      </c>
      <c r="AL28" s="310"/>
      <c r="AM28" s="317"/>
      <c r="AN28" s="310"/>
      <c r="AO28" s="315"/>
      <c r="AP28" s="339"/>
      <c r="AQ28" s="342"/>
      <c r="AR28" s="344"/>
      <c r="AS28" s="315"/>
      <c r="AT28" s="315"/>
      <c r="AU28" s="329"/>
      <c r="AV28" s="358" t="str">
        <f t="shared" si="49"/>
        <v/>
      </c>
      <c r="AW28" s="348"/>
      <c r="AX28" s="348"/>
      <c r="AY28" s="348"/>
      <c r="AZ28" s="348"/>
      <c r="BA28" s="348"/>
      <c r="BB28" s="351"/>
    </row>
    <row r="29" spans="1:54">
      <c r="A29" s="310"/>
      <c r="B29" s="360"/>
      <c r="C29" s="310"/>
      <c r="D29" s="505"/>
      <c r="E29" s="505"/>
      <c r="F29" s="505"/>
      <c r="G29" s="319"/>
      <c r="H29" s="360"/>
      <c r="I29" s="321"/>
      <c r="J29" s="317"/>
      <c r="K29" s="315"/>
      <c r="L29" s="346"/>
      <c r="M29" s="315"/>
      <c r="N29" s="316"/>
      <c r="O29" s="3"/>
      <c r="P29" s="3"/>
      <c r="Q29" s="1" t="s">
        <v>63</v>
      </c>
      <c r="R29" s="3">
        <f t="shared" si="38"/>
        <v>0</v>
      </c>
      <c r="S29" s="1" t="s">
        <v>63</v>
      </c>
      <c r="T29" s="4">
        <f t="shared" si="39"/>
        <v>0</v>
      </c>
      <c r="U29" s="1" t="s">
        <v>63</v>
      </c>
      <c r="V29" s="4">
        <f t="shared" si="40"/>
        <v>0</v>
      </c>
      <c r="W29" s="1" t="s">
        <v>63</v>
      </c>
      <c r="X29" s="4">
        <f t="shared" si="41"/>
        <v>0</v>
      </c>
      <c r="Y29" s="1" t="s">
        <v>63</v>
      </c>
      <c r="Z29" s="4">
        <f t="shared" si="42"/>
        <v>0</v>
      </c>
      <c r="AA29" s="1" t="s">
        <v>63</v>
      </c>
      <c r="AB29" s="4">
        <f t="shared" si="43"/>
        <v>0</v>
      </c>
      <c r="AC29" s="1" t="s">
        <v>63</v>
      </c>
      <c r="AD29" s="4">
        <f t="shared" si="44"/>
        <v>0</v>
      </c>
      <c r="AE29" s="4">
        <f t="shared" si="45"/>
        <v>0</v>
      </c>
      <c r="AF29" s="3" t="str">
        <f t="shared" si="46"/>
        <v/>
      </c>
      <c r="AG29" s="2" t="s">
        <v>63</v>
      </c>
      <c r="AH29" s="3" t="str">
        <f t="shared" si="47"/>
        <v>NA</v>
      </c>
      <c r="AI29" s="5" t="str">
        <f t="shared" si="0"/>
        <v>NA</v>
      </c>
      <c r="AJ29" s="6">
        <f t="shared" si="48"/>
        <v>0</v>
      </c>
      <c r="AK29" s="3" t="str">
        <f t="shared" si="1"/>
        <v>NA</v>
      </c>
      <c r="AL29" s="310"/>
      <c r="AM29" s="317"/>
      <c r="AN29" s="310"/>
      <c r="AO29" s="315"/>
      <c r="AP29" s="339"/>
      <c r="AQ29" s="342"/>
      <c r="AR29" s="344"/>
      <c r="AS29" s="315"/>
      <c r="AT29" s="315"/>
      <c r="AU29" s="329"/>
      <c r="AV29" s="358" t="str">
        <f t="shared" si="49"/>
        <v/>
      </c>
      <c r="AW29" s="348"/>
      <c r="AX29" s="348"/>
      <c r="AY29" s="348"/>
      <c r="AZ29" s="348"/>
      <c r="BA29" s="348"/>
      <c r="BB29" s="351"/>
    </row>
    <row r="30" spans="1:54">
      <c r="A30" s="310"/>
      <c r="B30" s="360"/>
      <c r="C30" s="310"/>
      <c r="D30" s="505"/>
      <c r="E30" s="505"/>
      <c r="F30" s="505"/>
      <c r="G30" s="320"/>
      <c r="H30" s="360"/>
      <c r="I30" s="321"/>
      <c r="J30" s="317"/>
      <c r="K30" s="315"/>
      <c r="L30" s="346"/>
      <c r="M30" s="315"/>
      <c r="N30" s="316"/>
      <c r="O30" s="3"/>
      <c r="P30" s="3"/>
      <c r="Q30" s="1" t="s">
        <v>63</v>
      </c>
      <c r="R30" s="3">
        <f t="shared" si="38"/>
        <v>0</v>
      </c>
      <c r="S30" s="1" t="s">
        <v>63</v>
      </c>
      <c r="T30" s="4">
        <f t="shared" si="39"/>
        <v>0</v>
      </c>
      <c r="U30" s="1" t="s">
        <v>63</v>
      </c>
      <c r="V30" s="4">
        <f t="shared" si="40"/>
        <v>0</v>
      </c>
      <c r="W30" s="1" t="s">
        <v>63</v>
      </c>
      <c r="X30" s="4">
        <f t="shared" si="41"/>
        <v>0</v>
      </c>
      <c r="Y30" s="1" t="s">
        <v>63</v>
      </c>
      <c r="Z30" s="4">
        <f t="shared" si="42"/>
        <v>0</v>
      </c>
      <c r="AA30" s="1" t="s">
        <v>63</v>
      </c>
      <c r="AB30" s="4">
        <f t="shared" si="43"/>
        <v>0</v>
      </c>
      <c r="AC30" s="1" t="s">
        <v>63</v>
      </c>
      <c r="AD30" s="4">
        <f t="shared" si="44"/>
        <v>0</v>
      </c>
      <c r="AE30" s="4">
        <f t="shared" si="45"/>
        <v>0</v>
      </c>
      <c r="AF30" s="3" t="str">
        <f t="shared" si="46"/>
        <v/>
      </c>
      <c r="AG30" s="2" t="s">
        <v>63</v>
      </c>
      <c r="AH30" s="3" t="str">
        <f t="shared" si="47"/>
        <v>NA</v>
      </c>
      <c r="AI30" s="5" t="str">
        <f t="shared" si="0"/>
        <v>NA</v>
      </c>
      <c r="AJ30" s="6">
        <f t="shared" si="48"/>
        <v>0</v>
      </c>
      <c r="AK30" s="3" t="str">
        <f t="shared" si="1"/>
        <v>NA</v>
      </c>
      <c r="AL30" s="310"/>
      <c r="AM30" s="317"/>
      <c r="AN30" s="310"/>
      <c r="AO30" s="315"/>
      <c r="AP30" s="340"/>
      <c r="AQ30" s="342"/>
      <c r="AR30" s="345"/>
      <c r="AS30" s="315"/>
      <c r="AT30" s="315"/>
      <c r="AU30" s="330"/>
      <c r="AV30" s="359" t="str">
        <f t="shared" si="49"/>
        <v/>
      </c>
      <c r="AW30" s="349"/>
      <c r="AX30" s="349"/>
      <c r="AY30" s="349"/>
      <c r="AZ30" s="349"/>
      <c r="BA30" s="349"/>
      <c r="BB30" s="352"/>
    </row>
  </sheetData>
  <mergeCells count="175">
    <mergeCell ref="AX26:AX30"/>
    <mergeCell ref="AY26:AY30"/>
    <mergeCell ref="AZ26:AZ30"/>
    <mergeCell ref="BA26:BA30"/>
    <mergeCell ref="BB26:BB30"/>
    <mergeCell ref="AR26:AR30"/>
    <mergeCell ref="AS26:AS30"/>
    <mergeCell ref="AT26:AT30"/>
    <mergeCell ref="AU26:AU30"/>
    <mergeCell ref="AV26:AV30"/>
    <mergeCell ref="AW26:AW30"/>
    <mergeCell ref="AL26:AL30"/>
    <mergeCell ref="AM26:AM30"/>
    <mergeCell ref="AN26:AN30"/>
    <mergeCell ref="AO26:AO30"/>
    <mergeCell ref="AP26:AP30"/>
    <mergeCell ref="AQ26:AQ30"/>
    <mergeCell ref="I26:I30"/>
    <mergeCell ref="J26:J30"/>
    <mergeCell ref="K26:K30"/>
    <mergeCell ref="L26:L30"/>
    <mergeCell ref="M26:M30"/>
    <mergeCell ref="N26:N30"/>
    <mergeCell ref="BA21:BA25"/>
    <mergeCell ref="BB21:BB25"/>
    <mergeCell ref="A26:A30"/>
    <mergeCell ref="B26:B30"/>
    <mergeCell ref="C26:C30"/>
    <mergeCell ref="D26:D30"/>
    <mergeCell ref="E26:E30"/>
    <mergeCell ref="F26:F30"/>
    <mergeCell ref="G26:G30"/>
    <mergeCell ref="H26:H30"/>
    <mergeCell ref="AU21:AU25"/>
    <mergeCell ref="AV21:AV25"/>
    <mergeCell ref="AW21:AW25"/>
    <mergeCell ref="AX21:AX25"/>
    <mergeCell ref="AY21:AY25"/>
    <mergeCell ref="AZ21:AZ25"/>
    <mergeCell ref="AO21:AO25"/>
    <mergeCell ref="AP21:AP25"/>
    <mergeCell ref="AQ21:AQ25"/>
    <mergeCell ref="AR21:AR25"/>
    <mergeCell ref="AS21:AS25"/>
    <mergeCell ref="AT21:AT25"/>
    <mergeCell ref="L21:L25"/>
    <mergeCell ref="M21:M25"/>
    <mergeCell ref="N21:N25"/>
    <mergeCell ref="AL21:AL25"/>
    <mergeCell ref="AM21:AM25"/>
    <mergeCell ref="AN21:AN25"/>
    <mergeCell ref="F21:F25"/>
    <mergeCell ref="G21:G25"/>
    <mergeCell ref="H21:H25"/>
    <mergeCell ref="I21:I25"/>
    <mergeCell ref="J21:J25"/>
    <mergeCell ref="K21:K25"/>
    <mergeCell ref="AX16:AX20"/>
    <mergeCell ref="AY16:AY20"/>
    <mergeCell ref="AZ16:AZ20"/>
    <mergeCell ref="BA16:BA20"/>
    <mergeCell ref="BB16:BB20"/>
    <mergeCell ref="A21:A25"/>
    <mergeCell ref="B21:B25"/>
    <mergeCell ref="C21:C25"/>
    <mergeCell ref="D21:D25"/>
    <mergeCell ref="E21:E25"/>
    <mergeCell ref="AR16:AR20"/>
    <mergeCell ref="AS16:AS20"/>
    <mergeCell ref="AT16:AT20"/>
    <mergeCell ref="AU16:AU20"/>
    <mergeCell ref="AV16:AV20"/>
    <mergeCell ref="AW16:AW20"/>
    <mergeCell ref="AL16:AL20"/>
    <mergeCell ref="AM16:AM20"/>
    <mergeCell ref="AN16:AN20"/>
    <mergeCell ref="AO16:AO20"/>
    <mergeCell ref="AP16:AP20"/>
    <mergeCell ref="AQ16:AQ20"/>
    <mergeCell ref="I16:I20"/>
    <mergeCell ref="J16:J20"/>
    <mergeCell ref="K16:K20"/>
    <mergeCell ref="L16:L20"/>
    <mergeCell ref="M16:M20"/>
    <mergeCell ref="N16:N20"/>
    <mergeCell ref="BA11:BA15"/>
    <mergeCell ref="BB11:BB15"/>
    <mergeCell ref="A16:A20"/>
    <mergeCell ref="B16:B20"/>
    <mergeCell ref="C16:C20"/>
    <mergeCell ref="D16:D20"/>
    <mergeCell ref="E16:E20"/>
    <mergeCell ref="F16:F20"/>
    <mergeCell ref="G16:G20"/>
    <mergeCell ref="H16:H20"/>
    <mergeCell ref="AU11:AU15"/>
    <mergeCell ref="AV11:AV15"/>
    <mergeCell ref="AW11:AW15"/>
    <mergeCell ref="AX11:AX15"/>
    <mergeCell ref="AY11:AY15"/>
    <mergeCell ref="AZ11:AZ15"/>
    <mergeCell ref="AO11:AO15"/>
    <mergeCell ref="AP11:AP15"/>
    <mergeCell ref="AQ11:AQ15"/>
    <mergeCell ref="AR11:AR15"/>
    <mergeCell ref="AS11:AS15"/>
    <mergeCell ref="AT11:AT15"/>
    <mergeCell ref="L11:L15"/>
    <mergeCell ref="M11:M15"/>
    <mergeCell ref="N11:N15"/>
    <mergeCell ref="AL11:AL15"/>
    <mergeCell ref="AM11:AM15"/>
    <mergeCell ref="AN11:AN15"/>
    <mergeCell ref="F11:F15"/>
    <mergeCell ref="G11:G15"/>
    <mergeCell ref="H11:H15"/>
    <mergeCell ref="I11:I15"/>
    <mergeCell ref="J11:J15"/>
    <mergeCell ref="K11:K15"/>
    <mergeCell ref="J9:J10"/>
    <mergeCell ref="K9:K10"/>
    <mergeCell ref="L9:L10"/>
    <mergeCell ref="M9:M10"/>
    <mergeCell ref="N9:N10"/>
    <mergeCell ref="A11:A15"/>
    <mergeCell ref="B11:B15"/>
    <mergeCell ref="C11:C15"/>
    <mergeCell ref="D11:D15"/>
    <mergeCell ref="E11:E15"/>
    <mergeCell ref="A7:A10"/>
    <mergeCell ref="B7:H8"/>
    <mergeCell ref="I7:K8"/>
    <mergeCell ref="L7:N8"/>
    <mergeCell ref="B9:B10"/>
    <mergeCell ref="C9:G9"/>
    <mergeCell ref="H9:H10"/>
    <mergeCell ref="I9:I10"/>
    <mergeCell ref="AZ7:AZ10"/>
    <mergeCell ref="BA7:BA10"/>
    <mergeCell ref="BB7:BB10"/>
    <mergeCell ref="O8:O10"/>
    <mergeCell ref="P8:P10"/>
    <mergeCell ref="Q8:AO9"/>
    <mergeCell ref="AP8:AP10"/>
    <mergeCell ref="AQ8:AQ10"/>
    <mergeCell ref="AR8:AR10"/>
    <mergeCell ref="AT7:AT10"/>
    <mergeCell ref="AU7:AU10"/>
    <mergeCell ref="AV7:AV10"/>
    <mergeCell ref="AW7:AW10"/>
    <mergeCell ref="AX7:AX10"/>
    <mergeCell ref="AY7:AY10"/>
    <mergeCell ref="O7:AR7"/>
    <mergeCell ref="AS7:AS10"/>
    <mergeCell ref="W5:Z5"/>
    <mergeCell ref="AA5:AB5"/>
    <mergeCell ref="AC5:AE5"/>
    <mergeCell ref="A6:F6"/>
    <mergeCell ref="G6:O6"/>
    <mergeCell ref="Q6:AE6"/>
    <mergeCell ref="A5:F5"/>
    <mergeCell ref="G5:H5"/>
    <mergeCell ref="J5:M5"/>
    <mergeCell ref="N5:O5"/>
    <mergeCell ref="R5:S5"/>
    <mergeCell ref="T5:V5"/>
    <mergeCell ref="A1:B4"/>
    <mergeCell ref="C1:AZ1"/>
    <mergeCell ref="BA1:BB1"/>
    <mergeCell ref="C2:AZ2"/>
    <mergeCell ref="BA2:BB2"/>
    <mergeCell ref="C3:AZ3"/>
    <mergeCell ref="BA3:BB3"/>
    <mergeCell ref="C4:AZ4"/>
    <mergeCell ref="BA4:BB4"/>
  </mergeCells>
  <conditionalFormatting sqref="K11">
    <cfRule type="cellIs" dxfId="1353" priority="101" operator="equal">
      <formula>"Rara Vez"</formula>
    </cfRule>
    <cfRule type="cellIs" dxfId="1352" priority="100" operator="equal">
      <formula>"Improbable"</formula>
    </cfRule>
    <cfRule type="cellIs" dxfId="1351" priority="99" operator="equal">
      <formula>"Posible"</formula>
    </cfRule>
    <cfRule type="cellIs" dxfId="1350" priority="98" operator="equal">
      <formula>"Probable"</formula>
    </cfRule>
    <cfRule type="cellIs" dxfId="1349" priority="97" operator="equal">
      <formula>"Casi seguro"</formula>
    </cfRule>
  </conditionalFormatting>
  <conditionalFormatting sqref="K16">
    <cfRule type="cellIs" dxfId="1348" priority="77" operator="equal">
      <formula>"Rara Vez"</formula>
    </cfRule>
    <cfRule type="cellIs" dxfId="1347" priority="76" operator="equal">
      <formula>"Improbable"</formula>
    </cfRule>
    <cfRule type="cellIs" dxfId="1346" priority="75" operator="equal">
      <formula>"Posible"</formula>
    </cfRule>
    <cfRule type="cellIs" dxfId="1345" priority="74" operator="equal">
      <formula>"Probable"</formula>
    </cfRule>
    <cfRule type="cellIs" dxfId="1344" priority="73" operator="equal">
      <formula>"Casi seguro"</formula>
    </cfRule>
  </conditionalFormatting>
  <conditionalFormatting sqref="K21">
    <cfRule type="cellIs" dxfId="1343" priority="51" operator="equal">
      <formula>"Posible"</formula>
    </cfRule>
    <cfRule type="cellIs" dxfId="1342" priority="49" operator="equal">
      <formula>"Casi seguro"</formula>
    </cfRule>
    <cfRule type="cellIs" dxfId="1341" priority="50" operator="equal">
      <formula>"Probable"</formula>
    </cfRule>
    <cfRule type="cellIs" dxfId="1340" priority="53" operator="equal">
      <formula>"Rara Vez"</formula>
    </cfRule>
    <cfRule type="cellIs" dxfId="1339" priority="52" operator="equal">
      <formula>"Improbable"</formula>
    </cfRule>
  </conditionalFormatting>
  <conditionalFormatting sqref="K26">
    <cfRule type="cellIs" dxfId="1338" priority="26" operator="equal">
      <formula>"Probable"</formula>
    </cfRule>
    <cfRule type="cellIs" dxfId="1337" priority="25" operator="equal">
      <formula>"Casi seguro"</formula>
    </cfRule>
    <cfRule type="cellIs" dxfId="1336" priority="27" operator="equal">
      <formula>"Posible"</formula>
    </cfRule>
    <cfRule type="cellIs" dxfId="1335" priority="28" operator="equal">
      <formula>"Improbable"</formula>
    </cfRule>
    <cfRule type="cellIs" dxfId="1334" priority="29" operator="equal">
      <formula>"Rara Vez"</formula>
    </cfRule>
  </conditionalFormatting>
  <conditionalFormatting sqref="M11">
    <cfRule type="cellIs" dxfId="1333" priority="94" operator="equal">
      <formula>"Catastrofico"</formula>
    </cfRule>
    <cfRule type="cellIs" dxfId="1332" priority="95" operator="equal">
      <formula>"Mayor"</formula>
    </cfRule>
    <cfRule type="cellIs" dxfId="1331" priority="96" operator="equal">
      <formula>"Moderado"</formula>
    </cfRule>
  </conditionalFormatting>
  <conditionalFormatting sqref="M16">
    <cfRule type="cellIs" dxfId="1330" priority="72" operator="equal">
      <formula>"Moderado"</formula>
    </cfRule>
    <cfRule type="cellIs" dxfId="1329" priority="70" operator="equal">
      <formula>"Catastrofico"</formula>
    </cfRule>
    <cfRule type="cellIs" dxfId="1328" priority="71" operator="equal">
      <formula>"Mayor"</formula>
    </cfRule>
  </conditionalFormatting>
  <conditionalFormatting sqref="M21">
    <cfRule type="cellIs" dxfId="1327" priority="48" operator="equal">
      <formula>"Moderado"</formula>
    </cfRule>
    <cfRule type="cellIs" dxfId="1326" priority="46" operator="equal">
      <formula>"Catastrofico"</formula>
    </cfRule>
    <cfRule type="cellIs" dxfId="1325" priority="47" operator="equal">
      <formula>"Mayor"</formula>
    </cfRule>
  </conditionalFormatting>
  <conditionalFormatting sqref="M26">
    <cfRule type="cellIs" dxfId="1324" priority="24" operator="equal">
      <formula>"Moderado"</formula>
    </cfRule>
    <cfRule type="cellIs" dxfId="1323" priority="22" operator="equal">
      <formula>"Catastrofico"</formula>
    </cfRule>
    <cfRule type="cellIs" dxfId="1322" priority="23" operator="equal">
      <formula>"Mayor"</formula>
    </cfRule>
  </conditionalFormatting>
  <conditionalFormatting sqref="N11">
    <cfRule type="cellIs" dxfId="1321" priority="90" operator="equal">
      <formula>"Extremo"</formula>
    </cfRule>
    <cfRule type="cellIs" dxfId="1320" priority="92" operator="equal">
      <formula>"Moderado"</formula>
    </cfRule>
    <cfRule type="cellIs" dxfId="1319" priority="93" operator="equal">
      <formula>"Bajo"</formula>
    </cfRule>
    <cfRule type="cellIs" dxfId="1318" priority="91" operator="equal">
      <formula>"Alto"</formula>
    </cfRule>
  </conditionalFormatting>
  <conditionalFormatting sqref="N16">
    <cfRule type="cellIs" dxfId="1317" priority="69" operator="equal">
      <formula>"Bajo"</formula>
    </cfRule>
    <cfRule type="cellIs" dxfId="1316" priority="66" operator="equal">
      <formula>"Extremo"</formula>
    </cfRule>
    <cfRule type="cellIs" dxfId="1315" priority="68" operator="equal">
      <formula>"Moderado"</formula>
    </cfRule>
    <cfRule type="cellIs" dxfId="1314" priority="67" operator="equal">
      <formula>"Alto"</formula>
    </cfRule>
  </conditionalFormatting>
  <conditionalFormatting sqref="N21">
    <cfRule type="cellIs" dxfId="1313" priority="43" operator="equal">
      <formula>"Alto"</formula>
    </cfRule>
    <cfRule type="cellIs" dxfId="1312" priority="42" operator="equal">
      <formula>"Extremo"</formula>
    </cfRule>
    <cfRule type="cellIs" dxfId="1311" priority="45" operator="equal">
      <formula>"Bajo"</formula>
    </cfRule>
    <cfRule type="cellIs" dxfId="1310" priority="44" operator="equal">
      <formula>"Moderado"</formula>
    </cfRule>
  </conditionalFormatting>
  <conditionalFormatting sqref="N26">
    <cfRule type="cellIs" dxfId="1309" priority="20" operator="equal">
      <formula>"Moderado"</formula>
    </cfRule>
    <cfRule type="cellIs" dxfId="1308" priority="21" operator="equal">
      <formula>"Bajo"</formula>
    </cfRule>
    <cfRule type="cellIs" dxfId="1307" priority="18" operator="equal">
      <formula>"Extremo"</formula>
    </cfRule>
    <cfRule type="cellIs" dxfId="1306" priority="19" operator="equal">
      <formula>"Alto"</formula>
    </cfRule>
  </conditionalFormatting>
  <conditionalFormatting sqref="AG11:AG30">
    <cfRule type="cellIs" dxfId="1305" priority="1" operator="equal">
      <formula>"Catastrofico"</formula>
    </cfRule>
    <cfRule type="cellIs" dxfId="1304" priority="5" operator="equal">
      <formula>"Leve"</formula>
    </cfRule>
    <cfRule type="cellIs" dxfId="1303" priority="4" operator="equal">
      <formula>"Menor"</formula>
    </cfRule>
    <cfRule type="cellIs" dxfId="1302" priority="3" operator="equal">
      <formula>"Moderado"</formula>
    </cfRule>
    <cfRule type="cellIs" dxfId="1301" priority="2" operator="equal">
      <formula>"Mayor"</formula>
    </cfRule>
  </conditionalFormatting>
  <conditionalFormatting sqref="AS11">
    <cfRule type="cellIs" dxfId="1300" priority="88" operator="equal">
      <formula>"Improbable"</formula>
    </cfRule>
    <cfRule type="cellIs" dxfId="1299" priority="89" operator="equal">
      <formula>"Rara Vez"</formula>
    </cfRule>
    <cfRule type="cellIs" dxfId="1298" priority="87" operator="equal">
      <formula>"Posible"</formula>
    </cfRule>
    <cfRule type="cellIs" dxfId="1297" priority="86" operator="equal">
      <formula>"Probable"</formula>
    </cfRule>
    <cfRule type="cellIs" dxfId="1296" priority="85" operator="equal">
      <formula>"Casi seguro"</formula>
    </cfRule>
  </conditionalFormatting>
  <conditionalFormatting sqref="AS16">
    <cfRule type="cellIs" dxfId="1295" priority="65" operator="equal">
      <formula>"Rara Vez"</formula>
    </cfRule>
    <cfRule type="cellIs" dxfId="1294" priority="64" operator="equal">
      <formula>"Improbable"</formula>
    </cfRule>
    <cfRule type="cellIs" dxfId="1293" priority="61" operator="equal">
      <formula>"Casi seguro"</formula>
    </cfRule>
    <cfRule type="cellIs" dxfId="1292" priority="62" operator="equal">
      <formula>"Probable"</formula>
    </cfRule>
    <cfRule type="cellIs" dxfId="1291" priority="63" operator="equal">
      <formula>"Posible"</formula>
    </cfRule>
  </conditionalFormatting>
  <conditionalFormatting sqref="AS21">
    <cfRule type="cellIs" dxfId="1290" priority="41" operator="equal">
      <formula>"Rara Vez"</formula>
    </cfRule>
    <cfRule type="cellIs" dxfId="1289" priority="37" operator="equal">
      <formula>"Casi seguro"</formula>
    </cfRule>
    <cfRule type="cellIs" dxfId="1288" priority="40" operator="equal">
      <formula>"Improbable"</formula>
    </cfRule>
    <cfRule type="cellIs" dxfId="1287" priority="39" operator="equal">
      <formula>"Posible"</formula>
    </cfRule>
    <cfRule type="cellIs" dxfId="1286" priority="38" operator="equal">
      <formula>"Probable"</formula>
    </cfRule>
  </conditionalFormatting>
  <conditionalFormatting sqref="AS26">
    <cfRule type="cellIs" dxfId="1285" priority="13" operator="equal">
      <formula>"Casi seguro"</formula>
    </cfRule>
    <cfRule type="cellIs" dxfId="1284" priority="17" operator="equal">
      <formula>"Rara Vez"</formula>
    </cfRule>
    <cfRule type="cellIs" dxfId="1283" priority="16" operator="equal">
      <formula>"Improbable"</formula>
    </cfRule>
    <cfRule type="cellIs" dxfId="1282" priority="15" operator="equal">
      <formula>"Posible"</formula>
    </cfRule>
    <cfRule type="cellIs" dxfId="1281" priority="14" operator="equal">
      <formula>"Probable"</formula>
    </cfRule>
  </conditionalFormatting>
  <conditionalFormatting sqref="AT11">
    <cfRule type="cellIs" dxfId="1280" priority="82" operator="equal">
      <formula>"Catastrofico"</formula>
    </cfRule>
    <cfRule type="cellIs" dxfId="1279" priority="83" operator="equal">
      <formula>"Mayor"</formula>
    </cfRule>
    <cfRule type="cellIs" dxfId="1278" priority="84" operator="equal">
      <formula>"Moderado"</formula>
    </cfRule>
  </conditionalFormatting>
  <conditionalFormatting sqref="AT16">
    <cfRule type="cellIs" dxfId="1277" priority="59" operator="equal">
      <formula>"Mayor"</formula>
    </cfRule>
    <cfRule type="cellIs" dxfId="1276" priority="58" operator="equal">
      <formula>"Catastrofico"</formula>
    </cfRule>
    <cfRule type="cellIs" dxfId="1275" priority="60" operator="equal">
      <formula>"Moderado"</formula>
    </cfRule>
  </conditionalFormatting>
  <conditionalFormatting sqref="AT21">
    <cfRule type="cellIs" dxfId="1274" priority="34" operator="equal">
      <formula>"Catastrofico"</formula>
    </cfRule>
    <cfRule type="cellIs" dxfId="1273" priority="35" operator="equal">
      <formula>"Mayor"</formula>
    </cfRule>
    <cfRule type="cellIs" dxfId="1272" priority="36" operator="equal">
      <formula>"Moderado"</formula>
    </cfRule>
  </conditionalFormatting>
  <conditionalFormatting sqref="AT26">
    <cfRule type="cellIs" dxfId="1271" priority="12" operator="equal">
      <formula>"Moderado"</formula>
    </cfRule>
    <cfRule type="cellIs" dxfId="1270" priority="11" operator="equal">
      <formula>"Mayor"</formula>
    </cfRule>
    <cfRule type="cellIs" dxfId="1269" priority="10" operator="equal">
      <formula>"Catastrofico"</formula>
    </cfRule>
  </conditionalFormatting>
  <conditionalFormatting sqref="AU11">
    <cfRule type="cellIs" dxfId="1268" priority="80" operator="equal">
      <formula>"Moderado"</formula>
    </cfRule>
    <cfRule type="cellIs" dxfId="1267" priority="79" operator="equal">
      <formula>"Alto"</formula>
    </cfRule>
    <cfRule type="cellIs" dxfId="1266" priority="78" operator="equal">
      <formula>"Extremo"</formula>
    </cfRule>
    <cfRule type="cellIs" dxfId="1265" priority="81" operator="equal">
      <formula>"Bajo"</formula>
    </cfRule>
  </conditionalFormatting>
  <conditionalFormatting sqref="AU16">
    <cfRule type="cellIs" dxfId="1264" priority="56" operator="equal">
      <formula>"Moderado"</formula>
    </cfRule>
    <cfRule type="cellIs" dxfId="1263" priority="57" operator="equal">
      <formula>"Bajo"</formula>
    </cfRule>
    <cfRule type="cellIs" dxfId="1262" priority="54" operator="equal">
      <formula>"Extremo"</formula>
    </cfRule>
    <cfRule type="cellIs" dxfId="1261" priority="55" operator="equal">
      <formula>"Alto"</formula>
    </cfRule>
  </conditionalFormatting>
  <conditionalFormatting sqref="AU21">
    <cfRule type="cellIs" dxfId="1260" priority="31" operator="equal">
      <formula>"Alto"</formula>
    </cfRule>
    <cfRule type="cellIs" dxfId="1259" priority="30" operator="equal">
      <formula>"Extremo"</formula>
    </cfRule>
    <cfRule type="cellIs" dxfId="1258" priority="32" operator="equal">
      <formula>"Moderado"</formula>
    </cfRule>
    <cfRule type="cellIs" dxfId="1257" priority="33" operator="equal">
      <formula>"Bajo"</formula>
    </cfRule>
  </conditionalFormatting>
  <conditionalFormatting sqref="AU26">
    <cfRule type="cellIs" dxfId="1256" priority="8" operator="equal">
      <formula>"Moderado"</formula>
    </cfRule>
    <cfRule type="cellIs" dxfId="1255" priority="9" operator="equal">
      <formula>"Bajo"</formula>
    </cfRule>
    <cfRule type="cellIs" dxfId="1254" priority="7" operator="equal">
      <formula>"Alto"</formula>
    </cfRule>
    <cfRule type="cellIs" dxfId="1253" priority="6" operator="equal">
      <formula>"Extremo"</formula>
    </cfRule>
  </conditionalFormatting>
  <dataValidations count="12">
    <dataValidation type="list" allowBlank="1" showInputMessage="1" showErrorMessage="1" sqref="I11:I30" xr:uid="{00000000-0002-0000-0900-000000000000}">
      <formula1>"N/A, Mas de 1 vez al año,Al menos 1 vez en el ultimo año,Al menos 1 vez en los ultimos 2 años,Al menos 1 vez en los ultimos 5 años,No se ha presentado en los ultimos 5 años"</formula1>
    </dataValidation>
    <dataValidation type="list" allowBlank="1" showInputMessage="1" showErrorMessage="1" sqref="G11:G30" xr:uid="{00000000-0002-0000-0900-000001000000}">
      <formula1>"CORRUPCION,NA"</formula1>
    </dataValidation>
    <dataValidation type="list" allowBlank="1" showInputMessage="1" showErrorMessage="1" sqref="AG11:AG30" xr:uid="{00000000-0002-0000-0900-000002000000}">
      <formula1>"NA,El control se ejecuta de manera consistente por parte del responsable,El control se ejecuta algunas veces por parte del responsable,El control no se ejecuta por parte del responsable"</formula1>
    </dataValidation>
    <dataValidation type="list" allowBlank="1" showInputMessage="1" showErrorMessage="1" sqref="AC11:AC30" xr:uid="{00000000-0002-0000-0900-000003000000}">
      <formula1>"Completa,Incompleta,No existe,NA"</formula1>
    </dataValidation>
    <dataValidation type="list" allowBlank="1" showInputMessage="1" showErrorMessage="1" sqref="AA11:AA30" xr:uid="{00000000-0002-0000-0900-000004000000}">
      <formula1>"NA,Se investigan y resuelven oportunamente,No se investigan y resuelven oportunamente"</formula1>
    </dataValidation>
    <dataValidation type="list" allowBlank="1" showInputMessage="1" showErrorMessage="1" sqref="Y11:Y30" xr:uid="{00000000-0002-0000-0900-000005000000}">
      <formula1>"Confiable,No confiable,NA"</formula1>
    </dataValidation>
    <dataValidation type="list" allowBlank="1" showInputMessage="1" showErrorMessage="1" sqref="W11:W30" xr:uid="{00000000-0002-0000-0900-000006000000}">
      <formula1>"Prevenir, Detectar,No es control,NA"</formula1>
    </dataValidation>
    <dataValidation type="list" allowBlank="1" showInputMessage="1" showErrorMessage="1" sqref="U11:U30" xr:uid="{00000000-0002-0000-0900-000007000000}">
      <formula1>"Oportuna, Inoportuna,NA"</formula1>
    </dataValidation>
    <dataValidation type="list" allowBlank="1" showInputMessage="1" showErrorMessage="1" sqref="S11:S30" xr:uid="{00000000-0002-0000-0900-000008000000}">
      <formula1>"Adecuado, Inadecuado,NA"</formula1>
    </dataValidation>
    <dataValidation type="list" allowBlank="1" showInputMessage="1" showErrorMessage="1" sqref="Q11:Q30" xr:uid="{00000000-0002-0000-0900-000009000000}">
      <formula1>"Asignado, No Asignado,NA"</formula1>
    </dataValidation>
    <dataValidation type="list" allowBlank="1" showInputMessage="1" showErrorMessage="1" sqref="R5" xr:uid="{00000000-0002-0000-0900-00000A000000}">
      <formula1>"Estrategico,Misional,Apoyo"</formula1>
    </dataValidation>
    <dataValidation type="list" allowBlank="1" showInputMessage="1" showErrorMessage="1" sqref="AO11 AO16 AO21 AO26" xr:uid="{00000000-0002-0000-0900-00000B000000}">
      <formula1>"directamente,no disminuye"</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C39"/>
  <sheetViews>
    <sheetView zoomScale="80" zoomScaleNormal="80" workbookViewId="0">
      <selection activeCell="E10" sqref="E10:E14"/>
    </sheetView>
  </sheetViews>
  <sheetFormatPr baseColWidth="10" defaultRowHeight="15"/>
  <sheetData>
    <row r="1" spans="1:55" s="7" customFormat="1" ht="16.5" customHeight="1">
      <c r="B1" s="279"/>
      <c r="C1" s="280"/>
      <c r="D1" s="282" t="s">
        <v>55</v>
      </c>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282"/>
      <c r="BB1" s="283" t="s">
        <v>56</v>
      </c>
      <c r="BC1" s="284"/>
    </row>
    <row r="2" spans="1:55" s="7" customFormat="1" ht="16.5" customHeight="1">
      <c r="B2" s="279"/>
      <c r="C2" s="280"/>
      <c r="D2" s="282" t="s">
        <v>57</v>
      </c>
      <c r="E2" s="282"/>
      <c r="F2" s="282"/>
      <c r="G2" s="282"/>
      <c r="H2" s="282"/>
      <c r="I2" s="282"/>
      <c r="J2" s="282"/>
      <c r="K2" s="282"/>
      <c r="L2" s="282"/>
      <c r="M2" s="282"/>
      <c r="N2" s="282"/>
      <c r="O2" s="282"/>
      <c r="P2" s="282"/>
      <c r="Q2" s="282"/>
      <c r="R2" s="282"/>
      <c r="S2" s="282"/>
      <c r="T2" s="282"/>
      <c r="U2" s="282"/>
      <c r="V2" s="282"/>
      <c r="W2" s="282"/>
      <c r="X2" s="282"/>
      <c r="Y2" s="282"/>
      <c r="Z2" s="282"/>
      <c r="AA2" s="282"/>
      <c r="AB2" s="282"/>
      <c r="AC2" s="282"/>
      <c r="AD2" s="282"/>
      <c r="AE2" s="282"/>
      <c r="AF2" s="282"/>
      <c r="AG2" s="282"/>
      <c r="AH2" s="282"/>
      <c r="AI2" s="282"/>
      <c r="AJ2" s="282"/>
      <c r="AK2" s="282"/>
      <c r="AL2" s="282"/>
      <c r="AM2" s="282"/>
      <c r="AN2" s="282"/>
      <c r="AO2" s="282"/>
      <c r="AP2" s="282"/>
      <c r="AQ2" s="282"/>
      <c r="AR2" s="282"/>
      <c r="AS2" s="282"/>
      <c r="AT2" s="282"/>
      <c r="AU2" s="282"/>
      <c r="AV2" s="282"/>
      <c r="AW2" s="282"/>
      <c r="AX2" s="282"/>
      <c r="AY2" s="282"/>
      <c r="AZ2" s="282"/>
      <c r="BA2" s="282"/>
      <c r="BB2" s="283" t="s">
        <v>64</v>
      </c>
      <c r="BC2" s="283"/>
    </row>
    <row r="3" spans="1:55" s="7" customFormat="1" ht="16.5" customHeight="1">
      <c r="B3" s="279"/>
      <c r="C3" s="280"/>
      <c r="D3" s="285" t="s">
        <v>58</v>
      </c>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c r="BA3" s="287"/>
      <c r="BB3" s="283" t="s">
        <v>65</v>
      </c>
      <c r="BC3" s="283"/>
    </row>
    <row r="4" spans="1:55" s="7" customFormat="1" ht="18" customHeight="1">
      <c r="B4" s="279"/>
      <c r="C4" s="281"/>
      <c r="D4" s="288" t="s">
        <v>88</v>
      </c>
      <c r="E4" s="289"/>
      <c r="F4" s="289"/>
      <c r="G4" s="289"/>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90"/>
      <c r="BB4" s="283" t="s">
        <v>59</v>
      </c>
      <c r="BC4" s="283"/>
    </row>
    <row r="5" spans="1:55" s="8" customFormat="1" ht="43.5" customHeight="1">
      <c r="A5" s="264" t="s">
        <v>118</v>
      </c>
      <c r="B5" s="265"/>
      <c r="C5" s="266"/>
      <c r="D5" s="267" t="s">
        <v>60</v>
      </c>
      <c r="E5" s="268"/>
      <c r="F5" s="268"/>
      <c r="G5" s="268"/>
      <c r="H5" s="268"/>
      <c r="I5" s="269"/>
      <c r="J5" s="270" t="s">
        <v>61</v>
      </c>
      <c r="K5" s="271"/>
      <c r="L5" s="272"/>
      <c r="M5" s="273">
        <v>45280</v>
      </c>
      <c r="N5" s="274"/>
      <c r="O5" s="274"/>
      <c r="P5" s="275"/>
      <c r="Q5" s="271" t="s">
        <v>62</v>
      </c>
      <c r="R5" s="272"/>
      <c r="S5" s="276">
        <v>2023</v>
      </c>
      <c r="T5" s="277"/>
      <c r="U5" s="278"/>
      <c r="AG5" s="9"/>
      <c r="AH5" s="9"/>
      <c r="AI5" s="9"/>
      <c r="AJ5" s="9"/>
      <c r="AK5" s="9"/>
      <c r="AL5" s="9"/>
      <c r="AM5" s="9"/>
      <c r="AN5" s="9"/>
      <c r="AO5" s="9"/>
      <c r="AP5" s="9"/>
      <c r="AQ5" s="9"/>
      <c r="AR5" s="9"/>
      <c r="AS5" s="9"/>
      <c r="AT5" s="9"/>
      <c r="AU5" s="9"/>
      <c r="AV5" s="9"/>
      <c r="AW5" s="17"/>
      <c r="AX5" s="9"/>
      <c r="AY5" s="9"/>
      <c r="AZ5" s="9"/>
      <c r="BA5" s="9"/>
      <c r="BB5" s="9"/>
      <c r="BC5" s="10"/>
    </row>
    <row r="6" spans="1:55" ht="15.75" customHeight="1">
      <c r="A6" s="297" t="s">
        <v>117</v>
      </c>
      <c r="B6" s="291" t="s">
        <v>37</v>
      </c>
      <c r="C6" s="295" t="s">
        <v>38</v>
      </c>
      <c r="D6" s="296"/>
      <c r="E6" s="296"/>
      <c r="F6" s="296"/>
      <c r="G6" s="296"/>
      <c r="H6" s="296"/>
      <c r="I6" s="297"/>
      <c r="J6" s="307" t="s">
        <v>39</v>
      </c>
      <c r="K6" s="307"/>
      <c r="L6" s="307"/>
      <c r="M6" s="295" t="s">
        <v>40</v>
      </c>
      <c r="N6" s="296"/>
      <c r="O6" s="296"/>
      <c r="P6" s="308" t="s">
        <v>0</v>
      </c>
      <c r="Q6" s="309"/>
      <c r="R6" s="309"/>
      <c r="S6" s="309"/>
      <c r="T6" s="309"/>
      <c r="U6" s="309"/>
      <c r="V6" s="309"/>
      <c r="W6" s="309"/>
      <c r="X6" s="309"/>
      <c r="Y6" s="309"/>
      <c r="Z6" s="309"/>
      <c r="AA6" s="309"/>
      <c r="AB6" s="309"/>
      <c r="AC6" s="309"/>
      <c r="AD6" s="309"/>
      <c r="AE6" s="309"/>
      <c r="AF6" s="309"/>
      <c r="AG6" s="309"/>
      <c r="AH6" s="309"/>
      <c r="AI6" s="309"/>
      <c r="AJ6" s="309"/>
      <c r="AK6" s="309"/>
      <c r="AL6" s="309"/>
      <c r="AM6" s="309"/>
      <c r="AN6" s="309"/>
      <c r="AO6" s="309"/>
      <c r="AP6" s="309"/>
      <c r="AQ6" s="309"/>
      <c r="AR6" s="309"/>
      <c r="AS6" s="309"/>
      <c r="AT6" s="307" t="s">
        <v>27</v>
      </c>
      <c r="AU6" s="307" t="s">
        <v>28</v>
      </c>
      <c r="AV6" s="307" t="s">
        <v>29</v>
      </c>
      <c r="AW6" s="307" t="s">
        <v>30</v>
      </c>
      <c r="AX6" s="291" t="s">
        <v>31</v>
      </c>
      <c r="AY6" s="291" t="s">
        <v>32</v>
      </c>
      <c r="AZ6" s="291" t="s">
        <v>33</v>
      </c>
      <c r="BA6" s="291" t="s">
        <v>34</v>
      </c>
      <c r="BB6" s="291" t="s">
        <v>35</v>
      </c>
      <c r="BC6" s="291" t="s">
        <v>36</v>
      </c>
    </row>
    <row r="7" spans="1:55">
      <c r="A7" s="311"/>
      <c r="B7" s="292"/>
      <c r="C7" s="298"/>
      <c r="D7" s="299"/>
      <c r="E7" s="299"/>
      <c r="F7" s="299"/>
      <c r="G7" s="299"/>
      <c r="H7" s="299"/>
      <c r="I7" s="300"/>
      <c r="J7" s="307"/>
      <c r="K7" s="307"/>
      <c r="L7" s="307"/>
      <c r="M7" s="298"/>
      <c r="N7" s="299"/>
      <c r="O7" s="299"/>
      <c r="P7" s="294" t="s">
        <v>1</v>
      </c>
      <c r="Q7" s="294" t="s">
        <v>2</v>
      </c>
      <c r="R7" s="295" t="s">
        <v>3</v>
      </c>
      <c r="S7" s="296"/>
      <c r="T7" s="296"/>
      <c r="U7" s="296"/>
      <c r="V7" s="296"/>
      <c r="W7" s="296"/>
      <c r="X7" s="296"/>
      <c r="Y7" s="296"/>
      <c r="Z7" s="296"/>
      <c r="AA7" s="296"/>
      <c r="AB7" s="296"/>
      <c r="AC7" s="296"/>
      <c r="AD7" s="296"/>
      <c r="AE7" s="296"/>
      <c r="AF7" s="296"/>
      <c r="AG7" s="296"/>
      <c r="AH7" s="296"/>
      <c r="AI7" s="296"/>
      <c r="AJ7" s="296"/>
      <c r="AK7" s="296"/>
      <c r="AL7" s="296"/>
      <c r="AM7" s="296"/>
      <c r="AN7" s="296"/>
      <c r="AO7" s="296"/>
      <c r="AP7" s="297"/>
      <c r="AQ7" s="301" t="s">
        <v>4</v>
      </c>
      <c r="AR7" s="291" t="s">
        <v>5</v>
      </c>
      <c r="AS7" s="304" t="s">
        <v>6</v>
      </c>
      <c r="AT7" s="307"/>
      <c r="AU7" s="307"/>
      <c r="AV7" s="307"/>
      <c r="AW7" s="307"/>
      <c r="AX7" s="292"/>
      <c r="AY7" s="292"/>
      <c r="AZ7" s="292"/>
      <c r="BA7" s="292"/>
      <c r="BB7" s="292"/>
      <c r="BC7" s="292"/>
    </row>
    <row r="8" spans="1:55">
      <c r="A8" s="311"/>
      <c r="B8" s="292"/>
      <c r="C8" s="291" t="s">
        <v>41</v>
      </c>
      <c r="D8" s="304" t="s">
        <v>42</v>
      </c>
      <c r="E8" s="312"/>
      <c r="F8" s="312"/>
      <c r="G8" s="312"/>
      <c r="H8" s="313"/>
      <c r="I8" s="314" t="s">
        <v>43</v>
      </c>
      <c r="J8" s="291" t="s">
        <v>44</v>
      </c>
      <c r="K8" s="291" t="s">
        <v>45</v>
      </c>
      <c r="L8" s="291" t="s">
        <v>46</v>
      </c>
      <c r="M8" s="291" t="s">
        <v>47</v>
      </c>
      <c r="N8" s="291" t="s">
        <v>28</v>
      </c>
      <c r="O8" s="291" t="s">
        <v>48</v>
      </c>
      <c r="P8" s="294"/>
      <c r="Q8" s="294"/>
      <c r="R8" s="298"/>
      <c r="S8" s="299"/>
      <c r="T8" s="299"/>
      <c r="U8" s="299"/>
      <c r="V8" s="299"/>
      <c r="W8" s="299"/>
      <c r="X8" s="299"/>
      <c r="Y8" s="299"/>
      <c r="Z8" s="299"/>
      <c r="AA8" s="299"/>
      <c r="AB8" s="299"/>
      <c r="AC8" s="299"/>
      <c r="AD8" s="299"/>
      <c r="AE8" s="299"/>
      <c r="AF8" s="299"/>
      <c r="AG8" s="299"/>
      <c r="AH8" s="299"/>
      <c r="AI8" s="299"/>
      <c r="AJ8" s="299"/>
      <c r="AK8" s="299"/>
      <c r="AL8" s="299"/>
      <c r="AM8" s="299"/>
      <c r="AN8" s="299"/>
      <c r="AO8" s="299"/>
      <c r="AP8" s="300"/>
      <c r="AQ8" s="302"/>
      <c r="AR8" s="292"/>
      <c r="AS8" s="305"/>
      <c r="AT8" s="307"/>
      <c r="AU8" s="307"/>
      <c r="AV8" s="307"/>
      <c r="AW8" s="307"/>
      <c r="AX8" s="292"/>
      <c r="AY8" s="292"/>
      <c r="AZ8" s="292"/>
      <c r="BA8" s="292"/>
      <c r="BB8" s="292"/>
      <c r="BC8" s="292"/>
    </row>
    <row r="9" spans="1:55" ht="96.75" customHeight="1">
      <c r="A9" s="300"/>
      <c r="B9" s="292"/>
      <c r="C9" s="292"/>
      <c r="D9" s="11" t="s">
        <v>49</v>
      </c>
      <c r="E9" s="11" t="s">
        <v>50</v>
      </c>
      <c r="F9" s="11" t="s">
        <v>51</v>
      </c>
      <c r="G9" s="11" t="s">
        <v>52</v>
      </c>
      <c r="H9" s="12" t="s">
        <v>53</v>
      </c>
      <c r="I9" s="314"/>
      <c r="J9" s="293"/>
      <c r="K9" s="293"/>
      <c r="L9" s="293"/>
      <c r="M9" s="293"/>
      <c r="N9" s="293"/>
      <c r="O9" s="293"/>
      <c r="P9" s="294"/>
      <c r="Q9" s="294"/>
      <c r="R9" s="13" t="s">
        <v>7</v>
      </c>
      <c r="S9" s="13" t="s">
        <v>8</v>
      </c>
      <c r="T9" s="13" t="s">
        <v>9</v>
      </c>
      <c r="U9" s="13" t="s">
        <v>8</v>
      </c>
      <c r="V9" s="13" t="s">
        <v>10</v>
      </c>
      <c r="W9" s="13" t="s">
        <v>8</v>
      </c>
      <c r="X9" s="13" t="s">
        <v>11</v>
      </c>
      <c r="Y9" s="13" t="s">
        <v>8</v>
      </c>
      <c r="Z9" s="13" t="s">
        <v>12</v>
      </c>
      <c r="AA9" s="13" t="s">
        <v>8</v>
      </c>
      <c r="AB9" s="14" t="s">
        <v>13</v>
      </c>
      <c r="AC9" s="13" t="s">
        <v>8</v>
      </c>
      <c r="AD9" s="14" t="s">
        <v>14</v>
      </c>
      <c r="AE9" s="13" t="s">
        <v>8</v>
      </c>
      <c r="AF9" s="13" t="s">
        <v>15</v>
      </c>
      <c r="AG9" s="15" t="s">
        <v>16</v>
      </c>
      <c r="AH9" s="15" t="s">
        <v>17</v>
      </c>
      <c r="AI9" s="15" t="s">
        <v>18</v>
      </c>
      <c r="AJ9" s="15" t="s">
        <v>19</v>
      </c>
      <c r="AK9" s="15" t="s">
        <v>20</v>
      </c>
      <c r="AL9" s="15" t="s">
        <v>21</v>
      </c>
      <c r="AM9" s="15" t="s">
        <v>22</v>
      </c>
      <c r="AN9" s="15" t="s">
        <v>23</v>
      </c>
      <c r="AO9" s="13" t="s">
        <v>24</v>
      </c>
      <c r="AP9" s="15" t="s">
        <v>25</v>
      </c>
      <c r="AQ9" s="303"/>
      <c r="AR9" s="293"/>
      <c r="AS9" s="306"/>
      <c r="AT9" s="307"/>
      <c r="AU9" s="307"/>
      <c r="AV9" s="307"/>
      <c r="AW9" s="307"/>
      <c r="AX9" s="293"/>
      <c r="AY9" s="293"/>
      <c r="AZ9" s="293"/>
      <c r="BA9" s="293"/>
      <c r="BB9" s="293"/>
      <c r="BC9" s="293"/>
    </row>
    <row r="10" spans="1:55" ht="41.25" customHeight="1">
      <c r="A10" s="372" t="s">
        <v>385</v>
      </c>
      <c r="B10" s="310">
        <v>1</v>
      </c>
      <c r="C10" s="570" t="s">
        <v>380</v>
      </c>
      <c r="D10" s="505" t="s">
        <v>66</v>
      </c>
      <c r="E10" s="505" t="s">
        <v>66</v>
      </c>
      <c r="F10" s="505" t="s">
        <v>66</v>
      </c>
      <c r="G10" s="505" t="s">
        <v>66</v>
      </c>
      <c r="H10" s="318" t="s">
        <v>54</v>
      </c>
      <c r="I10" s="570" t="s">
        <v>381</v>
      </c>
      <c r="J10" s="321" t="s">
        <v>75</v>
      </c>
      <c r="K10" s="317">
        <f>IF(J10="","",IF(J10="Mas de 1 vez al año",5,IF(J10="Al menos 1 vez en el ultimo año",4,IF(J10="Al menos 1 vez en los ultimos 2 años",3,IF(J10="Al menos 1 vez en los ultimos 5 años",2,IF(J10="No se ha presentado en los ultimos 5 años",1,))))))</f>
        <v>1</v>
      </c>
      <c r="L10" s="315" t="str">
        <f>IF(K10&lt;=0,"",IF(K10&lt;=1,"Rara Vez",IF(K10&lt;=2,"Improbable",IF(K10&lt;=3,"Posible",IF(K10&lt;=4,"Probable","Casi seguro")))))</f>
        <v>Rara Vez</v>
      </c>
      <c r="M10" s="346">
        <v>9</v>
      </c>
      <c r="N10" s="315" t="str">
        <f>IF(M10&lt;=0,"",IF(M10&lt;=5,"Moderado",IF(M10&lt;=11,"Mayor",IF(M10&lt;=20,"Catastrofico","Catastrofico"))))</f>
        <v>Mayor</v>
      </c>
      <c r="O10" s="316" t="str">
        <f>IF(OR(AND(L10="RaraVez",N10="Insignificante"),AND(L10="Rara Vez",N10="Menor"),AND(L10="Improbable",N10="Insignificante"),AND(L10="Improbable",N10="Menor")),"Bajo",IF(OR(AND(L10="Rara Vez",N10="Moderado"),AND(L10="Improbable",N10="Moderado"),AND(L10="Posible",N10="Menor"),AND(L10="Probable",N10="Insignificante")),"Moderado",IF(OR(AND(L10="Rara Vez",N10="Mayor"),AND(L10="Improbable",N10="Mayor"),AND(L10="Posible",N10="Moderado"),AND(L10="Probable",N10="Moderado"),AND(L10="Probable",N10="Menor"),AND(L10="Casi seguro",N10="Insignificante"),AND(L10="Casi seguro",N10="Menor")),"Alto",IF(OR(AND(L10="Rara Vez",N10="Catastrofico"),AND(L10="Improbable",N10="Catastrofico"),AND(L10="Posible",N10="Catastrofico"),AND(L10="Posible",N10="Mayor"),AND(L10="Probable",N10="Catastrofico"),AND(L10="Probable",N10="Mayor"),AND(L10="Casi seguro",N10="Moderado"),AND(L10="Casi seguro",N10="Mayor"),AND(L10="Casi seguro",N10="Catastrofico")),"Extremo",""))))</f>
        <v>Alto</v>
      </c>
      <c r="P10" s="3">
        <v>1</v>
      </c>
      <c r="Q10" s="20" t="s">
        <v>382</v>
      </c>
      <c r="R10" s="1" t="s">
        <v>67</v>
      </c>
      <c r="S10" s="3">
        <f>IF(R10="","",IF(R10="Asignado",15,IF(R10="No Asigando",0,)))</f>
        <v>15</v>
      </c>
      <c r="T10" s="1" t="s">
        <v>68</v>
      </c>
      <c r="U10" s="4">
        <f>IF(T10="","",IF(T10="Adecuado",15,IF(T10="inadecuado",0,)))</f>
        <v>15</v>
      </c>
      <c r="V10" s="1" t="s">
        <v>69</v>
      </c>
      <c r="W10" s="4">
        <f>IF(V10="","",IF(V10="Oportuna",15,IF(V10="inoportuna",0,)))</f>
        <v>15</v>
      </c>
      <c r="X10" s="1" t="s">
        <v>70</v>
      </c>
      <c r="Y10" s="4">
        <f>IF(X10="","",IF(X10="Prevenir",15,IF(X10="Detectar",10,IF(X10="No es control",0,))))</f>
        <v>15</v>
      </c>
      <c r="Z10" s="1" t="s">
        <v>71</v>
      </c>
      <c r="AA10" s="4">
        <f>IF(Z10="","",IF(Z10="Confiable",15,IF(Z10="No confiable",0,)))</f>
        <v>15</v>
      </c>
      <c r="AB10" s="1" t="s">
        <v>72</v>
      </c>
      <c r="AC10" s="4">
        <f>IF(AB10="","",IF(AB10="Se investigan y resuelven oportunamente",15,IF(AB10="Nose investigan y resuelven oportunamente",0,)))</f>
        <v>15</v>
      </c>
      <c r="AD10" s="1" t="s">
        <v>73</v>
      </c>
      <c r="AE10" s="4">
        <f>IF(AD10="","",IF(AD10="Completa",10,IF(AD10="Incompleta,No existe",5,)))</f>
        <v>10</v>
      </c>
      <c r="AF10" s="4">
        <f>+S10+U10+W10+Y10+AA10+AC10+AE10</f>
        <v>100</v>
      </c>
      <c r="AG10" s="3" t="str">
        <f>IF(AF10&lt;=0,"",IF(AF10=0,"NA",IF(AF10&lt;=85,"Debil",IF(AF10&lt;=95,"Moderado",IF(AF10&lt;=100,"Fuerte","Fuerte")))))</f>
        <v>Fuerte</v>
      </c>
      <c r="AH10" s="2" t="s">
        <v>74</v>
      </c>
      <c r="AI10" s="3" t="str">
        <f>IF(AH10="","",IF(AH10="El control no se ejecuta por parte del responsable","Debil",IF(AH10="El control se ejecuta algunas veces por parte del responsable","Moderado",IF(AH10="El control se ejecuta de manera consistente por parte del responsable","Fuerte",IF(AH10="NA","NA","""")))))</f>
        <v>Fuerte</v>
      </c>
      <c r="AJ10" s="5" t="str">
        <f t="shared" ref="AJ10:AJ39" si="0">IF(OR(AND(AG10="Fuerte",AI10="Fuerte")),"Fuerte",IF(OR(AND(AG10="Fuerte",AI10="Moderado")),"Moderado",IF(OR(AND(AG10="Fuerte",AI10="Debil")),"Debil",IF(OR(AND(AG10="Moderado",AI10="Fuerte")),"Moderado",IF(OR(AND(AG10="Moderado",AI10="Moderado")),"Moderado",IF(OR(AND(AG10="Moderado",AI10="Debil")),"Debil",IF(OR(AND(AG10="Debil",AI10="Fuerte")),"Debil",IF(OR(AND(AG10="Debil",AI10="Moderado")),"Debil",IF(OR(AND(AG10="Debil",AI10="Debil")),"Debil",IF(OR(AND(AI10="NA")),"NA"))))))))))</f>
        <v>Fuerte</v>
      </c>
      <c r="AK10" s="6">
        <f>IF(AJ10="","",IF(AJ10="Fuerte",100,IF(AJ10="Moderado",50,IF(AJ10="Debil",0,))))</f>
        <v>100</v>
      </c>
      <c r="AL10" s="3" t="str">
        <f t="shared" ref="AL10:AL39" si="1">IF(OR(AND(AJ10="Fuerte")),"No",IF(OR(AND(AJ10="Moderado")),"Si",IF(OR(AND(AJ10="Debil")),"Si",IF(OR(AND(AJ10="NA")),"NA"))))</f>
        <v>No</v>
      </c>
      <c r="AM10" s="310">
        <f>COUNTA(P10,P11,P12,P13,P14)</f>
        <v>2</v>
      </c>
      <c r="AN10" s="317">
        <f>(+AK10+AK11+AK12+AK13+AK14)/AM10</f>
        <v>100</v>
      </c>
      <c r="AO10" s="310" t="str">
        <f>IF(AN10&lt;0,"",IF(AN10&lt;50,"Debil",IF(AN10&lt;=99,"Moderado",IF(AN10&lt;=100,"Fuerte","Fuerte"))))</f>
        <v>Fuerte</v>
      </c>
      <c r="AP10" s="315" t="s">
        <v>26</v>
      </c>
      <c r="AQ10" s="338" t="str">
        <f>IF(OR(AND(AO10="Fuerte",AP10="directamente")),"2",IF(OR(AND(AO10="Fuerte",AP10="no disminuye")),"0",IF(OR(AND(AO10="Moderado",AP10="directamente")),"1",IF(OR(AND(AO10="Moderado",AP10="no disminuye")),"0",IF(OR(AND(AO10="Debil",AP10="directamente")),"0",IF(OR(AND(AO10="Debil",AP10="no disminuye")),"0",""))))))</f>
        <v>2</v>
      </c>
      <c r="AR10" s="341">
        <f>+K10-AQ10</f>
        <v>-1</v>
      </c>
      <c r="AS10" s="343">
        <f>+K10-AQ10</f>
        <v>-1</v>
      </c>
      <c r="AT10" s="315" t="str">
        <f>IF(AR10&lt;-1,"",IF(AR10&lt;=1,"Rara Vez",IF(AR10&lt;=2,"Improbable",IF(AR10&lt;=3,"Posible",IF(AR10&lt;=4,"Probable","Casi seguro")))))</f>
        <v>Rara Vez</v>
      </c>
      <c r="AU10" s="315" t="str">
        <f>IF(M10&lt;=0,"",IF(M10&lt;=5,"Moderado",IF(M10&lt;=11,"Mayor",IF(M10&lt;=20,"Catastrofico","Catastrofico"))))</f>
        <v>Mayor</v>
      </c>
      <c r="AV10" s="328" t="str">
        <f>IF(OR(AND(AT10="RaraVez",AU10="Insignificante"),AND(AT10="Rara Vez",AU10="Menor"),AND(AT10="Improbable",AU10="Insignificante"),AND(AT10="Improbable",AU10="Menor")),"Bajo",IF(OR(AND(AT10="Rara Vez",AU10="Moderado"),AND(AT10="Improbable",AU10="Moderado"),AND(AT10="Posible",AU10="Menor"),AND(AT10="Probable",AU10="Insignificante")),"Moderado",IF(OR(AND(AT10="Rara Vez",AU10="Mayor"),AND(AT10="Improbable",AU10="Mayor"),AND(AT10="Posible",AU10="Moderado"),AND(AT10="Probable",AU10="Moderado"),AND(AT10="Probable",AU10="Menor"),AND(AT10="Casi seguro",AU10="Insignificante"),AND(AT10="Casi seguro",AU10="Menor")),"Alto",IF(OR(AND(AT10="Rara Vez",AU10="Catastrofico"),AND(AT10="Improbable",AU10="Catastrofico"),AND(AT10="Posible",AU10="Catastrofico"),AND(AT10="Posible",AU10="Mayor"),AND(AT10="Probable",AU10="Catastrofico"),AND(AT10="Probable",AU10="Mayor"),AND(AT10="Casi seguro",AU10="Moderado"),AND(AT10="Casi seguro",AU10="Mayor"),AND(AT10="Casi seguro",AU10="Catastrofico")),"Extremo",""))))</f>
        <v>Alto</v>
      </c>
      <c r="AW10" s="331" t="str">
        <f>IF(AV10="","",IF(AV10="Extremo","Evitar el riesgo",IF(AV10="Alto","Compartir el riesgo",IF(AV10="Moderado","Reducir el riesgo",IF(AV10="Bajo","Reducir el riesgo")))))</f>
        <v>Compartir el riesgo</v>
      </c>
      <c r="AX10" s="353"/>
      <c r="AY10" s="347">
        <v>45292</v>
      </c>
      <c r="AZ10" s="347">
        <v>45657</v>
      </c>
      <c r="BA10" s="353"/>
      <c r="BB10" s="353" t="s">
        <v>76</v>
      </c>
      <c r="BC10" s="571" t="s">
        <v>383</v>
      </c>
    </row>
    <row r="11" spans="1:55" ht="41.25" customHeight="1">
      <c r="A11" s="373"/>
      <c r="B11" s="310"/>
      <c r="C11" s="570"/>
      <c r="D11" s="505"/>
      <c r="E11" s="505"/>
      <c r="F11" s="505"/>
      <c r="G11" s="505"/>
      <c r="H11" s="319"/>
      <c r="I11" s="570"/>
      <c r="J11" s="321"/>
      <c r="K11" s="317"/>
      <c r="L11" s="315"/>
      <c r="M11" s="346"/>
      <c r="N11" s="315"/>
      <c r="O11" s="316"/>
      <c r="P11" s="3">
        <v>1</v>
      </c>
      <c r="Q11" s="20" t="s">
        <v>384</v>
      </c>
      <c r="R11" s="1" t="s">
        <v>67</v>
      </c>
      <c r="S11" s="3">
        <f t="shared" ref="S11:S14" si="2">IF(R11="","",IF(R11="Asignado",15,IF(R11="No Asigando",0,)))</f>
        <v>15</v>
      </c>
      <c r="T11" s="1" t="s">
        <v>68</v>
      </c>
      <c r="U11" s="4">
        <f t="shared" ref="U11:U14" si="3">IF(T11="","",IF(T11="Adecuado",15,IF(T11="inadecuado",0,)))</f>
        <v>15</v>
      </c>
      <c r="V11" s="1" t="s">
        <v>69</v>
      </c>
      <c r="W11" s="4">
        <f t="shared" ref="W11:W14" si="4">IF(V11="","",IF(V11="Oportuna",15,IF(V11="inoportuna",0,)))</f>
        <v>15</v>
      </c>
      <c r="X11" s="1" t="s">
        <v>70</v>
      </c>
      <c r="Y11" s="4">
        <f t="shared" ref="Y11:Y14" si="5">IF(X11="","",IF(X11="Prevenir",15,IF(X11="Detectar",10,IF(X11="No es control",0,))))</f>
        <v>15</v>
      </c>
      <c r="Z11" s="1" t="s">
        <v>71</v>
      </c>
      <c r="AA11" s="4">
        <f t="shared" ref="AA11:AA14" si="6">IF(Z11="","",IF(Z11="Confiable",15,IF(Z11="No confiable",0,)))</f>
        <v>15</v>
      </c>
      <c r="AB11" s="1" t="s">
        <v>72</v>
      </c>
      <c r="AC11" s="4">
        <f t="shared" ref="AC11:AC14" si="7">IF(AB11="","",IF(AB11="Se investigan y resuelven oportunamente",15,IF(AB11="Nose investigan y resuelven oportunamente",0,)))</f>
        <v>15</v>
      </c>
      <c r="AD11" s="1" t="s">
        <v>73</v>
      </c>
      <c r="AE11" s="4">
        <f t="shared" ref="AE11:AE14" si="8">IF(AD11="","",IF(AD11="Completa",10,IF(AD11="Incompleta,No existe",5,)))</f>
        <v>10</v>
      </c>
      <c r="AF11" s="4">
        <f t="shared" ref="AF11:AF14" si="9">+S11+U11+W11+Y11+AA11+AC11+AE11</f>
        <v>100</v>
      </c>
      <c r="AG11" s="3" t="str">
        <f t="shared" ref="AG11:AG14" si="10">IF(AF11&lt;=0,"",IF(AF11=0,"NA",IF(AF11&lt;=85,"Debil",IF(AF11&lt;=95,"Moderado",IF(AF11&lt;=100,"Fuerte","Fuerte")))))</f>
        <v>Fuerte</v>
      </c>
      <c r="AH11" s="2" t="s">
        <v>74</v>
      </c>
      <c r="AI11" s="3" t="str">
        <f t="shared" ref="AI11:AI14" si="11">IF(AH11="","",IF(AH11="El control no se ejecuta por parte del responsable","Debil",IF(AH11="El control se ejecuta algunas veces por parte del responsable","Moderado",IF(AH11="El control se ejecuta de manera consistente por parte del responsable","Fuerte",IF(AH11="NA","NA","""")))))</f>
        <v>Fuerte</v>
      </c>
      <c r="AJ11" s="5" t="str">
        <f t="shared" si="0"/>
        <v>Fuerte</v>
      </c>
      <c r="AK11" s="6">
        <f t="shared" ref="AK11:AK14" si="12">IF(AJ11="","",IF(AJ11="Fuerte",100,IF(AJ11="Moderado",50,IF(AJ11="Debil",0,))))</f>
        <v>100</v>
      </c>
      <c r="AL11" s="3" t="str">
        <f t="shared" si="1"/>
        <v>No</v>
      </c>
      <c r="AM11" s="310"/>
      <c r="AN11" s="317"/>
      <c r="AO11" s="310"/>
      <c r="AP11" s="315"/>
      <c r="AQ11" s="339"/>
      <c r="AR11" s="342"/>
      <c r="AS11" s="344"/>
      <c r="AT11" s="315"/>
      <c r="AU11" s="315"/>
      <c r="AV11" s="329"/>
      <c r="AW11" s="332" t="str">
        <f t="shared" ref="AW11:AW14" si="13">IF(AV11="","",IF(AV11="El control no se ejecuta por parte del responsable","Debil",IF(AV11="El control se ejecuta algunas veces por parte del responsable","Moderado",IF(AV11="El control se ejecuta de manera consistente por parte del responsable","Fuerte","Fuerte"))))</f>
        <v/>
      </c>
      <c r="AX11" s="348"/>
      <c r="AY11" s="348"/>
      <c r="AZ11" s="348"/>
      <c r="BA11" s="348"/>
      <c r="BB11" s="348"/>
      <c r="BC11" s="572"/>
    </row>
    <row r="12" spans="1:55" ht="41.25" customHeight="1">
      <c r="A12" s="373"/>
      <c r="B12" s="310"/>
      <c r="C12" s="570"/>
      <c r="D12" s="505"/>
      <c r="E12" s="505"/>
      <c r="F12" s="505"/>
      <c r="G12" s="505"/>
      <c r="H12" s="319"/>
      <c r="I12" s="570"/>
      <c r="J12" s="321"/>
      <c r="K12" s="317"/>
      <c r="L12" s="315"/>
      <c r="M12" s="346"/>
      <c r="N12" s="315"/>
      <c r="O12" s="316"/>
      <c r="P12" s="3"/>
      <c r="Q12" s="3"/>
      <c r="R12" s="1" t="s">
        <v>63</v>
      </c>
      <c r="S12" s="3">
        <f t="shared" si="2"/>
        <v>0</v>
      </c>
      <c r="T12" s="1" t="s">
        <v>63</v>
      </c>
      <c r="U12" s="4">
        <f t="shared" si="3"/>
        <v>0</v>
      </c>
      <c r="V12" s="1" t="s">
        <v>63</v>
      </c>
      <c r="W12" s="4">
        <f t="shared" si="4"/>
        <v>0</v>
      </c>
      <c r="X12" s="1" t="s">
        <v>63</v>
      </c>
      <c r="Y12" s="4">
        <f t="shared" si="5"/>
        <v>0</v>
      </c>
      <c r="Z12" s="1" t="s">
        <v>63</v>
      </c>
      <c r="AA12" s="4">
        <f t="shared" si="6"/>
        <v>0</v>
      </c>
      <c r="AB12" s="1" t="s">
        <v>63</v>
      </c>
      <c r="AC12" s="4">
        <f t="shared" si="7"/>
        <v>0</v>
      </c>
      <c r="AD12" s="1" t="s">
        <v>63</v>
      </c>
      <c r="AE12" s="4">
        <f t="shared" si="8"/>
        <v>0</v>
      </c>
      <c r="AF12" s="4">
        <f t="shared" si="9"/>
        <v>0</v>
      </c>
      <c r="AG12" s="3" t="str">
        <f t="shared" si="10"/>
        <v/>
      </c>
      <c r="AH12" s="2" t="s">
        <v>63</v>
      </c>
      <c r="AI12" s="3" t="str">
        <f t="shared" si="11"/>
        <v>NA</v>
      </c>
      <c r="AJ12" s="5" t="str">
        <f t="shared" si="0"/>
        <v>NA</v>
      </c>
      <c r="AK12" s="6">
        <f t="shared" si="12"/>
        <v>0</v>
      </c>
      <c r="AL12" s="3" t="str">
        <f t="shared" si="1"/>
        <v>NA</v>
      </c>
      <c r="AM12" s="310"/>
      <c r="AN12" s="317"/>
      <c r="AO12" s="310"/>
      <c r="AP12" s="315"/>
      <c r="AQ12" s="339"/>
      <c r="AR12" s="342"/>
      <c r="AS12" s="344"/>
      <c r="AT12" s="315"/>
      <c r="AU12" s="315"/>
      <c r="AV12" s="329"/>
      <c r="AW12" s="332" t="str">
        <f t="shared" si="13"/>
        <v/>
      </c>
      <c r="AX12" s="348"/>
      <c r="AY12" s="348"/>
      <c r="AZ12" s="348"/>
      <c r="BA12" s="348"/>
      <c r="BB12" s="348"/>
      <c r="BC12" s="572"/>
    </row>
    <row r="13" spans="1:55" ht="41.25" customHeight="1">
      <c r="A13" s="373"/>
      <c r="B13" s="310"/>
      <c r="C13" s="570"/>
      <c r="D13" s="505"/>
      <c r="E13" s="505"/>
      <c r="F13" s="505"/>
      <c r="G13" s="505"/>
      <c r="H13" s="319"/>
      <c r="I13" s="570"/>
      <c r="J13" s="321"/>
      <c r="K13" s="317"/>
      <c r="L13" s="315"/>
      <c r="M13" s="346"/>
      <c r="N13" s="315"/>
      <c r="O13" s="316"/>
      <c r="P13" s="3"/>
      <c r="Q13" s="3"/>
      <c r="R13" s="1" t="s">
        <v>63</v>
      </c>
      <c r="S13" s="3">
        <f t="shared" si="2"/>
        <v>0</v>
      </c>
      <c r="T13" s="1" t="s">
        <v>63</v>
      </c>
      <c r="U13" s="4">
        <f t="shared" si="3"/>
        <v>0</v>
      </c>
      <c r="V13" s="1" t="s">
        <v>63</v>
      </c>
      <c r="W13" s="4">
        <f t="shared" si="4"/>
        <v>0</v>
      </c>
      <c r="X13" s="1" t="s">
        <v>63</v>
      </c>
      <c r="Y13" s="4">
        <f t="shared" si="5"/>
        <v>0</v>
      </c>
      <c r="Z13" s="1" t="s">
        <v>63</v>
      </c>
      <c r="AA13" s="4">
        <f t="shared" si="6"/>
        <v>0</v>
      </c>
      <c r="AB13" s="1" t="s">
        <v>63</v>
      </c>
      <c r="AC13" s="4">
        <f t="shared" si="7"/>
        <v>0</v>
      </c>
      <c r="AD13" s="1" t="s">
        <v>63</v>
      </c>
      <c r="AE13" s="4">
        <f t="shared" si="8"/>
        <v>0</v>
      </c>
      <c r="AF13" s="4">
        <f t="shared" si="9"/>
        <v>0</v>
      </c>
      <c r="AG13" s="3" t="str">
        <f t="shared" si="10"/>
        <v/>
      </c>
      <c r="AH13" s="2" t="s">
        <v>63</v>
      </c>
      <c r="AI13" s="3" t="str">
        <f t="shared" si="11"/>
        <v>NA</v>
      </c>
      <c r="AJ13" s="5" t="str">
        <f t="shared" si="0"/>
        <v>NA</v>
      </c>
      <c r="AK13" s="6">
        <f t="shared" si="12"/>
        <v>0</v>
      </c>
      <c r="AL13" s="3" t="str">
        <f t="shared" si="1"/>
        <v>NA</v>
      </c>
      <c r="AM13" s="310"/>
      <c r="AN13" s="317"/>
      <c r="AO13" s="310"/>
      <c r="AP13" s="315"/>
      <c r="AQ13" s="339"/>
      <c r="AR13" s="342"/>
      <c r="AS13" s="344"/>
      <c r="AT13" s="315"/>
      <c r="AU13" s="315"/>
      <c r="AV13" s="329"/>
      <c r="AW13" s="332" t="str">
        <f t="shared" si="13"/>
        <v/>
      </c>
      <c r="AX13" s="348"/>
      <c r="AY13" s="348"/>
      <c r="AZ13" s="348"/>
      <c r="BA13" s="348"/>
      <c r="BB13" s="348"/>
      <c r="BC13" s="572"/>
    </row>
    <row r="14" spans="1:55" ht="41.25" customHeight="1">
      <c r="A14" s="374"/>
      <c r="B14" s="310"/>
      <c r="C14" s="570"/>
      <c r="D14" s="505"/>
      <c r="E14" s="505"/>
      <c r="F14" s="505"/>
      <c r="G14" s="505"/>
      <c r="H14" s="320"/>
      <c r="I14" s="570"/>
      <c r="J14" s="321"/>
      <c r="K14" s="317"/>
      <c r="L14" s="315"/>
      <c r="M14" s="346"/>
      <c r="N14" s="315"/>
      <c r="O14" s="316"/>
      <c r="P14" s="3"/>
      <c r="Q14" s="3"/>
      <c r="R14" s="1" t="s">
        <v>63</v>
      </c>
      <c r="S14" s="3">
        <f t="shared" si="2"/>
        <v>0</v>
      </c>
      <c r="T14" s="1" t="s">
        <v>63</v>
      </c>
      <c r="U14" s="4">
        <f t="shared" si="3"/>
        <v>0</v>
      </c>
      <c r="V14" s="1" t="s">
        <v>63</v>
      </c>
      <c r="W14" s="4">
        <f t="shared" si="4"/>
        <v>0</v>
      </c>
      <c r="X14" s="1" t="s">
        <v>63</v>
      </c>
      <c r="Y14" s="4">
        <f t="shared" si="5"/>
        <v>0</v>
      </c>
      <c r="Z14" s="1" t="s">
        <v>63</v>
      </c>
      <c r="AA14" s="4">
        <f t="shared" si="6"/>
        <v>0</v>
      </c>
      <c r="AB14" s="1" t="s">
        <v>63</v>
      </c>
      <c r="AC14" s="4">
        <f t="shared" si="7"/>
        <v>0</v>
      </c>
      <c r="AD14" s="1" t="s">
        <v>63</v>
      </c>
      <c r="AE14" s="4">
        <f t="shared" si="8"/>
        <v>0</v>
      </c>
      <c r="AF14" s="4">
        <f t="shared" si="9"/>
        <v>0</v>
      </c>
      <c r="AG14" s="3" t="str">
        <f t="shared" si="10"/>
        <v/>
      </c>
      <c r="AH14" s="2" t="s">
        <v>63</v>
      </c>
      <c r="AI14" s="3" t="str">
        <f t="shared" si="11"/>
        <v>NA</v>
      </c>
      <c r="AJ14" s="5" t="str">
        <f t="shared" si="0"/>
        <v>NA</v>
      </c>
      <c r="AK14" s="6">
        <f t="shared" si="12"/>
        <v>0</v>
      </c>
      <c r="AL14" s="3" t="str">
        <f t="shared" si="1"/>
        <v>NA</v>
      </c>
      <c r="AM14" s="310"/>
      <c r="AN14" s="317"/>
      <c r="AO14" s="310"/>
      <c r="AP14" s="315"/>
      <c r="AQ14" s="340"/>
      <c r="AR14" s="342"/>
      <c r="AS14" s="345"/>
      <c r="AT14" s="315"/>
      <c r="AU14" s="315"/>
      <c r="AV14" s="330"/>
      <c r="AW14" s="333" t="str">
        <f t="shared" si="13"/>
        <v/>
      </c>
      <c r="AX14" s="349"/>
      <c r="AY14" s="349"/>
      <c r="AZ14" s="349"/>
      <c r="BA14" s="349"/>
      <c r="BB14" s="349"/>
      <c r="BC14" s="573"/>
    </row>
    <row r="15" spans="1:55" ht="27.75" customHeight="1">
      <c r="A15" s="372" t="s">
        <v>391</v>
      </c>
      <c r="B15" s="310">
        <v>1</v>
      </c>
      <c r="C15" s="570" t="s">
        <v>386</v>
      </c>
      <c r="D15" s="505" t="s">
        <v>66</v>
      </c>
      <c r="E15" s="505" t="s">
        <v>66</v>
      </c>
      <c r="F15" s="505" t="s">
        <v>66</v>
      </c>
      <c r="G15" s="505" t="s">
        <v>66</v>
      </c>
      <c r="H15" s="318" t="s">
        <v>54</v>
      </c>
      <c r="I15" s="570" t="s">
        <v>387</v>
      </c>
      <c r="J15" s="321" t="s">
        <v>75</v>
      </c>
      <c r="K15" s="317">
        <f>IF(J15="","",IF(J15="Mas de 1 vez al año",5,IF(J15="Al menos 1 vez en el ultimo año",4,IF(J15="Al menos 1 vez en los ultimos 2 años",3,IF(J15="Al menos 1 vez en los ultimos 5 años",2,IF(J15="No se ha presentado en los ultimos 5 años",1,))))))</f>
        <v>1</v>
      </c>
      <c r="L15" s="315" t="str">
        <f>IF(K15&lt;=0,"",IF(K15&lt;=1,"Rara Vez",IF(K15&lt;=2,"Improbable",IF(K15&lt;=3,"Posible",IF(K15&lt;=4,"Probable","Casi seguro")))))</f>
        <v>Rara Vez</v>
      </c>
      <c r="M15" s="346">
        <v>10</v>
      </c>
      <c r="N15" s="315" t="str">
        <f>IF(M15&lt;=0,"",IF(M15&lt;=5,"Moderado",IF(M15&lt;=11,"Mayor",IF(M15&lt;=20,"Catastrofico","Catastrofico"))))</f>
        <v>Mayor</v>
      </c>
      <c r="O15" s="316" t="str">
        <f>IF(OR(AND(L15="RaraVez",N15="Insignificante"),AND(L15="Rara Vez",N15="Menor"),AND(L15="Improbable",N15="Insignificante"),AND(L15="Improbable",N15="Menor")),"Bajo",IF(OR(AND(L15="Rara Vez",N15="Moderado"),AND(L15="Improbable",N15="Moderado"),AND(L15="Posible",N15="Menor"),AND(L15="Probable",N15="Insignificante")),"Moderado",IF(OR(AND(L15="Rara Vez",N15="Mayor"),AND(L15="Improbable",N15="Mayor"),AND(L15="Posible",N15="Moderado"),AND(L15="Probable",N15="Moderado"),AND(L15="Probable",N15="Menor"),AND(L15="Casi seguro",N15="Insignificante"),AND(L15="Casi seguro",N15="Menor")),"Alto",IF(OR(AND(L15="Rara Vez",N15="Catastrofico"),AND(L15="Improbable",N15="Catastrofico"),AND(L15="Posible",N15="Catastrofico"),AND(L15="Posible",N15="Mayor"),AND(L15="Probable",N15="Catastrofico"),AND(L15="Probable",N15="Mayor"),AND(L15="Casi seguro",N15="Moderado"),AND(L15="Casi seguro",N15="Mayor"),AND(L15="Casi seguro",N15="Catastrofico")),"Extremo",""))))</f>
        <v>Alto</v>
      </c>
      <c r="P15" s="3">
        <v>1</v>
      </c>
      <c r="Q15" s="20" t="s">
        <v>388</v>
      </c>
      <c r="R15" s="1" t="s">
        <v>67</v>
      </c>
      <c r="S15" s="3">
        <f>IF(R15="","",IF(R15="Asignado",15,IF(R15="No Asigando",0,)))</f>
        <v>15</v>
      </c>
      <c r="T15" s="1" t="s">
        <v>68</v>
      </c>
      <c r="U15" s="4">
        <f>IF(T15="","",IF(T15="Adecuado",15,IF(T15="inadecuado",0,)))</f>
        <v>15</v>
      </c>
      <c r="V15" s="1" t="s">
        <v>69</v>
      </c>
      <c r="W15" s="4">
        <f>IF(V15="","",IF(V15="Oportuna",15,IF(V15="inoportuna",0,)))</f>
        <v>15</v>
      </c>
      <c r="X15" s="1" t="s">
        <v>70</v>
      </c>
      <c r="Y15" s="4">
        <f>IF(X15="","",IF(X15="Prevenir",15,IF(X15="Detectar",10,IF(X15="No es control",0,))))</f>
        <v>15</v>
      </c>
      <c r="Z15" s="1" t="s">
        <v>71</v>
      </c>
      <c r="AA15" s="4">
        <f>IF(Z15="","",IF(Z15="Confiable",15,IF(Z15="No confiable",0,)))</f>
        <v>15</v>
      </c>
      <c r="AB15" s="1" t="s">
        <v>72</v>
      </c>
      <c r="AC15" s="4">
        <f>IF(AB15="","",IF(AB15="Se investigan y resuelven oportunamente",15,IF(AB15="Nose investigan y resuelven oportunamente",0,)))</f>
        <v>15</v>
      </c>
      <c r="AD15" s="1" t="s">
        <v>73</v>
      </c>
      <c r="AE15" s="4">
        <f>IF(AD15="","",IF(AD15="Completa",10,IF(AD15="Incompleta,No existe",5,)))</f>
        <v>10</v>
      </c>
      <c r="AF15" s="4">
        <f>+S15+U15+W15+Y15+AA15+AC15+AE15</f>
        <v>100</v>
      </c>
      <c r="AG15" s="3" t="str">
        <f>IF(AF15&lt;=0,"",IF(AF15=0,"NA",IF(AF15&lt;=85,"Debil",IF(AF15&lt;=95,"Moderado",IF(AF15&lt;=100,"Fuerte","Fuerte")))))</f>
        <v>Fuerte</v>
      </c>
      <c r="AH15" s="2" t="s">
        <v>74</v>
      </c>
      <c r="AI15" s="3" t="str">
        <f>IF(AH15="","",IF(AH15="El control no se ejecuta por parte del responsable","Debil",IF(AH15="El control se ejecuta algunas veces por parte del responsable","Moderado",IF(AH15="El control se ejecuta de manera consistente por parte del responsable","Fuerte",IF(AH15="NA","NA","""")))))</f>
        <v>Fuerte</v>
      </c>
      <c r="AJ15" s="5" t="str">
        <f t="shared" si="0"/>
        <v>Fuerte</v>
      </c>
      <c r="AK15" s="6">
        <f>IF(AJ15="","",IF(AJ15="Fuerte",100,IF(AJ15="Moderado",50,IF(AJ15="Debil",0,))))</f>
        <v>100</v>
      </c>
      <c r="AL15" s="3" t="str">
        <f t="shared" si="1"/>
        <v>No</v>
      </c>
      <c r="AM15" s="310">
        <f>COUNTA(P15,P16,P17,P18,P19)</f>
        <v>2</v>
      </c>
      <c r="AN15" s="317">
        <f>(+AK15+AK16+AK17+AK18+AK19)/AM15</f>
        <v>100</v>
      </c>
      <c r="AO15" s="310" t="str">
        <f>IF(AN15&lt;0,"",IF(AN15&lt;50,"Debil",IF(AN15&lt;=99,"Moderado",IF(AN15&lt;=100,"Fuerte","Fuerte"))))</f>
        <v>Fuerte</v>
      </c>
      <c r="AP15" s="315" t="s">
        <v>26</v>
      </c>
      <c r="AQ15" s="338" t="str">
        <f>IF(OR(AND(AO15="Fuerte",AP15="directamente")),"2",IF(OR(AND(AO15="Fuerte",AP15="no disminuye")),"0",IF(OR(AND(AO15="Moderado",AP15="directamente")),"1",IF(OR(AND(AO15="Moderado",AP15="no disminuye")),"0",IF(OR(AND(AO15="Debil",AP15="directamente")),"0",IF(OR(AND(AO15="Debil",AP15="no disminuye")),"0",""))))))</f>
        <v>2</v>
      </c>
      <c r="AR15" s="341">
        <f>+K15-AQ15</f>
        <v>-1</v>
      </c>
      <c r="AS15" s="343">
        <f>+K15-AQ15</f>
        <v>-1</v>
      </c>
      <c r="AT15" s="315" t="str">
        <f>IF(AR15&lt;-1,"",IF(AR15&lt;=1,"Rara Vez",IF(AR15&lt;=2,"Improbable",IF(AR15&lt;=3,"Posible",IF(AR15&lt;=4,"Probable","Casi seguro")))))</f>
        <v>Rara Vez</v>
      </c>
      <c r="AU15" s="315" t="str">
        <f>IF(M15&lt;=0,"",IF(M15&lt;=5,"Moderado",IF(M15&lt;=11,"Mayor",IF(M15&lt;=20,"Catastrofico","Catastrofico"))))</f>
        <v>Mayor</v>
      </c>
      <c r="AV15" s="328" t="str">
        <f>IF(OR(AND(AT15="RaraVez",AU15="Insignificante"),AND(AT15="Rara Vez",AU15="Menor"),AND(AT15="Improbable",AU15="Insignificante"),AND(AT15="Improbable",AU15="Menor")),"Bajo",IF(OR(AND(AT15="Rara Vez",AU15="Moderado"),AND(AT15="Improbable",AU15="Moderado"),AND(AT15="Posible",AU15="Menor"),AND(AT15="Probable",AU15="Insignificante")),"Moderado",IF(OR(AND(AT15="Rara Vez",AU15="Mayor"),AND(AT15="Improbable",AU15="Mayor"),AND(AT15="Posible",AU15="Moderado"),AND(AT15="Probable",AU15="Moderado"),AND(AT15="Probable",AU15="Menor"),AND(AT15="Casi seguro",AU15="Insignificante"),AND(AT15="Casi seguro",AU15="Menor")),"Alto",IF(OR(AND(AT15="Rara Vez",AU15="Catastrofico"),AND(AT15="Improbable",AU15="Catastrofico"),AND(AT15="Posible",AU15="Catastrofico"),AND(AT15="Posible",AU15="Mayor"),AND(AT15="Probable",AU15="Catastrofico"),AND(AT15="Probable",AU15="Mayor"),AND(AT15="Casi seguro",AU15="Moderado"),AND(AT15="Casi seguro",AU15="Mayor"),AND(AT15="Casi seguro",AU15="Catastrofico")),"Extremo",""))))</f>
        <v>Alto</v>
      </c>
      <c r="AW15" s="331" t="str">
        <f>IF(AV15="","",IF(AV15="Extremo","Evitar el riesgo",IF(AV15="Alto","Compartir el riesgo",IF(AV15="Moderado","Reducir el riesgo",IF(AV15="Bajo","Reducir el riesgo")))))</f>
        <v>Compartir el riesgo</v>
      </c>
      <c r="AX15" s="353"/>
      <c r="AY15" s="347">
        <v>45292</v>
      </c>
      <c r="AZ15" s="347">
        <v>45657</v>
      </c>
      <c r="BA15" s="353"/>
      <c r="BB15" s="353" t="s">
        <v>76</v>
      </c>
      <c r="BC15" s="86" t="s">
        <v>389</v>
      </c>
    </row>
    <row r="16" spans="1:55" ht="27.75" customHeight="1">
      <c r="A16" s="373"/>
      <c r="B16" s="310"/>
      <c r="C16" s="570"/>
      <c r="D16" s="505"/>
      <c r="E16" s="505"/>
      <c r="F16" s="505"/>
      <c r="G16" s="505"/>
      <c r="H16" s="319"/>
      <c r="I16" s="570"/>
      <c r="J16" s="321"/>
      <c r="K16" s="317"/>
      <c r="L16" s="315"/>
      <c r="M16" s="346"/>
      <c r="N16" s="315"/>
      <c r="O16" s="316"/>
      <c r="P16" s="3">
        <v>1</v>
      </c>
      <c r="Q16" s="20" t="s">
        <v>390</v>
      </c>
      <c r="R16" s="1" t="s">
        <v>67</v>
      </c>
      <c r="S16" s="3">
        <f t="shared" ref="S16:S19" si="14">IF(R16="","",IF(R16="Asignado",15,IF(R16="No Asigando",0,)))</f>
        <v>15</v>
      </c>
      <c r="T16" s="1" t="s">
        <v>68</v>
      </c>
      <c r="U16" s="4">
        <f t="shared" ref="U16:U19" si="15">IF(T16="","",IF(T16="Adecuado",15,IF(T16="inadecuado",0,)))</f>
        <v>15</v>
      </c>
      <c r="V16" s="1" t="s">
        <v>69</v>
      </c>
      <c r="W16" s="4">
        <f t="shared" ref="W16:W19" si="16">IF(V16="","",IF(V16="Oportuna",15,IF(V16="inoportuna",0,)))</f>
        <v>15</v>
      </c>
      <c r="X16" s="1" t="s">
        <v>70</v>
      </c>
      <c r="Y16" s="4">
        <f t="shared" ref="Y16:Y19" si="17">IF(X16="","",IF(X16="Prevenir",15,IF(X16="Detectar",10,IF(X16="No es control",0,))))</f>
        <v>15</v>
      </c>
      <c r="Z16" s="1" t="s">
        <v>71</v>
      </c>
      <c r="AA16" s="4">
        <f t="shared" ref="AA16:AA19" si="18">IF(Z16="","",IF(Z16="Confiable",15,IF(Z16="No confiable",0,)))</f>
        <v>15</v>
      </c>
      <c r="AB16" s="1" t="s">
        <v>72</v>
      </c>
      <c r="AC16" s="4">
        <f t="shared" ref="AC16:AC19" si="19">IF(AB16="","",IF(AB16="Se investigan y resuelven oportunamente",15,IF(AB16="Nose investigan y resuelven oportunamente",0,)))</f>
        <v>15</v>
      </c>
      <c r="AD16" s="1" t="s">
        <v>73</v>
      </c>
      <c r="AE16" s="4">
        <f t="shared" ref="AE16:AE19" si="20">IF(AD16="","",IF(AD16="Completa",10,IF(AD16="Incompleta,No existe",5,)))</f>
        <v>10</v>
      </c>
      <c r="AF16" s="4">
        <f t="shared" ref="AF16:AF19" si="21">+S16+U16+W16+Y16+AA16+AC16+AE16</f>
        <v>100</v>
      </c>
      <c r="AG16" s="3" t="str">
        <f t="shared" ref="AG16:AG19" si="22">IF(AF16&lt;=0,"",IF(AF16=0,"NA",IF(AF16&lt;=85,"Debil",IF(AF16&lt;=95,"Moderado",IF(AF16&lt;=100,"Fuerte","Fuerte")))))</f>
        <v>Fuerte</v>
      </c>
      <c r="AH16" s="2" t="s">
        <v>74</v>
      </c>
      <c r="AI16" s="3" t="str">
        <f t="shared" ref="AI16:AI19" si="23">IF(AH16="","",IF(AH16="El control no se ejecuta por parte del responsable","Debil",IF(AH16="El control se ejecuta algunas veces por parte del responsable","Moderado",IF(AH16="El control se ejecuta de manera consistente por parte del responsable","Fuerte",IF(AH16="NA","NA","""")))))</f>
        <v>Fuerte</v>
      </c>
      <c r="AJ16" s="5" t="str">
        <f t="shared" si="0"/>
        <v>Fuerte</v>
      </c>
      <c r="AK16" s="6">
        <f t="shared" ref="AK16:AK19" si="24">IF(AJ16="","",IF(AJ16="Fuerte",100,IF(AJ16="Moderado",50,IF(AJ16="Debil",0,))))</f>
        <v>100</v>
      </c>
      <c r="AL16" s="3" t="str">
        <f t="shared" si="1"/>
        <v>No</v>
      </c>
      <c r="AM16" s="310"/>
      <c r="AN16" s="317"/>
      <c r="AO16" s="310"/>
      <c r="AP16" s="315"/>
      <c r="AQ16" s="339"/>
      <c r="AR16" s="342"/>
      <c r="AS16" s="344"/>
      <c r="AT16" s="315"/>
      <c r="AU16" s="315"/>
      <c r="AV16" s="329"/>
      <c r="AW16" s="332" t="str">
        <f t="shared" ref="AW16:AW19" si="25">IF(AV16="","",IF(AV16="El control no se ejecuta por parte del responsable","Debil",IF(AV16="El control se ejecuta algunas veces por parte del responsable","Moderado",IF(AV16="El control se ejecuta de manera consistente por parte del responsable","Fuerte","Fuerte"))))</f>
        <v/>
      </c>
      <c r="AX16" s="348"/>
      <c r="AY16" s="348"/>
      <c r="AZ16" s="348"/>
      <c r="BA16" s="348"/>
      <c r="BB16" s="348"/>
      <c r="BC16" s="87"/>
    </row>
    <row r="17" spans="1:55" ht="27.75" customHeight="1">
      <c r="A17" s="373"/>
      <c r="B17" s="310"/>
      <c r="C17" s="570"/>
      <c r="D17" s="505"/>
      <c r="E17" s="505"/>
      <c r="F17" s="505"/>
      <c r="G17" s="505"/>
      <c r="H17" s="319"/>
      <c r="I17" s="570"/>
      <c r="J17" s="321"/>
      <c r="K17" s="317"/>
      <c r="L17" s="315"/>
      <c r="M17" s="346"/>
      <c r="N17" s="315"/>
      <c r="O17" s="316"/>
      <c r="P17" s="3"/>
      <c r="Q17" s="3"/>
      <c r="R17" s="1" t="s">
        <v>63</v>
      </c>
      <c r="S17" s="3">
        <f t="shared" si="14"/>
        <v>0</v>
      </c>
      <c r="T17" s="1" t="s">
        <v>63</v>
      </c>
      <c r="U17" s="4">
        <f t="shared" si="15"/>
        <v>0</v>
      </c>
      <c r="V17" s="1" t="s">
        <v>63</v>
      </c>
      <c r="W17" s="4">
        <f t="shared" si="16"/>
        <v>0</v>
      </c>
      <c r="X17" s="1" t="s">
        <v>63</v>
      </c>
      <c r="Y17" s="4">
        <f t="shared" si="17"/>
        <v>0</v>
      </c>
      <c r="Z17" s="1" t="s">
        <v>63</v>
      </c>
      <c r="AA17" s="4">
        <f t="shared" si="18"/>
        <v>0</v>
      </c>
      <c r="AB17" s="1" t="s">
        <v>63</v>
      </c>
      <c r="AC17" s="4">
        <f t="shared" si="19"/>
        <v>0</v>
      </c>
      <c r="AD17" s="1" t="s">
        <v>63</v>
      </c>
      <c r="AE17" s="4">
        <f t="shared" si="20"/>
        <v>0</v>
      </c>
      <c r="AF17" s="4">
        <f t="shared" si="21"/>
        <v>0</v>
      </c>
      <c r="AG17" s="3" t="str">
        <f t="shared" si="22"/>
        <v/>
      </c>
      <c r="AH17" s="2" t="s">
        <v>63</v>
      </c>
      <c r="AI17" s="3" t="str">
        <f t="shared" si="23"/>
        <v>NA</v>
      </c>
      <c r="AJ17" s="5" t="str">
        <f t="shared" si="0"/>
        <v>NA</v>
      </c>
      <c r="AK17" s="6">
        <f t="shared" si="24"/>
        <v>0</v>
      </c>
      <c r="AL17" s="3" t="str">
        <f t="shared" si="1"/>
        <v>NA</v>
      </c>
      <c r="AM17" s="310"/>
      <c r="AN17" s="317"/>
      <c r="AO17" s="310"/>
      <c r="AP17" s="315"/>
      <c r="AQ17" s="339"/>
      <c r="AR17" s="342"/>
      <c r="AS17" s="344"/>
      <c r="AT17" s="315"/>
      <c r="AU17" s="315"/>
      <c r="AV17" s="329"/>
      <c r="AW17" s="332" t="str">
        <f t="shared" si="25"/>
        <v/>
      </c>
      <c r="AX17" s="348"/>
      <c r="AY17" s="348"/>
      <c r="AZ17" s="348"/>
      <c r="BA17" s="348"/>
      <c r="BB17" s="348"/>
      <c r="BC17" s="87"/>
    </row>
    <row r="18" spans="1:55" ht="27.75" customHeight="1">
      <c r="A18" s="373"/>
      <c r="B18" s="310"/>
      <c r="C18" s="570"/>
      <c r="D18" s="505"/>
      <c r="E18" s="505"/>
      <c r="F18" s="505"/>
      <c r="G18" s="505"/>
      <c r="H18" s="319"/>
      <c r="I18" s="570"/>
      <c r="J18" s="321"/>
      <c r="K18" s="317"/>
      <c r="L18" s="315"/>
      <c r="M18" s="346"/>
      <c r="N18" s="315"/>
      <c r="O18" s="316"/>
      <c r="P18" s="3"/>
      <c r="Q18" s="3"/>
      <c r="R18" s="1" t="s">
        <v>63</v>
      </c>
      <c r="S18" s="3">
        <f t="shared" si="14"/>
        <v>0</v>
      </c>
      <c r="T18" s="1" t="s">
        <v>63</v>
      </c>
      <c r="U18" s="4">
        <f t="shared" si="15"/>
        <v>0</v>
      </c>
      <c r="V18" s="1" t="s">
        <v>63</v>
      </c>
      <c r="W18" s="4">
        <f t="shared" si="16"/>
        <v>0</v>
      </c>
      <c r="X18" s="1" t="s">
        <v>63</v>
      </c>
      <c r="Y18" s="4">
        <f t="shared" si="17"/>
        <v>0</v>
      </c>
      <c r="Z18" s="1" t="s">
        <v>63</v>
      </c>
      <c r="AA18" s="4">
        <f t="shared" si="18"/>
        <v>0</v>
      </c>
      <c r="AB18" s="1" t="s">
        <v>63</v>
      </c>
      <c r="AC18" s="4">
        <f t="shared" si="19"/>
        <v>0</v>
      </c>
      <c r="AD18" s="1" t="s">
        <v>63</v>
      </c>
      <c r="AE18" s="4">
        <f t="shared" si="20"/>
        <v>0</v>
      </c>
      <c r="AF18" s="4">
        <f t="shared" si="21"/>
        <v>0</v>
      </c>
      <c r="AG18" s="3" t="str">
        <f t="shared" si="22"/>
        <v/>
      </c>
      <c r="AH18" s="2" t="s">
        <v>63</v>
      </c>
      <c r="AI18" s="3" t="str">
        <f t="shared" si="23"/>
        <v>NA</v>
      </c>
      <c r="AJ18" s="5" t="str">
        <f t="shared" si="0"/>
        <v>NA</v>
      </c>
      <c r="AK18" s="6">
        <f t="shared" si="24"/>
        <v>0</v>
      </c>
      <c r="AL18" s="3" t="str">
        <f t="shared" si="1"/>
        <v>NA</v>
      </c>
      <c r="AM18" s="310"/>
      <c r="AN18" s="317"/>
      <c r="AO18" s="310"/>
      <c r="AP18" s="315"/>
      <c r="AQ18" s="339"/>
      <c r="AR18" s="342"/>
      <c r="AS18" s="344"/>
      <c r="AT18" s="315"/>
      <c r="AU18" s="315"/>
      <c r="AV18" s="329"/>
      <c r="AW18" s="332" t="str">
        <f t="shared" si="25"/>
        <v/>
      </c>
      <c r="AX18" s="348"/>
      <c r="AY18" s="348"/>
      <c r="AZ18" s="348"/>
      <c r="BA18" s="348"/>
      <c r="BB18" s="348"/>
      <c r="BC18" s="87"/>
    </row>
    <row r="19" spans="1:55" ht="27.75" customHeight="1">
      <c r="A19" s="374"/>
      <c r="B19" s="310"/>
      <c r="C19" s="570"/>
      <c r="D19" s="505"/>
      <c r="E19" s="505"/>
      <c r="F19" s="505"/>
      <c r="G19" s="505"/>
      <c r="H19" s="320"/>
      <c r="I19" s="570"/>
      <c r="J19" s="321"/>
      <c r="K19" s="317"/>
      <c r="L19" s="315"/>
      <c r="M19" s="346"/>
      <c r="N19" s="315"/>
      <c r="O19" s="316"/>
      <c r="P19" s="3"/>
      <c r="Q19" s="3"/>
      <c r="R19" s="1" t="s">
        <v>63</v>
      </c>
      <c r="S19" s="3">
        <f t="shared" si="14"/>
        <v>0</v>
      </c>
      <c r="T19" s="1" t="s">
        <v>63</v>
      </c>
      <c r="U19" s="4">
        <f t="shared" si="15"/>
        <v>0</v>
      </c>
      <c r="V19" s="1" t="s">
        <v>63</v>
      </c>
      <c r="W19" s="4">
        <f t="shared" si="16"/>
        <v>0</v>
      </c>
      <c r="X19" s="1" t="s">
        <v>63</v>
      </c>
      <c r="Y19" s="4">
        <f t="shared" si="17"/>
        <v>0</v>
      </c>
      <c r="Z19" s="1" t="s">
        <v>63</v>
      </c>
      <c r="AA19" s="4">
        <f t="shared" si="18"/>
        <v>0</v>
      </c>
      <c r="AB19" s="1" t="s">
        <v>63</v>
      </c>
      <c r="AC19" s="4">
        <f t="shared" si="19"/>
        <v>0</v>
      </c>
      <c r="AD19" s="1" t="s">
        <v>63</v>
      </c>
      <c r="AE19" s="4">
        <f t="shared" si="20"/>
        <v>0</v>
      </c>
      <c r="AF19" s="4">
        <f t="shared" si="21"/>
        <v>0</v>
      </c>
      <c r="AG19" s="3" t="str">
        <f t="shared" si="22"/>
        <v/>
      </c>
      <c r="AH19" s="2" t="s">
        <v>63</v>
      </c>
      <c r="AI19" s="3" t="str">
        <f t="shared" si="23"/>
        <v>NA</v>
      </c>
      <c r="AJ19" s="5" t="str">
        <f t="shared" si="0"/>
        <v>NA</v>
      </c>
      <c r="AK19" s="6">
        <f t="shared" si="24"/>
        <v>0</v>
      </c>
      <c r="AL19" s="3" t="str">
        <f t="shared" si="1"/>
        <v>NA</v>
      </c>
      <c r="AM19" s="310"/>
      <c r="AN19" s="317"/>
      <c r="AO19" s="310"/>
      <c r="AP19" s="315"/>
      <c r="AQ19" s="340"/>
      <c r="AR19" s="342"/>
      <c r="AS19" s="345"/>
      <c r="AT19" s="315"/>
      <c r="AU19" s="315"/>
      <c r="AV19" s="330"/>
      <c r="AW19" s="333" t="str">
        <f t="shared" si="25"/>
        <v/>
      </c>
      <c r="AX19" s="349"/>
      <c r="AY19" s="349"/>
      <c r="AZ19" s="349"/>
      <c r="BA19" s="349"/>
      <c r="BB19" s="349"/>
      <c r="BC19" s="88"/>
    </row>
    <row r="20" spans="1:55" ht="37.5" customHeight="1">
      <c r="A20" s="372" t="s">
        <v>397</v>
      </c>
      <c r="B20" s="310">
        <v>1</v>
      </c>
      <c r="C20" s="570" t="s">
        <v>392</v>
      </c>
      <c r="D20" s="505" t="s">
        <v>66</v>
      </c>
      <c r="E20" s="505" t="s">
        <v>66</v>
      </c>
      <c r="F20" s="505" t="s">
        <v>66</v>
      </c>
      <c r="G20" s="505" t="s">
        <v>66</v>
      </c>
      <c r="H20" s="318" t="s">
        <v>54</v>
      </c>
      <c r="I20" s="570" t="s">
        <v>393</v>
      </c>
      <c r="J20" s="321" t="s">
        <v>75</v>
      </c>
      <c r="K20" s="317">
        <f>IF(J20="","",IF(J20="Mas de 1 vez al año",5,IF(J20="Al menos 1 vez en el ultimo año",4,IF(J20="Al menos 1 vez en los ultimos 2 años",3,IF(J20="Al menos 1 vez en los ultimos 5 años",2,IF(J20="No se ha presentado en los ultimos 5 años",1,))))))</f>
        <v>1</v>
      </c>
      <c r="L20" s="315" t="str">
        <f>IF(K20&lt;=0,"",IF(K20&lt;=1,"Rara Vez",IF(K20&lt;=2,"Improbable",IF(K20&lt;=3,"Posible",IF(K20&lt;=4,"Probable","Casi seguro")))))</f>
        <v>Rara Vez</v>
      </c>
      <c r="M20" s="346">
        <v>10</v>
      </c>
      <c r="N20" s="315" t="str">
        <f>IF(M20&lt;=0,"",IF(M20&lt;=5,"Moderado",IF(M20&lt;=11,"Mayor",IF(M20&lt;=20,"Catastrofico","Catastrofico"))))</f>
        <v>Mayor</v>
      </c>
      <c r="O20" s="316" t="str">
        <f>IF(OR(AND(L20="RaraVez",N20="Insignificante"),AND(L20="Rara Vez",N20="Menor"),AND(L20="Improbable",N20="Insignificante"),AND(L20="Improbable",N20="Menor")),"Bajo",IF(OR(AND(L20="Rara Vez",N20="Moderado"),AND(L20="Improbable",N20="Moderado"),AND(L20="Posible",N20="Menor"),AND(L20="Probable",N20="Insignificante")),"Moderado",IF(OR(AND(L20="Rara Vez",N20="Mayor"),AND(L20="Improbable",N20="Mayor"),AND(L20="Posible",N20="Moderado"),AND(L20="Probable",N20="Moderado"),AND(L20="Probable",N20="Menor"),AND(L20="Casi seguro",N20="Insignificante"),AND(L20="Casi seguro",N20="Menor")),"Alto",IF(OR(AND(L20="Rara Vez",N20="Catastrofico"),AND(L20="Improbable",N20="Catastrofico"),AND(L20="Posible",N20="Catastrofico"),AND(L20="Posible",N20="Mayor"),AND(L20="Probable",N20="Catastrofico"),AND(L20="Probable",N20="Mayor"),AND(L20="Casi seguro",N20="Moderado"),AND(L20="Casi seguro",N20="Mayor"),AND(L20="Casi seguro",N20="Catastrofico")),"Extremo",""))))</f>
        <v>Alto</v>
      </c>
      <c r="P20" s="3">
        <v>1</v>
      </c>
      <c r="Q20" s="25" t="s">
        <v>394</v>
      </c>
      <c r="R20" s="1" t="s">
        <v>67</v>
      </c>
      <c r="S20" s="3">
        <f>IF(R20="","",IF(R20="Asignado",15,IF(R20="No Asigando",0,)))</f>
        <v>15</v>
      </c>
      <c r="T20" s="1" t="s">
        <v>68</v>
      </c>
      <c r="U20" s="4">
        <f>IF(T20="","",IF(T20="Adecuado",15,IF(T20="inadecuado",0,)))</f>
        <v>15</v>
      </c>
      <c r="V20" s="1" t="s">
        <v>69</v>
      </c>
      <c r="W20" s="4">
        <f>IF(V20="","",IF(V20="Oportuna",15,IF(V20="inoportuna",0,)))</f>
        <v>15</v>
      </c>
      <c r="X20" s="1" t="s">
        <v>70</v>
      </c>
      <c r="Y20" s="4">
        <f>IF(X20="","",IF(X20="Prevenir",15,IF(X20="Detectar",10,IF(X20="No es control",0,))))</f>
        <v>15</v>
      </c>
      <c r="Z20" s="1" t="s">
        <v>71</v>
      </c>
      <c r="AA20" s="4">
        <f>IF(Z20="","",IF(Z20="Confiable",15,IF(Z20="No confiable",0,)))</f>
        <v>15</v>
      </c>
      <c r="AB20" s="1" t="s">
        <v>72</v>
      </c>
      <c r="AC20" s="4">
        <f>IF(AB20="","",IF(AB20="Se investigan y resuelven oportunamente",15,IF(AB20="Nose investigan y resuelven oportunamente",0,)))</f>
        <v>15</v>
      </c>
      <c r="AD20" s="1" t="s">
        <v>73</v>
      </c>
      <c r="AE20" s="4">
        <f>IF(AD20="","",IF(AD20="Completa",10,IF(AD20="Incompleta,No existe",5,)))</f>
        <v>10</v>
      </c>
      <c r="AF20" s="4">
        <f>+S20+U20+W20+Y20+AA20+AC20+AE20</f>
        <v>100</v>
      </c>
      <c r="AG20" s="3" t="str">
        <f>IF(AF20&lt;=0,"",IF(AF20=0,"NA",IF(AF20&lt;=85,"Debil",IF(AF20&lt;=95,"Moderado",IF(AF20&lt;=100,"Fuerte","Fuerte")))))</f>
        <v>Fuerte</v>
      </c>
      <c r="AH20" s="2" t="s">
        <v>74</v>
      </c>
      <c r="AI20" s="3" t="str">
        <f>IF(AH20="","",IF(AH20="El control no se ejecuta por parte del responsable","Debil",IF(AH20="El control se ejecuta algunas veces por parte del responsable","Moderado",IF(AH20="El control se ejecuta de manera consistente por parte del responsable","Fuerte",IF(AH20="NA","NA","""")))))</f>
        <v>Fuerte</v>
      </c>
      <c r="AJ20" s="5" t="str">
        <f t="shared" si="0"/>
        <v>Fuerte</v>
      </c>
      <c r="AK20" s="6">
        <f>IF(AJ20="","",IF(AJ20="Fuerte",100,IF(AJ20="Moderado",50,IF(AJ20="Debil",0,))))</f>
        <v>100</v>
      </c>
      <c r="AL20" s="3" t="str">
        <f t="shared" si="1"/>
        <v>No</v>
      </c>
      <c r="AM20" s="310">
        <f>COUNTA(P20,P21,P22,P23,P24)</f>
        <v>2</v>
      </c>
      <c r="AN20" s="317">
        <f>(+AK20+AK21+AK22+AK23+AK24)/AM20</f>
        <v>100</v>
      </c>
      <c r="AO20" s="310" t="str">
        <f>IF(AN20&lt;0,"",IF(AN20&lt;50,"Debil",IF(AN20&lt;=99,"Moderado",IF(AN20&lt;=100,"Fuerte","Fuerte"))))</f>
        <v>Fuerte</v>
      </c>
      <c r="AP20" s="315" t="s">
        <v>26</v>
      </c>
      <c r="AQ20" s="338" t="str">
        <f>IF(OR(AND(AO20="Fuerte",AP20="directamente")),"2",IF(OR(AND(AO20="Fuerte",AP20="no disminuye")),"0",IF(OR(AND(AO20="Moderado",AP20="directamente")),"1",IF(OR(AND(AO20="Moderado",AP20="no disminuye")),"0",IF(OR(AND(AO20="Debil",AP20="directamente")),"0",IF(OR(AND(AO20="Debil",AP20="no disminuye")),"0",""))))))</f>
        <v>2</v>
      </c>
      <c r="AR20" s="341">
        <f>+K20-AQ20</f>
        <v>-1</v>
      </c>
      <c r="AS20" s="343">
        <f>+K20-AQ20</f>
        <v>-1</v>
      </c>
      <c r="AT20" s="315" t="str">
        <f>IF(AR20&lt;-1,"",IF(AR20&lt;=1,"Rara Vez",IF(AR20&lt;=2,"Improbable",IF(AR20&lt;=3,"Posible",IF(AR20&lt;=4,"Probable","Casi seguro")))))</f>
        <v>Rara Vez</v>
      </c>
      <c r="AU20" s="315" t="str">
        <f>IF(M20&lt;=0,"",IF(M20&lt;=5,"Moderado",IF(M20&lt;=11,"Mayor",IF(M20&lt;=20,"Catastrofico","Catastrofico"))))</f>
        <v>Mayor</v>
      </c>
      <c r="AV20" s="328" t="str">
        <f>IF(OR(AND(AT20="RaraVez",AU20="Insignificante"),AND(AT20="Rara Vez",AU20="Menor"),AND(AT20="Improbable",AU20="Insignificante"),AND(AT20="Improbable",AU20="Menor")),"Bajo",IF(OR(AND(AT20="Rara Vez",AU20="Moderado"),AND(AT20="Improbable",AU20="Moderado"),AND(AT20="Posible",AU20="Menor"),AND(AT20="Probable",AU20="Insignificante")),"Moderado",IF(OR(AND(AT20="Rara Vez",AU20="Mayor"),AND(AT20="Improbable",AU20="Mayor"),AND(AT20="Posible",AU20="Moderado"),AND(AT20="Probable",AU20="Moderado"),AND(AT20="Probable",AU20="Menor"),AND(AT20="Casi seguro",AU20="Insignificante"),AND(AT20="Casi seguro",AU20="Menor")),"Alto",IF(OR(AND(AT20="Rara Vez",AU20="Catastrofico"),AND(AT20="Improbable",AU20="Catastrofico"),AND(AT20="Posible",AU20="Catastrofico"),AND(AT20="Posible",AU20="Mayor"),AND(AT20="Probable",AU20="Catastrofico"),AND(AT20="Probable",AU20="Mayor"),AND(AT20="Casi seguro",AU20="Moderado"),AND(AT20="Casi seguro",AU20="Mayor"),AND(AT20="Casi seguro",AU20="Catastrofico")),"Extremo",""))))</f>
        <v>Alto</v>
      </c>
      <c r="AW20" s="331" t="str">
        <f>IF(AV20="","",IF(AV20="Extremo","Evitar el riesgo",IF(AV20="Alto","Compartir el riesgo",IF(AV20="Moderado","Reducir el riesgo",IF(AV20="Bajo","Reducir el riesgo")))))</f>
        <v>Compartir el riesgo</v>
      </c>
      <c r="AX20" s="353"/>
      <c r="AY20" s="347">
        <v>45292</v>
      </c>
      <c r="AZ20" s="347">
        <v>45657</v>
      </c>
      <c r="BA20" s="353"/>
      <c r="BB20" s="353" t="s">
        <v>76</v>
      </c>
      <c r="BC20" s="350" t="s">
        <v>395</v>
      </c>
    </row>
    <row r="21" spans="1:55" ht="37.5" customHeight="1">
      <c r="A21" s="373"/>
      <c r="B21" s="310"/>
      <c r="C21" s="570"/>
      <c r="D21" s="505"/>
      <c r="E21" s="505"/>
      <c r="F21" s="505"/>
      <c r="G21" s="505"/>
      <c r="H21" s="319"/>
      <c r="I21" s="570"/>
      <c r="J21" s="321"/>
      <c r="K21" s="317"/>
      <c r="L21" s="315"/>
      <c r="M21" s="346"/>
      <c r="N21" s="315"/>
      <c r="O21" s="316"/>
      <c r="P21" s="3">
        <v>2</v>
      </c>
      <c r="Q21" s="20" t="s">
        <v>396</v>
      </c>
      <c r="R21" s="1" t="s">
        <v>67</v>
      </c>
      <c r="S21" s="3">
        <f t="shared" ref="S21:S24" si="26">IF(R21="","",IF(R21="Asignado",15,IF(R21="No Asigando",0,)))</f>
        <v>15</v>
      </c>
      <c r="T21" s="1" t="s">
        <v>68</v>
      </c>
      <c r="U21" s="4">
        <f t="shared" ref="U21:U24" si="27">IF(T21="","",IF(T21="Adecuado",15,IF(T21="inadecuado",0,)))</f>
        <v>15</v>
      </c>
      <c r="V21" s="1" t="s">
        <v>69</v>
      </c>
      <c r="W21" s="4">
        <f t="shared" ref="W21:W24" si="28">IF(V21="","",IF(V21="Oportuna",15,IF(V21="inoportuna",0,)))</f>
        <v>15</v>
      </c>
      <c r="X21" s="1" t="s">
        <v>70</v>
      </c>
      <c r="Y21" s="4">
        <f t="shared" ref="Y21:Y24" si="29">IF(X21="","",IF(X21="Prevenir",15,IF(X21="Detectar",10,IF(X21="No es control",0,))))</f>
        <v>15</v>
      </c>
      <c r="Z21" s="1" t="s">
        <v>71</v>
      </c>
      <c r="AA21" s="4">
        <f t="shared" ref="AA21:AA24" si="30">IF(Z21="","",IF(Z21="Confiable",15,IF(Z21="No confiable",0,)))</f>
        <v>15</v>
      </c>
      <c r="AB21" s="1" t="s">
        <v>72</v>
      </c>
      <c r="AC21" s="4">
        <f t="shared" ref="AC21:AC24" si="31">IF(AB21="","",IF(AB21="Se investigan y resuelven oportunamente",15,IF(AB21="Nose investigan y resuelven oportunamente",0,)))</f>
        <v>15</v>
      </c>
      <c r="AD21" s="1" t="s">
        <v>73</v>
      </c>
      <c r="AE21" s="4">
        <f t="shared" ref="AE21:AE24" si="32">IF(AD21="","",IF(AD21="Completa",10,IF(AD21="Incompleta,No existe",5,)))</f>
        <v>10</v>
      </c>
      <c r="AF21" s="4">
        <f t="shared" ref="AF21:AF24" si="33">+S21+U21+W21+Y21+AA21+AC21+AE21</f>
        <v>100</v>
      </c>
      <c r="AG21" s="3" t="str">
        <f t="shared" ref="AG21:AG24" si="34">IF(AF21&lt;=0,"",IF(AF21=0,"NA",IF(AF21&lt;=85,"Debil",IF(AF21&lt;=95,"Moderado",IF(AF21&lt;=100,"Fuerte","Fuerte")))))</f>
        <v>Fuerte</v>
      </c>
      <c r="AH21" s="2" t="s">
        <v>74</v>
      </c>
      <c r="AI21" s="3" t="str">
        <f t="shared" ref="AI21:AI24" si="35">IF(AH21="","",IF(AH21="El control no se ejecuta por parte del responsable","Debil",IF(AH21="El control se ejecuta algunas veces por parte del responsable","Moderado",IF(AH21="El control se ejecuta de manera consistente por parte del responsable","Fuerte",IF(AH21="NA","NA","""")))))</f>
        <v>Fuerte</v>
      </c>
      <c r="AJ21" s="5" t="str">
        <f t="shared" si="0"/>
        <v>Fuerte</v>
      </c>
      <c r="AK21" s="6">
        <f t="shared" ref="AK21:AK24" si="36">IF(AJ21="","",IF(AJ21="Fuerte",100,IF(AJ21="Moderado",50,IF(AJ21="Debil",0,))))</f>
        <v>100</v>
      </c>
      <c r="AL21" s="3" t="str">
        <f t="shared" si="1"/>
        <v>No</v>
      </c>
      <c r="AM21" s="310"/>
      <c r="AN21" s="317"/>
      <c r="AO21" s="310"/>
      <c r="AP21" s="315"/>
      <c r="AQ21" s="339"/>
      <c r="AR21" s="342"/>
      <c r="AS21" s="344"/>
      <c r="AT21" s="315"/>
      <c r="AU21" s="315"/>
      <c r="AV21" s="329"/>
      <c r="AW21" s="332" t="str">
        <f t="shared" ref="AW21:AW24" si="37">IF(AV21="","",IF(AV21="El control no se ejecuta por parte del responsable","Debil",IF(AV21="El control se ejecuta algunas veces por parte del responsable","Moderado",IF(AV21="El control se ejecuta de manera consistente por parte del responsable","Fuerte","Fuerte"))))</f>
        <v/>
      </c>
      <c r="AX21" s="348"/>
      <c r="AY21" s="348"/>
      <c r="AZ21" s="348"/>
      <c r="BA21" s="348"/>
      <c r="BB21" s="348"/>
      <c r="BC21" s="351"/>
    </row>
    <row r="22" spans="1:55" ht="37.5" customHeight="1">
      <c r="A22" s="373"/>
      <c r="B22" s="310"/>
      <c r="C22" s="570"/>
      <c r="D22" s="505"/>
      <c r="E22" s="505"/>
      <c r="F22" s="505"/>
      <c r="G22" s="505"/>
      <c r="H22" s="319"/>
      <c r="I22" s="570"/>
      <c r="J22" s="321"/>
      <c r="K22" s="317"/>
      <c r="L22" s="315"/>
      <c r="M22" s="346"/>
      <c r="N22" s="315"/>
      <c r="O22" s="316"/>
      <c r="P22" s="3"/>
      <c r="Q22" s="3"/>
      <c r="R22" s="1" t="s">
        <v>63</v>
      </c>
      <c r="S22" s="3">
        <f t="shared" si="26"/>
        <v>0</v>
      </c>
      <c r="T22" s="1" t="s">
        <v>63</v>
      </c>
      <c r="U22" s="4">
        <f t="shared" si="27"/>
        <v>0</v>
      </c>
      <c r="V22" s="1" t="s">
        <v>63</v>
      </c>
      <c r="W22" s="4">
        <f t="shared" si="28"/>
        <v>0</v>
      </c>
      <c r="X22" s="1" t="s">
        <v>63</v>
      </c>
      <c r="Y22" s="4">
        <f t="shared" si="29"/>
        <v>0</v>
      </c>
      <c r="Z22" s="1" t="s">
        <v>63</v>
      </c>
      <c r="AA22" s="4">
        <f t="shared" si="30"/>
        <v>0</v>
      </c>
      <c r="AB22" s="1" t="s">
        <v>63</v>
      </c>
      <c r="AC22" s="4">
        <f t="shared" si="31"/>
        <v>0</v>
      </c>
      <c r="AD22" s="1" t="s">
        <v>63</v>
      </c>
      <c r="AE22" s="4">
        <f t="shared" si="32"/>
        <v>0</v>
      </c>
      <c r="AF22" s="4">
        <f t="shared" si="33"/>
        <v>0</v>
      </c>
      <c r="AG22" s="3" t="str">
        <f t="shared" si="34"/>
        <v/>
      </c>
      <c r="AH22" s="2" t="s">
        <v>63</v>
      </c>
      <c r="AI22" s="3" t="str">
        <f t="shared" si="35"/>
        <v>NA</v>
      </c>
      <c r="AJ22" s="5" t="str">
        <f t="shared" si="0"/>
        <v>NA</v>
      </c>
      <c r="AK22" s="6">
        <f t="shared" si="36"/>
        <v>0</v>
      </c>
      <c r="AL22" s="3" t="str">
        <f t="shared" si="1"/>
        <v>NA</v>
      </c>
      <c r="AM22" s="310"/>
      <c r="AN22" s="317"/>
      <c r="AO22" s="310"/>
      <c r="AP22" s="315"/>
      <c r="AQ22" s="339"/>
      <c r="AR22" s="342"/>
      <c r="AS22" s="344"/>
      <c r="AT22" s="315"/>
      <c r="AU22" s="315"/>
      <c r="AV22" s="329"/>
      <c r="AW22" s="332" t="str">
        <f t="shared" si="37"/>
        <v/>
      </c>
      <c r="AX22" s="348"/>
      <c r="AY22" s="348"/>
      <c r="AZ22" s="348"/>
      <c r="BA22" s="348"/>
      <c r="BB22" s="348"/>
      <c r="BC22" s="351"/>
    </row>
    <row r="23" spans="1:55" ht="37.5" customHeight="1">
      <c r="A23" s="373"/>
      <c r="B23" s="310"/>
      <c r="C23" s="570"/>
      <c r="D23" s="505"/>
      <c r="E23" s="505"/>
      <c r="F23" s="505"/>
      <c r="G23" s="505"/>
      <c r="H23" s="319"/>
      <c r="I23" s="570"/>
      <c r="J23" s="321"/>
      <c r="K23" s="317"/>
      <c r="L23" s="315"/>
      <c r="M23" s="346"/>
      <c r="N23" s="315"/>
      <c r="O23" s="316"/>
      <c r="P23" s="3"/>
      <c r="Q23" s="3"/>
      <c r="R23" s="1" t="s">
        <v>63</v>
      </c>
      <c r="S23" s="3">
        <f t="shared" si="26"/>
        <v>0</v>
      </c>
      <c r="T23" s="1" t="s">
        <v>63</v>
      </c>
      <c r="U23" s="4">
        <f t="shared" si="27"/>
        <v>0</v>
      </c>
      <c r="V23" s="1" t="s">
        <v>63</v>
      </c>
      <c r="W23" s="4">
        <f t="shared" si="28"/>
        <v>0</v>
      </c>
      <c r="X23" s="1" t="s">
        <v>63</v>
      </c>
      <c r="Y23" s="4">
        <f t="shared" si="29"/>
        <v>0</v>
      </c>
      <c r="Z23" s="1" t="s">
        <v>63</v>
      </c>
      <c r="AA23" s="4">
        <f t="shared" si="30"/>
        <v>0</v>
      </c>
      <c r="AB23" s="1" t="s">
        <v>63</v>
      </c>
      <c r="AC23" s="4">
        <f t="shared" si="31"/>
        <v>0</v>
      </c>
      <c r="AD23" s="1" t="s">
        <v>63</v>
      </c>
      <c r="AE23" s="4">
        <f t="shared" si="32"/>
        <v>0</v>
      </c>
      <c r="AF23" s="4">
        <f t="shared" si="33"/>
        <v>0</v>
      </c>
      <c r="AG23" s="3" t="str">
        <f t="shared" si="34"/>
        <v/>
      </c>
      <c r="AH23" s="2" t="s">
        <v>63</v>
      </c>
      <c r="AI23" s="3" t="str">
        <f t="shared" si="35"/>
        <v>NA</v>
      </c>
      <c r="AJ23" s="5" t="str">
        <f t="shared" si="0"/>
        <v>NA</v>
      </c>
      <c r="AK23" s="6">
        <f t="shared" si="36"/>
        <v>0</v>
      </c>
      <c r="AL23" s="3" t="str">
        <f t="shared" si="1"/>
        <v>NA</v>
      </c>
      <c r="AM23" s="310"/>
      <c r="AN23" s="317"/>
      <c r="AO23" s="310"/>
      <c r="AP23" s="315"/>
      <c r="AQ23" s="339"/>
      <c r="AR23" s="342"/>
      <c r="AS23" s="344"/>
      <c r="AT23" s="315"/>
      <c r="AU23" s="315"/>
      <c r="AV23" s="329"/>
      <c r="AW23" s="332" t="str">
        <f t="shared" si="37"/>
        <v/>
      </c>
      <c r="AX23" s="348"/>
      <c r="AY23" s="348"/>
      <c r="AZ23" s="348"/>
      <c r="BA23" s="348"/>
      <c r="BB23" s="348"/>
      <c r="BC23" s="351"/>
    </row>
    <row r="24" spans="1:55" ht="37.5" customHeight="1">
      <c r="A24" s="374"/>
      <c r="B24" s="310"/>
      <c r="C24" s="570"/>
      <c r="D24" s="505"/>
      <c r="E24" s="505"/>
      <c r="F24" s="505"/>
      <c r="G24" s="505"/>
      <c r="H24" s="320"/>
      <c r="I24" s="570"/>
      <c r="J24" s="321"/>
      <c r="K24" s="317"/>
      <c r="L24" s="315"/>
      <c r="M24" s="346"/>
      <c r="N24" s="315"/>
      <c r="O24" s="316"/>
      <c r="P24" s="3"/>
      <c r="Q24" s="3"/>
      <c r="R24" s="1" t="s">
        <v>63</v>
      </c>
      <c r="S24" s="3">
        <f t="shared" si="26"/>
        <v>0</v>
      </c>
      <c r="T24" s="1" t="s">
        <v>63</v>
      </c>
      <c r="U24" s="4">
        <f t="shared" si="27"/>
        <v>0</v>
      </c>
      <c r="V24" s="1" t="s">
        <v>63</v>
      </c>
      <c r="W24" s="4">
        <f t="shared" si="28"/>
        <v>0</v>
      </c>
      <c r="X24" s="1" t="s">
        <v>63</v>
      </c>
      <c r="Y24" s="4">
        <f t="shared" si="29"/>
        <v>0</v>
      </c>
      <c r="Z24" s="1" t="s">
        <v>63</v>
      </c>
      <c r="AA24" s="4">
        <f t="shared" si="30"/>
        <v>0</v>
      </c>
      <c r="AB24" s="1" t="s">
        <v>63</v>
      </c>
      <c r="AC24" s="4">
        <f t="shared" si="31"/>
        <v>0</v>
      </c>
      <c r="AD24" s="1" t="s">
        <v>63</v>
      </c>
      <c r="AE24" s="4">
        <f t="shared" si="32"/>
        <v>0</v>
      </c>
      <c r="AF24" s="4">
        <f t="shared" si="33"/>
        <v>0</v>
      </c>
      <c r="AG24" s="3" t="str">
        <f t="shared" si="34"/>
        <v/>
      </c>
      <c r="AH24" s="2" t="s">
        <v>63</v>
      </c>
      <c r="AI24" s="3" t="str">
        <f t="shared" si="35"/>
        <v>NA</v>
      </c>
      <c r="AJ24" s="5" t="str">
        <f t="shared" si="0"/>
        <v>NA</v>
      </c>
      <c r="AK24" s="6">
        <f t="shared" si="36"/>
        <v>0</v>
      </c>
      <c r="AL24" s="3" t="str">
        <f t="shared" si="1"/>
        <v>NA</v>
      </c>
      <c r="AM24" s="310"/>
      <c r="AN24" s="317"/>
      <c r="AO24" s="310"/>
      <c r="AP24" s="315"/>
      <c r="AQ24" s="340"/>
      <c r="AR24" s="342"/>
      <c r="AS24" s="345"/>
      <c r="AT24" s="315"/>
      <c r="AU24" s="315"/>
      <c r="AV24" s="330"/>
      <c r="AW24" s="333" t="str">
        <f t="shared" si="37"/>
        <v/>
      </c>
      <c r="AX24" s="349"/>
      <c r="AY24" s="349"/>
      <c r="AZ24" s="349"/>
      <c r="BA24" s="349"/>
      <c r="BB24" s="349"/>
      <c r="BC24" s="352"/>
    </row>
    <row r="25" spans="1:55" ht="32.25" customHeight="1">
      <c r="A25" s="372" t="s">
        <v>402</v>
      </c>
      <c r="B25" s="310">
        <v>1</v>
      </c>
      <c r="C25" s="570" t="s">
        <v>398</v>
      </c>
      <c r="D25" s="505" t="s">
        <v>66</v>
      </c>
      <c r="E25" s="505" t="s">
        <v>66</v>
      </c>
      <c r="F25" s="505" t="s">
        <v>66</v>
      </c>
      <c r="G25" s="505" t="s">
        <v>66</v>
      </c>
      <c r="H25" s="318" t="s">
        <v>54</v>
      </c>
      <c r="I25" s="570" t="s">
        <v>399</v>
      </c>
      <c r="J25" s="321" t="s">
        <v>75</v>
      </c>
      <c r="K25" s="317">
        <f>IF(J25="","",IF(J25="Mas de 1 vez al año",5,IF(J25="Al menos 1 vez en el ultimo año",4,IF(J25="Al menos 1 vez en los ultimos 2 años",3,IF(J25="Al menos 1 vez en los ultimos 5 años",2,IF(J25="No se ha presentado en los ultimos 5 años",1,))))))</f>
        <v>1</v>
      </c>
      <c r="L25" s="315" t="str">
        <f>IF(K25&lt;=0,"",IF(K25&lt;=1,"Rara Vez",IF(K25&lt;=2,"Improbable",IF(K25&lt;=3,"Posible",IF(K25&lt;=4,"Probable","Casi seguro")))))</f>
        <v>Rara Vez</v>
      </c>
      <c r="M25" s="346">
        <v>11</v>
      </c>
      <c r="N25" s="315" t="str">
        <f>IF(M25&lt;=0,"",IF(M25&lt;=5,"Moderado",IF(M25&lt;=11,"Mayor",IF(M25&lt;=20,"Catastrofico","Catastrofico"))))</f>
        <v>Mayor</v>
      </c>
      <c r="O25" s="316" t="str">
        <f>IF(OR(AND(L25="RaraVez",N25="Insignificante"),AND(L25="Rara Vez",N25="Menor"),AND(L25="Improbable",N25="Insignificante"),AND(L25="Improbable",N25="Menor")),"Bajo",IF(OR(AND(L25="Rara Vez",N25="Moderado"),AND(L25="Improbable",N25="Moderado"),AND(L25="Posible",N25="Menor"),AND(L25="Probable",N25="Insignificante")),"Moderado",IF(OR(AND(L25="Rara Vez",N25="Mayor"),AND(L25="Improbable",N25="Mayor"),AND(L25="Posible",N25="Moderado"),AND(L25="Probable",N25="Moderado"),AND(L25="Probable",N25="Menor"),AND(L25="Casi seguro",N25="Insignificante"),AND(L25="Casi seguro",N25="Menor")),"Alto",IF(OR(AND(L25="Rara Vez",N25="Catastrofico"),AND(L25="Improbable",N25="Catastrofico"),AND(L25="Posible",N25="Catastrofico"),AND(L25="Posible",N25="Mayor"),AND(L25="Probable",N25="Catastrofico"),AND(L25="Probable",N25="Mayor"),AND(L25="Casi seguro",N25="Moderado"),AND(L25="Casi seguro",N25="Mayor"),AND(L25="Casi seguro",N25="Catastrofico")),"Extremo",""))))</f>
        <v>Alto</v>
      </c>
      <c r="P25" s="3">
        <v>1</v>
      </c>
      <c r="Q25" s="20" t="s">
        <v>400</v>
      </c>
      <c r="R25" s="1" t="s">
        <v>67</v>
      </c>
      <c r="S25" s="3">
        <f>IF(R25="","",IF(R25="Asignado",15,IF(R25="No Asigando",0,)))</f>
        <v>15</v>
      </c>
      <c r="T25" s="1" t="s">
        <v>68</v>
      </c>
      <c r="U25" s="4">
        <f>IF(T25="","",IF(T25="Adecuado",15,IF(T25="inadecuado",0,)))</f>
        <v>15</v>
      </c>
      <c r="V25" s="1" t="s">
        <v>69</v>
      </c>
      <c r="W25" s="4">
        <f>IF(V25="","",IF(V25="Oportuna",15,IF(V25="inoportuna",0,)))</f>
        <v>15</v>
      </c>
      <c r="X25" s="1" t="s">
        <v>70</v>
      </c>
      <c r="Y25" s="4">
        <f>IF(X25="","",IF(X25="Prevenir",15,IF(X25="Detectar",10,IF(X25="No es control",0,))))</f>
        <v>15</v>
      </c>
      <c r="Z25" s="1" t="s">
        <v>71</v>
      </c>
      <c r="AA25" s="4">
        <f>IF(Z25="","",IF(Z25="Confiable",15,IF(Z25="No confiable",0,)))</f>
        <v>15</v>
      </c>
      <c r="AB25" s="1" t="s">
        <v>72</v>
      </c>
      <c r="AC25" s="4">
        <f>IF(AB25="","",IF(AB25="Se investigan y resuelven oportunamente",15,IF(AB25="Nose investigan y resuelven oportunamente",0,)))</f>
        <v>15</v>
      </c>
      <c r="AD25" s="1" t="s">
        <v>73</v>
      </c>
      <c r="AE25" s="4">
        <f>IF(AD25="","",IF(AD25="Completa",10,IF(AD25="Incompleta,No existe",5,)))</f>
        <v>10</v>
      </c>
      <c r="AF25" s="4">
        <f>+S25+U25+W25+Y25+AA25+AC25+AE25</f>
        <v>100</v>
      </c>
      <c r="AG25" s="3" t="str">
        <f>IF(AF25&lt;=0,"",IF(AF25=0,"NA",IF(AF25&lt;=85,"Debil",IF(AF25&lt;=95,"Moderado",IF(AF25&lt;=100,"Fuerte","Fuerte")))))</f>
        <v>Fuerte</v>
      </c>
      <c r="AH25" s="2" t="s">
        <v>74</v>
      </c>
      <c r="AI25" s="3" t="str">
        <f>IF(AH25="","",IF(AH25="El control no se ejecuta por parte del responsable","Debil",IF(AH25="El control se ejecuta algunas veces por parte del responsable","Moderado",IF(AH25="El control se ejecuta de manera consistente por parte del responsable","Fuerte",IF(AH25="NA","NA","""")))))</f>
        <v>Fuerte</v>
      </c>
      <c r="AJ25" s="5" t="str">
        <f t="shared" si="0"/>
        <v>Fuerte</v>
      </c>
      <c r="AK25" s="6">
        <f>IF(AJ25="","",IF(AJ25="Fuerte",100,IF(AJ25="Moderado",50,IF(AJ25="Debil",0,))))</f>
        <v>100</v>
      </c>
      <c r="AL25" s="3" t="str">
        <f t="shared" si="1"/>
        <v>No</v>
      </c>
      <c r="AM25" s="310">
        <f>COUNTA(P25,P26,P27,P28,P29)</f>
        <v>1</v>
      </c>
      <c r="AN25" s="317">
        <f>(+AK25+AK26+AK27+AK28+AK29)/AM25</f>
        <v>100</v>
      </c>
      <c r="AO25" s="310" t="str">
        <f>IF(AN25&lt;0,"",IF(AN25&lt;50,"Debil",IF(AN25&lt;=99,"Moderado",IF(AN25&lt;=100,"Fuerte","Fuerte"))))</f>
        <v>Fuerte</v>
      </c>
      <c r="AP25" s="315" t="s">
        <v>26</v>
      </c>
      <c r="AQ25" s="338" t="str">
        <f>IF(OR(AND(AO25="Fuerte",AP25="directamente")),"2",IF(OR(AND(AO25="Fuerte",AP25="no disminuye")),"0",IF(OR(AND(AO25="Moderado",AP25="directamente")),"1",IF(OR(AND(AO25="Moderado",AP25="no disminuye")),"0",IF(OR(AND(AO25="Debil",AP25="directamente")),"0",IF(OR(AND(AO25="Debil",AP25="no disminuye")),"0",""))))))</f>
        <v>2</v>
      </c>
      <c r="AR25" s="341">
        <f>+K25-AQ25</f>
        <v>-1</v>
      </c>
      <c r="AS25" s="343">
        <f>+K25-AQ25</f>
        <v>-1</v>
      </c>
      <c r="AT25" s="315" t="str">
        <f>IF(AR25&lt;-1,"",IF(AR25&lt;=1,"Rara Vez",IF(AR25&lt;=2,"Improbable",IF(AR25&lt;=3,"Posible",IF(AR25&lt;=4,"Probable","Casi seguro")))))</f>
        <v>Rara Vez</v>
      </c>
      <c r="AU25" s="315" t="str">
        <f>IF(M25&lt;=0,"",IF(M25&lt;=5,"Moderado",IF(M25&lt;=11,"Mayor",IF(M25&lt;=20,"Catastrofico","Catastrofico"))))</f>
        <v>Mayor</v>
      </c>
      <c r="AV25" s="328" t="str">
        <f>IF(OR(AND(AT25="RaraVez",AU25="Insignificante"),AND(AT25="Rara Vez",AU25="Menor"),AND(AT25="Improbable",AU25="Insignificante"),AND(AT25="Improbable",AU25="Menor")),"Bajo",IF(OR(AND(AT25="Rara Vez",AU25="Moderado"),AND(AT25="Improbable",AU25="Moderado"),AND(AT25="Posible",AU25="Menor"),AND(AT25="Probable",AU25="Insignificante")),"Moderado",IF(OR(AND(AT25="Rara Vez",AU25="Mayor"),AND(AT25="Improbable",AU25="Mayor"),AND(AT25="Posible",AU25="Moderado"),AND(AT25="Probable",AU25="Moderado"),AND(AT25="Probable",AU25="Menor"),AND(AT25="Casi seguro",AU25="Insignificante"),AND(AT25="Casi seguro",AU25="Menor")),"Alto",IF(OR(AND(AT25="Rara Vez",AU25="Catastrofico"),AND(AT25="Improbable",AU25="Catastrofico"),AND(AT25="Posible",AU25="Catastrofico"),AND(AT25="Posible",AU25="Mayor"),AND(AT25="Probable",AU25="Catastrofico"),AND(AT25="Probable",AU25="Mayor"),AND(AT25="Casi seguro",AU25="Moderado"),AND(AT25="Casi seguro",AU25="Mayor"),AND(AT25="Casi seguro",AU25="Catastrofico")),"Extremo",""))))</f>
        <v>Alto</v>
      </c>
      <c r="AW25" s="331" t="str">
        <f>IF(AV25="","",IF(AV25="Extremo","Evitar el riesgo",IF(AV25="Alto","Compartir el riesgo",IF(AV25="Moderado","Reducir el riesgo",IF(AV25="Bajo","Reducir el riesgo")))))</f>
        <v>Compartir el riesgo</v>
      </c>
      <c r="AX25" s="353"/>
      <c r="AY25" s="347">
        <v>45292</v>
      </c>
      <c r="AZ25" s="347">
        <v>45657</v>
      </c>
      <c r="BA25" s="353"/>
      <c r="BB25" s="353" t="s">
        <v>76</v>
      </c>
      <c r="BC25" s="350" t="s">
        <v>401</v>
      </c>
    </row>
    <row r="26" spans="1:55" ht="32.25" customHeight="1">
      <c r="A26" s="373"/>
      <c r="B26" s="310"/>
      <c r="C26" s="570"/>
      <c r="D26" s="505"/>
      <c r="E26" s="505"/>
      <c r="F26" s="505"/>
      <c r="G26" s="505"/>
      <c r="H26" s="319"/>
      <c r="I26" s="570"/>
      <c r="J26" s="321"/>
      <c r="K26" s="317"/>
      <c r="L26" s="315"/>
      <c r="M26" s="346"/>
      <c r="N26" s="315"/>
      <c r="O26" s="316"/>
      <c r="P26" s="3"/>
      <c r="Q26" s="3"/>
      <c r="R26" s="1" t="s">
        <v>63</v>
      </c>
      <c r="S26" s="3">
        <f t="shared" ref="S26:S29" si="38">IF(R26="","",IF(R26="Asignado",15,IF(R26="No Asigando",0,)))</f>
        <v>0</v>
      </c>
      <c r="T26" s="1" t="s">
        <v>63</v>
      </c>
      <c r="U26" s="4">
        <f t="shared" ref="U26:U29" si="39">IF(T26="","",IF(T26="Adecuado",15,IF(T26="inadecuado",0,)))</f>
        <v>0</v>
      </c>
      <c r="V26" s="1" t="s">
        <v>63</v>
      </c>
      <c r="W26" s="4">
        <f t="shared" ref="W26:W29" si="40">IF(V26="","",IF(V26="Oportuna",15,IF(V26="inoportuna",0,)))</f>
        <v>0</v>
      </c>
      <c r="X26" s="1" t="s">
        <v>63</v>
      </c>
      <c r="Y26" s="4">
        <f t="shared" ref="Y26:Y29" si="41">IF(X26="","",IF(X26="Prevenir",15,IF(X26="Detectar",10,IF(X26="No es control",0,))))</f>
        <v>0</v>
      </c>
      <c r="Z26" s="1" t="s">
        <v>63</v>
      </c>
      <c r="AA26" s="4">
        <f t="shared" ref="AA26:AA29" si="42">IF(Z26="","",IF(Z26="Confiable",15,IF(Z26="No confiable",0,)))</f>
        <v>0</v>
      </c>
      <c r="AB26" s="1" t="s">
        <v>63</v>
      </c>
      <c r="AC26" s="4">
        <f t="shared" ref="AC26:AC29" si="43">IF(AB26="","",IF(AB26="Se investigan y resuelven oportunamente",15,IF(AB26="Nose investigan y resuelven oportunamente",0,)))</f>
        <v>0</v>
      </c>
      <c r="AD26" s="1" t="s">
        <v>63</v>
      </c>
      <c r="AE26" s="4">
        <f t="shared" ref="AE26:AE29" si="44">IF(AD26="","",IF(AD26="Completa",10,IF(AD26="Incompleta,No existe",5,)))</f>
        <v>0</v>
      </c>
      <c r="AF26" s="4">
        <f t="shared" ref="AF26:AF29" si="45">+S26+U26+W26+Y26+AA26+AC26+AE26</f>
        <v>0</v>
      </c>
      <c r="AG26" s="3" t="str">
        <f t="shared" ref="AG26:AG29" si="46">IF(AF26&lt;=0,"",IF(AF26=0,"NA",IF(AF26&lt;=85,"Debil",IF(AF26&lt;=95,"Moderado",IF(AF26&lt;=100,"Fuerte","Fuerte")))))</f>
        <v/>
      </c>
      <c r="AH26" s="2" t="s">
        <v>63</v>
      </c>
      <c r="AI26" s="3" t="str">
        <f t="shared" ref="AI26:AI29" si="47">IF(AH26="","",IF(AH26="El control no se ejecuta por parte del responsable","Debil",IF(AH26="El control se ejecuta algunas veces por parte del responsable","Moderado",IF(AH26="El control se ejecuta de manera consistente por parte del responsable","Fuerte",IF(AH26="NA","NA","""")))))</f>
        <v>NA</v>
      </c>
      <c r="AJ26" s="5" t="str">
        <f t="shared" si="0"/>
        <v>NA</v>
      </c>
      <c r="AK26" s="6">
        <f t="shared" ref="AK26:AK29" si="48">IF(AJ26="","",IF(AJ26="Fuerte",100,IF(AJ26="Moderado",50,IF(AJ26="Debil",0,))))</f>
        <v>0</v>
      </c>
      <c r="AL26" s="3" t="str">
        <f t="shared" si="1"/>
        <v>NA</v>
      </c>
      <c r="AM26" s="310"/>
      <c r="AN26" s="317"/>
      <c r="AO26" s="310"/>
      <c r="AP26" s="315"/>
      <c r="AQ26" s="339"/>
      <c r="AR26" s="342"/>
      <c r="AS26" s="344"/>
      <c r="AT26" s="315"/>
      <c r="AU26" s="315"/>
      <c r="AV26" s="329"/>
      <c r="AW26" s="332" t="str">
        <f t="shared" ref="AW26:AW29" si="49">IF(AV26="","",IF(AV26="El control no se ejecuta por parte del responsable","Debil",IF(AV26="El control se ejecuta algunas veces por parte del responsable","Moderado",IF(AV26="El control se ejecuta de manera consistente por parte del responsable","Fuerte","Fuerte"))))</f>
        <v/>
      </c>
      <c r="AX26" s="348"/>
      <c r="AY26" s="348"/>
      <c r="AZ26" s="348"/>
      <c r="BA26" s="348"/>
      <c r="BB26" s="348"/>
      <c r="BC26" s="351"/>
    </row>
    <row r="27" spans="1:55" ht="32.25" customHeight="1">
      <c r="A27" s="373"/>
      <c r="B27" s="310"/>
      <c r="C27" s="570"/>
      <c r="D27" s="505"/>
      <c r="E27" s="505"/>
      <c r="F27" s="505"/>
      <c r="G27" s="505"/>
      <c r="H27" s="319"/>
      <c r="I27" s="570"/>
      <c r="J27" s="321"/>
      <c r="K27" s="317"/>
      <c r="L27" s="315"/>
      <c r="M27" s="346"/>
      <c r="N27" s="315"/>
      <c r="O27" s="316"/>
      <c r="P27" s="3"/>
      <c r="Q27" s="3"/>
      <c r="R27" s="1" t="s">
        <v>63</v>
      </c>
      <c r="S27" s="3">
        <f t="shared" si="38"/>
        <v>0</v>
      </c>
      <c r="T27" s="1" t="s">
        <v>63</v>
      </c>
      <c r="U27" s="4">
        <f t="shared" si="39"/>
        <v>0</v>
      </c>
      <c r="V27" s="1" t="s">
        <v>63</v>
      </c>
      <c r="W27" s="4">
        <f t="shared" si="40"/>
        <v>0</v>
      </c>
      <c r="X27" s="1" t="s">
        <v>63</v>
      </c>
      <c r="Y27" s="4">
        <f t="shared" si="41"/>
        <v>0</v>
      </c>
      <c r="Z27" s="1" t="s">
        <v>63</v>
      </c>
      <c r="AA27" s="4">
        <f t="shared" si="42"/>
        <v>0</v>
      </c>
      <c r="AB27" s="1" t="s">
        <v>63</v>
      </c>
      <c r="AC27" s="4">
        <f t="shared" si="43"/>
        <v>0</v>
      </c>
      <c r="AD27" s="1" t="s">
        <v>63</v>
      </c>
      <c r="AE27" s="4">
        <f t="shared" si="44"/>
        <v>0</v>
      </c>
      <c r="AF27" s="4">
        <f t="shared" si="45"/>
        <v>0</v>
      </c>
      <c r="AG27" s="3" t="str">
        <f t="shared" si="46"/>
        <v/>
      </c>
      <c r="AH27" s="2" t="s">
        <v>63</v>
      </c>
      <c r="AI27" s="3" t="str">
        <f t="shared" si="47"/>
        <v>NA</v>
      </c>
      <c r="AJ27" s="5" t="str">
        <f t="shared" si="0"/>
        <v>NA</v>
      </c>
      <c r="AK27" s="6">
        <f t="shared" si="48"/>
        <v>0</v>
      </c>
      <c r="AL27" s="3" t="str">
        <f t="shared" si="1"/>
        <v>NA</v>
      </c>
      <c r="AM27" s="310"/>
      <c r="AN27" s="317"/>
      <c r="AO27" s="310"/>
      <c r="AP27" s="315"/>
      <c r="AQ27" s="339"/>
      <c r="AR27" s="342"/>
      <c r="AS27" s="344"/>
      <c r="AT27" s="315"/>
      <c r="AU27" s="315"/>
      <c r="AV27" s="329"/>
      <c r="AW27" s="332" t="str">
        <f t="shared" si="49"/>
        <v/>
      </c>
      <c r="AX27" s="348"/>
      <c r="AY27" s="348"/>
      <c r="AZ27" s="348"/>
      <c r="BA27" s="348"/>
      <c r="BB27" s="348"/>
      <c r="BC27" s="351"/>
    </row>
    <row r="28" spans="1:55" ht="32.25" customHeight="1">
      <c r="A28" s="373"/>
      <c r="B28" s="310"/>
      <c r="C28" s="570"/>
      <c r="D28" s="505"/>
      <c r="E28" s="505"/>
      <c r="F28" s="505"/>
      <c r="G28" s="505"/>
      <c r="H28" s="319"/>
      <c r="I28" s="570"/>
      <c r="J28" s="321"/>
      <c r="K28" s="317"/>
      <c r="L28" s="315"/>
      <c r="M28" s="346"/>
      <c r="N28" s="315"/>
      <c r="O28" s="316"/>
      <c r="P28" s="3"/>
      <c r="Q28" s="3"/>
      <c r="R28" s="1" t="s">
        <v>63</v>
      </c>
      <c r="S28" s="3">
        <f t="shared" si="38"/>
        <v>0</v>
      </c>
      <c r="T28" s="1" t="s">
        <v>63</v>
      </c>
      <c r="U28" s="4">
        <f t="shared" si="39"/>
        <v>0</v>
      </c>
      <c r="V28" s="1" t="s">
        <v>63</v>
      </c>
      <c r="W28" s="4">
        <f t="shared" si="40"/>
        <v>0</v>
      </c>
      <c r="X28" s="1" t="s">
        <v>63</v>
      </c>
      <c r="Y28" s="4">
        <f t="shared" si="41"/>
        <v>0</v>
      </c>
      <c r="Z28" s="1" t="s">
        <v>63</v>
      </c>
      <c r="AA28" s="4">
        <f t="shared" si="42"/>
        <v>0</v>
      </c>
      <c r="AB28" s="1" t="s">
        <v>63</v>
      </c>
      <c r="AC28" s="4">
        <f t="shared" si="43"/>
        <v>0</v>
      </c>
      <c r="AD28" s="1" t="s">
        <v>63</v>
      </c>
      <c r="AE28" s="4">
        <f t="shared" si="44"/>
        <v>0</v>
      </c>
      <c r="AF28" s="4">
        <f t="shared" si="45"/>
        <v>0</v>
      </c>
      <c r="AG28" s="3" t="str">
        <f t="shared" si="46"/>
        <v/>
      </c>
      <c r="AH28" s="2" t="s">
        <v>63</v>
      </c>
      <c r="AI28" s="3" t="str">
        <f t="shared" si="47"/>
        <v>NA</v>
      </c>
      <c r="AJ28" s="5" t="str">
        <f t="shared" si="0"/>
        <v>NA</v>
      </c>
      <c r="AK28" s="6">
        <f t="shared" si="48"/>
        <v>0</v>
      </c>
      <c r="AL28" s="3" t="str">
        <f t="shared" si="1"/>
        <v>NA</v>
      </c>
      <c r="AM28" s="310"/>
      <c r="AN28" s="317"/>
      <c r="AO28" s="310"/>
      <c r="AP28" s="315"/>
      <c r="AQ28" s="339"/>
      <c r="AR28" s="342"/>
      <c r="AS28" s="344"/>
      <c r="AT28" s="315"/>
      <c r="AU28" s="315"/>
      <c r="AV28" s="329"/>
      <c r="AW28" s="332" t="str">
        <f t="shared" si="49"/>
        <v/>
      </c>
      <c r="AX28" s="348"/>
      <c r="AY28" s="348"/>
      <c r="AZ28" s="348"/>
      <c r="BA28" s="348"/>
      <c r="BB28" s="348"/>
      <c r="BC28" s="351"/>
    </row>
    <row r="29" spans="1:55" ht="32.25" customHeight="1">
      <c r="A29" s="374"/>
      <c r="B29" s="310"/>
      <c r="C29" s="570"/>
      <c r="D29" s="505"/>
      <c r="E29" s="505"/>
      <c r="F29" s="505"/>
      <c r="G29" s="505"/>
      <c r="H29" s="320"/>
      <c r="I29" s="570"/>
      <c r="J29" s="321"/>
      <c r="K29" s="317"/>
      <c r="L29" s="315"/>
      <c r="M29" s="346"/>
      <c r="N29" s="315"/>
      <c r="O29" s="316"/>
      <c r="P29" s="3"/>
      <c r="Q29" s="3"/>
      <c r="R29" s="1" t="s">
        <v>63</v>
      </c>
      <c r="S29" s="3">
        <f t="shared" si="38"/>
        <v>0</v>
      </c>
      <c r="T29" s="1" t="s">
        <v>63</v>
      </c>
      <c r="U29" s="4">
        <f t="shared" si="39"/>
        <v>0</v>
      </c>
      <c r="V29" s="1" t="s">
        <v>63</v>
      </c>
      <c r="W29" s="4">
        <f t="shared" si="40"/>
        <v>0</v>
      </c>
      <c r="X29" s="1" t="s">
        <v>63</v>
      </c>
      <c r="Y29" s="4">
        <f t="shared" si="41"/>
        <v>0</v>
      </c>
      <c r="Z29" s="1" t="s">
        <v>63</v>
      </c>
      <c r="AA29" s="4">
        <f t="shared" si="42"/>
        <v>0</v>
      </c>
      <c r="AB29" s="1" t="s">
        <v>63</v>
      </c>
      <c r="AC29" s="4">
        <f t="shared" si="43"/>
        <v>0</v>
      </c>
      <c r="AD29" s="1" t="s">
        <v>63</v>
      </c>
      <c r="AE29" s="4">
        <f t="shared" si="44"/>
        <v>0</v>
      </c>
      <c r="AF29" s="4">
        <f t="shared" si="45"/>
        <v>0</v>
      </c>
      <c r="AG29" s="3" t="str">
        <f t="shared" si="46"/>
        <v/>
      </c>
      <c r="AH29" s="2" t="s">
        <v>63</v>
      </c>
      <c r="AI29" s="3" t="str">
        <f t="shared" si="47"/>
        <v>NA</v>
      </c>
      <c r="AJ29" s="5" t="str">
        <f t="shared" si="0"/>
        <v>NA</v>
      </c>
      <c r="AK29" s="6">
        <f t="shared" si="48"/>
        <v>0</v>
      </c>
      <c r="AL29" s="3" t="str">
        <f t="shared" si="1"/>
        <v>NA</v>
      </c>
      <c r="AM29" s="310"/>
      <c r="AN29" s="317"/>
      <c r="AO29" s="310"/>
      <c r="AP29" s="315"/>
      <c r="AQ29" s="340"/>
      <c r="AR29" s="342"/>
      <c r="AS29" s="345"/>
      <c r="AT29" s="315"/>
      <c r="AU29" s="315"/>
      <c r="AV29" s="330"/>
      <c r="AW29" s="333" t="str">
        <f t="shared" si="49"/>
        <v/>
      </c>
      <c r="AX29" s="349"/>
      <c r="AY29" s="349"/>
      <c r="AZ29" s="349"/>
      <c r="BA29" s="349"/>
      <c r="BB29" s="349"/>
      <c r="BC29" s="352"/>
    </row>
    <row r="30" spans="1:55" ht="34.5" customHeight="1">
      <c r="A30" s="372" t="s">
        <v>410</v>
      </c>
      <c r="B30" s="310">
        <v>1</v>
      </c>
      <c r="C30" s="570" t="s">
        <v>403</v>
      </c>
      <c r="D30" s="505" t="s">
        <v>66</v>
      </c>
      <c r="E30" s="505" t="s">
        <v>66</v>
      </c>
      <c r="F30" s="505" t="s">
        <v>66</v>
      </c>
      <c r="G30" s="505" t="s">
        <v>66</v>
      </c>
      <c r="H30" s="318" t="s">
        <v>54</v>
      </c>
      <c r="I30" s="360" t="s">
        <v>404</v>
      </c>
      <c r="J30" s="321" t="s">
        <v>75</v>
      </c>
      <c r="K30" s="317">
        <f>IF(J30="","",IF(J30="Mas de 1 vez al año",5,IF(J30="Al menos 1 vez en el ultimo año",4,IF(J30="Al menos 1 vez en los ultimos 2 años",3,IF(J30="Al menos 1 vez en los ultimos 5 años",2,IF(J30="No se ha presentado en los ultimos 5 años",1,))))))</f>
        <v>1</v>
      </c>
      <c r="L30" s="315" t="str">
        <f>IF(K30&lt;=0,"",IF(K30&lt;=1,"Rara Vez",IF(K30&lt;=2,"Improbable",IF(K30&lt;=3,"Posible",IF(K30&lt;=4,"Probable","Casi seguro")))))</f>
        <v>Rara Vez</v>
      </c>
      <c r="M30" s="346">
        <v>9</v>
      </c>
      <c r="N30" s="315" t="str">
        <f>IF(M30&lt;=0,"",IF(M30&lt;=5,"Moderado",IF(M30&lt;=11,"Mayor",IF(M30&lt;=20,"Catastrofico","Catastrofico"))))</f>
        <v>Mayor</v>
      </c>
      <c r="O30" s="316" t="str">
        <f>IF(OR(AND(L30="RaraVez",N30="Insignificante"),AND(L30="Rara Vez",N30="Menor"),AND(L30="Improbable",N30="Insignificante"),AND(L30="Improbable",N30="Menor")),"Bajo",IF(OR(AND(L30="Rara Vez",N30="Moderado"),AND(L30="Improbable",N30="Moderado"),AND(L30="Posible",N30="Menor"),AND(L30="Probable",N30="Insignificante")),"Moderado",IF(OR(AND(L30="Rara Vez",N30="Mayor"),AND(L30="Improbable",N30="Mayor"),AND(L30="Posible",N30="Moderado"),AND(L30="Probable",N30="Moderado"),AND(L30="Probable",N30="Menor"),AND(L30="Casi seguro",N30="Insignificante"),AND(L30="Casi seguro",N30="Menor")),"Alto",IF(OR(AND(L30="Rara Vez",N30="Catastrofico"),AND(L30="Improbable",N30="Catastrofico"),AND(L30="Posible",N30="Catastrofico"),AND(L30="Posible",N30="Mayor"),AND(L30="Probable",N30="Catastrofico"),AND(L30="Probable",N30="Mayor"),AND(L30="Casi seguro",N30="Moderado"),AND(L30="Casi seguro",N30="Mayor"),AND(L30="Casi seguro",N30="Catastrofico")),"Extremo",""))))</f>
        <v>Alto</v>
      </c>
      <c r="P30" s="3">
        <v>1</v>
      </c>
      <c r="Q30" s="20" t="s">
        <v>405</v>
      </c>
      <c r="R30" s="1" t="s">
        <v>67</v>
      </c>
      <c r="S30" s="3">
        <f>IF(R30="","",IF(R30="Asignado",15,IF(R30="No Asigando",0,)))</f>
        <v>15</v>
      </c>
      <c r="T30" s="1" t="s">
        <v>68</v>
      </c>
      <c r="U30" s="4">
        <f>IF(T30="","",IF(T30="Adecuado",15,IF(T30="inadecuado",0,)))</f>
        <v>15</v>
      </c>
      <c r="V30" s="1" t="s">
        <v>69</v>
      </c>
      <c r="W30" s="4">
        <f>IF(V30="","",IF(V30="Oportuna",15,IF(V30="inoportuna",0,)))</f>
        <v>15</v>
      </c>
      <c r="X30" s="1" t="s">
        <v>70</v>
      </c>
      <c r="Y30" s="4">
        <f>IF(X30="","",IF(X30="Prevenir",15,IF(X30="Detectar",10,IF(X30="No es control",0,))))</f>
        <v>15</v>
      </c>
      <c r="Z30" s="1" t="s">
        <v>71</v>
      </c>
      <c r="AA30" s="4">
        <f>IF(Z30="","",IF(Z30="Confiable",15,IF(Z30="No confiable",0,)))</f>
        <v>15</v>
      </c>
      <c r="AB30" s="1" t="s">
        <v>72</v>
      </c>
      <c r="AC30" s="4">
        <f>IF(AB30="","",IF(AB30="Se investigan y resuelven oportunamente",15,IF(AB30="Nose investigan y resuelven oportunamente",0,)))</f>
        <v>15</v>
      </c>
      <c r="AD30" s="1" t="s">
        <v>73</v>
      </c>
      <c r="AE30" s="4">
        <f>IF(AD30="","",IF(AD30="Completa",10,IF(AD30="Incompleta,No existe",5,)))</f>
        <v>10</v>
      </c>
      <c r="AF30" s="4">
        <f>+S30+U30+W30+Y30+AA30+AC30+AE30</f>
        <v>100</v>
      </c>
      <c r="AG30" s="3" t="str">
        <f>IF(AF30&lt;=0,"",IF(AF30=0,"NA",IF(AF30&lt;=85,"Debil",IF(AF30&lt;=95,"Moderado",IF(AF30&lt;=100,"Fuerte","Fuerte")))))</f>
        <v>Fuerte</v>
      </c>
      <c r="AH30" s="2" t="s">
        <v>74</v>
      </c>
      <c r="AI30" s="3" t="str">
        <f>IF(AH30="","",IF(AH30="El control no se ejecuta por parte del responsable","Debil",IF(AH30="El control se ejecuta algunas veces por parte del responsable","Moderado",IF(AH30="El control se ejecuta de manera consistente por parte del responsable","Fuerte",IF(AH30="NA","NA","""")))))</f>
        <v>Fuerte</v>
      </c>
      <c r="AJ30" s="5" t="str">
        <f t="shared" si="0"/>
        <v>Fuerte</v>
      </c>
      <c r="AK30" s="6">
        <f>IF(AJ30="","",IF(AJ30="Fuerte",100,IF(AJ30="Moderado",50,IF(AJ30="Debil",0,))))</f>
        <v>100</v>
      </c>
      <c r="AL30" s="3" t="str">
        <f t="shared" si="1"/>
        <v>No</v>
      </c>
      <c r="AM30" s="310">
        <f>COUNTA(P30,P31,P32,P33,P34)</f>
        <v>2</v>
      </c>
      <c r="AN30" s="317">
        <f>(+AK30+AK31+AK32+AK33+AK34)/AM30</f>
        <v>100</v>
      </c>
      <c r="AO30" s="310" t="str">
        <f>IF(AN30&lt;0,"",IF(AN30&lt;50,"Debil",IF(AN30&lt;=99,"Moderado",IF(AN30&lt;=100,"Fuerte","Fuerte"))))</f>
        <v>Fuerte</v>
      </c>
      <c r="AP30" s="315" t="s">
        <v>26</v>
      </c>
      <c r="AQ30" s="338" t="str">
        <f>IF(OR(AND(AO30="Fuerte",AP30="directamente")),"2",IF(OR(AND(AO30="Fuerte",AP30="no disminuye")),"0",IF(OR(AND(AO30="Moderado",AP30="directamente")),"1",IF(OR(AND(AO30="Moderado",AP30="no disminuye")),"0",IF(OR(AND(AO30="Debil",AP30="directamente")),"0",IF(OR(AND(AO30="Debil",AP30="no disminuye")),"0",""))))))</f>
        <v>2</v>
      </c>
      <c r="AR30" s="341">
        <f>+K30-AQ30</f>
        <v>-1</v>
      </c>
      <c r="AS30" s="343">
        <f>+K30-AQ30</f>
        <v>-1</v>
      </c>
      <c r="AT30" s="315" t="str">
        <f>IF(AR30&lt;-1,"",IF(AR30&lt;=1,"Rara Vez",IF(AR30&lt;=2,"Improbable",IF(AR30&lt;=3,"Posible",IF(AR30&lt;=4,"Probable","Casi seguro")))))</f>
        <v>Rara Vez</v>
      </c>
      <c r="AU30" s="315" t="str">
        <f>IF(M30&lt;=0,"",IF(M30&lt;=5,"Moderado",IF(M30&lt;=11,"Mayor",IF(M30&lt;=20,"Catastrofico","Catastrofico"))))</f>
        <v>Mayor</v>
      </c>
      <c r="AV30" s="328" t="str">
        <f>IF(OR(AND(AT30="RaraVez",AU30="Insignificante"),AND(AT30="Rara Vez",AU30="Menor"),AND(AT30="Improbable",AU30="Insignificante"),AND(AT30="Improbable",AU30="Menor")),"Bajo",IF(OR(AND(AT30="Rara Vez",AU30="Moderado"),AND(AT30="Improbable",AU30="Moderado"),AND(AT30="Posible",AU30="Menor"),AND(AT30="Probable",AU30="Insignificante")),"Moderado",IF(OR(AND(AT30="Rara Vez",AU30="Mayor"),AND(AT30="Improbable",AU30="Mayor"),AND(AT30="Posible",AU30="Moderado"),AND(AT30="Probable",AU30="Moderado"),AND(AT30="Probable",AU30="Menor"),AND(AT30="Casi seguro",AU30="Insignificante"),AND(AT30="Casi seguro",AU30="Menor")),"Alto",IF(OR(AND(AT30="Rara Vez",AU30="Catastrofico"),AND(AT30="Improbable",AU30="Catastrofico"),AND(AT30="Posible",AU30="Catastrofico"),AND(AT30="Posible",AU30="Mayor"),AND(AT30="Probable",AU30="Catastrofico"),AND(AT30="Probable",AU30="Mayor"),AND(AT30="Casi seguro",AU30="Moderado"),AND(AT30="Casi seguro",AU30="Mayor"),AND(AT30="Casi seguro",AU30="Catastrofico")),"Extremo",""))))</f>
        <v>Alto</v>
      </c>
      <c r="AW30" s="331" t="str">
        <f>IF(AV30="","",IF(AV30="Extremo","Evitar el riesgo",IF(AV30="Alto","Compartir el riesgo",IF(AV30="Moderado","Reducir el riesgo",IF(AV30="Bajo","Reducir el riesgo")))))</f>
        <v>Compartir el riesgo</v>
      </c>
      <c r="AX30" s="353"/>
      <c r="AY30" s="347">
        <v>45292</v>
      </c>
      <c r="AZ30" s="347">
        <v>45657</v>
      </c>
      <c r="BA30" s="353"/>
      <c r="BB30" s="353" t="s">
        <v>76</v>
      </c>
      <c r="BC30" s="350" t="s">
        <v>250</v>
      </c>
    </row>
    <row r="31" spans="1:55" ht="34.5" customHeight="1">
      <c r="A31" s="373"/>
      <c r="B31" s="310"/>
      <c r="C31" s="570"/>
      <c r="D31" s="505"/>
      <c r="E31" s="505"/>
      <c r="F31" s="505"/>
      <c r="G31" s="505"/>
      <c r="H31" s="319"/>
      <c r="I31" s="360"/>
      <c r="J31" s="321"/>
      <c r="K31" s="317"/>
      <c r="L31" s="315"/>
      <c r="M31" s="346"/>
      <c r="N31" s="315"/>
      <c r="O31" s="316"/>
      <c r="P31" s="3">
        <v>1</v>
      </c>
      <c r="Q31" s="20" t="s">
        <v>406</v>
      </c>
      <c r="R31" s="1" t="s">
        <v>67</v>
      </c>
      <c r="S31" s="3">
        <f t="shared" ref="S31:S34" si="50">IF(R31="","",IF(R31="Asignado",15,IF(R31="No Asigando",0,)))</f>
        <v>15</v>
      </c>
      <c r="T31" s="1" t="s">
        <v>68</v>
      </c>
      <c r="U31" s="4">
        <f t="shared" ref="U31:U34" si="51">IF(T31="","",IF(T31="Adecuado",15,IF(T31="inadecuado",0,)))</f>
        <v>15</v>
      </c>
      <c r="V31" s="1" t="s">
        <v>69</v>
      </c>
      <c r="W31" s="4">
        <f t="shared" ref="W31:W34" si="52">IF(V31="","",IF(V31="Oportuna",15,IF(V31="inoportuna",0,)))</f>
        <v>15</v>
      </c>
      <c r="X31" s="1" t="s">
        <v>70</v>
      </c>
      <c r="Y31" s="4">
        <f t="shared" ref="Y31:Y34" si="53">IF(X31="","",IF(X31="Prevenir",15,IF(X31="Detectar",10,IF(X31="No es control",0,))))</f>
        <v>15</v>
      </c>
      <c r="Z31" s="1" t="s">
        <v>71</v>
      </c>
      <c r="AA31" s="4">
        <f t="shared" ref="AA31:AA34" si="54">IF(Z31="","",IF(Z31="Confiable",15,IF(Z31="No confiable",0,)))</f>
        <v>15</v>
      </c>
      <c r="AB31" s="1" t="s">
        <v>72</v>
      </c>
      <c r="AC31" s="4">
        <f t="shared" ref="AC31:AC34" si="55">IF(AB31="","",IF(AB31="Se investigan y resuelven oportunamente",15,IF(AB31="Nose investigan y resuelven oportunamente",0,)))</f>
        <v>15</v>
      </c>
      <c r="AD31" s="1" t="s">
        <v>73</v>
      </c>
      <c r="AE31" s="4">
        <f t="shared" ref="AE31:AE34" si="56">IF(AD31="","",IF(AD31="Completa",10,IF(AD31="Incompleta,No existe",5,)))</f>
        <v>10</v>
      </c>
      <c r="AF31" s="4">
        <f t="shared" ref="AF31:AF34" si="57">+S31+U31+W31+Y31+AA31+AC31+AE31</f>
        <v>100</v>
      </c>
      <c r="AG31" s="3" t="str">
        <f t="shared" ref="AG31:AG34" si="58">IF(AF31&lt;=0,"",IF(AF31=0,"NA",IF(AF31&lt;=85,"Debil",IF(AF31&lt;=95,"Moderado",IF(AF31&lt;=100,"Fuerte","Fuerte")))))</f>
        <v>Fuerte</v>
      </c>
      <c r="AH31" s="2" t="s">
        <v>74</v>
      </c>
      <c r="AI31" s="3" t="str">
        <f t="shared" ref="AI31:AI34" si="59">IF(AH31="","",IF(AH31="El control no se ejecuta por parte del responsable","Debil",IF(AH31="El control se ejecuta algunas veces por parte del responsable","Moderado",IF(AH31="El control se ejecuta de manera consistente por parte del responsable","Fuerte",IF(AH31="NA","NA","""")))))</f>
        <v>Fuerte</v>
      </c>
      <c r="AJ31" s="5" t="str">
        <f t="shared" si="0"/>
        <v>Fuerte</v>
      </c>
      <c r="AK31" s="6">
        <f t="shared" ref="AK31:AK34" si="60">IF(AJ31="","",IF(AJ31="Fuerte",100,IF(AJ31="Moderado",50,IF(AJ31="Debil",0,))))</f>
        <v>100</v>
      </c>
      <c r="AL31" s="3" t="str">
        <f t="shared" si="1"/>
        <v>No</v>
      </c>
      <c r="AM31" s="310"/>
      <c r="AN31" s="317"/>
      <c r="AO31" s="310"/>
      <c r="AP31" s="315"/>
      <c r="AQ31" s="339"/>
      <c r="AR31" s="342"/>
      <c r="AS31" s="344"/>
      <c r="AT31" s="315"/>
      <c r="AU31" s="315"/>
      <c r="AV31" s="329"/>
      <c r="AW31" s="332" t="str">
        <f t="shared" ref="AW31:AW34" si="61">IF(AV31="","",IF(AV31="El control no se ejecuta por parte del responsable","Debil",IF(AV31="El control se ejecuta algunas veces por parte del responsable","Moderado",IF(AV31="El control se ejecuta de manera consistente por parte del responsable","Fuerte","Fuerte"))))</f>
        <v/>
      </c>
      <c r="AX31" s="348"/>
      <c r="AY31" s="348"/>
      <c r="AZ31" s="348"/>
      <c r="BA31" s="348"/>
      <c r="BB31" s="348"/>
      <c r="BC31" s="351"/>
    </row>
    <row r="32" spans="1:55" ht="34.5" customHeight="1">
      <c r="A32" s="373"/>
      <c r="B32" s="310"/>
      <c r="C32" s="570"/>
      <c r="D32" s="505"/>
      <c r="E32" s="505"/>
      <c r="F32" s="505"/>
      <c r="G32" s="505"/>
      <c r="H32" s="319"/>
      <c r="I32" s="360"/>
      <c r="J32" s="321"/>
      <c r="K32" s="317"/>
      <c r="L32" s="315"/>
      <c r="M32" s="346"/>
      <c r="N32" s="315"/>
      <c r="O32" s="316"/>
      <c r="P32" s="3"/>
      <c r="Q32" s="3"/>
      <c r="R32" s="1" t="s">
        <v>63</v>
      </c>
      <c r="S32" s="3">
        <f t="shared" si="50"/>
        <v>0</v>
      </c>
      <c r="T32" s="1" t="s">
        <v>63</v>
      </c>
      <c r="U32" s="4">
        <f t="shared" si="51"/>
        <v>0</v>
      </c>
      <c r="V32" s="1" t="s">
        <v>63</v>
      </c>
      <c r="W32" s="4">
        <f t="shared" si="52"/>
        <v>0</v>
      </c>
      <c r="X32" s="1" t="s">
        <v>63</v>
      </c>
      <c r="Y32" s="4">
        <f t="shared" si="53"/>
        <v>0</v>
      </c>
      <c r="Z32" s="1" t="s">
        <v>63</v>
      </c>
      <c r="AA32" s="4">
        <f t="shared" si="54"/>
        <v>0</v>
      </c>
      <c r="AB32" s="1" t="s">
        <v>63</v>
      </c>
      <c r="AC32" s="4">
        <f t="shared" si="55"/>
        <v>0</v>
      </c>
      <c r="AD32" s="1" t="s">
        <v>63</v>
      </c>
      <c r="AE32" s="4">
        <f t="shared" si="56"/>
        <v>0</v>
      </c>
      <c r="AF32" s="4">
        <f t="shared" si="57"/>
        <v>0</v>
      </c>
      <c r="AG32" s="3" t="str">
        <f t="shared" si="58"/>
        <v/>
      </c>
      <c r="AH32" s="2" t="s">
        <v>63</v>
      </c>
      <c r="AI32" s="3" t="str">
        <f t="shared" si="59"/>
        <v>NA</v>
      </c>
      <c r="AJ32" s="5" t="str">
        <f t="shared" si="0"/>
        <v>NA</v>
      </c>
      <c r="AK32" s="6">
        <f t="shared" si="60"/>
        <v>0</v>
      </c>
      <c r="AL32" s="3" t="str">
        <f t="shared" si="1"/>
        <v>NA</v>
      </c>
      <c r="AM32" s="310"/>
      <c r="AN32" s="317"/>
      <c r="AO32" s="310"/>
      <c r="AP32" s="315"/>
      <c r="AQ32" s="339"/>
      <c r="AR32" s="342"/>
      <c r="AS32" s="344"/>
      <c r="AT32" s="315"/>
      <c r="AU32" s="315"/>
      <c r="AV32" s="329"/>
      <c r="AW32" s="332" t="str">
        <f t="shared" si="61"/>
        <v/>
      </c>
      <c r="AX32" s="348"/>
      <c r="AY32" s="348"/>
      <c r="AZ32" s="348"/>
      <c r="BA32" s="348"/>
      <c r="BB32" s="348"/>
      <c r="BC32" s="351"/>
    </row>
    <row r="33" spans="1:55" ht="34.5" customHeight="1">
      <c r="A33" s="373"/>
      <c r="B33" s="310"/>
      <c r="C33" s="570"/>
      <c r="D33" s="505"/>
      <c r="E33" s="505"/>
      <c r="F33" s="505"/>
      <c r="G33" s="505"/>
      <c r="H33" s="319"/>
      <c r="I33" s="360"/>
      <c r="J33" s="321"/>
      <c r="K33" s="317"/>
      <c r="L33" s="315"/>
      <c r="M33" s="346"/>
      <c r="N33" s="315"/>
      <c r="O33" s="316"/>
      <c r="P33" s="3"/>
      <c r="Q33" s="3"/>
      <c r="R33" s="1" t="s">
        <v>63</v>
      </c>
      <c r="S33" s="3">
        <f t="shared" si="50"/>
        <v>0</v>
      </c>
      <c r="T33" s="1" t="s">
        <v>63</v>
      </c>
      <c r="U33" s="4">
        <f t="shared" si="51"/>
        <v>0</v>
      </c>
      <c r="V33" s="1" t="s">
        <v>63</v>
      </c>
      <c r="W33" s="4">
        <f t="shared" si="52"/>
        <v>0</v>
      </c>
      <c r="X33" s="1" t="s">
        <v>63</v>
      </c>
      <c r="Y33" s="4">
        <f t="shared" si="53"/>
        <v>0</v>
      </c>
      <c r="Z33" s="1" t="s">
        <v>63</v>
      </c>
      <c r="AA33" s="4">
        <f t="shared" si="54"/>
        <v>0</v>
      </c>
      <c r="AB33" s="1" t="s">
        <v>63</v>
      </c>
      <c r="AC33" s="4">
        <f t="shared" si="55"/>
        <v>0</v>
      </c>
      <c r="AD33" s="1" t="s">
        <v>63</v>
      </c>
      <c r="AE33" s="4">
        <f t="shared" si="56"/>
        <v>0</v>
      </c>
      <c r="AF33" s="4">
        <f t="shared" si="57"/>
        <v>0</v>
      </c>
      <c r="AG33" s="3" t="str">
        <f t="shared" si="58"/>
        <v/>
      </c>
      <c r="AH33" s="2" t="s">
        <v>63</v>
      </c>
      <c r="AI33" s="3" t="str">
        <f t="shared" si="59"/>
        <v>NA</v>
      </c>
      <c r="AJ33" s="5" t="str">
        <f t="shared" si="0"/>
        <v>NA</v>
      </c>
      <c r="AK33" s="6">
        <f t="shared" si="60"/>
        <v>0</v>
      </c>
      <c r="AL33" s="3" t="str">
        <f t="shared" si="1"/>
        <v>NA</v>
      </c>
      <c r="AM33" s="310"/>
      <c r="AN33" s="317"/>
      <c r="AO33" s="310"/>
      <c r="AP33" s="315"/>
      <c r="AQ33" s="339"/>
      <c r="AR33" s="342"/>
      <c r="AS33" s="344"/>
      <c r="AT33" s="315"/>
      <c r="AU33" s="315"/>
      <c r="AV33" s="329"/>
      <c r="AW33" s="332" t="str">
        <f t="shared" si="61"/>
        <v/>
      </c>
      <c r="AX33" s="348"/>
      <c r="AY33" s="348"/>
      <c r="AZ33" s="348"/>
      <c r="BA33" s="348"/>
      <c r="BB33" s="348"/>
      <c r="BC33" s="351"/>
    </row>
    <row r="34" spans="1:55" ht="34.5" customHeight="1">
      <c r="A34" s="374"/>
      <c r="B34" s="310"/>
      <c r="C34" s="570"/>
      <c r="D34" s="505"/>
      <c r="E34" s="505"/>
      <c r="F34" s="505"/>
      <c r="G34" s="505"/>
      <c r="H34" s="320"/>
      <c r="I34" s="360"/>
      <c r="J34" s="321"/>
      <c r="K34" s="317"/>
      <c r="L34" s="315"/>
      <c r="M34" s="346"/>
      <c r="N34" s="315"/>
      <c r="O34" s="316"/>
      <c r="P34" s="3"/>
      <c r="Q34" s="3"/>
      <c r="R34" s="1" t="s">
        <v>63</v>
      </c>
      <c r="S34" s="3">
        <f t="shared" si="50"/>
        <v>0</v>
      </c>
      <c r="T34" s="1" t="s">
        <v>63</v>
      </c>
      <c r="U34" s="4">
        <f t="shared" si="51"/>
        <v>0</v>
      </c>
      <c r="V34" s="1" t="s">
        <v>63</v>
      </c>
      <c r="W34" s="4">
        <f t="shared" si="52"/>
        <v>0</v>
      </c>
      <c r="X34" s="1" t="s">
        <v>63</v>
      </c>
      <c r="Y34" s="4">
        <f t="shared" si="53"/>
        <v>0</v>
      </c>
      <c r="Z34" s="1" t="s">
        <v>63</v>
      </c>
      <c r="AA34" s="4">
        <f t="shared" si="54"/>
        <v>0</v>
      </c>
      <c r="AB34" s="1" t="s">
        <v>63</v>
      </c>
      <c r="AC34" s="4">
        <f t="shared" si="55"/>
        <v>0</v>
      </c>
      <c r="AD34" s="1" t="s">
        <v>63</v>
      </c>
      <c r="AE34" s="4">
        <f t="shared" si="56"/>
        <v>0</v>
      </c>
      <c r="AF34" s="4">
        <f t="shared" si="57"/>
        <v>0</v>
      </c>
      <c r="AG34" s="3" t="str">
        <f t="shared" si="58"/>
        <v/>
      </c>
      <c r="AH34" s="2" t="s">
        <v>63</v>
      </c>
      <c r="AI34" s="3" t="str">
        <f t="shared" si="59"/>
        <v>NA</v>
      </c>
      <c r="AJ34" s="5" t="str">
        <f t="shared" si="0"/>
        <v>NA</v>
      </c>
      <c r="AK34" s="6">
        <f t="shared" si="60"/>
        <v>0</v>
      </c>
      <c r="AL34" s="3" t="str">
        <f t="shared" si="1"/>
        <v>NA</v>
      </c>
      <c r="AM34" s="310"/>
      <c r="AN34" s="317"/>
      <c r="AO34" s="310"/>
      <c r="AP34" s="315"/>
      <c r="AQ34" s="340"/>
      <c r="AR34" s="342"/>
      <c r="AS34" s="345"/>
      <c r="AT34" s="315"/>
      <c r="AU34" s="315"/>
      <c r="AV34" s="330"/>
      <c r="AW34" s="333" t="str">
        <f t="shared" si="61"/>
        <v/>
      </c>
      <c r="AX34" s="349"/>
      <c r="AY34" s="349"/>
      <c r="AZ34" s="349"/>
      <c r="BA34" s="349"/>
      <c r="BB34" s="349"/>
      <c r="BC34" s="352"/>
    </row>
    <row r="35" spans="1:55" ht="36" customHeight="1">
      <c r="A35" s="372" t="s">
        <v>410</v>
      </c>
      <c r="B35" s="310">
        <v>2</v>
      </c>
      <c r="C35" s="570" t="s">
        <v>407</v>
      </c>
      <c r="D35" s="505" t="s">
        <v>66</v>
      </c>
      <c r="E35" s="505" t="s">
        <v>66</v>
      </c>
      <c r="F35" s="505" t="s">
        <v>66</v>
      </c>
      <c r="G35" s="505" t="s">
        <v>66</v>
      </c>
      <c r="H35" s="318" t="s">
        <v>54</v>
      </c>
      <c r="I35" s="570" t="s">
        <v>408</v>
      </c>
      <c r="J35" s="321" t="s">
        <v>75</v>
      </c>
      <c r="K35" s="317">
        <f>IF(J35="","",IF(J35="Mas de 1 vez al año",5,IF(J35="Al menos 1 vez en el ultimo año",4,IF(J35="Al menos 1 vez en los ultimos 2 años",3,IF(J35="Al menos 1 vez en los ultimos 5 años",2,IF(J35="No se ha presentado en los ultimos 5 años",1,))))))</f>
        <v>1</v>
      </c>
      <c r="L35" s="315" t="str">
        <f>IF(K35&lt;=0,"",IF(K35&lt;=1,"Rara Vez",IF(K35&lt;=2,"Improbable",IF(K35&lt;=3,"Posible",IF(K35&lt;=4,"Probable","Casi seguro")))))</f>
        <v>Rara Vez</v>
      </c>
      <c r="M35" s="346">
        <v>9</v>
      </c>
      <c r="N35" s="315" t="str">
        <f>IF(M35&lt;=0,"",IF(M35&lt;=5,"Moderado",IF(M35&lt;=11,"Mayor",IF(M35&lt;=20,"Catastrofico","Catastrofico"))))</f>
        <v>Mayor</v>
      </c>
      <c r="O35" s="316" t="str">
        <f>IF(OR(AND(L35="RaraVez",N35="Insignificante"),AND(L35="Rara Vez",N35="Menor"),AND(L35="Improbable",N35="Insignificante"),AND(L35="Improbable",N35="Menor")),"Bajo",IF(OR(AND(L35="Rara Vez",N35="Moderado"),AND(L35="Improbable",N35="Moderado"),AND(L35="Posible",N35="Menor"),AND(L35="Probable",N35="Insignificante")),"Moderado",IF(OR(AND(L35="Rara Vez",N35="Mayor"),AND(L35="Improbable",N35="Mayor"),AND(L35="Posible",N35="Moderado"),AND(L35="Probable",N35="Moderado"),AND(L35="Probable",N35="Menor"),AND(L35="Casi seguro",N35="Insignificante"),AND(L35="Casi seguro",N35="Menor")),"Alto",IF(OR(AND(L35="Rara Vez",N35="Catastrofico"),AND(L35="Improbable",N35="Catastrofico"),AND(L35="Posible",N35="Catastrofico"),AND(L35="Posible",N35="Mayor"),AND(L35="Probable",N35="Catastrofico"),AND(L35="Probable",N35="Mayor"),AND(L35="Casi seguro",N35="Moderado"),AND(L35="Casi seguro",N35="Mayor"),AND(L35="Casi seguro",N35="Catastrofico")),"Extremo",""))))</f>
        <v>Alto</v>
      </c>
      <c r="P35" s="3">
        <v>1</v>
      </c>
      <c r="Q35" s="20" t="s">
        <v>409</v>
      </c>
      <c r="R35" s="1" t="s">
        <v>67</v>
      </c>
      <c r="S35" s="3">
        <f>IF(R35="","",IF(R35="Asignado",15,IF(R35="No Asigando",0,)))</f>
        <v>15</v>
      </c>
      <c r="T35" s="1" t="s">
        <v>68</v>
      </c>
      <c r="U35" s="4">
        <f>IF(T35="","",IF(T35="Adecuado",15,IF(T35="inadecuado",0,)))</f>
        <v>15</v>
      </c>
      <c r="V35" s="1" t="s">
        <v>69</v>
      </c>
      <c r="W35" s="4">
        <f>IF(V35="","",IF(V35="Oportuna",15,IF(V35="inoportuna",0,)))</f>
        <v>15</v>
      </c>
      <c r="X35" s="1" t="s">
        <v>70</v>
      </c>
      <c r="Y35" s="4">
        <f>IF(X35="","",IF(X35="Prevenir",15,IF(X35="Detectar",10,IF(X35="No es control",0,))))</f>
        <v>15</v>
      </c>
      <c r="Z35" s="1" t="s">
        <v>71</v>
      </c>
      <c r="AA35" s="4">
        <f>IF(Z35="","",IF(Z35="Confiable",15,IF(Z35="No confiable",0,)))</f>
        <v>15</v>
      </c>
      <c r="AB35" s="1" t="s">
        <v>72</v>
      </c>
      <c r="AC35" s="4">
        <f>IF(AB35="","",IF(AB35="Se investigan y resuelven oportunamente",15,IF(AB35="Nose investigan y resuelven oportunamente",0,)))</f>
        <v>15</v>
      </c>
      <c r="AD35" s="1" t="s">
        <v>73</v>
      </c>
      <c r="AE35" s="4">
        <f>IF(AD35="","",IF(AD35="Completa",10,IF(AD35="Incompleta,No existe",5,)))</f>
        <v>10</v>
      </c>
      <c r="AF35" s="4">
        <f>+S35+U35+W35+Y35+AA35+AC35+AE35</f>
        <v>100</v>
      </c>
      <c r="AG35" s="3" t="str">
        <f>IF(AF35&lt;=0,"",IF(AF35=0,"NA",IF(AF35&lt;=85,"Debil",IF(AF35&lt;=95,"Moderado",IF(AF35&lt;=100,"Fuerte","Fuerte")))))</f>
        <v>Fuerte</v>
      </c>
      <c r="AH35" s="2" t="s">
        <v>74</v>
      </c>
      <c r="AI35" s="3" t="str">
        <f>IF(AH35="","",IF(AH35="El control no se ejecuta por parte del responsable","Debil",IF(AH35="El control se ejecuta algunas veces por parte del responsable","Moderado",IF(AH35="El control se ejecuta de manera consistente por parte del responsable","Fuerte",IF(AH35="NA","NA","""")))))</f>
        <v>Fuerte</v>
      </c>
      <c r="AJ35" s="5" t="str">
        <f t="shared" si="0"/>
        <v>Fuerte</v>
      </c>
      <c r="AK35" s="6">
        <f>IF(AJ35="","",IF(AJ35="Fuerte",100,IF(AJ35="Moderado",50,IF(AJ35="Debil",0,))))</f>
        <v>100</v>
      </c>
      <c r="AL35" s="3" t="str">
        <f t="shared" si="1"/>
        <v>No</v>
      </c>
      <c r="AM35" s="310">
        <f>COUNTA(P35,P36,P37,P38,P39)</f>
        <v>1</v>
      </c>
      <c r="AN35" s="317">
        <f>(+AK35+AK36+AK37+AK38+AK39)/AM35</f>
        <v>100</v>
      </c>
      <c r="AO35" s="310" t="str">
        <f>IF(AN35&lt;0,"",IF(AN35&lt;50,"Debil",IF(AN35&lt;=99,"Moderado",IF(AN35&lt;=100,"Fuerte","Fuerte"))))</f>
        <v>Fuerte</v>
      </c>
      <c r="AP35" s="315" t="s">
        <v>26</v>
      </c>
      <c r="AQ35" s="338" t="str">
        <f>IF(OR(AND(AO35="Fuerte",AP35="directamente")),"2",IF(OR(AND(AO35="Fuerte",AP35="no disminuye")),"0",IF(OR(AND(AO35="Moderado",AP35="directamente")),"1",IF(OR(AND(AO35="Moderado",AP35="no disminuye")),"0",IF(OR(AND(AO35="Debil",AP35="directamente")),"0",IF(OR(AND(AO35="Debil",AP35="no disminuye")),"0",""))))))</f>
        <v>2</v>
      </c>
      <c r="AR35" s="341">
        <f>+K35-AQ35</f>
        <v>-1</v>
      </c>
      <c r="AS35" s="343">
        <f>+K35-AQ35</f>
        <v>-1</v>
      </c>
      <c r="AT35" s="315" t="str">
        <f>IF(AR35&lt;-1,"",IF(AR35&lt;=1,"Rara Vez",IF(AR35&lt;=2,"Improbable",IF(AR35&lt;=3,"Posible",IF(AR35&lt;=4,"Probable","Casi seguro")))))</f>
        <v>Rara Vez</v>
      </c>
      <c r="AU35" s="315" t="str">
        <f>IF(M35&lt;=0,"",IF(M35&lt;=5,"Moderado",IF(M35&lt;=11,"Mayor",IF(M35&lt;=20,"Catastrofico","Catastrofico"))))</f>
        <v>Mayor</v>
      </c>
      <c r="AV35" s="328" t="str">
        <f>IF(OR(AND(AT35="RaraVez",AU35="Insignificante"),AND(AT35="Rara Vez",AU35="Menor"),AND(AT35="Improbable",AU35="Insignificante"),AND(AT35="Improbable",AU35="Menor")),"Bajo",IF(OR(AND(AT35="Rara Vez",AU35="Moderado"),AND(AT35="Improbable",AU35="Moderado"),AND(AT35="Posible",AU35="Menor"),AND(AT35="Probable",AU35="Insignificante")),"Moderado",IF(OR(AND(AT35="Rara Vez",AU35="Mayor"),AND(AT35="Improbable",AU35="Mayor"),AND(AT35="Posible",AU35="Moderado"),AND(AT35="Probable",AU35="Moderado"),AND(AT35="Probable",AU35="Menor"),AND(AT35="Casi seguro",AU35="Insignificante"),AND(AT35="Casi seguro",AU35="Menor")),"Alto",IF(OR(AND(AT35="Rara Vez",AU35="Catastrofico"),AND(AT35="Improbable",AU35="Catastrofico"),AND(AT35="Posible",AU35="Catastrofico"),AND(AT35="Posible",AU35="Mayor"),AND(AT35="Probable",AU35="Catastrofico"),AND(AT35="Probable",AU35="Mayor"),AND(AT35="Casi seguro",AU35="Moderado"),AND(AT35="Casi seguro",AU35="Mayor"),AND(AT35="Casi seguro",AU35="Catastrofico")),"Extremo",""))))</f>
        <v>Alto</v>
      </c>
      <c r="AW35" s="331" t="str">
        <f>IF(AV35="","",IF(AV35="Extremo","Evitar el riesgo",IF(AV35="Alto","Compartir el riesgo",IF(AV35="Moderado","Reducir el riesgo",IF(AV35="Bajo","Reducir el riesgo")))))</f>
        <v>Compartir el riesgo</v>
      </c>
      <c r="AX35" s="353"/>
      <c r="AY35" s="347">
        <v>45292</v>
      </c>
      <c r="AZ35" s="347">
        <v>45657</v>
      </c>
      <c r="BA35" s="353"/>
      <c r="BB35" s="353" t="s">
        <v>76</v>
      </c>
      <c r="BC35" s="350" t="s">
        <v>250</v>
      </c>
    </row>
    <row r="36" spans="1:55" ht="36" customHeight="1">
      <c r="A36" s="373"/>
      <c r="B36" s="310"/>
      <c r="C36" s="570"/>
      <c r="D36" s="505"/>
      <c r="E36" s="505"/>
      <c r="F36" s="505"/>
      <c r="G36" s="505"/>
      <c r="H36" s="319"/>
      <c r="I36" s="505"/>
      <c r="J36" s="321"/>
      <c r="K36" s="317"/>
      <c r="L36" s="315"/>
      <c r="M36" s="346"/>
      <c r="N36" s="315"/>
      <c r="O36" s="316"/>
      <c r="P36" s="3"/>
      <c r="Q36" s="3"/>
      <c r="R36" s="1" t="s">
        <v>63</v>
      </c>
      <c r="S36" s="3">
        <f t="shared" ref="S36:S39" si="62">IF(R36="","",IF(R36="Asignado",15,IF(R36="No Asigando",0,)))</f>
        <v>0</v>
      </c>
      <c r="T36" s="1" t="s">
        <v>63</v>
      </c>
      <c r="U36" s="4">
        <f t="shared" ref="U36:U39" si="63">IF(T36="","",IF(T36="Adecuado",15,IF(T36="inadecuado",0,)))</f>
        <v>0</v>
      </c>
      <c r="V36" s="1" t="s">
        <v>63</v>
      </c>
      <c r="W36" s="4">
        <f t="shared" ref="W36:W39" si="64">IF(V36="","",IF(V36="Oportuna",15,IF(V36="inoportuna",0,)))</f>
        <v>0</v>
      </c>
      <c r="X36" s="1" t="s">
        <v>63</v>
      </c>
      <c r="Y36" s="4">
        <f t="shared" ref="Y36:Y39" si="65">IF(X36="","",IF(X36="Prevenir",15,IF(X36="Detectar",10,IF(X36="No es control",0,))))</f>
        <v>0</v>
      </c>
      <c r="Z36" s="1" t="s">
        <v>63</v>
      </c>
      <c r="AA36" s="4">
        <f t="shared" ref="AA36:AA39" si="66">IF(Z36="","",IF(Z36="Confiable",15,IF(Z36="No confiable",0,)))</f>
        <v>0</v>
      </c>
      <c r="AB36" s="1" t="s">
        <v>63</v>
      </c>
      <c r="AC36" s="4">
        <f t="shared" ref="AC36:AC39" si="67">IF(AB36="","",IF(AB36="Se investigan y resuelven oportunamente",15,IF(AB36="Nose investigan y resuelven oportunamente",0,)))</f>
        <v>0</v>
      </c>
      <c r="AD36" s="1" t="s">
        <v>63</v>
      </c>
      <c r="AE36" s="4">
        <f t="shared" ref="AE36:AE39" si="68">IF(AD36="","",IF(AD36="Completa",10,IF(AD36="Incompleta,No existe",5,)))</f>
        <v>0</v>
      </c>
      <c r="AF36" s="4">
        <f t="shared" ref="AF36:AF39" si="69">+S36+U36+W36+Y36+AA36+AC36+AE36</f>
        <v>0</v>
      </c>
      <c r="AG36" s="3" t="str">
        <f t="shared" ref="AG36:AG39" si="70">IF(AF36&lt;=0,"",IF(AF36=0,"NA",IF(AF36&lt;=85,"Debil",IF(AF36&lt;=95,"Moderado",IF(AF36&lt;=100,"Fuerte","Fuerte")))))</f>
        <v/>
      </c>
      <c r="AH36" s="2" t="s">
        <v>63</v>
      </c>
      <c r="AI36" s="3" t="str">
        <f t="shared" ref="AI36:AI39" si="71">IF(AH36="","",IF(AH36="El control no se ejecuta por parte del responsable","Debil",IF(AH36="El control se ejecuta algunas veces por parte del responsable","Moderado",IF(AH36="El control se ejecuta de manera consistente por parte del responsable","Fuerte",IF(AH36="NA","NA","""")))))</f>
        <v>NA</v>
      </c>
      <c r="AJ36" s="5" t="str">
        <f t="shared" si="0"/>
        <v>NA</v>
      </c>
      <c r="AK36" s="6">
        <f t="shared" ref="AK36:AK39" si="72">IF(AJ36="","",IF(AJ36="Fuerte",100,IF(AJ36="Moderado",50,IF(AJ36="Debil",0,))))</f>
        <v>0</v>
      </c>
      <c r="AL36" s="3" t="str">
        <f t="shared" si="1"/>
        <v>NA</v>
      </c>
      <c r="AM36" s="310"/>
      <c r="AN36" s="317"/>
      <c r="AO36" s="310"/>
      <c r="AP36" s="315"/>
      <c r="AQ36" s="339"/>
      <c r="AR36" s="342"/>
      <c r="AS36" s="344"/>
      <c r="AT36" s="315"/>
      <c r="AU36" s="315"/>
      <c r="AV36" s="329"/>
      <c r="AW36" s="332" t="str">
        <f t="shared" ref="AW36:AW39" si="73">IF(AV36="","",IF(AV36="El control no se ejecuta por parte del responsable","Debil",IF(AV36="El control se ejecuta algunas veces por parte del responsable","Moderado",IF(AV36="El control se ejecuta de manera consistente por parte del responsable","Fuerte","Fuerte"))))</f>
        <v/>
      </c>
      <c r="AX36" s="348"/>
      <c r="AY36" s="348"/>
      <c r="AZ36" s="348"/>
      <c r="BA36" s="348"/>
      <c r="BB36" s="348"/>
      <c r="BC36" s="351"/>
    </row>
    <row r="37" spans="1:55" ht="36" customHeight="1">
      <c r="A37" s="373"/>
      <c r="B37" s="310"/>
      <c r="C37" s="570"/>
      <c r="D37" s="505"/>
      <c r="E37" s="505"/>
      <c r="F37" s="505"/>
      <c r="G37" s="505"/>
      <c r="H37" s="319"/>
      <c r="I37" s="505"/>
      <c r="J37" s="321"/>
      <c r="K37" s="317"/>
      <c r="L37" s="315"/>
      <c r="M37" s="346"/>
      <c r="N37" s="315"/>
      <c r="O37" s="316"/>
      <c r="P37" s="3"/>
      <c r="Q37" s="3"/>
      <c r="R37" s="1" t="s">
        <v>63</v>
      </c>
      <c r="S37" s="3">
        <f t="shared" si="62"/>
        <v>0</v>
      </c>
      <c r="T37" s="1" t="s">
        <v>63</v>
      </c>
      <c r="U37" s="4">
        <f t="shared" si="63"/>
        <v>0</v>
      </c>
      <c r="V37" s="1" t="s">
        <v>63</v>
      </c>
      <c r="W37" s="4">
        <f t="shared" si="64"/>
        <v>0</v>
      </c>
      <c r="X37" s="1" t="s">
        <v>63</v>
      </c>
      <c r="Y37" s="4">
        <f t="shared" si="65"/>
        <v>0</v>
      </c>
      <c r="Z37" s="1" t="s">
        <v>63</v>
      </c>
      <c r="AA37" s="4">
        <f t="shared" si="66"/>
        <v>0</v>
      </c>
      <c r="AB37" s="1" t="s">
        <v>63</v>
      </c>
      <c r="AC37" s="4">
        <f t="shared" si="67"/>
        <v>0</v>
      </c>
      <c r="AD37" s="1" t="s">
        <v>63</v>
      </c>
      <c r="AE37" s="4">
        <f t="shared" si="68"/>
        <v>0</v>
      </c>
      <c r="AF37" s="4">
        <f t="shared" si="69"/>
        <v>0</v>
      </c>
      <c r="AG37" s="3" t="str">
        <f t="shared" si="70"/>
        <v/>
      </c>
      <c r="AH37" s="2" t="s">
        <v>63</v>
      </c>
      <c r="AI37" s="3" t="str">
        <f t="shared" si="71"/>
        <v>NA</v>
      </c>
      <c r="AJ37" s="5" t="str">
        <f t="shared" si="0"/>
        <v>NA</v>
      </c>
      <c r="AK37" s="6">
        <f t="shared" si="72"/>
        <v>0</v>
      </c>
      <c r="AL37" s="3" t="str">
        <f t="shared" si="1"/>
        <v>NA</v>
      </c>
      <c r="AM37" s="310"/>
      <c r="AN37" s="317"/>
      <c r="AO37" s="310"/>
      <c r="AP37" s="315"/>
      <c r="AQ37" s="339"/>
      <c r="AR37" s="342"/>
      <c r="AS37" s="344"/>
      <c r="AT37" s="315"/>
      <c r="AU37" s="315"/>
      <c r="AV37" s="329"/>
      <c r="AW37" s="332" t="str">
        <f t="shared" si="73"/>
        <v/>
      </c>
      <c r="AX37" s="348"/>
      <c r="AY37" s="348"/>
      <c r="AZ37" s="348"/>
      <c r="BA37" s="348"/>
      <c r="BB37" s="348"/>
      <c r="BC37" s="351"/>
    </row>
    <row r="38" spans="1:55" ht="36" customHeight="1">
      <c r="A38" s="373"/>
      <c r="B38" s="310"/>
      <c r="C38" s="570"/>
      <c r="D38" s="505"/>
      <c r="E38" s="505"/>
      <c r="F38" s="505"/>
      <c r="G38" s="505"/>
      <c r="H38" s="319"/>
      <c r="I38" s="505"/>
      <c r="J38" s="321"/>
      <c r="K38" s="317"/>
      <c r="L38" s="315"/>
      <c r="M38" s="346"/>
      <c r="N38" s="315"/>
      <c r="O38" s="316"/>
      <c r="P38" s="3"/>
      <c r="Q38" s="3"/>
      <c r="R38" s="1" t="s">
        <v>63</v>
      </c>
      <c r="S38" s="3">
        <f t="shared" si="62"/>
        <v>0</v>
      </c>
      <c r="T38" s="1" t="s">
        <v>63</v>
      </c>
      <c r="U38" s="4">
        <f t="shared" si="63"/>
        <v>0</v>
      </c>
      <c r="V38" s="1" t="s">
        <v>63</v>
      </c>
      <c r="W38" s="4">
        <f t="shared" si="64"/>
        <v>0</v>
      </c>
      <c r="X38" s="1" t="s">
        <v>63</v>
      </c>
      <c r="Y38" s="4">
        <f t="shared" si="65"/>
        <v>0</v>
      </c>
      <c r="Z38" s="1" t="s">
        <v>63</v>
      </c>
      <c r="AA38" s="4">
        <f t="shared" si="66"/>
        <v>0</v>
      </c>
      <c r="AB38" s="1" t="s">
        <v>63</v>
      </c>
      <c r="AC38" s="4">
        <f t="shared" si="67"/>
        <v>0</v>
      </c>
      <c r="AD38" s="1" t="s">
        <v>63</v>
      </c>
      <c r="AE38" s="4">
        <f t="shared" si="68"/>
        <v>0</v>
      </c>
      <c r="AF38" s="4">
        <f t="shared" si="69"/>
        <v>0</v>
      </c>
      <c r="AG38" s="3" t="str">
        <f t="shared" si="70"/>
        <v/>
      </c>
      <c r="AH38" s="2" t="s">
        <v>63</v>
      </c>
      <c r="AI38" s="3" t="str">
        <f t="shared" si="71"/>
        <v>NA</v>
      </c>
      <c r="AJ38" s="5" t="str">
        <f t="shared" si="0"/>
        <v>NA</v>
      </c>
      <c r="AK38" s="6">
        <f t="shared" si="72"/>
        <v>0</v>
      </c>
      <c r="AL38" s="3" t="str">
        <f t="shared" si="1"/>
        <v>NA</v>
      </c>
      <c r="AM38" s="310"/>
      <c r="AN38" s="317"/>
      <c r="AO38" s="310"/>
      <c r="AP38" s="315"/>
      <c r="AQ38" s="339"/>
      <c r="AR38" s="342"/>
      <c r="AS38" s="344"/>
      <c r="AT38" s="315"/>
      <c r="AU38" s="315"/>
      <c r="AV38" s="329"/>
      <c r="AW38" s="332" t="str">
        <f t="shared" si="73"/>
        <v/>
      </c>
      <c r="AX38" s="348"/>
      <c r="AY38" s="348"/>
      <c r="AZ38" s="348"/>
      <c r="BA38" s="348"/>
      <c r="BB38" s="348"/>
      <c r="BC38" s="351"/>
    </row>
    <row r="39" spans="1:55" ht="36" customHeight="1">
      <c r="A39" s="374"/>
      <c r="B39" s="310"/>
      <c r="C39" s="570"/>
      <c r="D39" s="505"/>
      <c r="E39" s="505"/>
      <c r="F39" s="505"/>
      <c r="G39" s="505"/>
      <c r="H39" s="320"/>
      <c r="I39" s="505"/>
      <c r="J39" s="321"/>
      <c r="K39" s="317"/>
      <c r="L39" s="315"/>
      <c r="M39" s="346"/>
      <c r="N39" s="315"/>
      <c r="O39" s="316"/>
      <c r="P39" s="3"/>
      <c r="Q39" s="3"/>
      <c r="R39" s="1" t="s">
        <v>63</v>
      </c>
      <c r="S39" s="3">
        <f t="shared" si="62"/>
        <v>0</v>
      </c>
      <c r="T39" s="1" t="s">
        <v>63</v>
      </c>
      <c r="U39" s="4">
        <f t="shared" si="63"/>
        <v>0</v>
      </c>
      <c r="V39" s="1" t="s">
        <v>63</v>
      </c>
      <c r="W39" s="4">
        <f t="shared" si="64"/>
        <v>0</v>
      </c>
      <c r="X39" s="1" t="s">
        <v>63</v>
      </c>
      <c r="Y39" s="4">
        <f t="shared" si="65"/>
        <v>0</v>
      </c>
      <c r="Z39" s="1" t="s">
        <v>63</v>
      </c>
      <c r="AA39" s="4">
        <f t="shared" si="66"/>
        <v>0</v>
      </c>
      <c r="AB39" s="1" t="s">
        <v>63</v>
      </c>
      <c r="AC39" s="4">
        <f t="shared" si="67"/>
        <v>0</v>
      </c>
      <c r="AD39" s="1" t="s">
        <v>63</v>
      </c>
      <c r="AE39" s="4">
        <f t="shared" si="68"/>
        <v>0</v>
      </c>
      <c r="AF39" s="4">
        <f t="shared" si="69"/>
        <v>0</v>
      </c>
      <c r="AG39" s="3" t="str">
        <f t="shared" si="70"/>
        <v/>
      </c>
      <c r="AH39" s="2" t="s">
        <v>63</v>
      </c>
      <c r="AI39" s="3" t="str">
        <f t="shared" si="71"/>
        <v>NA</v>
      </c>
      <c r="AJ39" s="5" t="str">
        <f t="shared" si="0"/>
        <v>NA</v>
      </c>
      <c r="AK39" s="6">
        <f t="shared" si="72"/>
        <v>0</v>
      </c>
      <c r="AL39" s="3" t="str">
        <f t="shared" si="1"/>
        <v>NA</v>
      </c>
      <c r="AM39" s="310"/>
      <c r="AN39" s="317"/>
      <c r="AO39" s="310"/>
      <c r="AP39" s="315"/>
      <c r="AQ39" s="340"/>
      <c r="AR39" s="342"/>
      <c r="AS39" s="345"/>
      <c r="AT39" s="315"/>
      <c r="AU39" s="315"/>
      <c r="AV39" s="330"/>
      <c r="AW39" s="333" t="str">
        <f t="shared" si="73"/>
        <v/>
      </c>
      <c r="AX39" s="349"/>
      <c r="AY39" s="349"/>
      <c r="AZ39" s="349"/>
      <c r="BA39" s="349"/>
      <c r="BB39" s="349"/>
      <c r="BC39" s="352"/>
    </row>
  </sheetData>
  <mergeCells count="237">
    <mergeCell ref="AP10:AP14"/>
    <mergeCell ref="H10:H14"/>
    <mergeCell ref="I10:I14"/>
    <mergeCell ref="J10:J14"/>
    <mergeCell ref="K10:K14"/>
    <mergeCell ref="L10:L14"/>
    <mergeCell ref="M10:M14"/>
    <mergeCell ref="B10:B14"/>
    <mergeCell ref="C10:C14"/>
    <mergeCell ref="D10:D14"/>
    <mergeCell ref="E10:E14"/>
    <mergeCell ref="F10:F14"/>
    <mergeCell ref="G10:G14"/>
    <mergeCell ref="BC10:BC14"/>
    <mergeCell ref="D2:BA2"/>
    <mergeCell ref="BB2:BC2"/>
    <mergeCell ref="D3:BA3"/>
    <mergeCell ref="BB3:BC3"/>
    <mergeCell ref="D4:BA4"/>
    <mergeCell ref="BB4:BC4"/>
    <mergeCell ref="AW10:AW14"/>
    <mergeCell ref="AX10:AX14"/>
    <mergeCell ref="AY10:AY14"/>
    <mergeCell ref="AZ10:AZ14"/>
    <mergeCell ref="BA10:BA14"/>
    <mergeCell ref="BB10:BB14"/>
    <mergeCell ref="AQ10:AQ14"/>
    <mergeCell ref="AR10:AR14"/>
    <mergeCell ref="AS10:AS14"/>
    <mergeCell ref="AT10:AT14"/>
    <mergeCell ref="AU10:AU14"/>
    <mergeCell ref="AV10:AV14"/>
    <mergeCell ref="N10:N14"/>
    <mergeCell ref="O10:O14"/>
    <mergeCell ref="AM10:AM14"/>
    <mergeCell ref="AN10:AN14"/>
    <mergeCell ref="AO10:AO14"/>
    <mergeCell ref="B1:C4"/>
    <mergeCell ref="D1:BA1"/>
    <mergeCell ref="BB1:BC1"/>
    <mergeCell ref="A5:C5"/>
    <mergeCell ref="D5:I5"/>
    <mergeCell ref="J5:L5"/>
    <mergeCell ref="M5:P5"/>
    <mergeCell ref="Q5:R5"/>
    <mergeCell ref="S5:U5"/>
    <mergeCell ref="AY6:AY9"/>
    <mergeCell ref="AZ6:AZ9"/>
    <mergeCell ref="BA6:BA9"/>
    <mergeCell ref="BB6:BB9"/>
    <mergeCell ref="BC6:BC9"/>
    <mergeCell ref="P7:P9"/>
    <mergeCell ref="Q7:Q9"/>
    <mergeCell ref="R7:AP8"/>
    <mergeCell ref="AQ7:AQ9"/>
    <mergeCell ref="AR7:AR9"/>
    <mergeCell ref="P6:AS6"/>
    <mergeCell ref="AT6:AT9"/>
    <mergeCell ref="AU6:AU9"/>
    <mergeCell ref="AV6:AV9"/>
    <mergeCell ref="AW6:AW9"/>
    <mergeCell ref="AX6:AX9"/>
    <mergeCell ref="AS7:AS9"/>
    <mergeCell ref="M8:M9"/>
    <mergeCell ref="N8:N9"/>
    <mergeCell ref="O8:O9"/>
    <mergeCell ref="A10:A14"/>
    <mergeCell ref="B15:B19"/>
    <mergeCell ref="C15:C19"/>
    <mergeCell ref="D15:D19"/>
    <mergeCell ref="E15:E19"/>
    <mergeCell ref="F15:F19"/>
    <mergeCell ref="G15:G19"/>
    <mergeCell ref="C8:C9"/>
    <mergeCell ref="D8:H8"/>
    <mergeCell ref="I8:I9"/>
    <mergeCell ref="J8:J9"/>
    <mergeCell ref="K8:K9"/>
    <mergeCell ref="L8:L9"/>
    <mergeCell ref="A6:A9"/>
    <mergeCell ref="B6:B9"/>
    <mergeCell ref="C6:I7"/>
    <mergeCell ref="J6:L7"/>
    <mergeCell ref="M6:O7"/>
    <mergeCell ref="A15:A19"/>
    <mergeCell ref="H15:H19"/>
    <mergeCell ref="I15:I19"/>
    <mergeCell ref="AZ15:AZ19"/>
    <mergeCell ref="BA15:BA19"/>
    <mergeCell ref="BB15:BB19"/>
    <mergeCell ref="AQ15:AQ19"/>
    <mergeCell ref="AR15:AR19"/>
    <mergeCell ref="AS15:AS19"/>
    <mergeCell ref="AT15:AT19"/>
    <mergeCell ref="AU15:AU19"/>
    <mergeCell ref="AV15:AV19"/>
    <mergeCell ref="AY15:AY19"/>
    <mergeCell ref="J15:J19"/>
    <mergeCell ref="K15:K19"/>
    <mergeCell ref="L15:L19"/>
    <mergeCell ref="M15:M19"/>
    <mergeCell ref="O20:O24"/>
    <mergeCell ref="AM20:AM24"/>
    <mergeCell ref="AN20:AN24"/>
    <mergeCell ref="AW15:AW19"/>
    <mergeCell ref="AX15:AX19"/>
    <mergeCell ref="N15:N19"/>
    <mergeCell ref="O15:O19"/>
    <mergeCell ref="AM15:AM19"/>
    <mergeCell ref="AN15:AN19"/>
    <mergeCell ref="AO15:AO19"/>
    <mergeCell ref="AP15:AP19"/>
    <mergeCell ref="AW20:AW24"/>
    <mergeCell ref="AP20:AP24"/>
    <mergeCell ref="AQ20:AQ24"/>
    <mergeCell ref="AR20:AR24"/>
    <mergeCell ref="AS20:AS24"/>
    <mergeCell ref="AT20:AT24"/>
    <mergeCell ref="AU20:AU24"/>
    <mergeCell ref="AP25:AP29"/>
    <mergeCell ref="AQ25:AQ29"/>
    <mergeCell ref="BC20:BC24"/>
    <mergeCell ref="A20:A24"/>
    <mergeCell ref="AX20:AX24"/>
    <mergeCell ref="AY20:AY24"/>
    <mergeCell ref="AZ20:AZ24"/>
    <mergeCell ref="BA20:BA24"/>
    <mergeCell ref="B20:B24"/>
    <mergeCell ref="C20:C24"/>
    <mergeCell ref="D20:D24"/>
    <mergeCell ref="E20:E24"/>
    <mergeCell ref="F20:F24"/>
    <mergeCell ref="AO20:AO24"/>
    <mergeCell ref="G20:G24"/>
    <mergeCell ref="H20:H24"/>
    <mergeCell ref="I20:I24"/>
    <mergeCell ref="J20:J24"/>
    <mergeCell ref="K20:K24"/>
    <mergeCell ref="L20:L24"/>
    <mergeCell ref="M20:M24"/>
    <mergeCell ref="N20:N24"/>
    <mergeCell ref="BB20:BB24"/>
    <mergeCell ref="AV20:AV24"/>
    <mergeCell ref="BC25:BC29"/>
    <mergeCell ref="AR25:AR29"/>
    <mergeCell ref="AS25:AS29"/>
    <mergeCell ref="AT25:AT29"/>
    <mergeCell ref="AU25:AU29"/>
    <mergeCell ref="AV25:AV29"/>
    <mergeCell ref="AW25:AW29"/>
    <mergeCell ref="AX25:AX29"/>
    <mergeCell ref="AY25:AY29"/>
    <mergeCell ref="AZ25:AZ29"/>
    <mergeCell ref="BA25:BA29"/>
    <mergeCell ref="BB25:BB29"/>
    <mergeCell ref="AO30:AO34"/>
    <mergeCell ref="G30:G34"/>
    <mergeCell ref="H30:H34"/>
    <mergeCell ref="I30:I34"/>
    <mergeCell ref="J30:J34"/>
    <mergeCell ref="K30:K34"/>
    <mergeCell ref="L30:L34"/>
    <mergeCell ref="AM30:AM34"/>
    <mergeCell ref="G25:G29"/>
    <mergeCell ref="H25:H29"/>
    <mergeCell ref="O25:O29"/>
    <mergeCell ref="AM25:AM29"/>
    <mergeCell ref="AN25:AN29"/>
    <mergeCell ref="AO25:AO29"/>
    <mergeCell ref="O35:O39"/>
    <mergeCell ref="A25:A29"/>
    <mergeCell ref="B30:B34"/>
    <mergeCell ref="C30:C34"/>
    <mergeCell ref="D30:D34"/>
    <mergeCell ref="E30:E34"/>
    <mergeCell ref="F30:F34"/>
    <mergeCell ref="I25:I29"/>
    <mergeCell ref="J25:J29"/>
    <mergeCell ref="K25:K29"/>
    <mergeCell ref="L25:L29"/>
    <mergeCell ref="M25:M29"/>
    <mergeCell ref="N25:N29"/>
    <mergeCell ref="N30:N34"/>
    <mergeCell ref="O30:O34"/>
    <mergeCell ref="B25:B29"/>
    <mergeCell ref="C25:C29"/>
    <mergeCell ref="D25:D29"/>
    <mergeCell ref="E25:E29"/>
    <mergeCell ref="F25:F29"/>
    <mergeCell ref="BC30:BC34"/>
    <mergeCell ref="B35:B39"/>
    <mergeCell ref="C35:C39"/>
    <mergeCell ref="D35:D39"/>
    <mergeCell ref="E35:E39"/>
    <mergeCell ref="F35:F39"/>
    <mergeCell ref="G35:G39"/>
    <mergeCell ref="H35:H39"/>
    <mergeCell ref="I35:I39"/>
    <mergeCell ref="AV30:AV34"/>
    <mergeCell ref="AW30:AW34"/>
    <mergeCell ref="AX30:AX34"/>
    <mergeCell ref="AY30:AY34"/>
    <mergeCell ref="AZ30:AZ34"/>
    <mergeCell ref="BA30:BA34"/>
    <mergeCell ref="AP30:AP34"/>
    <mergeCell ref="AQ30:AQ34"/>
    <mergeCell ref="AR30:AR34"/>
    <mergeCell ref="AS30:AS34"/>
    <mergeCell ref="AT30:AT34"/>
    <mergeCell ref="AU30:AU34"/>
    <mergeCell ref="M30:M34"/>
    <mergeCell ref="AY35:AY39"/>
    <mergeCell ref="AN30:AN34"/>
    <mergeCell ref="AZ35:AZ39"/>
    <mergeCell ref="BA35:BA39"/>
    <mergeCell ref="BB35:BB39"/>
    <mergeCell ref="BC35:BC39"/>
    <mergeCell ref="A30:A34"/>
    <mergeCell ref="A35:A39"/>
    <mergeCell ref="AS35:AS39"/>
    <mergeCell ref="AT35:AT39"/>
    <mergeCell ref="AU35:AU39"/>
    <mergeCell ref="AV35:AV39"/>
    <mergeCell ref="AW35:AW39"/>
    <mergeCell ref="AX35:AX39"/>
    <mergeCell ref="AM35:AM39"/>
    <mergeCell ref="AN35:AN39"/>
    <mergeCell ref="AO35:AO39"/>
    <mergeCell ref="AP35:AP39"/>
    <mergeCell ref="AQ35:AQ39"/>
    <mergeCell ref="AR35:AR39"/>
    <mergeCell ref="J35:J39"/>
    <mergeCell ref="K35:K39"/>
    <mergeCell ref="L35:L39"/>
    <mergeCell ref="M35:M39"/>
    <mergeCell ref="N35:N39"/>
    <mergeCell ref="BB30:BB34"/>
  </mergeCells>
  <conditionalFormatting sqref="L10">
    <cfRule type="cellIs" dxfId="1252" priority="169" operator="equal">
      <formula>"Rara Vez"</formula>
    </cfRule>
    <cfRule type="cellIs" dxfId="1251" priority="168" operator="equal">
      <formula>"Improbable"</formula>
    </cfRule>
    <cfRule type="cellIs" dxfId="1250" priority="167" operator="equal">
      <formula>"Posible"</formula>
    </cfRule>
    <cfRule type="cellIs" dxfId="1249" priority="166" operator="equal">
      <formula>"Probable"</formula>
    </cfRule>
    <cfRule type="cellIs" dxfId="1248" priority="165" operator="equal">
      <formula>"Casi seguro"</formula>
    </cfRule>
  </conditionalFormatting>
  <conditionalFormatting sqref="L15">
    <cfRule type="cellIs" dxfId="1247" priority="140" operator="equal">
      <formula>"Rara Vez"</formula>
    </cfRule>
    <cfRule type="cellIs" dxfId="1246" priority="139" operator="equal">
      <formula>"Improbable"</formula>
    </cfRule>
    <cfRule type="cellIs" dxfId="1245" priority="138" operator="equal">
      <formula>"Posible"</formula>
    </cfRule>
    <cfRule type="cellIs" dxfId="1244" priority="137" operator="equal">
      <formula>"Probable"</formula>
    </cfRule>
    <cfRule type="cellIs" dxfId="1243" priority="136" operator="equal">
      <formula>"Casi seguro"</formula>
    </cfRule>
  </conditionalFormatting>
  <conditionalFormatting sqref="L20">
    <cfRule type="cellIs" dxfId="1242" priority="111" operator="equal">
      <formula>"Rara Vez"</formula>
    </cfRule>
    <cfRule type="cellIs" dxfId="1241" priority="110" operator="equal">
      <formula>"Improbable"</formula>
    </cfRule>
    <cfRule type="cellIs" dxfId="1240" priority="109" operator="equal">
      <formula>"Posible"</formula>
    </cfRule>
    <cfRule type="cellIs" dxfId="1239" priority="108" operator="equal">
      <formula>"Probable"</formula>
    </cfRule>
    <cfRule type="cellIs" dxfId="1238" priority="107" operator="equal">
      <formula>"Casi seguro"</formula>
    </cfRule>
  </conditionalFormatting>
  <conditionalFormatting sqref="L25">
    <cfRule type="cellIs" dxfId="1237" priority="80" operator="equal">
      <formula>"Posible"</formula>
    </cfRule>
    <cfRule type="cellIs" dxfId="1236" priority="82" operator="equal">
      <formula>"Rara Vez"</formula>
    </cfRule>
    <cfRule type="cellIs" dxfId="1235" priority="81" operator="equal">
      <formula>"Improbable"</formula>
    </cfRule>
    <cfRule type="cellIs" dxfId="1234" priority="78" operator="equal">
      <formula>"Casi seguro"</formula>
    </cfRule>
    <cfRule type="cellIs" dxfId="1233" priority="79" operator="equal">
      <formula>"Probable"</formula>
    </cfRule>
  </conditionalFormatting>
  <conditionalFormatting sqref="L30">
    <cfRule type="cellIs" dxfId="1232" priority="49" operator="equal">
      <formula>"Casi seguro"</formula>
    </cfRule>
    <cfRule type="cellIs" dxfId="1231" priority="53" operator="equal">
      <formula>"Rara Vez"</formula>
    </cfRule>
    <cfRule type="cellIs" dxfId="1230" priority="50" operator="equal">
      <formula>"Probable"</formula>
    </cfRule>
    <cfRule type="cellIs" dxfId="1229" priority="51" operator="equal">
      <formula>"Posible"</formula>
    </cfRule>
    <cfRule type="cellIs" dxfId="1228" priority="52" operator="equal">
      <formula>"Improbable"</formula>
    </cfRule>
  </conditionalFormatting>
  <conditionalFormatting sqref="L35">
    <cfRule type="cellIs" dxfId="1227" priority="26" operator="equal">
      <formula>"Probable"</formula>
    </cfRule>
    <cfRule type="cellIs" dxfId="1226" priority="27" operator="equal">
      <formula>"Posible"</formula>
    </cfRule>
    <cfRule type="cellIs" dxfId="1225" priority="25" operator="equal">
      <formula>"Casi seguro"</formula>
    </cfRule>
    <cfRule type="cellIs" dxfId="1224" priority="29" operator="equal">
      <formula>"Rara Vez"</formula>
    </cfRule>
    <cfRule type="cellIs" dxfId="1223" priority="28" operator="equal">
      <formula>"Improbable"</formula>
    </cfRule>
  </conditionalFormatting>
  <conditionalFormatting sqref="N10">
    <cfRule type="cellIs" dxfId="1222" priority="163" operator="equal">
      <formula>"Mayor"</formula>
    </cfRule>
    <cfRule type="cellIs" dxfId="1221" priority="164" operator="equal">
      <formula>"Moderado"</formula>
    </cfRule>
    <cfRule type="cellIs" dxfId="1220" priority="162" operator="equal">
      <formula>"Catastrofico"</formula>
    </cfRule>
  </conditionalFormatting>
  <conditionalFormatting sqref="N15">
    <cfRule type="cellIs" dxfId="1219" priority="134" operator="equal">
      <formula>"Mayor"</formula>
    </cfRule>
    <cfRule type="cellIs" dxfId="1218" priority="133" operator="equal">
      <formula>"Catastrofico"</formula>
    </cfRule>
    <cfRule type="cellIs" dxfId="1217" priority="135" operator="equal">
      <formula>"Moderado"</formula>
    </cfRule>
  </conditionalFormatting>
  <conditionalFormatting sqref="N20">
    <cfRule type="cellIs" dxfId="1216" priority="105" operator="equal">
      <formula>"Mayor"</formula>
    </cfRule>
    <cfRule type="cellIs" dxfId="1215" priority="106" operator="equal">
      <formula>"Moderado"</formula>
    </cfRule>
    <cfRule type="cellIs" dxfId="1214" priority="104" operator="equal">
      <formula>"Catastrofico"</formula>
    </cfRule>
  </conditionalFormatting>
  <conditionalFormatting sqref="N25">
    <cfRule type="cellIs" dxfId="1213" priority="75" operator="equal">
      <formula>"Catastrofico"</formula>
    </cfRule>
    <cfRule type="cellIs" dxfId="1212" priority="76" operator="equal">
      <formula>"Mayor"</formula>
    </cfRule>
    <cfRule type="cellIs" dxfId="1211" priority="77" operator="equal">
      <formula>"Moderado"</formula>
    </cfRule>
  </conditionalFormatting>
  <conditionalFormatting sqref="N30">
    <cfRule type="cellIs" dxfId="1210" priority="47" operator="equal">
      <formula>"Mayor"</formula>
    </cfRule>
    <cfRule type="cellIs" dxfId="1209" priority="48" operator="equal">
      <formula>"Moderado"</formula>
    </cfRule>
    <cfRule type="cellIs" dxfId="1208" priority="46" operator="equal">
      <formula>"Catastrofico"</formula>
    </cfRule>
  </conditionalFormatting>
  <conditionalFormatting sqref="N35">
    <cfRule type="cellIs" dxfId="1207" priority="22" operator="equal">
      <formula>"Catastrofico"</formula>
    </cfRule>
    <cfRule type="cellIs" dxfId="1206" priority="23" operator="equal">
      <formula>"Mayor"</formula>
    </cfRule>
    <cfRule type="cellIs" dxfId="1205" priority="24" operator="equal">
      <formula>"Moderado"</formula>
    </cfRule>
  </conditionalFormatting>
  <conditionalFormatting sqref="O10">
    <cfRule type="cellIs" dxfId="1204" priority="161" operator="equal">
      <formula>"Bajo"</formula>
    </cfRule>
    <cfRule type="cellIs" dxfId="1203" priority="158" operator="equal">
      <formula>"Extremo"</formula>
    </cfRule>
    <cfRule type="cellIs" dxfId="1202" priority="159" operator="equal">
      <formula>"Alto"</formula>
    </cfRule>
    <cfRule type="cellIs" dxfId="1201" priority="160" operator="equal">
      <formula>"Moderado"</formula>
    </cfRule>
  </conditionalFormatting>
  <conditionalFormatting sqref="O15">
    <cfRule type="cellIs" dxfId="1200" priority="130" operator="equal">
      <formula>"Alto"</formula>
    </cfRule>
    <cfRule type="cellIs" dxfId="1199" priority="131" operator="equal">
      <formula>"Moderado"</formula>
    </cfRule>
    <cfRule type="cellIs" dxfId="1198" priority="132" operator="equal">
      <formula>"Bajo"</formula>
    </cfRule>
    <cfRule type="cellIs" dxfId="1197" priority="129" operator="equal">
      <formula>"Extremo"</formula>
    </cfRule>
  </conditionalFormatting>
  <conditionalFormatting sqref="O20">
    <cfRule type="cellIs" dxfId="1196" priority="103" operator="equal">
      <formula>"Bajo"</formula>
    </cfRule>
    <cfRule type="cellIs" dxfId="1195" priority="102" operator="equal">
      <formula>"Moderado"</formula>
    </cfRule>
    <cfRule type="cellIs" dxfId="1194" priority="101" operator="equal">
      <formula>"Alto"</formula>
    </cfRule>
    <cfRule type="cellIs" dxfId="1193" priority="100" operator="equal">
      <formula>"Extremo"</formula>
    </cfRule>
  </conditionalFormatting>
  <conditionalFormatting sqref="O25">
    <cfRule type="cellIs" dxfId="1192" priority="72" operator="equal">
      <formula>"Alto"</formula>
    </cfRule>
    <cfRule type="cellIs" dxfId="1191" priority="73" operator="equal">
      <formula>"Moderado"</formula>
    </cfRule>
    <cfRule type="cellIs" dxfId="1190" priority="74" operator="equal">
      <formula>"Bajo"</formula>
    </cfRule>
    <cfRule type="cellIs" dxfId="1189" priority="71" operator="equal">
      <formula>"Extremo"</formula>
    </cfRule>
  </conditionalFormatting>
  <conditionalFormatting sqref="O30">
    <cfRule type="cellIs" dxfId="1188" priority="44" operator="equal">
      <formula>"Moderado"</formula>
    </cfRule>
    <cfRule type="cellIs" dxfId="1187" priority="45" operator="equal">
      <formula>"Bajo"</formula>
    </cfRule>
    <cfRule type="cellIs" dxfId="1186" priority="43" operator="equal">
      <formula>"Alto"</formula>
    </cfRule>
    <cfRule type="cellIs" dxfId="1185" priority="42" operator="equal">
      <formula>"Extremo"</formula>
    </cfRule>
  </conditionalFormatting>
  <conditionalFormatting sqref="O35">
    <cfRule type="cellIs" dxfId="1184" priority="20" operator="equal">
      <formula>"Moderado"</formula>
    </cfRule>
    <cfRule type="cellIs" dxfId="1183" priority="19" operator="equal">
      <formula>"Alto"</formula>
    </cfRule>
    <cfRule type="cellIs" dxfId="1182" priority="18" operator="equal">
      <formula>"Extremo"</formula>
    </cfRule>
    <cfRule type="cellIs" dxfId="1181" priority="21" operator="equal">
      <formula>"Bajo"</formula>
    </cfRule>
  </conditionalFormatting>
  <conditionalFormatting sqref="AH10:AH39">
    <cfRule type="cellIs" dxfId="1180" priority="3" operator="equal">
      <formula>"Moderado"</formula>
    </cfRule>
    <cfRule type="cellIs" dxfId="1179" priority="5" operator="equal">
      <formula>"Leve"</formula>
    </cfRule>
    <cfRule type="cellIs" dxfId="1178" priority="4" operator="equal">
      <formula>"Menor"</formula>
    </cfRule>
    <cfRule type="cellIs" dxfId="1177" priority="2" operator="equal">
      <formula>"Mayor"</formula>
    </cfRule>
    <cfRule type="cellIs" dxfId="1176" priority="1" operator="equal">
      <formula>"Catastrofico"</formula>
    </cfRule>
  </conditionalFormatting>
  <conditionalFormatting sqref="AT10">
    <cfRule type="cellIs" dxfId="1175" priority="153" operator="equal">
      <formula>"Casi seguro"</formula>
    </cfRule>
    <cfRule type="cellIs" dxfId="1174" priority="154" operator="equal">
      <formula>"Probable"</formula>
    </cfRule>
    <cfRule type="cellIs" dxfId="1173" priority="157" operator="equal">
      <formula>"Rara Vez"</formula>
    </cfRule>
    <cfRule type="cellIs" dxfId="1172" priority="156" operator="equal">
      <formula>"Improbable"</formula>
    </cfRule>
    <cfRule type="cellIs" dxfId="1171" priority="155" operator="equal">
      <formula>"Posible"</formula>
    </cfRule>
  </conditionalFormatting>
  <conditionalFormatting sqref="AT15">
    <cfRule type="cellIs" dxfId="1170" priority="124" operator="equal">
      <formula>"Casi seguro"</formula>
    </cfRule>
    <cfRule type="cellIs" dxfId="1169" priority="125" operator="equal">
      <formula>"Probable"</formula>
    </cfRule>
    <cfRule type="cellIs" dxfId="1168" priority="127" operator="equal">
      <formula>"Improbable"</formula>
    </cfRule>
    <cfRule type="cellIs" dxfId="1167" priority="126" operator="equal">
      <formula>"Posible"</formula>
    </cfRule>
    <cfRule type="cellIs" dxfId="1166" priority="128" operator="equal">
      <formula>"Rara Vez"</formula>
    </cfRule>
  </conditionalFormatting>
  <conditionalFormatting sqref="AT20">
    <cfRule type="cellIs" dxfId="1165" priority="97" operator="equal">
      <formula>"Posible"</formula>
    </cfRule>
    <cfRule type="cellIs" dxfId="1164" priority="99" operator="equal">
      <formula>"Rara Vez"</formula>
    </cfRule>
    <cfRule type="cellIs" dxfId="1163" priority="96" operator="equal">
      <formula>"Probable"</formula>
    </cfRule>
    <cfRule type="cellIs" dxfId="1162" priority="95" operator="equal">
      <formula>"Casi seguro"</formula>
    </cfRule>
    <cfRule type="cellIs" dxfId="1161" priority="98" operator="equal">
      <formula>"Improbable"</formula>
    </cfRule>
  </conditionalFormatting>
  <conditionalFormatting sqref="AT25">
    <cfRule type="cellIs" dxfId="1160" priority="67" operator="equal">
      <formula>"Probable"</formula>
    </cfRule>
    <cfRule type="cellIs" dxfId="1159" priority="70" operator="equal">
      <formula>"Rara Vez"</formula>
    </cfRule>
    <cfRule type="cellIs" dxfId="1158" priority="66" operator="equal">
      <formula>"Casi seguro"</formula>
    </cfRule>
    <cfRule type="cellIs" dxfId="1157" priority="68" operator="equal">
      <formula>"Posible"</formula>
    </cfRule>
    <cfRule type="cellIs" dxfId="1156" priority="69" operator="equal">
      <formula>"Improbable"</formula>
    </cfRule>
  </conditionalFormatting>
  <conditionalFormatting sqref="AT30">
    <cfRule type="cellIs" dxfId="1155" priority="40" operator="equal">
      <formula>"Improbable"</formula>
    </cfRule>
    <cfRule type="cellIs" dxfId="1154" priority="37" operator="equal">
      <formula>"Casi seguro"</formula>
    </cfRule>
    <cfRule type="cellIs" dxfId="1153" priority="38" operator="equal">
      <formula>"Probable"</formula>
    </cfRule>
    <cfRule type="cellIs" dxfId="1152" priority="39" operator="equal">
      <formula>"Posible"</formula>
    </cfRule>
    <cfRule type="cellIs" dxfId="1151" priority="41" operator="equal">
      <formula>"Rara Vez"</formula>
    </cfRule>
  </conditionalFormatting>
  <conditionalFormatting sqref="AT35">
    <cfRule type="cellIs" dxfId="1150" priority="17" operator="equal">
      <formula>"Rara Vez"</formula>
    </cfRule>
    <cfRule type="cellIs" dxfId="1149" priority="14" operator="equal">
      <formula>"Probable"</formula>
    </cfRule>
    <cfRule type="cellIs" dxfId="1148" priority="13" operator="equal">
      <formula>"Casi seguro"</formula>
    </cfRule>
    <cfRule type="cellIs" dxfId="1147" priority="15" operator="equal">
      <formula>"Posible"</formula>
    </cfRule>
    <cfRule type="cellIs" dxfId="1146" priority="16" operator="equal">
      <formula>"Improbable"</formula>
    </cfRule>
  </conditionalFormatting>
  <conditionalFormatting sqref="AU10">
    <cfRule type="cellIs" dxfId="1145" priority="150" operator="equal">
      <formula>"Catastrofico"</formula>
    </cfRule>
    <cfRule type="cellIs" dxfId="1144" priority="151" operator="equal">
      <formula>"Mayor"</formula>
    </cfRule>
    <cfRule type="cellIs" dxfId="1143" priority="152" operator="equal">
      <formula>"Moderado"</formula>
    </cfRule>
  </conditionalFormatting>
  <conditionalFormatting sqref="AU15">
    <cfRule type="cellIs" dxfId="1142" priority="123" operator="equal">
      <formula>"Moderado"</formula>
    </cfRule>
    <cfRule type="cellIs" dxfId="1141" priority="122" operator="equal">
      <formula>"Mayor"</formula>
    </cfRule>
    <cfRule type="cellIs" dxfId="1140" priority="121" operator="equal">
      <formula>"Catastrofico"</formula>
    </cfRule>
  </conditionalFormatting>
  <conditionalFormatting sqref="AU20">
    <cfRule type="cellIs" dxfId="1139" priority="93" operator="equal">
      <formula>"Mayor"</formula>
    </cfRule>
    <cfRule type="cellIs" dxfId="1138" priority="94" operator="equal">
      <formula>"Moderado"</formula>
    </cfRule>
    <cfRule type="cellIs" dxfId="1137" priority="92" operator="equal">
      <formula>"Catastrofico"</formula>
    </cfRule>
  </conditionalFormatting>
  <conditionalFormatting sqref="AU25">
    <cfRule type="cellIs" dxfId="1136" priority="65" operator="equal">
      <formula>"Moderado"</formula>
    </cfRule>
    <cfRule type="cellIs" dxfId="1135" priority="63" operator="equal">
      <formula>"Catastrofico"</formula>
    </cfRule>
    <cfRule type="cellIs" dxfId="1134" priority="64" operator="equal">
      <formula>"Mayor"</formula>
    </cfRule>
  </conditionalFormatting>
  <conditionalFormatting sqref="AU30">
    <cfRule type="cellIs" dxfId="1133" priority="36" operator="equal">
      <formula>"Moderado"</formula>
    </cfRule>
    <cfRule type="cellIs" dxfId="1132" priority="34" operator="equal">
      <formula>"Catastrofico"</formula>
    </cfRule>
    <cfRule type="cellIs" dxfId="1131" priority="35" operator="equal">
      <formula>"Mayor"</formula>
    </cfRule>
  </conditionalFormatting>
  <conditionalFormatting sqref="AU35">
    <cfRule type="cellIs" dxfId="1130" priority="11" operator="equal">
      <formula>"Mayor"</formula>
    </cfRule>
    <cfRule type="cellIs" dxfId="1129" priority="10" operator="equal">
      <formula>"Catastrofico"</formula>
    </cfRule>
    <cfRule type="cellIs" dxfId="1128" priority="12" operator="equal">
      <formula>"Moderado"</formula>
    </cfRule>
  </conditionalFormatting>
  <conditionalFormatting sqref="AV10">
    <cfRule type="cellIs" dxfId="1127" priority="146" operator="equal">
      <formula>"Extremo"</formula>
    </cfRule>
    <cfRule type="cellIs" dxfId="1126" priority="147" operator="equal">
      <formula>"Alto"</formula>
    </cfRule>
    <cfRule type="cellIs" dxfId="1125" priority="148" operator="equal">
      <formula>"Moderado"</formula>
    </cfRule>
    <cfRule type="cellIs" dxfId="1124" priority="149" operator="equal">
      <formula>"Bajo"</formula>
    </cfRule>
  </conditionalFormatting>
  <conditionalFormatting sqref="AV15">
    <cfRule type="cellIs" dxfId="1123" priority="119" operator="equal">
      <formula>"Moderado"</formula>
    </cfRule>
    <cfRule type="cellIs" dxfId="1122" priority="120" operator="equal">
      <formula>"Bajo"</formula>
    </cfRule>
    <cfRule type="cellIs" dxfId="1121" priority="117" operator="equal">
      <formula>"Extremo"</formula>
    </cfRule>
    <cfRule type="cellIs" dxfId="1120" priority="118" operator="equal">
      <formula>"Alto"</formula>
    </cfRule>
  </conditionalFormatting>
  <conditionalFormatting sqref="AV20">
    <cfRule type="cellIs" dxfId="1119" priority="88" operator="equal">
      <formula>"Extremo"</formula>
    </cfRule>
    <cfRule type="cellIs" dxfId="1118" priority="89" operator="equal">
      <formula>"Alto"</formula>
    </cfRule>
    <cfRule type="cellIs" dxfId="1117" priority="90" operator="equal">
      <formula>"Moderado"</formula>
    </cfRule>
    <cfRule type="cellIs" dxfId="1116" priority="91" operator="equal">
      <formula>"Bajo"</formula>
    </cfRule>
  </conditionalFormatting>
  <conditionalFormatting sqref="AV25">
    <cfRule type="cellIs" dxfId="1115" priority="62" operator="equal">
      <formula>"Bajo"</formula>
    </cfRule>
    <cfRule type="cellIs" dxfId="1114" priority="61" operator="equal">
      <formula>"Moderado"</formula>
    </cfRule>
    <cfRule type="cellIs" dxfId="1113" priority="60" operator="equal">
      <formula>"Alto"</formula>
    </cfRule>
    <cfRule type="cellIs" dxfId="1112" priority="59" operator="equal">
      <formula>"Extremo"</formula>
    </cfRule>
  </conditionalFormatting>
  <conditionalFormatting sqref="AV30">
    <cfRule type="cellIs" dxfId="1111" priority="32" operator="equal">
      <formula>"Moderado"</formula>
    </cfRule>
    <cfRule type="cellIs" dxfId="1110" priority="30" operator="equal">
      <formula>"Extremo"</formula>
    </cfRule>
    <cfRule type="cellIs" dxfId="1109" priority="31" operator="equal">
      <formula>"Alto"</formula>
    </cfRule>
    <cfRule type="cellIs" dxfId="1108" priority="33" operator="equal">
      <formula>"Bajo"</formula>
    </cfRule>
  </conditionalFormatting>
  <conditionalFormatting sqref="AV35">
    <cfRule type="cellIs" dxfId="1107" priority="9" operator="equal">
      <formula>"Bajo"</formula>
    </cfRule>
    <cfRule type="cellIs" dxfId="1106" priority="6" operator="equal">
      <formula>"Extremo"</formula>
    </cfRule>
    <cfRule type="cellIs" dxfId="1105" priority="8" operator="equal">
      <formula>"Moderado"</formula>
    </cfRule>
    <cfRule type="cellIs" dxfId="1104" priority="7" operator="equal">
      <formula>"Alto"</formula>
    </cfRule>
  </conditionalFormatting>
  <dataValidations count="11">
    <dataValidation type="list" allowBlank="1" showInputMessage="1" showErrorMessage="1" sqref="J10:J39" xr:uid="{00000000-0002-0000-0A00-000000000000}">
      <formula1>"N/A, Mas de 1 vez al año,Al menos 1 vez en el ultimo año,Al menos 1 vez en los ultimos 2 años,Al menos 1 vez en los ultimos 5 años,No se ha presentado en los ultimos 5 años"</formula1>
    </dataValidation>
    <dataValidation type="list" allowBlank="1" showInputMessage="1" showErrorMessage="1" sqref="H10:H39" xr:uid="{00000000-0002-0000-0A00-000001000000}">
      <formula1>"CORRUPCION,NA"</formula1>
    </dataValidation>
    <dataValidation type="list" allowBlank="1" showInputMessage="1" showErrorMessage="1" sqref="AP10 AP15 AP20 AP25 AP30 AP35" xr:uid="{00000000-0002-0000-0A00-000002000000}">
      <formula1>"directamente,no disminuye"</formula1>
    </dataValidation>
    <dataValidation type="list" allowBlank="1" showInputMessage="1" showErrorMessage="1" sqref="AH10:AH39" xr:uid="{00000000-0002-0000-0A00-000003000000}">
      <formula1>"NA,El control se ejecuta de manera consistente por parte del responsable,El control se ejecuta algunas veces por parte del responsable,El control no se ejecuta por parte del responsable"</formula1>
    </dataValidation>
    <dataValidation type="list" allowBlank="1" showInputMessage="1" showErrorMessage="1" sqref="AD10:AD39" xr:uid="{00000000-0002-0000-0A00-000004000000}">
      <formula1>"Completa,Incompleta,No existe,NA"</formula1>
    </dataValidation>
    <dataValidation type="list" allowBlank="1" showInputMessage="1" showErrorMessage="1" sqref="AB10:AB39" xr:uid="{00000000-0002-0000-0A00-000005000000}">
      <formula1>"NA,Se investigan y resuelven oportunamente,No se investigan y resuelven oportunamente"</formula1>
    </dataValidation>
    <dataValidation type="list" allowBlank="1" showInputMessage="1" showErrorMessage="1" sqref="Z10:Z39" xr:uid="{00000000-0002-0000-0A00-000006000000}">
      <formula1>"Confiable,No confiable,NA"</formula1>
    </dataValidation>
    <dataValidation type="list" allowBlank="1" showInputMessage="1" showErrorMessage="1" sqref="X10:X39" xr:uid="{00000000-0002-0000-0A00-000007000000}">
      <formula1>"Prevenir, Detectar,No es control,NA"</formula1>
    </dataValidation>
    <dataValidation type="list" allowBlank="1" showInputMessage="1" showErrorMessage="1" sqref="V10:V39" xr:uid="{00000000-0002-0000-0A00-000008000000}">
      <formula1>"Oportuna, Inoportuna,NA"</formula1>
    </dataValidation>
    <dataValidation type="list" allowBlank="1" showInputMessage="1" showErrorMessage="1" sqref="T10:T39" xr:uid="{00000000-0002-0000-0A00-000009000000}">
      <formula1>"Adecuado, Inadecuado,NA"</formula1>
    </dataValidation>
    <dataValidation type="list" allowBlank="1" showInputMessage="1" showErrorMessage="1" sqref="R10:R39" xr:uid="{00000000-0002-0000-0A00-00000A000000}">
      <formula1>"Asignado, No Asignado,NA"</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B20"/>
  <sheetViews>
    <sheetView zoomScale="80" zoomScaleNormal="80" workbookViewId="0">
      <selection sqref="A1:B4"/>
    </sheetView>
  </sheetViews>
  <sheetFormatPr baseColWidth="10" defaultRowHeight="15"/>
  <cols>
    <col min="1" max="1" width="6.5" customWidth="1"/>
    <col min="2" max="2" width="29.1640625" customWidth="1"/>
    <col min="3" max="6" width="4.1640625" customWidth="1"/>
    <col min="7" max="7" width="13.83203125" customWidth="1"/>
    <col min="8" max="8" width="16.5" bestFit="1" customWidth="1"/>
    <col min="9" max="9" width="11.33203125" customWidth="1"/>
    <col min="10" max="10" width="8.6640625" customWidth="1"/>
    <col min="11" max="11" width="11.5" customWidth="1"/>
    <col min="12" max="12" width="10.1640625" customWidth="1"/>
    <col min="13" max="13" width="14" customWidth="1"/>
    <col min="14" max="14" width="12.6640625" customWidth="1"/>
    <col min="15" max="15" width="8.5" customWidth="1"/>
    <col min="16" max="16" width="67.5" customWidth="1"/>
    <col min="17" max="17" width="12.33203125" customWidth="1"/>
    <col min="18" max="18" width="5.6640625" customWidth="1"/>
    <col min="19" max="19" width="9.83203125" customWidth="1"/>
    <col min="20" max="20" width="6.83203125" customWidth="1"/>
    <col min="21" max="21" width="9.6640625" customWidth="1"/>
    <col min="22" max="22" width="6.83203125" customWidth="1"/>
    <col min="23" max="23" width="8.5" customWidth="1"/>
    <col min="24" max="24" width="6.83203125" customWidth="1"/>
    <col min="25" max="25" width="12.1640625" customWidth="1"/>
    <col min="26" max="26" width="6.83203125" customWidth="1"/>
    <col min="27" max="27" width="12.5" customWidth="1"/>
    <col min="28" max="28" width="6.1640625" customWidth="1"/>
    <col min="29" max="30" width="9.83203125" customWidth="1"/>
    <col min="31" max="31" width="8.83203125" customWidth="1"/>
    <col min="32" max="33" width="13.6640625" customWidth="1"/>
    <col min="34" max="41" width="10.83203125" customWidth="1"/>
    <col min="42" max="42" width="8.5" customWidth="1"/>
    <col min="43" max="43" width="0" hidden="1" customWidth="1"/>
    <col min="44" max="44" width="8.5" customWidth="1"/>
    <col min="45" max="45" width="12" customWidth="1"/>
    <col min="46" max="46" width="13.33203125" customWidth="1"/>
    <col min="47" max="47" width="12.6640625" customWidth="1"/>
    <col min="48" max="48" width="12" customWidth="1"/>
    <col min="49" max="49" width="17.33203125" customWidth="1"/>
    <col min="50" max="50" width="14" customWidth="1"/>
    <col min="51" max="51" width="13.83203125" customWidth="1"/>
    <col min="52" max="52" width="17.33203125" customWidth="1"/>
  </cols>
  <sheetData>
    <row r="1" spans="1:54" ht="16">
      <c r="A1" s="413"/>
      <c r="B1" s="413"/>
      <c r="C1" s="282" t="s">
        <v>55</v>
      </c>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283" t="s">
        <v>56</v>
      </c>
      <c r="BB1" s="284"/>
    </row>
    <row r="2" spans="1:54" ht="16">
      <c r="A2" s="413"/>
      <c r="B2" s="413"/>
      <c r="C2" s="282" t="s">
        <v>57</v>
      </c>
      <c r="D2" s="282"/>
      <c r="E2" s="282"/>
      <c r="F2" s="282"/>
      <c r="G2" s="282"/>
      <c r="H2" s="282"/>
      <c r="I2" s="282"/>
      <c r="J2" s="282"/>
      <c r="K2" s="282"/>
      <c r="L2" s="282"/>
      <c r="M2" s="282"/>
      <c r="N2" s="282"/>
      <c r="O2" s="282"/>
      <c r="P2" s="282"/>
      <c r="Q2" s="282"/>
      <c r="R2" s="282"/>
      <c r="S2" s="282"/>
      <c r="T2" s="282"/>
      <c r="U2" s="282"/>
      <c r="V2" s="282"/>
      <c r="W2" s="282"/>
      <c r="X2" s="282"/>
      <c r="Y2" s="282"/>
      <c r="Z2" s="282"/>
      <c r="AA2" s="282"/>
      <c r="AB2" s="282"/>
      <c r="AC2" s="282"/>
      <c r="AD2" s="282"/>
      <c r="AE2" s="282"/>
      <c r="AF2" s="282"/>
      <c r="AG2" s="282"/>
      <c r="AH2" s="282"/>
      <c r="AI2" s="282"/>
      <c r="AJ2" s="282"/>
      <c r="AK2" s="282"/>
      <c r="AL2" s="282"/>
      <c r="AM2" s="282"/>
      <c r="AN2" s="282"/>
      <c r="AO2" s="282"/>
      <c r="AP2" s="282"/>
      <c r="AQ2" s="282"/>
      <c r="AR2" s="282"/>
      <c r="AS2" s="282"/>
      <c r="AT2" s="282"/>
      <c r="AU2" s="282"/>
      <c r="AV2" s="282"/>
      <c r="AW2" s="282"/>
      <c r="AX2" s="282"/>
      <c r="AY2" s="282"/>
      <c r="AZ2" s="282"/>
      <c r="BA2" s="283" t="s">
        <v>64</v>
      </c>
      <c r="BB2" s="283"/>
    </row>
    <row r="3" spans="1:54" ht="16">
      <c r="A3" s="413"/>
      <c r="B3" s="413"/>
      <c r="C3" s="285" t="s">
        <v>58</v>
      </c>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7"/>
      <c r="BA3" s="283" t="s">
        <v>65</v>
      </c>
      <c r="BB3" s="283"/>
    </row>
    <row r="4" spans="1:54" ht="16">
      <c r="A4" s="413"/>
      <c r="B4" s="413"/>
      <c r="C4" s="288" t="s">
        <v>124</v>
      </c>
      <c r="D4" s="289"/>
      <c r="E4" s="289"/>
      <c r="F4" s="289"/>
      <c r="G4" s="289"/>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90"/>
      <c r="BA4" s="283" t="s">
        <v>59</v>
      </c>
      <c r="BB4" s="283"/>
    </row>
    <row r="5" spans="1:54" ht="16.5" customHeight="1">
      <c r="A5" s="397" t="s">
        <v>125</v>
      </c>
      <c r="B5" s="398"/>
      <c r="C5" s="398"/>
      <c r="D5" s="398"/>
      <c r="E5" s="398"/>
      <c r="F5" s="399"/>
      <c r="G5" s="406" t="s">
        <v>60</v>
      </c>
      <c r="H5" s="407"/>
      <c r="I5" s="46" t="s">
        <v>126</v>
      </c>
      <c r="J5" s="408" t="s">
        <v>411</v>
      </c>
      <c r="K5" s="409"/>
      <c r="L5" s="409"/>
      <c r="M5" s="409"/>
      <c r="N5" s="271" t="s">
        <v>128</v>
      </c>
      <c r="O5" s="272"/>
      <c r="P5" s="8" t="s">
        <v>412</v>
      </c>
      <c r="Q5" s="47" t="s">
        <v>129</v>
      </c>
      <c r="R5" s="410" t="s">
        <v>413</v>
      </c>
      <c r="S5" s="411"/>
      <c r="T5" s="308" t="s">
        <v>61</v>
      </c>
      <c r="U5" s="309"/>
      <c r="V5" s="412"/>
      <c r="W5" s="273">
        <v>45258</v>
      </c>
      <c r="X5" s="274"/>
      <c r="Y5" s="274"/>
      <c r="Z5" s="275"/>
      <c r="AA5" s="271" t="s">
        <v>62</v>
      </c>
      <c r="AB5" s="272"/>
      <c r="AC5" s="394">
        <v>2024</v>
      </c>
      <c r="AD5" s="395"/>
      <c r="AE5" s="396"/>
      <c r="AF5" s="9"/>
      <c r="AG5" s="9"/>
      <c r="AH5" s="9"/>
      <c r="AI5" s="9"/>
      <c r="AJ5" s="9"/>
      <c r="AK5" s="9"/>
      <c r="AL5" s="9"/>
      <c r="AM5" s="9"/>
      <c r="AN5" s="9"/>
      <c r="AO5" s="9"/>
      <c r="AP5" s="9"/>
      <c r="AQ5" s="9"/>
      <c r="AR5" s="9"/>
      <c r="AS5" s="9"/>
      <c r="AT5" s="9"/>
      <c r="AU5" s="9"/>
      <c r="AV5" s="9"/>
      <c r="AW5" s="9"/>
      <c r="AX5" s="9"/>
      <c r="AY5" s="9"/>
      <c r="AZ5" s="9"/>
      <c r="BA5" s="9"/>
      <c r="BB5" s="10"/>
    </row>
    <row r="6" spans="1:54" ht="16.5" customHeight="1">
      <c r="A6" s="397" t="s">
        <v>131</v>
      </c>
      <c r="B6" s="398"/>
      <c r="C6" s="398"/>
      <c r="D6" s="398"/>
      <c r="E6" s="398"/>
      <c r="F6" s="399"/>
      <c r="G6" s="400" t="s">
        <v>414</v>
      </c>
      <c r="H6" s="401"/>
      <c r="I6" s="401"/>
      <c r="J6" s="401"/>
      <c r="K6" s="401"/>
      <c r="L6" s="401"/>
      <c r="M6" s="401"/>
      <c r="N6" s="401"/>
      <c r="O6" s="402"/>
      <c r="P6" s="48" t="s">
        <v>133</v>
      </c>
      <c r="Q6" s="403"/>
      <c r="R6" s="404"/>
      <c r="S6" s="404"/>
      <c r="T6" s="404"/>
      <c r="U6" s="404"/>
      <c r="V6" s="404"/>
      <c r="W6" s="404"/>
      <c r="X6" s="404"/>
      <c r="Y6" s="404"/>
      <c r="Z6" s="404"/>
      <c r="AA6" s="404"/>
      <c r="AB6" s="404"/>
      <c r="AC6" s="404"/>
      <c r="AD6" s="404"/>
      <c r="AE6" s="405"/>
      <c r="AF6" s="49"/>
      <c r="AG6" s="49"/>
      <c r="AH6" s="49"/>
      <c r="AI6" s="49"/>
      <c r="AJ6" s="49"/>
      <c r="AK6" s="49"/>
      <c r="AL6" s="49"/>
      <c r="AM6" s="49"/>
      <c r="AN6" s="49"/>
      <c r="AO6" s="49"/>
      <c r="AP6" s="49"/>
      <c r="AQ6" s="49"/>
      <c r="AR6" s="49"/>
      <c r="AS6" s="49"/>
      <c r="AT6" s="49"/>
      <c r="AU6" s="49"/>
      <c r="AV6" s="49"/>
      <c r="AW6" s="49"/>
      <c r="AX6" s="49"/>
      <c r="AY6" s="49"/>
      <c r="AZ6" s="49"/>
      <c r="BA6" s="49"/>
      <c r="BB6" s="50"/>
    </row>
    <row r="7" spans="1:54" ht="15.75" customHeight="1">
      <c r="A7" s="291" t="s">
        <v>37</v>
      </c>
      <c r="B7" s="295" t="s">
        <v>38</v>
      </c>
      <c r="C7" s="296"/>
      <c r="D7" s="296"/>
      <c r="E7" s="296"/>
      <c r="F7" s="296"/>
      <c r="G7" s="296"/>
      <c r="H7" s="297"/>
      <c r="I7" s="307" t="s">
        <v>39</v>
      </c>
      <c r="J7" s="307"/>
      <c r="K7" s="307"/>
      <c r="L7" s="295" t="s">
        <v>40</v>
      </c>
      <c r="M7" s="296"/>
      <c r="N7" s="296"/>
      <c r="O7" s="308" t="s">
        <v>0</v>
      </c>
      <c r="P7" s="309"/>
      <c r="Q7" s="309"/>
      <c r="R7" s="309"/>
      <c r="S7" s="309"/>
      <c r="T7" s="309"/>
      <c r="U7" s="309"/>
      <c r="V7" s="309"/>
      <c r="W7" s="309"/>
      <c r="X7" s="309"/>
      <c r="Y7" s="309"/>
      <c r="Z7" s="309"/>
      <c r="AA7" s="309"/>
      <c r="AB7" s="309"/>
      <c r="AC7" s="309"/>
      <c r="AD7" s="309"/>
      <c r="AE7" s="309"/>
      <c r="AF7" s="309"/>
      <c r="AG7" s="309"/>
      <c r="AH7" s="309"/>
      <c r="AI7" s="309"/>
      <c r="AJ7" s="309"/>
      <c r="AK7" s="309"/>
      <c r="AL7" s="309"/>
      <c r="AM7" s="309"/>
      <c r="AN7" s="309"/>
      <c r="AO7" s="309"/>
      <c r="AP7" s="309"/>
      <c r="AQ7" s="309"/>
      <c r="AR7" s="309"/>
      <c r="AS7" s="307" t="s">
        <v>27</v>
      </c>
      <c r="AT7" s="307" t="s">
        <v>28</v>
      </c>
      <c r="AU7" s="307" t="s">
        <v>29</v>
      </c>
      <c r="AV7" s="307" t="s">
        <v>30</v>
      </c>
      <c r="AW7" s="291" t="s">
        <v>31</v>
      </c>
      <c r="AX7" s="291" t="s">
        <v>32</v>
      </c>
      <c r="AY7" s="291" t="s">
        <v>33</v>
      </c>
      <c r="AZ7" s="291" t="s">
        <v>34</v>
      </c>
      <c r="BA7" s="291" t="s">
        <v>35</v>
      </c>
      <c r="BB7" s="291" t="s">
        <v>36</v>
      </c>
    </row>
    <row r="8" spans="1:54" ht="15" customHeight="1">
      <c r="A8" s="292"/>
      <c r="B8" s="298"/>
      <c r="C8" s="299"/>
      <c r="D8" s="299"/>
      <c r="E8" s="299"/>
      <c r="F8" s="299"/>
      <c r="G8" s="299"/>
      <c r="H8" s="300"/>
      <c r="I8" s="307"/>
      <c r="J8" s="307"/>
      <c r="K8" s="307"/>
      <c r="L8" s="298"/>
      <c r="M8" s="299"/>
      <c r="N8" s="299"/>
      <c r="O8" s="294" t="s">
        <v>1</v>
      </c>
      <c r="P8" s="294" t="s">
        <v>2</v>
      </c>
      <c r="Q8" s="295" t="s">
        <v>3</v>
      </c>
      <c r="R8" s="296"/>
      <c r="S8" s="296"/>
      <c r="T8" s="296"/>
      <c r="U8" s="296"/>
      <c r="V8" s="296"/>
      <c r="W8" s="296"/>
      <c r="X8" s="296"/>
      <c r="Y8" s="296"/>
      <c r="Z8" s="296"/>
      <c r="AA8" s="296"/>
      <c r="AB8" s="296"/>
      <c r="AC8" s="296"/>
      <c r="AD8" s="296"/>
      <c r="AE8" s="296"/>
      <c r="AF8" s="296"/>
      <c r="AG8" s="296"/>
      <c r="AH8" s="296"/>
      <c r="AI8" s="296"/>
      <c r="AJ8" s="296"/>
      <c r="AK8" s="296"/>
      <c r="AL8" s="296"/>
      <c r="AM8" s="296"/>
      <c r="AN8" s="296"/>
      <c r="AO8" s="297"/>
      <c r="AP8" s="301" t="s">
        <v>4</v>
      </c>
      <c r="AQ8" s="291" t="s">
        <v>5</v>
      </c>
      <c r="AR8" s="304" t="s">
        <v>6</v>
      </c>
      <c r="AS8" s="307"/>
      <c r="AT8" s="307"/>
      <c r="AU8" s="307"/>
      <c r="AV8" s="307"/>
      <c r="AW8" s="292"/>
      <c r="AX8" s="292"/>
      <c r="AY8" s="292"/>
      <c r="AZ8" s="292"/>
      <c r="BA8" s="292"/>
      <c r="BB8" s="292"/>
    </row>
    <row r="9" spans="1:54" ht="15" customHeight="1">
      <c r="A9" s="292"/>
      <c r="B9" s="291" t="s">
        <v>41</v>
      </c>
      <c r="C9" s="304" t="s">
        <v>42</v>
      </c>
      <c r="D9" s="312"/>
      <c r="E9" s="312"/>
      <c r="F9" s="312"/>
      <c r="G9" s="313"/>
      <c r="H9" s="314" t="s">
        <v>43</v>
      </c>
      <c r="I9" s="291" t="s">
        <v>44</v>
      </c>
      <c r="J9" s="291" t="s">
        <v>45</v>
      </c>
      <c r="K9" s="291" t="s">
        <v>46</v>
      </c>
      <c r="L9" s="291" t="s">
        <v>47</v>
      </c>
      <c r="M9" s="291" t="s">
        <v>28</v>
      </c>
      <c r="N9" s="291" t="s">
        <v>48</v>
      </c>
      <c r="O9" s="294"/>
      <c r="P9" s="294"/>
      <c r="Q9" s="298"/>
      <c r="R9" s="299"/>
      <c r="S9" s="299"/>
      <c r="T9" s="299"/>
      <c r="U9" s="299"/>
      <c r="V9" s="299"/>
      <c r="W9" s="299"/>
      <c r="X9" s="299"/>
      <c r="Y9" s="299"/>
      <c r="Z9" s="299"/>
      <c r="AA9" s="299"/>
      <c r="AB9" s="299"/>
      <c r="AC9" s="299"/>
      <c r="AD9" s="299"/>
      <c r="AE9" s="299"/>
      <c r="AF9" s="299"/>
      <c r="AG9" s="299"/>
      <c r="AH9" s="299"/>
      <c r="AI9" s="299"/>
      <c r="AJ9" s="299"/>
      <c r="AK9" s="299"/>
      <c r="AL9" s="299"/>
      <c r="AM9" s="299"/>
      <c r="AN9" s="299"/>
      <c r="AO9" s="300"/>
      <c r="AP9" s="302"/>
      <c r="AQ9" s="292"/>
      <c r="AR9" s="305"/>
      <c r="AS9" s="307"/>
      <c r="AT9" s="307"/>
      <c r="AU9" s="307"/>
      <c r="AV9" s="307"/>
      <c r="AW9" s="292"/>
      <c r="AX9" s="292"/>
      <c r="AY9" s="292"/>
      <c r="AZ9" s="292"/>
      <c r="BA9" s="292"/>
      <c r="BB9" s="292"/>
    </row>
    <row r="10" spans="1:54" ht="76">
      <c r="A10" s="292"/>
      <c r="B10" s="292"/>
      <c r="C10" s="11" t="s">
        <v>49</v>
      </c>
      <c r="D10" s="11" t="s">
        <v>50</v>
      </c>
      <c r="E10" s="11" t="s">
        <v>51</v>
      </c>
      <c r="F10" s="11" t="s">
        <v>52</v>
      </c>
      <c r="G10" s="12" t="s">
        <v>53</v>
      </c>
      <c r="H10" s="314"/>
      <c r="I10" s="293"/>
      <c r="J10" s="293"/>
      <c r="K10" s="293"/>
      <c r="L10" s="293"/>
      <c r="M10" s="293"/>
      <c r="N10" s="293"/>
      <c r="O10" s="294"/>
      <c r="P10" s="294"/>
      <c r="Q10" s="13" t="s">
        <v>7</v>
      </c>
      <c r="R10" s="13" t="s">
        <v>8</v>
      </c>
      <c r="S10" s="13" t="s">
        <v>9</v>
      </c>
      <c r="T10" s="13" t="s">
        <v>8</v>
      </c>
      <c r="U10" s="13" t="s">
        <v>10</v>
      </c>
      <c r="V10" s="13" t="s">
        <v>8</v>
      </c>
      <c r="W10" s="13" t="s">
        <v>11</v>
      </c>
      <c r="X10" s="13" t="s">
        <v>8</v>
      </c>
      <c r="Y10" s="13" t="s">
        <v>12</v>
      </c>
      <c r="Z10" s="13" t="s">
        <v>8</v>
      </c>
      <c r="AA10" s="14" t="s">
        <v>13</v>
      </c>
      <c r="AB10" s="13" t="s">
        <v>8</v>
      </c>
      <c r="AC10" s="14" t="s">
        <v>14</v>
      </c>
      <c r="AD10" s="13" t="s">
        <v>8</v>
      </c>
      <c r="AE10" s="13" t="s">
        <v>15</v>
      </c>
      <c r="AF10" s="15" t="s">
        <v>16</v>
      </c>
      <c r="AG10" s="15" t="s">
        <v>17</v>
      </c>
      <c r="AH10" s="15" t="s">
        <v>18</v>
      </c>
      <c r="AI10" s="15" t="s">
        <v>19</v>
      </c>
      <c r="AJ10" s="15" t="s">
        <v>20</v>
      </c>
      <c r="AK10" s="15" t="s">
        <v>21</v>
      </c>
      <c r="AL10" s="15" t="s">
        <v>22</v>
      </c>
      <c r="AM10" s="15" t="s">
        <v>23</v>
      </c>
      <c r="AN10" s="13" t="s">
        <v>24</v>
      </c>
      <c r="AO10" s="15" t="s">
        <v>25</v>
      </c>
      <c r="AP10" s="303"/>
      <c r="AQ10" s="293"/>
      <c r="AR10" s="306"/>
      <c r="AS10" s="307"/>
      <c r="AT10" s="307"/>
      <c r="AU10" s="307"/>
      <c r="AV10" s="307"/>
      <c r="AW10" s="293"/>
      <c r="AX10" s="293"/>
      <c r="AY10" s="293"/>
      <c r="AZ10" s="293"/>
      <c r="BA10" s="293"/>
      <c r="BB10" s="293"/>
    </row>
    <row r="11" spans="1:54" ht="26.25" customHeight="1">
      <c r="A11" s="310">
        <v>1</v>
      </c>
      <c r="B11" s="360" t="s">
        <v>415</v>
      </c>
      <c r="C11" s="505" t="s">
        <v>89</v>
      </c>
      <c r="D11" s="505" t="s">
        <v>89</v>
      </c>
      <c r="E11" s="505" t="s">
        <v>89</v>
      </c>
      <c r="F11" s="505" t="s">
        <v>89</v>
      </c>
      <c r="G11" s="318" t="s">
        <v>54</v>
      </c>
      <c r="H11" s="360" t="s">
        <v>416</v>
      </c>
      <c r="I11" s="321" t="s">
        <v>86</v>
      </c>
      <c r="J11" s="317">
        <f>IF(I11="","",IF(I11="Mas de 1 vez al año",5,IF(I11="Al menos 1 vez en el ultimo año",4,IF(I11="Al menos 1 vez en los ultimos 2 años",3,IF(I11="Al menos 1 vez en los ultimos 5 años",2,IF(I11="No se ha presentado en los ultimos 5 años",1,))))))</f>
        <v>2</v>
      </c>
      <c r="K11" s="315" t="str">
        <f>IF(J11&lt;=0,"",IF(J11&lt;=1,"Rara Vez",IF(J11&lt;=2,"Improbable",IF(J11&lt;=3,"Posible",IF(J11&lt;=4,"Probable","Casi seguro")))))</f>
        <v>Improbable</v>
      </c>
      <c r="L11" s="346">
        <v>10</v>
      </c>
      <c r="M11" s="315" t="str">
        <f>IF(L11&lt;=0,"",IF(L11&lt;=5,"Moderado",IF(L11&lt;=11,"Mayor",IF(L11&lt;=20,"Catastrofico","Catastrofico"))))</f>
        <v>Mayor</v>
      </c>
      <c r="N11" s="316" t="str">
        <f>IF(OR(AND(K11="RaraVez",M11="Insignificante"),AND(K11="Rara Vez",M11="Menor"),AND(K11="Improbable",M11="Insignificante"),AND(K11="Improbable",M11="Menor")),"Bajo",IF(OR(AND(K11="Rara Vez",M11="Moderado"),AND(K11="Improbable",M11="Moderado"),AND(K11="Posible",M11="Menor"),AND(K11="Probable",M11="Insignificante")),"Moderado",IF(OR(AND(K11="Rara Vez",M11="Mayor"),AND(K11="Improbable",M11="Mayor"),AND(K11="Posible",M11="Moderado"),AND(K11="Probable",M11="Moderado"),AND(K11="Probable",M11="Menor"),AND(K11="Casi seguro",M11="Insignificante"),AND(K11="Casi seguro",M11="Menor")),"Alto",IF(OR(AND(K11="Rara Vez",M11="Catastrofico"),AND(K11="Improbable",M11="Catastrofico"),AND(K11="Posible",M11="Catastrofico"),AND(K11="Posible",M11="Mayor"),AND(K11="Probable",M11="Catastrofico"),AND(K11="Probable",M11="Mayor"),AND(K11="Casi seguro",M11="Moderado"),AND(K11="Casi seguro",M11="Mayor"),AND(K11="Casi seguro",M11="Catastrofico")),"Extremo",""))))</f>
        <v>Alto</v>
      </c>
      <c r="O11" s="3">
        <v>1</v>
      </c>
      <c r="P11" s="25" t="s">
        <v>417</v>
      </c>
      <c r="Q11" s="1" t="s">
        <v>67</v>
      </c>
      <c r="R11" s="3">
        <f>IF(Q11="","",IF(Q11="Asignado",15,IF(Q11="No Asigando",0,)))</f>
        <v>15</v>
      </c>
      <c r="S11" s="1" t="s">
        <v>68</v>
      </c>
      <c r="T11" s="4">
        <f>IF(S11="","",IF(S11="Adecuado",15,IF(S11="inadecuado",0,)))</f>
        <v>15</v>
      </c>
      <c r="U11" s="1" t="s">
        <v>69</v>
      </c>
      <c r="V11" s="4">
        <f>IF(U11="","",IF(U11="Oportuna",15,IF(U11="inoportuna",0,)))</f>
        <v>15</v>
      </c>
      <c r="W11" s="1" t="s">
        <v>70</v>
      </c>
      <c r="X11" s="4">
        <f>IF(W11="","",IF(W11="Prevenir",15,IF(W11="Detectar",10,IF(W11="No es control",0,))))</f>
        <v>15</v>
      </c>
      <c r="Y11" s="1" t="s">
        <v>71</v>
      </c>
      <c r="Z11" s="4">
        <f>IF(Y11="","",IF(Y11="Confiable",15,IF(Y11="No confiable",0,)))</f>
        <v>15</v>
      </c>
      <c r="AA11" s="1" t="s">
        <v>72</v>
      </c>
      <c r="AB11" s="4">
        <f>IF(AA11="","",IF(AA11="Se investigan y resuelven oportunamente",15,IF(AA11="Nose investigan y resuelven oportunamente",0,)))</f>
        <v>15</v>
      </c>
      <c r="AC11" s="1" t="s">
        <v>73</v>
      </c>
      <c r="AD11" s="4">
        <f>IF(AC11="","",IF(AC11="Completa",10,IF(AC11="Incompleta,No existe",5,)))</f>
        <v>10</v>
      </c>
      <c r="AE11" s="4">
        <f>+R11+T11+V11+X11+Z11+AB11+AD11</f>
        <v>100</v>
      </c>
      <c r="AF11" s="3" t="str">
        <f>IF(AE11&lt;=0,"",IF(AE11=0,"NA",IF(AE11&lt;=85,"Debil",IF(AE11&lt;=95,"Moderado",IF(AE11&lt;=100,"Fuerte","Fuerte")))))</f>
        <v>Fuerte</v>
      </c>
      <c r="AG11" s="2" t="s">
        <v>74</v>
      </c>
      <c r="AH11" s="3" t="str">
        <f>IF(AG11="","",IF(AG11="El control no se ejecuta por parte del responsable","Debil",IF(AG11="El control se ejecuta algunas veces por parte del responsable","Moderado",IF(AG11="El control se ejecuta de manera consistente por parte del responsable","Fuerte",IF(AG11="NA","NA","""")))))</f>
        <v>Fuerte</v>
      </c>
      <c r="AI11" s="5" t="str">
        <f t="shared" ref="AI11:AI20" si="0">IF(OR(AND(AF11="Fuerte",AH11="Fuerte")),"Fuerte",IF(OR(AND(AF11="Fuerte",AH11="Moderado")),"Moderado",IF(OR(AND(AF11="Fuerte",AH11="Debil")),"Debil",IF(OR(AND(AF11="Moderado",AH11="Fuerte")),"Moderado",IF(OR(AND(AF11="Moderado",AH11="Moderado")),"Moderado",IF(OR(AND(AF11="Moderado",AH11="Debil")),"Debil",IF(OR(AND(AF11="Debil",AH11="Fuerte")),"Debil",IF(OR(AND(AF11="Debil",AH11="Moderado")),"Debil",IF(OR(AND(AF11="Debil",AH11="Debil")),"Debil",IF(OR(AND(AH11="NA")),"NA"))))))))))</f>
        <v>Fuerte</v>
      </c>
      <c r="AJ11" s="6">
        <f>IF(AI11="","",IF(AI11="Fuerte",100,IF(AI11="Moderado",50,IF(AI11="Debil",0,))))</f>
        <v>100</v>
      </c>
      <c r="AK11" s="3" t="str">
        <f t="shared" ref="AK11:AK20" si="1">IF(OR(AND(AI11="Fuerte")),"No",IF(OR(AND(AI11="Moderado")),"Si",IF(OR(AND(AI11="Debil")),"Si",IF(OR(AND(AI11="NA")),"NA"))))</f>
        <v>No</v>
      </c>
      <c r="AL11" s="310">
        <f>COUNTA(O11,O12,O13,O14,O15)</f>
        <v>2</v>
      </c>
      <c r="AM11" s="317">
        <f>(+AJ11+AJ12+AJ13+AJ14+AJ15)/AL11</f>
        <v>100</v>
      </c>
      <c r="AN11" s="310" t="str">
        <f>IF(AM11&lt;0,"",IF(AM11&lt;50,"Debil",IF(AM11&lt;=99,"Moderado",IF(AM11&lt;=100,"Fuerte","Fuerte"))))</f>
        <v>Fuerte</v>
      </c>
      <c r="AO11" s="315" t="s">
        <v>26</v>
      </c>
      <c r="AP11" s="338" t="str">
        <f>IF(OR(AND(AN11="Fuerte",AO11="directamente")),"2",IF(OR(AND(AN11="Fuerte",AO11="no disminuye")),"0",IF(OR(AND(AN11="Moderado",AO11="directamente")),"1",IF(OR(AND(AN11="Moderado",AO11="no disminuye")),"0",IF(OR(AND(AN11="Debil",AO11="directamente")),"0",IF(OR(AND(AN11="Debil",AO11="no disminuye")),"0",""))))))</f>
        <v>2</v>
      </c>
      <c r="AQ11" s="341">
        <f>+J11-AP11</f>
        <v>0</v>
      </c>
      <c r="AR11" s="343">
        <f>+J11-AP11</f>
        <v>0</v>
      </c>
      <c r="AS11" s="315" t="str">
        <f>IF(AQ11&lt;-1,"",IF(AQ11&lt;=1,"Rara Vez",IF(AQ11&lt;=2,"Improbable",IF(AQ11&lt;=3,"Posible",IF(AQ11&lt;=4,"Probable","Casi seguro")))))</f>
        <v>Rara Vez</v>
      </c>
      <c r="AT11" s="315" t="str">
        <f>IF(L11&lt;=0,"",IF(L11&lt;=5,"Moderado",IF(L11&lt;=11,"Mayor",IF(L11&lt;=20,"Catastrofico","Catastrofico"))))</f>
        <v>Mayor</v>
      </c>
      <c r="AU11" s="328" t="str">
        <f>IF(OR(AND(AS11="RaraVez",AT11="Insignificante"),AND(AS11="Rara Vez",AT11="Menor"),AND(AS11="Improbable",AT11="Insignificante"),AND(AS11="Improbable",AT11="Menor")),"Bajo",IF(OR(AND(AS11="Rara Vez",AT11="Moderado"),AND(AS11="Improbable",AT11="Moderado"),AND(AS11="Posible",AT11="Menor"),AND(AS11="Probable",AT11="Insignificante")),"Moderado",IF(OR(AND(AS11="Rara Vez",AT11="Mayor"),AND(AS11="Improbable",AT11="Mayor"),AND(AS11="Posible",AT11="Moderado"),AND(AS11="Probable",AT11="Moderado"),AND(AS11="Probable",AT11="Menor"),AND(AS11="Casi seguro",AT11="Insignificante"),AND(AS11="Casi seguro",AT11="Menor")),"Alto",IF(OR(AND(AS11="Rara Vez",AT11="Catastrofico"),AND(AS11="Improbable",AT11="Catastrofico"),AND(AS11="Posible",AT11="Catastrofico"),AND(AS11="Posible",AT11="Mayor"),AND(AS11="Probable",AT11="Catastrofico"),AND(AS11="Probable",AT11="Mayor"),AND(AS11="Casi seguro",AT11="Moderado"),AND(AS11="Casi seguro",AT11="Mayor"),AND(AS11="Casi seguro",AT11="Catastrofico")),"Extremo",""))))</f>
        <v>Alto</v>
      </c>
      <c r="AV11" s="331" t="str">
        <f>IF(AU11="","",IF(AU11="Extremo","Evitar el riesgo",IF(AU11="Alto","Compartir el riesgo",IF(AU11="Moderado","Reducir el riesgo",IF(AU11="Bajo","Reducir el riesgo")))))</f>
        <v>Compartir el riesgo</v>
      </c>
      <c r="AW11" s="372" t="s">
        <v>418</v>
      </c>
      <c r="AX11" s="471">
        <v>45231</v>
      </c>
      <c r="AY11" s="471">
        <v>45290</v>
      </c>
      <c r="AZ11" s="372" t="s">
        <v>432</v>
      </c>
      <c r="BA11" s="372" t="s">
        <v>433</v>
      </c>
      <c r="BB11" s="372" t="s">
        <v>434</v>
      </c>
    </row>
    <row r="12" spans="1:54" ht="26.25" customHeight="1">
      <c r="A12" s="310"/>
      <c r="B12" s="360"/>
      <c r="C12" s="505"/>
      <c r="D12" s="505"/>
      <c r="E12" s="505"/>
      <c r="F12" s="505"/>
      <c r="G12" s="319"/>
      <c r="H12" s="360"/>
      <c r="I12" s="321"/>
      <c r="J12" s="317"/>
      <c r="K12" s="315"/>
      <c r="L12" s="346"/>
      <c r="M12" s="315"/>
      <c r="N12" s="316"/>
      <c r="O12" s="3">
        <v>2</v>
      </c>
      <c r="P12" s="25" t="s">
        <v>419</v>
      </c>
      <c r="Q12" s="1" t="s">
        <v>67</v>
      </c>
      <c r="R12" s="3">
        <f t="shared" ref="R12:R15" si="2">IF(Q12="","",IF(Q12="Asignado",15,IF(Q12="No Asigando",0,)))</f>
        <v>15</v>
      </c>
      <c r="S12" s="1" t="s">
        <v>68</v>
      </c>
      <c r="T12" s="4">
        <f t="shared" ref="T12:T15" si="3">IF(S12="","",IF(S12="Adecuado",15,IF(S12="inadecuado",0,)))</f>
        <v>15</v>
      </c>
      <c r="U12" s="1" t="s">
        <v>69</v>
      </c>
      <c r="V12" s="4">
        <f t="shared" ref="V12:V15" si="4">IF(U12="","",IF(U12="Oportuna",15,IF(U12="inoportuna",0,)))</f>
        <v>15</v>
      </c>
      <c r="W12" s="1" t="s">
        <v>70</v>
      </c>
      <c r="X12" s="4">
        <f t="shared" ref="X12:X15" si="5">IF(W12="","",IF(W12="Prevenir",15,IF(W12="Detectar",10,IF(W12="No es control",0,))))</f>
        <v>15</v>
      </c>
      <c r="Y12" s="1" t="s">
        <v>71</v>
      </c>
      <c r="Z12" s="4">
        <f t="shared" ref="Z12:Z15" si="6">IF(Y12="","",IF(Y12="Confiable",15,IF(Y12="No confiable",0,)))</f>
        <v>15</v>
      </c>
      <c r="AA12" s="1" t="s">
        <v>72</v>
      </c>
      <c r="AB12" s="4">
        <f t="shared" ref="AB12:AB15" si="7">IF(AA12="","",IF(AA12="Se investigan y resuelven oportunamente",15,IF(AA12="Nose investigan y resuelven oportunamente",0,)))</f>
        <v>15</v>
      </c>
      <c r="AC12" s="1" t="s">
        <v>73</v>
      </c>
      <c r="AD12" s="4">
        <f t="shared" ref="AD12:AD15" si="8">IF(AC12="","",IF(AC12="Completa",10,IF(AC12="Incompleta,No existe",5,)))</f>
        <v>10</v>
      </c>
      <c r="AE12" s="4">
        <f t="shared" ref="AE12:AE15" si="9">+R12+T12+V12+X12+Z12+AB12+AD12</f>
        <v>100</v>
      </c>
      <c r="AF12" s="3" t="str">
        <f t="shared" ref="AF12:AF15" si="10">IF(AE12&lt;=0,"",IF(AE12=0,"NA",IF(AE12&lt;=85,"Debil",IF(AE12&lt;=95,"Moderado",IF(AE12&lt;=100,"Fuerte","Fuerte")))))</f>
        <v>Fuerte</v>
      </c>
      <c r="AG12" s="2" t="s">
        <v>74</v>
      </c>
      <c r="AH12" s="3" t="str">
        <f t="shared" ref="AH12:AH15" si="11">IF(AG12="","",IF(AG12="El control no se ejecuta por parte del responsable","Debil",IF(AG12="El control se ejecuta algunas veces por parte del responsable","Moderado",IF(AG12="El control se ejecuta de manera consistente por parte del responsable","Fuerte",IF(AG12="NA","NA","""")))))</f>
        <v>Fuerte</v>
      </c>
      <c r="AI12" s="5" t="str">
        <f t="shared" si="0"/>
        <v>Fuerte</v>
      </c>
      <c r="AJ12" s="6">
        <f t="shared" ref="AJ12:AJ15" si="12">IF(AI12="","",IF(AI12="Fuerte",100,IF(AI12="Moderado",50,IF(AI12="Debil",0,))))</f>
        <v>100</v>
      </c>
      <c r="AK12" s="3" t="str">
        <f t="shared" si="1"/>
        <v>No</v>
      </c>
      <c r="AL12" s="310"/>
      <c r="AM12" s="317"/>
      <c r="AN12" s="310"/>
      <c r="AO12" s="315"/>
      <c r="AP12" s="339"/>
      <c r="AQ12" s="342"/>
      <c r="AR12" s="344"/>
      <c r="AS12" s="315"/>
      <c r="AT12" s="315"/>
      <c r="AU12" s="329"/>
      <c r="AV12" s="332" t="str">
        <f t="shared" ref="AV12:AV15" si="13">IF(AU12="","",IF(AU12="El control no se ejecuta por parte del responsable","Debil",IF(AU12="El control se ejecuta algunas veces por parte del responsable","Moderado",IF(AU12="El control se ejecuta de manera consistente por parte del responsable","Fuerte","Fuerte"))))</f>
        <v/>
      </c>
      <c r="AW12" s="373"/>
      <c r="AX12" s="373"/>
      <c r="AY12" s="373"/>
      <c r="AZ12" s="373"/>
      <c r="BA12" s="373"/>
      <c r="BB12" s="373"/>
    </row>
    <row r="13" spans="1:54" ht="26.25" customHeight="1">
      <c r="A13" s="310"/>
      <c r="B13" s="360"/>
      <c r="C13" s="505"/>
      <c r="D13" s="505"/>
      <c r="E13" s="505"/>
      <c r="F13" s="505"/>
      <c r="G13" s="319"/>
      <c r="H13" s="360"/>
      <c r="I13" s="321"/>
      <c r="J13" s="317"/>
      <c r="K13" s="315"/>
      <c r="L13" s="346"/>
      <c r="M13" s="315"/>
      <c r="N13" s="316"/>
      <c r="O13" s="3"/>
      <c r="P13" s="3"/>
      <c r="Q13" s="1" t="s">
        <v>63</v>
      </c>
      <c r="R13" s="3">
        <f t="shared" si="2"/>
        <v>0</v>
      </c>
      <c r="S13" s="1" t="s">
        <v>63</v>
      </c>
      <c r="T13" s="4">
        <f t="shared" si="3"/>
        <v>0</v>
      </c>
      <c r="U13" s="1" t="s">
        <v>63</v>
      </c>
      <c r="V13" s="4">
        <f t="shared" si="4"/>
        <v>0</v>
      </c>
      <c r="W13" s="1" t="s">
        <v>63</v>
      </c>
      <c r="X13" s="4">
        <f t="shared" si="5"/>
        <v>0</v>
      </c>
      <c r="Y13" s="1" t="s">
        <v>63</v>
      </c>
      <c r="Z13" s="4">
        <f t="shared" si="6"/>
        <v>0</v>
      </c>
      <c r="AA13" s="1" t="s">
        <v>63</v>
      </c>
      <c r="AB13" s="4">
        <f t="shared" si="7"/>
        <v>0</v>
      </c>
      <c r="AC13" s="1" t="s">
        <v>63</v>
      </c>
      <c r="AD13" s="4">
        <f t="shared" si="8"/>
        <v>0</v>
      </c>
      <c r="AE13" s="4">
        <f t="shared" si="9"/>
        <v>0</v>
      </c>
      <c r="AF13" s="3" t="str">
        <f t="shared" si="10"/>
        <v/>
      </c>
      <c r="AG13" s="2" t="s">
        <v>63</v>
      </c>
      <c r="AH13" s="3" t="str">
        <f t="shared" si="11"/>
        <v>NA</v>
      </c>
      <c r="AI13" s="5" t="str">
        <f t="shared" si="0"/>
        <v>NA</v>
      </c>
      <c r="AJ13" s="6">
        <f t="shared" si="12"/>
        <v>0</v>
      </c>
      <c r="AK13" s="3" t="str">
        <f t="shared" si="1"/>
        <v>NA</v>
      </c>
      <c r="AL13" s="310"/>
      <c r="AM13" s="317"/>
      <c r="AN13" s="310"/>
      <c r="AO13" s="315"/>
      <c r="AP13" s="339"/>
      <c r="AQ13" s="342"/>
      <c r="AR13" s="344"/>
      <c r="AS13" s="315"/>
      <c r="AT13" s="315"/>
      <c r="AU13" s="329"/>
      <c r="AV13" s="332" t="str">
        <f t="shared" si="13"/>
        <v/>
      </c>
      <c r="AW13" s="373"/>
      <c r="AX13" s="373"/>
      <c r="AY13" s="373"/>
      <c r="AZ13" s="373"/>
      <c r="BA13" s="373"/>
      <c r="BB13" s="373"/>
    </row>
    <row r="14" spans="1:54" ht="26.25" customHeight="1">
      <c r="A14" s="310"/>
      <c r="B14" s="360"/>
      <c r="C14" s="505"/>
      <c r="D14" s="505"/>
      <c r="E14" s="505"/>
      <c r="F14" s="505"/>
      <c r="G14" s="319"/>
      <c r="H14" s="360"/>
      <c r="I14" s="321"/>
      <c r="J14" s="317"/>
      <c r="K14" s="315"/>
      <c r="L14" s="346"/>
      <c r="M14" s="315"/>
      <c r="N14" s="316"/>
      <c r="O14" s="3"/>
      <c r="P14" s="3"/>
      <c r="Q14" s="1" t="s">
        <v>63</v>
      </c>
      <c r="R14" s="3">
        <f t="shared" si="2"/>
        <v>0</v>
      </c>
      <c r="S14" s="1" t="s">
        <v>63</v>
      </c>
      <c r="T14" s="4">
        <f t="shared" si="3"/>
        <v>0</v>
      </c>
      <c r="U14" s="1" t="s">
        <v>63</v>
      </c>
      <c r="V14" s="4">
        <f t="shared" si="4"/>
        <v>0</v>
      </c>
      <c r="W14" s="1" t="s">
        <v>63</v>
      </c>
      <c r="X14" s="4">
        <f t="shared" si="5"/>
        <v>0</v>
      </c>
      <c r="Y14" s="1" t="s">
        <v>63</v>
      </c>
      <c r="Z14" s="4">
        <f t="shared" si="6"/>
        <v>0</v>
      </c>
      <c r="AA14" s="1" t="s">
        <v>63</v>
      </c>
      <c r="AB14" s="4">
        <f t="shared" si="7"/>
        <v>0</v>
      </c>
      <c r="AC14" s="1" t="s">
        <v>63</v>
      </c>
      <c r="AD14" s="4">
        <f t="shared" si="8"/>
        <v>0</v>
      </c>
      <c r="AE14" s="4">
        <f t="shared" si="9"/>
        <v>0</v>
      </c>
      <c r="AF14" s="3" t="str">
        <f t="shared" si="10"/>
        <v/>
      </c>
      <c r="AG14" s="2" t="s">
        <v>63</v>
      </c>
      <c r="AH14" s="3" t="str">
        <f t="shared" si="11"/>
        <v>NA</v>
      </c>
      <c r="AI14" s="5" t="str">
        <f t="shared" si="0"/>
        <v>NA</v>
      </c>
      <c r="AJ14" s="6">
        <f t="shared" si="12"/>
        <v>0</v>
      </c>
      <c r="AK14" s="3" t="str">
        <f t="shared" si="1"/>
        <v>NA</v>
      </c>
      <c r="AL14" s="310"/>
      <c r="AM14" s="317"/>
      <c r="AN14" s="310"/>
      <c r="AO14" s="315"/>
      <c r="AP14" s="339"/>
      <c r="AQ14" s="342"/>
      <c r="AR14" s="344"/>
      <c r="AS14" s="315"/>
      <c r="AT14" s="315"/>
      <c r="AU14" s="329"/>
      <c r="AV14" s="332" t="str">
        <f t="shared" si="13"/>
        <v/>
      </c>
      <c r="AW14" s="373"/>
      <c r="AX14" s="373"/>
      <c r="AY14" s="373"/>
      <c r="AZ14" s="373"/>
      <c r="BA14" s="373"/>
      <c r="BB14" s="373"/>
    </row>
    <row r="15" spans="1:54" ht="26.25" customHeight="1">
      <c r="A15" s="310"/>
      <c r="B15" s="360"/>
      <c r="C15" s="505"/>
      <c r="D15" s="505"/>
      <c r="E15" s="505"/>
      <c r="F15" s="505"/>
      <c r="G15" s="320"/>
      <c r="H15" s="360"/>
      <c r="I15" s="321"/>
      <c r="J15" s="317"/>
      <c r="K15" s="315"/>
      <c r="L15" s="346"/>
      <c r="M15" s="315"/>
      <c r="N15" s="316"/>
      <c r="O15" s="3"/>
      <c r="P15" s="3"/>
      <c r="Q15" s="1" t="s">
        <v>63</v>
      </c>
      <c r="R15" s="3">
        <f t="shared" si="2"/>
        <v>0</v>
      </c>
      <c r="S15" s="1" t="s">
        <v>63</v>
      </c>
      <c r="T15" s="4">
        <f t="shared" si="3"/>
        <v>0</v>
      </c>
      <c r="U15" s="1" t="s">
        <v>63</v>
      </c>
      <c r="V15" s="4">
        <f t="shared" si="4"/>
        <v>0</v>
      </c>
      <c r="W15" s="1" t="s">
        <v>63</v>
      </c>
      <c r="X15" s="4">
        <f t="shared" si="5"/>
        <v>0</v>
      </c>
      <c r="Y15" s="1" t="s">
        <v>63</v>
      </c>
      <c r="Z15" s="4">
        <f t="shared" si="6"/>
        <v>0</v>
      </c>
      <c r="AA15" s="1" t="s">
        <v>63</v>
      </c>
      <c r="AB15" s="4">
        <f t="shared" si="7"/>
        <v>0</v>
      </c>
      <c r="AC15" s="1" t="s">
        <v>63</v>
      </c>
      <c r="AD15" s="4">
        <f t="shared" si="8"/>
        <v>0</v>
      </c>
      <c r="AE15" s="4">
        <f t="shared" si="9"/>
        <v>0</v>
      </c>
      <c r="AF15" s="3" t="str">
        <f t="shared" si="10"/>
        <v/>
      </c>
      <c r="AG15" s="2" t="s">
        <v>63</v>
      </c>
      <c r="AH15" s="3" t="str">
        <f t="shared" si="11"/>
        <v>NA</v>
      </c>
      <c r="AI15" s="5" t="str">
        <f t="shared" si="0"/>
        <v>NA</v>
      </c>
      <c r="AJ15" s="6">
        <f t="shared" si="12"/>
        <v>0</v>
      </c>
      <c r="AK15" s="3" t="str">
        <f t="shared" si="1"/>
        <v>NA</v>
      </c>
      <c r="AL15" s="310"/>
      <c r="AM15" s="317"/>
      <c r="AN15" s="310"/>
      <c r="AO15" s="315"/>
      <c r="AP15" s="340"/>
      <c r="AQ15" s="342"/>
      <c r="AR15" s="345"/>
      <c r="AS15" s="315"/>
      <c r="AT15" s="315"/>
      <c r="AU15" s="330"/>
      <c r="AV15" s="333" t="str">
        <f t="shared" si="13"/>
        <v/>
      </c>
      <c r="AW15" s="374"/>
      <c r="AX15" s="374"/>
      <c r="AY15" s="374"/>
      <c r="AZ15" s="374"/>
      <c r="BA15" s="374"/>
      <c r="BB15" s="374"/>
    </row>
    <row r="16" spans="1:54" ht="26.25" customHeight="1">
      <c r="A16" s="310">
        <v>2</v>
      </c>
      <c r="B16" s="360" t="s">
        <v>420</v>
      </c>
      <c r="C16" s="505" t="s">
        <v>89</v>
      </c>
      <c r="D16" s="505" t="s">
        <v>89</v>
      </c>
      <c r="E16" s="505" t="s">
        <v>89</v>
      </c>
      <c r="F16" s="505" t="s">
        <v>89</v>
      </c>
      <c r="G16" s="318" t="s">
        <v>54</v>
      </c>
      <c r="H16" s="360" t="s">
        <v>421</v>
      </c>
      <c r="I16" s="321" t="s">
        <v>86</v>
      </c>
      <c r="J16" s="317">
        <f>IF(I16="","",IF(I16="Mas de 1 vez al año",5,IF(I16="Al menos 1 vez en el ultimo año",4,IF(I16="Al menos 1 vez en los ultimos 2 años",3,IF(I16="Al menos 1 vez en los ultimos 5 años",2,IF(I16="No se ha presentado en los ultimos 5 años",1,))))))</f>
        <v>2</v>
      </c>
      <c r="K16" s="315" t="str">
        <f>IF(J16&lt;=0,"",IF(J16&lt;=1,"Rara Vez",IF(J16&lt;=2,"Improbable",IF(J16&lt;=3,"Posible",IF(J16&lt;=4,"Probable","Casi seguro")))))</f>
        <v>Improbable</v>
      </c>
      <c r="L16" s="346">
        <v>10</v>
      </c>
      <c r="M16" s="315" t="str">
        <f>IF(L16&lt;=0,"",IF(L16&lt;=5,"Moderado",IF(L16&lt;=11,"Mayor",IF(L16&lt;=20,"Catastrofico","Catastrofico"))))</f>
        <v>Mayor</v>
      </c>
      <c r="N16" s="316" t="str">
        <f>IF(OR(AND(K16="RaraVez",M16="Insignificante"),AND(K16="Rara Vez",M16="Menor"),AND(K16="Improbable",M16="Insignificante"),AND(K16="Improbable",M16="Menor")),"Bajo",IF(OR(AND(K16="Rara Vez",M16="Moderado"),AND(K16="Improbable",M16="Moderado"),AND(K16="Posible",M16="Menor"),AND(K16="Probable",M16="Insignificante")),"Moderado",IF(OR(AND(K16="Rara Vez",M16="Mayor"),AND(K16="Improbable",M16="Mayor"),AND(K16="Posible",M16="Moderado"),AND(K16="Probable",M16="Moderado"),AND(K16="Probable",M16="Menor"),AND(K16="Casi seguro",M16="Insignificante"),AND(K16="Casi seguro",M16="Menor")),"Alto",IF(OR(AND(K16="Rara Vez",M16="Catastrofico"),AND(K16="Improbable",M16="Catastrofico"),AND(K16="Posible",M16="Catastrofico"),AND(K16="Posible",M16="Mayor"),AND(K16="Probable",M16="Catastrofico"),AND(K16="Probable",M16="Mayor"),AND(K16="Casi seguro",M16="Moderado"),AND(K16="Casi seguro",M16="Mayor"),AND(K16="Casi seguro",M16="Catastrofico")),"Extremo",""))))</f>
        <v>Alto</v>
      </c>
      <c r="O16" s="3">
        <v>1</v>
      </c>
      <c r="P16" s="25" t="s">
        <v>422</v>
      </c>
      <c r="Q16" s="1" t="s">
        <v>67</v>
      </c>
      <c r="R16" s="3">
        <f>IF(Q16="","",IF(Q16="Asignado",15,IF(Q16="No Asigando",0,)))</f>
        <v>15</v>
      </c>
      <c r="S16" s="1" t="s">
        <v>68</v>
      </c>
      <c r="T16" s="4">
        <f>IF(S16="","",IF(S16="Adecuado",15,IF(S16="inadecuado",0,)))</f>
        <v>15</v>
      </c>
      <c r="U16" s="1" t="s">
        <v>69</v>
      </c>
      <c r="V16" s="4">
        <f>IF(U16="","",IF(U16="Oportuna",15,IF(U16="inoportuna",0,)))</f>
        <v>15</v>
      </c>
      <c r="W16" s="1" t="s">
        <v>70</v>
      </c>
      <c r="X16" s="4">
        <f>IF(W16="","",IF(W16="Prevenir",15,IF(W16="Detectar",10,IF(W16="No es control",0,))))</f>
        <v>15</v>
      </c>
      <c r="Y16" s="1" t="s">
        <v>71</v>
      </c>
      <c r="Z16" s="4">
        <f>IF(Y16="","",IF(Y16="Confiable",15,IF(Y16="No confiable",0,)))</f>
        <v>15</v>
      </c>
      <c r="AA16" s="1" t="s">
        <v>72</v>
      </c>
      <c r="AB16" s="4">
        <f>IF(AA16="","",IF(AA16="Se investigan y resuelven oportunamente",15,IF(AA16="Nose investigan y resuelven oportunamente",0,)))</f>
        <v>15</v>
      </c>
      <c r="AC16" s="1" t="s">
        <v>73</v>
      </c>
      <c r="AD16" s="4">
        <f>IF(AC16="","",IF(AC16="Completa",10,IF(AC16="Incompleta,No existe",5,)))</f>
        <v>10</v>
      </c>
      <c r="AE16" s="4">
        <f>+R16+T16+V16+X16+Z16+AB16+AD16</f>
        <v>100</v>
      </c>
      <c r="AF16" s="3" t="str">
        <f>IF(AE16&lt;=0,"",IF(AE16=0,"NA",IF(AE16&lt;=85,"Debil",IF(AE16&lt;=95,"Moderado",IF(AE16&lt;=100,"Fuerte","Fuerte")))))</f>
        <v>Fuerte</v>
      </c>
      <c r="AG16" s="2" t="s">
        <v>74</v>
      </c>
      <c r="AH16" s="3" t="str">
        <f>IF(AG16="","",IF(AG16="El control no se ejecuta por parte del responsable","Debil",IF(AG16="El control se ejecuta algunas veces por parte del responsable","Moderado",IF(AG16="El control se ejecuta de manera consistente por parte del responsable","Fuerte",IF(AG16="NA","NA","""")))))</f>
        <v>Fuerte</v>
      </c>
      <c r="AI16" s="5" t="str">
        <f t="shared" si="0"/>
        <v>Fuerte</v>
      </c>
      <c r="AJ16" s="6">
        <f>IF(AI16="","",IF(AI16="Fuerte",100,IF(AI16="Moderado",50,IF(AI16="Debil",0,))))</f>
        <v>100</v>
      </c>
      <c r="AK16" s="3" t="str">
        <f t="shared" si="1"/>
        <v>No</v>
      </c>
      <c r="AL16" s="310">
        <f>COUNTA(O16,O17,O18,O19,O20)</f>
        <v>1</v>
      </c>
      <c r="AM16" s="317">
        <f>(+AJ16+AJ17+AJ18+AJ19+AJ20)/AL16</f>
        <v>100</v>
      </c>
      <c r="AN16" s="310" t="str">
        <f>IF(AM16&lt;0,"",IF(AM16&lt;50,"Debil",IF(AM16&lt;=99,"Moderado",IF(AM16&lt;=100,"Fuerte","Fuerte"))))</f>
        <v>Fuerte</v>
      </c>
      <c r="AO16" s="315" t="s">
        <v>26</v>
      </c>
      <c r="AP16" s="338" t="str">
        <f>IF(OR(AND(AN16="Fuerte",AO16="directamente")),"2",IF(OR(AND(AN16="Fuerte",AO16="no disminuye")),"0",IF(OR(AND(AN16="Moderado",AO16="directamente")),"1",IF(OR(AND(AN16="Moderado",AO16="no disminuye")),"0",IF(OR(AND(AN16="Debil",AO16="directamente")),"0",IF(OR(AND(AN16="Debil",AO16="no disminuye")),"0",""))))))</f>
        <v>2</v>
      </c>
      <c r="AQ16" s="341">
        <f>+J16-AP16</f>
        <v>0</v>
      </c>
      <c r="AR16" s="343">
        <f>+J16-AP16</f>
        <v>0</v>
      </c>
      <c r="AS16" s="315" t="str">
        <f>IF(AQ16&lt;-1,"",IF(AQ16&lt;=1,"Rara Vez",IF(AQ16&lt;=2,"Improbable",IF(AQ16&lt;=3,"Posible",IF(AQ16&lt;=4,"Probable","Casi seguro")))))</f>
        <v>Rara Vez</v>
      </c>
      <c r="AT16" s="315" t="str">
        <f>IF(L16&lt;=0,"",IF(L16&lt;=5,"Moderado",IF(L16&lt;=11,"Mayor",IF(L16&lt;=20,"Catastrofico","Catastrofico"))))</f>
        <v>Mayor</v>
      </c>
      <c r="AU16" s="328" t="str">
        <f>IF(OR(AND(AS16="RaraVez",AT16="Insignificante"),AND(AS16="Rara Vez",AT16="Menor"),AND(AS16="Improbable",AT16="Insignificante"),AND(AS16="Improbable",AT16="Menor")),"Bajo",IF(OR(AND(AS16="Rara Vez",AT16="Moderado"),AND(AS16="Improbable",AT16="Moderado"),AND(AS16="Posible",AT16="Menor"),AND(AS16="Probable",AT16="Insignificante")),"Moderado",IF(OR(AND(AS16="Rara Vez",AT16="Mayor"),AND(AS16="Improbable",AT16="Mayor"),AND(AS16="Posible",AT16="Moderado"),AND(AS16="Probable",AT16="Moderado"),AND(AS16="Probable",AT16="Menor"),AND(AS16="Casi seguro",AT16="Insignificante"),AND(AS16="Casi seguro",AT16="Menor")),"Alto",IF(OR(AND(AS16="Rara Vez",AT16="Catastrofico"),AND(AS16="Improbable",AT16="Catastrofico"),AND(AS16="Posible",AT16="Catastrofico"),AND(AS16="Posible",AT16="Mayor"),AND(AS16="Probable",AT16="Catastrofico"),AND(AS16="Probable",AT16="Mayor"),AND(AS16="Casi seguro",AT16="Moderado"),AND(AS16="Casi seguro",AT16="Mayor"),AND(AS16="Casi seguro",AT16="Catastrofico")),"Extremo",""))))</f>
        <v>Alto</v>
      </c>
      <c r="AV16" s="331" t="str">
        <f>IF(AU16="","",IF(AU16="Extremo","Evitar el riesgo",IF(AU16="Alto","Compartir el riesgo",IF(AU16="Moderado","Reducir el riesgo",IF(AU16="Bajo","Reducir el riesgo")))))</f>
        <v>Compartir el riesgo</v>
      </c>
      <c r="AW16" s="372" t="s">
        <v>423</v>
      </c>
      <c r="AX16" s="574">
        <v>45170</v>
      </c>
      <c r="AY16" s="574">
        <v>45290</v>
      </c>
      <c r="AZ16" s="372" t="s">
        <v>424</v>
      </c>
      <c r="BA16" s="350" t="s">
        <v>435</v>
      </c>
      <c r="BB16" s="350" t="s">
        <v>436</v>
      </c>
    </row>
    <row r="17" spans="1:54" ht="26.25" customHeight="1">
      <c r="A17" s="310"/>
      <c r="B17" s="360"/>
      <c r="C17" s="505"/>
      <c r="D17" s="505"/>
      <c r="E17" s="505"/>
      <c r="F17" s="505"/>
      <c r="G17" s="319"/>
      <c r="H17" s="360"/>
      <c r="I17" s="321"/>
      <c r="J17" s="317"/>
      <c r="K17" s="315"/>
      <c r="L17" s="346"/>
      <c r="M17" s="315"/>
      <c r="N17" s="316"/>
      <c r="O17" s="3"/>
      <c r="P17" s="3"/>
      <c r="Q17" s="1" t="s">
        <v>63</v>
      </c>
      <c r="R17" s="3">
        <f t="shared" ref="R17:R20" si="14">IF(Q17="","",IF(Q17="Asignado",15,IF(Q17="No Asigando",0,)))</f>
        <v>0</v>
      </c>
      <c r="S17" s="1" t="s">
        <v>63</v>
      </c>
      <c r="T17" s="4">
        <f t="shared" ref="T17:T20" si="15">IF(S17="","",IF(S17="Adecuado",15,IF(S17="inadecuado",0,)))</f>
        <v>0</v>
      </c>
      <c r="U17" s="1" t="s">
        <v>63</v>
      </c>
      <c r="V17" s="4">
        <f t="shared" ref="V17:V20" si="16">IF(U17="","",IF(U17="Oportuna",15,IF(U17="inoportuna",0,)))</f>
        <v>0</v>
      </c>
      <c r="W17" s="1" t="s">
        <v>63</v>
      </c>
      <c r="X17" s="4">
        <f t="shared" ref="X17:X20" si="17">IF(W17="","",IF(W17="Prevenir",15,IF(W17="Detectar",10,IF(W17="No es control",0,))))</f>
        <v>0</v>
      </c>
      <c r="Y17" s="1" t="s">
        <v>63</v>
      </c>
      <c r="Z17" s="4">
        <f t="shared" ref="Z17:Z20" si="18">IF(Y17="","",IF(Y17="Confiable",15,IF(Y17="No confiable",0,)))</f>
        <v>0</v>
      </c>
      <c r="AA17" s="1" t="s">
        <v>63</v>
      </c>
      <c r="AB17" s="4">
        <f t="shared" ref="AB17:AB20" si="19">IF(AA17="","",IF(AA17="Se investigan y resuelven oportunamente",15,IF(AA17="Nose investigan y resuelven oportunamente",0,)))</f>
        <v>0</v>
      </c>
      <c r="AC17" s="1" t="s">
        <v>63</v>
      </c>
      <c r="AD17" s="4">
        <f t="shared" ref="AD17:AD20" si="20">IF(AC17="","",IF(AC17="Completa",10,IF(AC17="Incompleta,No existe",5,)))</f>
        <v>0</v>
      </c>
      <c r="AE17" s="4">
        <f t="shared" ref="AE17:AE20" si="21">+R17+T17+V17+X17+Z17+AB17+AD17</f>
        <v>0</v>
      </c>
      <c r="AF17" s="3" t="str">
        <f t="shared" ref="AF17:AF20" si="22">IF(AE17&lt;=0,"",IF(AE17=0,"NA",IF(AE17&lt;=85,"Debil",IF(AE17&lt;=95,"Moderado",IF(AE17&lt;=100,"Fuerte","Fuerte")))))</f>
        <v/>
      </c>
      <c r="AG17" s="2" t="s">
        <v>63</v>
      </c>
      <c r="AH17" s="3" t="str">
        <f t="shared" ref="AH17:AH20" si="23">IF(AG17="","",IF(AG17="El control no se ejecuta por parte del responsable","Debil",IF(AG17="El control se ejecuta algunas veces por parte del responsable","Moderado",IF(AG17="El control se ejecuta de manera consistente por parte del responsable","Fuerte",IF(AG17="NA","NA","""")))))</f>
        <v>NA</v>
      </c>
      <c r="AI17" s="5" t="str">
        <f t="shared" si="0"/>
        <v>NA</v>
      </c>
      <c r="AJ17" s="6">
        <f t="shared" ref="AJ17:AJ20" si="24">IF(AI17="","",IF(AI17="Fuerte",100,IF(AI17="Moderado",50,IF(AI17="Debil",0,))))</f>
        <v>0</v>
      </c>
      <c r="AK17" s="3" t="str">
        <f t="shared" si="1"/>
        <v>NA</v>
      </c>
      <c r="AL17" s="310"/>
      <c r="AM17" s="317"/>
      <c r="AN17" s="310"/>
      <c r="AO17" s="315"/>
      <c r="AP17" s="339"/>
      <c r="AQ17" s="342"/>
      <c r="AR17" s="344"/>
      <c r="AS17" s="315"/>
      <c r="AT17" s="315"/>
      <c r="AU17" s="329"/>
      <c r="AV17" s="332" t="str">
        <f t="shared" ref="AV17:AV20" si="25">IF(AU17="","",IF(AU17="El control no se ejecuta por parte del responsable","Debil",IF(AU17="El control se ejecuta algunas veces por parte del responsable","Moderado",IF(AU17="El control se ejecuta de manera consistente por parte del responsable","Fuerte","Fuerte"))))</f>
        <v/>
      </c>
      <c r="AW17" s="373"/>
      <c r="AX17" s="351"/>
      <c r="AY17" s="351"/>
      <c r="AZ17" s="373"/>
      <c r="BA17" s="351"/>
      <c r="BB17" s="351"/>
    </row>
    <row r="18" spans="1:54" ht="26.25" customHeight="1">
      <c r="A18" s="310"/>
      <c r="B18" s="360"/>
      <c r="C18" s="505"/>
      <c r="D18" s="505"/>
      <c r="E18" s="505"/>
      <c r="F18" s="505"/>
      <c r="G18" s="319"/>
      <c r="H18" s="360"/>
      <c r="I18" s="321"/>
      <c r="J18" s="317"/>
      <c r="K18" s="315"/>
      <c r="L18" s="346"/>
      <c r="M18" s="315"/>
      <c r="N18" s="316"/>
      <c r="O18" s="3"/>
      <c r="P18" s="3"/>
      <c r="Q18" s="1" t="s">
        <v>63</v>
      </c>
      <c r="R18" s="3">
        <f t="shared" si="14"/>
        <v>0</v>
      </c>
      <c r="S18" s="1" t="s">
        <v>63</v>
      </c>
      <c r="T18" s="4">
        <f t="shared" si="15"/>
        <v>0</v>
      </c>
      <c r="U18" s="1" t="s">
        <v>63</v>
      </c>
      <c r="V18" s="4">
        <f t="shared" si="16"/>
        <v>0</v>
      </c>
      <c r="W18" s="1" t="s">
        <v>63</v>
      </c>
      <c r="X18" s="4">
        <f t="shared" si="17"/>
        <v>0</v>
      </c>
      <c r="Y18" s="1" t="s">
        <v>63</v>
      </c>
      <c r="Z18" s="4">
        <f t="shared" si="18"/>
        <v>0</v>
      </c>
      <c r="AA18" s="1" t="s">
        <v>63</v>
      </c>
      <c r="AB18" s="4">
        <f t="shared" si="19"/>
        <v>0</v>
      </c>
      <c r="AC18" s="1" t="s">
        <v>63</v>
      </c>
      <c r="AD18" s="4">
        <f t="shared" si="20"/>
        <v>0</v>
      </c>
      <c r="AE18" s="4">
        <f t="shared" si="21"/>
        <v>0</v>
      </c>
      <c r="AF18" s="3" t="str">
        <f t="shared" si="22"/>
        <v/>
      </c>
      <c r="AG18" s="2" t="s">
        <v>63</v>
      </c>
      <c r="AH18" s="3" t="str">
        <f t="shared" si="23"/>
        <v>NA</v>
      </c>
      <c r="AI18" s="5" t="str">
        <f t="shared" si="0"/>
        <v>NA</v>
      </c>
      <c r="AJ18" s="6">
        <f t="shared" si="24"/>
        <v>0</v>
      </c>
      <c r="AK18" s="3" t="str">
        <f t="shared" si="1"/>
        <v>NA</v>
      </c>
      <c r="AL18" s="310"/>
      <c r="AM18" s="317"/>
      <c r="AN18" s="310"/>
      <c r="AO18" s="315"/>
      <c r="AP18" s="339"/>
      <c r="AQ18" s="342"/>
      <c r="AR18" s="344"/>
      <c r="AS18" s="315"/>
      <c r="AT18" s="315"/>
      <c r="AU18" s="329"/>
      <c r="AV18" s="332" t="str">
        <f t="shared" si="25"/>
        <v/>
      </c>
      <c r="AW18" s="373"/>
      <c r="AX18" s="351"/>
      <c r="AY18" s="351"/>
      <c r="AZ18" s="373"/>
      <c r="BA18" s="351"/>
      <c r="BB18" s="351"/>
    </row>
    <row r="19" spans="1:54" ht="26.25" customHeight="1">
      <c r="A19" s="310"/>
      <c r="B19" s="360"/>
      <c r="C19" s="505"/>
      <c r="D19" s="505"/>
      <c r="E19" s="505"/>
      <c r="F19" s="505"/>
      <c r="G19" s="319"/>
      <c r="H19" s="360"/>
      <c r="I19" s="321"/>
      <c r="J19" s="317"/>
      <c r="K19" s="315"/>
      <c r="L19" s="346"/>
      <c r="M19" s="315"/>
      <c r="N19" s="316"/>
      <c r="O19" s="3"/>
      <c r="P19" s="3"/>
      <c r="Q19" s="1" t="s">
        <v>63</v>
      </c>
      <c r="R19" s="3">
        <f t="shared" si="14"/>
        <v>0</v>
      </c>
      <c r="S19" s="1" t="s">
        <v>63</v>
      </c>
      <c r="T19" s="4">
        <f t="shared" si="15"/>
        <v>0</v>
      </c>
      <c r="U19" s="1" t="s">
        <v>63</v>
      </c>
      <c r="V19" s="4">
        <f t="shared" si="16"/>
        <v>0</v>
      </c>
      <c r="W19" s="1" t="s">
        <v>63</v>
      </c>
      <c r="X19" s="4">
        <f t="shared" si="17"/>
        <v>0</v>
      </c>
      <c r="Y19" s="1" t="s">
        <v>63</v>
      </c>
      <c r="Z19" s="4">
        <f t="shared" si="18"/>
        <v>0</v>
      </c>
      <c r="AA19" s="1" t="s">
        <v>63</v>
      </c>
      <c r="AB19" s="4">
        <f t="shared" si="19"/>
        <v>0</v>
      </c>
      <c r="AC19" s="1" t="s">
        <v>63</v>
      </c>
      <c r="AD19" s="4">
        <f t="shared" si="20"/>
        <v>0</v>
      </c>
      <c r="AE19" s="4">
        <f t="shared" si="21"/>
        <v>0</v>
      </c>
      <c r="AF19" s="3" t="str">
        <f t="shared" si="22"/>
        <v/>
      </c>
      <c r="AG19" s="2" t="s">
        <v>63</v>
      </c>
      <c r="AH19" s="3" t="str">
        <f t="shared" si="23"/>
        <v>NA</v>
      </c>
      <c r="AI19" s="5" t="str">
        <f t="shared" si="0"/>
        <v>NA</v>
      </c>
      <c r="AJ19" s="6">
        <f t="shared" si="24"/>
        <v>0</v>
      </c>
      <c r="AK19" s="3" t="str">
        <f t="shared" si="1"/>
        <v>NA</v>
      </c>
      <c r="AL19" s="310"/>
      <c r="AM19" s="317"/>
      <c r="AN19" s="310"/>
      <c r="AO19" s="315"/>
      <c r="AP19" s="339"/>
      <c r="AQ19" s="342"/>
      <c r="AR19" s="344"/>
      <c r="AS19" s="315"/>
      <c r="AT19" s="315"/>
      <c r="AU19" s="329"/>
      <c r="AV19" s="332" t="str">
        <f t="shared" si="25"/>
        <v/>
      </c>
      <c r="AW19" s="373"/>
      <c r="AX19" s="351"/>
      <c r="AY19" s="351"/>
      <c r="AZ19" s="373"/>
      <c r="BA19" s="351"/>
      <c r="BB19" s="351"/>
    </row>
    <row r="20" spans="1:54" ht="26.25" customHeight="1">
      <c r="A20" s="310"/>
      <c r="B20" s="360"/>
      <c r="C20" s="505"/>
      <c r="D20" s="505"/>
      <c r="E20" s="505"/>
      <c r="F20" s="505"/>
      <c r="G20" s="320"/>
      <c r="H20" s="360"/>
      <c r="I20" s="321"/>
      <c r="J20" s="317"/>
      <c r="K20" s="315"/>
      <c r="L20" s="346"/>
      <c r="M20" s="315"/>
      <c r="N20" s="316"/>
      <c r="O20" s="3"/>
      <c r="P20" s="3"/>
      <c r="Q20" s="1" t="s">
        <v>63</v>
      </c>
      <c r="R20" s="3">
        <f t="shared" si="14"/>
        <v>0</v>
      </c>
      <c r="S20" s="1" t="s">
        <v>63</v>
      </c>
      <c r="T20" s="4">
        <f t="shared" si="15"/>
        <v>0</v>
      </c>
      <c r="U20" s="1" t="s">
        <v>63</v>
      </c>
      <c r="V20" s="4">
        <f t="shared" si="16"/>
        <v>0</v>
      </c>
      <c r="W20" s="1" t="s">
        <v>63</v>
      </c>
      <c r="X20" s="4">
        <f t="shared" si="17"/>
        <v>0</v>
      </c>
      <c r="Y20" s="1" t="s">
        <v>63</v>
      </c>
      <c r="Z20" s="4">
        <f t="shared" si="18"/>
        <v>0</v>
      </c>
      <c r="AA20" s="1" t="s">
        <v>63</v>
      </c>
      <c r="AB20" s="4">
        <f t="shared" si="19"/>
        <v>0</v>
      </c>
      <c r="AC20" s="1" t="s">
        <v>63</v>
      </c>
      <c r="AD20" s="4">
        <f t="shared" si="20"/>
        <v>0</v>
      </c>
      <c r="AE20" s="4">
        <f t="shared" si="21"/>
        <v>0</v>
      </c>
      <c r="AF20" s="3" t="str">
        <f t="shared" si="22"/>
        <v/>
      </c>
      <c r="AG20" s="2" t="s">
        <v>63</v>
      </c>
      <c r="AH20" s="3" t="str">
        <f t="shared" si="23"/>
        <v>NA</v>
      </c>
      <c r="AI20" s="5" t="str">
        <f t="shared" si="0"/>
        <v>NA</v>
      </c>
      <c r="AJ20" s="6">
        <f t="shared" si="24"/>
        <v>0</v>
      </c>
      <c r="AK20" s="3" t="str">
        <f t="shared" si="1"/>
        <v>NA</v>
      </c>
      <c r="AL20" s="310"/>
      <c r="AM20" s="317"/>
      <c r="AN20" s="310"/>
      <c r="AO20" s="315"/>
      <c r="AP20" s="340"/>
      <c r="AQ20" s="342"/>
      <c r="AR20" s="345"/>
      <c r="AS20" s="315"/>
      <c r="AT20" s="315"/>
      <c r="AU20" s="330"/>
      <c r="AV20" s="333" t="str">
        <f t="shared" si="25"/>
        <v/>
      </c>
      <c r="AW20" s="374"/>
      <c r="AX20" s="352"/>
      <c r="AY20" s="352"/>
      <c r="AZ20" s="374"/>
      <c r="BA20" s="352"/>
      <c r="BB20" s="352"/>
    </row>
  </sheetData>
  <mergeCells count="113">
    <mergeCell ref="BA1:BB1"/>
    <mergeCell ref="BA2:BB2"/>
    <mergeCell ref="BA3:BB3"/>
    <mergeCell ref="BA4:BB4"/>
    <mergeCell ref="BA7:BA10"/>
    <mergeCell ref="BB7:BB10"/>
    <mergeCell ref="BA11:BA15"/>
    <mergeCell ref="BB11:BB15"/>
    <mergeCell ref="BA16:BA20"/>
    <mergeCell ref="BB16:BB20"/>
    <mergeCell ref="T5:V5"/>
    <mergeCell ref="W5:Z5"/>
    <mergeCell ref="AA5:AB5"/>
    <mergeCell ref="AC5:AE5"/>
    <mergeCell ref="A6:F6"/>
    <mergeCell ref="G6:O6"/>
    <mergeCell ref="Q6:AE6"/>
    <mergeCell ref="A1:B4"/>
    <mergeCell ref="C1:AZ1"/>
    <mergeCell ref="C2:AZ2"/>
    <mergeCell ref="C3:AZ3"/>
    <mergeCell ref="C4:AZ4"/>
    <mergeCell ref="A5:F5"/>
    <mergeCell ref="G5:H5"/>
    <mergeCell ref="J5:M5"/>
    <mergeCell ref="N5:O5"/>
    <mergeCell ref="R5:S5"/>
    <mergeCell ref="AZ7:AZ10"/>
    <mergeCell ref="O8:O10"/>
    <mergeCell ref="P8:P10"/>
    <mergeCell ref="Q8:AO9"/>
    <mergeCell ref="AP8:AP10"/>
    <mergeCell ref="AQ8:AQ10"/>
    <mergeCell ref="AR8:AR10"/>
    <mergeCell ref="AT7:AT10"/>
    <mergeCell ref="AU7:AU10"/>
    <mergeCell ref="AV7:AV10"/>
    <mergeCell ref="AW7:AW10"/>
    <mergeCell ref="AX7:AX10"/>
    <mergeCell ref="AY7:AY10"/>
    <mergeCell ref="O7:AR7"/>
    <mergeCell ref="AS7:AS10"/>
    <mergeCell ref="J9:J10"/>
    <mergeCell ref="K9:K10"/>
    <mergeCell ref="L9:L10"/>
    <mergeCell ref="M9:M10"/>
    <mergeCell ref="N9:N10"/>
    <mergeCell ref="A11:A15"/>
    <mergeCell ref="B11:B15"/>
    <mergeCell ref="C11:C15"/>
    <mergeCell ref="D11:D15"/>
    <mergeCell ref="E11:E15"/>
    <mergeCell ref="A7:A10"/>
    <mergeCell ref="B7:H8"/>
    <mergeCell ref="I7:K8"/>
    <mergeCell ref="L7:N8"/>
    <mergeCell ref="B9:B10"/>
    <mergeCell ref="C9:G9"/>
    <mergeCell ref="H9:H10"/>
    <mergeCell ref="I9:I10"/>
    <mergeCell ref="AX11:AX15"/>
    <mergeCell ref="AY11:AY15"/>
    <mergeCell ref="AZ11:AZ15"/>
    <mergeCell ref="AO11:AO15"/>
    <mergeCell ref="AP11:AP15"/>
    <mergeCell ref="AQ11:AQ15"/>
    <mergeCell ref="AR11:AR15"/>
    <mergeCell ref="AS11:AS15"/>
    <mergeCell ref="AT11:AT15"/>
    <mergeCell ref="A16:A20"/>
    <mergeCell ref="B16:B20"/>
    <mergeCell ref="C16:C20"/>
    <mergeCell ref="D16:D20"/>
    <mergeCell ref="E16:E20"/>
    <mergeCell ref="F16:F20"/>
    <mergeCell ref="AU11:AU15"/>
    <mergeCell ref="AV11:AV15"/>
    <mergeCell ref="AW11:AW15"/>
    <mergeCell ref="L11:L15"/>
    <mergeCell ref="M11:M15"/>
    <mergeCell ref="N11:N15"/>
    <mergeCell ref="AL11:AL15"/>
    <mergeCell ref="AM11:AM15"/>
    <mergeCell ref="AN11:AN15"/>
    <mergeCell ref="F11:F15"/>
    <mergeCell ref="G11:G15"/>
    <mergeCell ref="H11:H15"/>
    <mergeCell ref="I11:I15"/>
    <mergeCell ref="J11:J15"/>
    <mergeCell ref="K11:K15"/>
    <mergeCell ref="M16:M20"/>
    <mergeCell ref="N16:N20"/>
    <mergeCell ref="AL16:AL20"/>
    <mergeCell ref="AM16:AM20"/>
    <mergeCell ref="AN16:AN20"/>
    <mergeCell ref="AO16:AO20"/>
    <mergeCell ref="G16:G20"/>
    <mergeCell ref="H16:H20"/>
    <mergeCell ref="I16:I20"/>
    <mergeCell ref="J16:J20"/>
    <mergeCell ref="K16:K20"/>
    <mergeCell ref="L16:L20"/>
    <mergeCell ref="AV16:AV20"/>
    <mergeCell ref="AW16:AW20"/>
    <mergeCell ref="AX16:AX20"/>
    <mergeCell ref="AY16:AY20"/>
    <mergeCell ref="AZ16:AZ20"/>
    <mergeCell ref="AP16:AP20"/>
    <mergeCell ref="AQ16:AQ20"/>
    <mergeCell ref="AR16:AR20"/>
    <mergeCell ref="AS16:AS20"/>
    <mergeCell ref="AT16:AT20"/>
    <mergeCell ref="AU16:AU20"/>
  </mergeCells>
  <conditionalFormatting sqref="K11">
    <cfRule type="cellIs" dxfId="1103" priority="53" operator="equal">
      <formula>"Rara Vez"</formula>
    </cfRule>
    <cfRule type="cellIs" dxfId="1102" priority="52" operator="equal">
      <formula>"Improbable"</formula>
    </cfRule>
    <cfRule type="cellIs" dxfId="1101" priority="51" operator="equal">
      <formula>"Posible"</formula>
    </cfRule>
    <cfRule type="cellIs" dxfId="1100" priority="50" operator="equal">
      <formula>"Probable"</formula>
    </cfRule>
    <cfRule type="cellIs" dxfId="1099" priority="49" operator="equal">
      <formula>"Casi seguro"</formula>
    </cfRule>
  </conditionalFormatting>
  <conditionalFormatting sqref="K16">
    <cfRule type="cellIs" dxfId="1098" priority="27" operator="equal">
      <formula>"Posible"</formula>
    </cfRule>
    <cfRule type="cellIs" dxfId="1097" priority="26" operator="equal">
      <formula>"Probable"</formula>
    </cfRule>
    <cfRule type="cellIs" dxfId="1096" priority="25" operator="equal">
      <formula>"Casi seguro"</formula>
    </cfRule>
    <cfRule type="cellIs" dxfId="1095" priority="28" operator="equal">
      <formula>"Improbable"</formula>
    </cfRule>
    <cfRule type="cellIs" dxfId="1094" priority="29" operator="equal">
      <formula>"Rara Vez"</formula>
    </cfRule>
  </conditionalFormatting>
  <conditionalFormatting sqref="M11">
    <cfRule type="cellIs" dxfId="1093" priority="48" operator="equal">
      <formula>"Moderado"</formula>
    </cfRule>
    <cfRule type="cellIs" dxfId="1092" priority="47" operator="equal">
      <formula>"Mayor"</formula>
    </cfRule>
    <cfRule type="cellIs" dxfId="1091" priority="46" operator="equal">
      <formula>"Catastrofico"</formula>
    </cfRule>
  </conditionalFormatting>
  <conditionalFormatting sqref="M16">
    <cfRule type="cellIs" dxfId="1090" priority="24" operator="equal">
      <formula>"Moderado"</formula>
    </cfRule>
    <cfRule type="cellIs" dxfId="1089" priority="23" operator="equal">
      <formula>"Mayor"</formula>
    </cfRule>
    <cfRule type="cellIs" dxfId="1088" priority="22" operator="equal">
      <formula>"Catastrofico"</formula>
    </cfRule>
  </conditionalFormatting>
  <conditionalFormatting sqref="N11">
    <cfRule type="cellIs" dxfId="1087" priority="45" operator="equal">
      <formula>"Bajo"</formula>
    </cfRule>
    <cfRule type="cellIs" dxfId="1086" priority="42" operator="equal">
      <formula>"Extremo"</formula>
    </cfRule>
    <cfRule type="cellIs" dxfId="1085" priority="43" operator="equal">
      <formula>"Alto"</formula>
    </cfRule>
    <cfRule type="cellIs" dxfId="1084" priority="44" operator="equal">
      <formula>"Moderado"</formula>
    </cfRule>
  </conditionalFormatting>
  <conditionalFormatting sqref="N16">
    <cfRule type="cellIs" dxfId="1083" priority="18" operator="equal">
      <formula>"Extremo"</formula>
    </cfRule>
    <cfRule type="cellIs" dxfId="1082" priority="20" operator="equal">
      <formula>"Moderado"</formula>
    </cfRule>
    <cfRule type="cellIs" dxfId="1081" priority="19" operator="equal">
      <formula>"Alto"</formula>
    </cfRule>
    <cfRule type="cellIs" dxfId="1080" priority="21" operator="equal">
      <formula>"Bajo"</formula>
    </cfRule>
  </conditionalFormatting>
  <conditionalFormatting sqref="AG11:AG20">
    <cfRule type="cellIs" dxfId="1079" priority="3" operator="equal">
      <formula>"Moderado"</formula>
    </cfRule>
    <cfRule type="cellIs" dxfId="1078" priority="1" operator="equal">
      <formula>"Catastrofico"</formula>
    </cfRule>
    <cfRule type="cellIs" dxfId="1077" priority="4" operator="equal">
      <formula>"Menor"</formula>
    </cfRule>
    <cfRule type="cellIs" dxfId="1076" priority="2" operator="equal">
      <formula>"Mayor"</formula>
    </cfRule>
    <cfRule type="cellIs" dxfId="1075" priority="5" operator="equal">
      <formula>"Leve"</formula>
    </cfRule>
  </conditionalFormatting>
  <conditionalFormatting sqref="AS11">
    <cfRule type="cellIs" dxfId="1074" priority="40" operator="equal">
      <formula>"Improbable"</formula>
    </cfRule>
    <cfRule type="cellIs" dxfId="1073" priority="39" operator="equal">
      <formula>"Posible"</formula>
    </cfRule>
    <cfRule type="cellIs" dxfId="1072" priority="38" operator="equal">
      <formula>"Probable"</formula>
    </cfRule>
    <cfRule type="cellIs" dxfId="1071" priority="41" operator="equal">
      <formula>"Rara Vez"</formula>
    </cfRule>
    <cfRule type="cellIs" dxfId="1070" priority="37" operator="equal">
      <formula>"Casi seguro"</formula>
    </cfRule>
  </conditionalFormatting>
  <conditionalFormatting sqref="AS16">
    <cfRule type="cellIs" dxfId="1069" priority="17" operator="equal">
      <formula>"Rara Vez"</formula>
    </cfRule>
    <cfRule type="cellIs" dxfId="1068" priority="16" operator="equal">
      <formula>"Improbable"</formula>
    </cfRule>
    <cfRule type="cellIs" dxfId="1067" priority="15" operator="equal">
      <formula>"Posible"</formula>
    </cfRule>
    <cfRule type="cellIs" dxfId="1066" priority="13" operator="equal">
      <formula>"Casi seguro"</formula>
    </cfRule>
    <cfRule type="cellIs" dxfId="1065" priority="14" operator="equal">
      <formula>"Probable"</formula>
    </cfRule>
  </conditionalFormatting>
  <conditionalFormatting sqref="AT11">
    <cfRule type="cellIs" dxfId="1064" priority="36" operator="equal">
      <formula>"Moderado"</formula>
    </cfRule>
    <cfRule type="cellIs" dxfId="1063" priority="34" operator="equal">
      <formula>"Catastrofico"</formula>
    </cfRule>
    <cfRule type="cellIs" dxfId="1062" priority="35" operator="equal">
      <formula>"Mayor"</formula>
    </cfRule>
  </conditionalFormatting>
  <conditionalFormatting sqref="AT16">
    <cfRule type="cellIs" dxfId="1061" priority="11" operator="equal">
      <formula>"Mayor"</formula>
    </cfRule>
    <cfRule type="cellIs" dxfId="1060" priority="10" operator="equal">
      <formula>"Catastrofico"</formula>
    </cfRule>
    <cfRule type="cellIs" dxfId="1059" priority="12" operator="equal">
      <formula>"Moderado"</formula>
    </cfRule>
  </conditionalFormatting>
  <conditionalFormatting sqref="AU11">
    <cfRule type="cellIs" dxfId="1058" priority="33" operator="equal">
      <formula>"Bajo"</formula>
    </cfRule>
    <cfRule type="cellIs" dxfId="1057" priority="32" operator="equal">
      <formula>"Moderado"</formula>
    </cfRule>
    <cfRule type="cellIs" dxfId="1056" priority="31" operator="equal">
      <formula>"Alto"</formula>
    </cfRule>
    <cfRule type="cellIs" dxfId="1055" priority="30" operator="equal">
      <formula>"Extremo"</formula>
    </cfRule>
  </conditionalFormatting>
  <conditionalFormatting sqref="AU16">
    <cfRule type="cellIs" dxfId="1054" priority="6" operator="equal">
      <formula>"Extremo"</formula>
    </cfRule>
    <cfRule type="cellIs" dxfId="1053" priority="9" operator="equal">
      <formula>"Bajo"</formula>
    </cfRule>
    <cfRule type="cellIs" dxfId="1052" priority="8" operator="equal">
      <formula>"Moderado"</formula>
    </cfRule>
    <cfRule type="cellIs" dxfId="1051" priority="7" operator="equal">
      <formula>"Alto"</formula>
    </cfRule>
  </conditionalFormatting>
  <dataValidations count="12">
    <dataValidation type="list" allowBlank="1" showInputMessage="1" showErrorMessage="1" sqref="R5" xr:uid="{00000000-0002-0000-0B00-000000000000}">
      <formula1>"Estrategico,Misional,Apoyo"</formula1>
    </dataValidation>
    <dataValidation type="list" allowBlank="1" showInputMessage="1" showErrorMessage="1" sqref="I11:I20" xr:uid="{00000000-0002-0000-0B00-000001000000}">
      <formula1>"N/A, Mas de 1 vez al año,Al menos 1 vez en el ultimo año,Al menos 1 vez en los ultimos 2 años,Al menos 1 vez en los ultimos 5 años,No se ha presentado en los ultimos 5 años"</formula1>
    </dataValidation>
    <dataValidation type="list" allowBlank="1" showInputMessage="1" showErrorMessage="1" sqref="G11:G20" xr:uid="{00000000-0002-0000-0B00-000002000000}">
      <formula1>"CORRUPCION,NA"</formula1>
    </dataValidation>
    <dataValidation type="list" allowBlank="1" showInputMessage="1" showErrorMessage="1" sqref="AO11 AO16" xr:uid="{00000000-0002-0000-0B00-000003000000}">
      <formula1>"directamente,no disminuye"</formula1>
    </dataValidation>
    <dataValidation type="list" allowBlank="1" showInputMessage="1" showErrorMessage="1" sqref="AG11:AG20" xr:uid="{00000000-0002-0000-0B00-000004000000}">
      <formula1>"NA,El control se ejecuta de manera consistente por parte del responsable,El control se ejecuta algunas veces por parte del responsable,El control no se ejecuta por parte del responsable"</formula1>
    </dataValidation>
    <dataValidation type="list" allowBlank="1" showInputMessage="1" showErrorMessage="1" sqref="AC11:AC20" xr:uid="{00000000-0002-0000-0B00-000005000000}">
      <formula1>"Completa,Incompleta,No existe,NA"</formula1>
    </dataValidation>
    <dataValidation type="list" allowBlank="1" showInputMessage="1" showErrorMessage="1" sqref="AA11:AA20" xr:uid="{00000000-0002-0000-0B00-000006000000}">
      <formula1>"NA,Se investigan y resuelven oportunamente,No se investigan y resuelven oportunamente"</formula1>
    </dataValidation>
    <dataValidation type="list" allowBlank="1" showInputMessage="1" showErrorMessage="1" sqref="Y11:Y20" xr:uid="{00000000-0002-0000-0B00-000007000000}">
      <formula1>"Confiable,No confiable,NA"</formula1>
    </dataValidation>
    <dataValidation type="list" allowBlank="1" showInputMessage="1" showErrorMessage="1" sqref="W11:W20" xr:uid="{00000000-0002-0000-0B00-000008000000}">
      <formula1>"Prevenir, Detectar,No es control,NA"</formula1>
    </dataValidation>
    <dataValidation type="list" allowBlank="1" showInputMessage="1" showErrorMessage="1" sqref="U11:U20" xr:uid="{00000000-0002-0000-0B00-000009000000}">
      <formula1>"Oportuna, Inoportuna,NA"</formula1>
    </dataValidation>
    <dataValidation type="list" allowBlank="1" showInputMessage="1" showErrorMessage="1" sqref="S11:S20" xr:uid="{00000000-0002-0000-0B00-00000A000000}">
      <formula1>"Adecuado, Inadecuado,NA"</formula1>
    </dataValidation>
    <dataValidation type="list" allowBlank="1" showInputMessage="1" showErrorMessage="1" sqref="Q11:Q20" xr:uid="{00000000-0002-0000-0B00-00000B000000}">
      <formula1>"Asignado, No Asignado,NA"</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B25"/>
  <sheetViews>
    <sheetView zoomScale="80" zoomScaleNormal="80" workbookViewId="0">
      <selection activeCell="D11" sqref="D11:D15"/>
    </sheetView>
  </sheetViews>
  <sheetFormatPr baseColWidth="10" defaultRowHeight="15"/>
  <cols>
    <col min="1" max="1" width="6.5" customWidth="1"/>
    <col min="2" max="2" width="45.1640625" customWidth="1"/>
    <col min="3" max="6" width="4.1640625" customWidth="1"/>
    <col min="7" max="7" width="13.83203125" customWidth="1"/>
    <col min="8" max="8" width="27.6640625" customWidth="1"/>
    <col min="9" max="9" width="11.33203125" customWidth="1"/>
    <col min="10" max="10" width="8.6640625" customWidth="1"/>
    <col min="11" max="11" width="11.5" customWidth="1"/>
    <col min="12" max="12" width="10.1640625" customWidth="1"/>
    <col min="13" max="13" width="14" customWidth="1"/>
    <col min="14" max="14" width="12.6640625" customWidth="1"/>
    <col min="15" max="15" width="8.5" customWidth="1"/>
    <col min="16" max="16" width="67.5" customWidth="1"/>
    <col min="17" max="17" width="12.33203125" customWidth="1"/>
    <col min="18" max="18" width="13.6640625" customWidth="1"/>
    <col min="19" max="19" width="9.83203125" customWidth="1"/>
    <col min="20" max="20" width="6.83203125" customWidth="1"/>
    <col min="21" max="21" width="9.6640625" customWidth="1"/>
    <col min="22" max="22" width="6.83203125" customWidth="1"/>
    <col min="23" max="23" width="8.5" customWidth="1"/>
    <col min="24" max="24" width="6.83203125" customWidth="1"/>
    <col min="25" max="25" width="12.1640625" customWidth="1"/>
    <col min="26" max="26" width="6.83203125" customWidth="1"/>
    <col min="27" max="27" width="12.5" customWidth="1"/>
    <col min="28" max="28" width="6.1640625" customWidth="1"/>
    <col min="29" max="30" width="9.83203125" customWidth="1"/>
    <col min="31" max="31" width="8.83203125" customWidth="1"/>
    <col min="32" max="33" width="13.6640625" customWidth="1"/>
    <col min="34" max="40" width="10.83203125" customWidth="1"/>
    <col min="41" max="41" width="20" customWidth="1"/>
    <col min="42" max="42" width="8.5" customWidth="1"/>
    <col min="43" max="43" width="0" hidden="1" customWidth="1"/>
    <col min="44" max="44" width="8.5" customWidth="1"/>
    <col min="45" max="45" width="12" customWidth="1"/>
    <col min="46" max="46" width="13.33203125" customWidth="1"/>
    <col min="47" max="47" width="12.6640625" customWidth="1"/>
    <col min="48" max="48" width="15.5" customWidth="1"/>
    <col min="49" max="49" width="20.6640625" customWidth="1"/>
    <col min="50" max="50" width="15.6640625" customWidth="1"/>
    <col min="51" max="51" width="16.5" customWidth="1"/>
    <col min="52" max="54" width="17.33203125" customWidth="1"/>
  </cols>
  <sheetData>
    <row r="1" spans="1:54" ht="16">
      <c r="A1" s="413"/>
      <c r="B1" s="413"/>
      <c r="C1" s="282" t="s">
        <v>55</v>
      </c>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283" t="s">
        <v>56</v>
      </c>
      <c r="BB1" s="284"/>
    </row>
    <row r="2" spans="1:54" ht="16">
      <c r="A2" s="413"/>
      <c r="B2" s="413"/>
      <c r="C2" s="282" t="s">
        <v>57</v>
      </c>
      <c r="D2" s="282"/>
      <c r="E2" s="282"/>
      <c r="F2" s="282"/>
      <c r="G2" s="282"/>
      <c r="H2" s="282"/>
      <c r="I2" s="282"/>
      <c r="J2" s="282"/>
      <c r="K2" s="282"/>
      <c r="L2" s="282"/>
      <c r="M2" s="282"/>
      <c r="N2" s="282"/>
      <c r="O2" s="282"/>
      <c r="P2" s="282"/>
      <c r="Q2" s="282"/>
      <c r="R2" s="282"/>
      <c r="S2" s="282"/>
      <c r="T2" s="282"/>
      <c r="U2" s="282"/>
      <c r="V2" s="282"/>
      <c r="W2" s="282"/>
      <c r="X2" s="282"/>
      <c r="Y2" s="282"/>
      <c r="Z2" s="282"/>
      <c r="AA2" s="282"/>
      <c r="AB2" s="282"/>
      <c r="AC2" s="282"/>
      <c r="AD2" s="282"/>
      <c r="AE2" s="282"/>
      <c r="AF2" s="282"/>
      <c r="AG2" s="282"/>
      <c r="AH2" s="282"/>
      <c r="AI2" s="282"/>
      <c r="AJ2" s="282"/>
      <c r="AK2" s="282"/>
      <c r="AL2" s="282"/>
      <c r="AM2" s="282"/>
      <c r="AN2" s="282"/>
      <c r="AO2" s="282"/>
      <c r="AP2" s="282"/>
      <c r="AQ2" s="282"/>
      <c r="AR2" s="282"/>
      <c r="AS2" s="282"/>
      <c r="AT2" s="282"/>
      <c r="AU2" s="282"/>
      <c r="AV2" s="282"/>
      <c r="AW2" s="282"/>
      <c r="AX2" s="282"/>
      <c r="AY2" s="282"/>
      <c r="AZ2" s="282"/>
      <c r="BA2" s="283" t="s">
        <v>64</v>
      </c>
      <c r="BB2" s="283"/>
    </row>
    <row r="3" spans="1:54" ht="16">
      <c r="A3" s="413"/>
      <c r="B3" s="413"/>
      <c r="C3" s="285" t="s">
        <v>58</v>
      </c>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7"/>
      <c r="BA3" s="283" t="s">
        <v>65</v>
      </c>
      <c r="BB3" s="283"/>
    </row>
    <row r="4" spans="1:54" ht="16">
      <c r="A4" s="413"/>
      <c r="B4" s="413"/>
      <c r="C4" s="288" t="s">
        <v>124</v>
      </c>
      <c r="D4" s="289"/>
      <c r="E4" s="289"/>
      <c r="F4" s="289"/>
      <c r="G4" s="289"/>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90"/>
      <c r="BA4" s="283" t="s">
        <v>59</v>
      </c>
      <c r="BB4" s="283"/>
    </row>
    <row r="5" spans="1:54" ht="17">
      <c r="A5" s="397" t="s">
        <v>125</v>
      </c>
      <c r="B5" s="398"/>
      <c r="C5" s="398"/>
      <c r="D5" s="398"/>
      <c r="E5" s="398"/>
      <c r="F5" s="399"/>
      <c r="G5" s="406" t="s">
        <v>60</v>
      </c>
      <c r="H5" s="407"/>
      <c r="I5" s="46" t="s">
        <v>126</v>
      </c>
      <c r="J5" s="408" t="s">
        <v>555</v>
      </c>
      <c r="K5" s="409"/>
      <c r="L5" s="409"/>
      <c r="M5" s="409"/>
      <c r="N5" s="271" t="s">
        <v>128</v>
      </c>
      <c r="O5" s="272"/>
      <c r="P5" s="133" t="s">
        <v>556</v>
      </c>
      <c r="Q5" s="47" t="s">
        <v>129</v>
      </c>
      <c r="R5" s="578" t="s">
        <v>413</v>
      </c>
      <c r="S5" s="579"/>
      <c r="T5" s="308" t="s">
        <v>61</v>
      </c>
      <c r="U5" s="309"/>
      <c r="V5" s="412"/>
      <c r="W5" s="273" t="s">
        <v>557</v>
      </c>
      <c r="X5" s="274"/>
      <c r="Y5" s="274"/>
      <c r="Z5" s="275"/>
      <c r="AA5" s="271" t="s">
        <v>62</v>
      </c>
      <c r="AB5" s="272"/>
      <c r="AC5" s="394">
        <v>2024</v>
      </c>
      <c r="AD5" s="395"/>
      <c r="AE5" s="396"/>
      <c r="AF5" s="9"/>
      <c r="AG5" s="9"/>
      <c r="AH5" s="9"/>
      <c r="AI5" s="9"/>
      <c r="AJ5" s="9"/>
      <c r="AK5" s="9"/>
      <c r="AL5" s="9"/>
      <c r="AM5" s="9"/>
      <c r="AN5" s="9"/>
      <c r="AO5" s="9"/>
      <c r="AP5" s="9"/>
      <c r="AQ5" s="9"/>
      <c r="AR5" s="9"/>
      <c r="AS5" s="9"/>
      <c r="AT5" s="9"/>
      <c r="AU5" s="9"/>
      <c r="AV5" s="9"/>
      <c r="AW5" s="9"/>
      <c r="AX5" s="9"/>
      <c r="AY5" s="9"/>
      <c r="AZ5" s="9"/>
      <c r="BA5" s="9"/>
      <c r="BB5" s="10"/>
    </row>
    <row r="6" spans="1:54">
      <c r="A6" s="397" t="s">
        <v>131</v>
      </c>
      <c r="B6" s="398"/>
      <c r="C6" s="398"/>
      <c r="D6" s="398"/>
      <c r="E6" s="398"/>
      <c r="F6" s="399"/>
      <c r="G6" s="400" t="s">
        <v>558</v>
      </c>
      <c r="H6" s="401"/>
      <c r="I6" s="401"/>
      <c r="J6" s="401"/>
      <c r="K6" s="401"/>
      <c r="L6" s="401"/>
      <c r="M6" s="401"/>
      <c r="N6" s="401"/>
      <c r="O6" s="402"/>
      <c r="P6" s="48" t="s">
        <v>133</v>
      </c>
      <c r="Q6" s="575" t="s">
        <v>556</v>
      </c>
      <c r="R6" s="576"/>
      <c r="S6" s="576"/>
      <c r="T6" s="576"/>
      <c r="U6" s="576"/>
      <c r="V6" s="576"/>
      <c r="W6" s="576"/>
      <c r="X6" s="576"/>
      <c r="Y6" s="576"/>
      <c r="Z6" s="576"/>
      <c r="AA6" s="576"/>
      <c r="AB6" s="576"/>
      <c r="AC6" s="576"/>
      <c r="AD6" s="576"/>
      <c r="AE6" s="577"/>
      <c r="AF6" s="49"/>
      <c r="AG6" s="49"/>
      <c r="AH6" s="49"/>
      <c r="AI6" s="49"/>
      <c r="AJ6" s="49"/>
      <c r="AK6" s="49"/>
      <c r="AL6" s="49"/>
      <c r="AM6" s="49"/>
      <c r="AN6" s="49"/>
      <c r="AO6" s="49"/>
      <c r="AP6" s="49"/>
      <c r="AQ6" s="49"/>
      <c r="AR6" s="49"/>
      <c r="AS6" s="49"/>
      <c r="AT6" s="49"/>
      <c r="AU6" s="49"/>
      <c r="AV6" s="49"/>
      <c r="AW6" s="49"/>
      <c r="AX6" s="49"/>
      <c r="AY6" s="49"/>
      <c r="AZ6" s="49"/>
      <c r="BA6" s="49"/>
      <c r="BB6" s="50"/>
    </row>
    <row r="7" spans="1:54" ht="16">
      <c r="A7" s="291" t="s">
        <v>37</v>
      </c>
      <c r="B7" s="295" t="s">
        <v>38</v>
      </c>
      <c r="C7" s="296"/>
      <c r="D7" s="296"/>
      <c r="E7" s="296"/>
      <c r="F7" s="296"/>
      <c r="G7" s="296"/>
      <c r="H7" s="297"/>
      <c r="I7" s="307" t="s">
        <v>39</v>
      </c>
      <c r="J7" s="307"/>
      <c r="K7" s="307"/>
      <c r="L7" s="295" t="s">
        <v>40</v>
      </c>
      <c r="M7" s="296"/>
      <c r="N7" s="296"/>
      <c r="O7" s="308" t="s">
        <v>0</v>
      </c>
      <c r="P7" s="309"/>
      <c r="Q7" s="309"/>
      <c r="R7" s="309"/>
      <c r="S7" s="309"/>
      <c r="T7" s="309"/>
      <c r="U7" s="309"/>
      <c r="V7" s="309"/>
      <c r="W7" s="309"/>
      <c r="X7" s="309"/>
      <c r="Y7" s="309"/>
      <c r="Z7" s="309"/>
      <c r="AA7" s="309"/>
      <c r="AB7" s="309"/>
      <c r="AC7" s="309"/>
      <c r="AD7" s="309"/>
      <c r="AE7" s="309"/>
      <c r="AF7" s="309"/>
      <c r="AG7" s="309"/>
      <c r="AH7" s="309"/>
      <c r="AI7" s="309"/>
      <c r="AJ7" s="309"/>
      <c r="AK7" s="309"/>
      <c r="AL7" s="309"/>
      <c r="AM7" s="309"/>
      <c r="AN7" s="309"/>
      <c r="AO7" s="309"/>
      <c r="AP7" s="309"/>
      <c r="AQ7" s="309"/>
      <c r="AR7" s="309"/>
      <c r="AS7" s="307" t="s">
        <v>27</v>
      </c>
      <c r="AT7" s="307" t="s">
        <v>28</v>
      </c>
      <c r="AU7" s="307" t="s">
        <v>29</v>
      </c>
      <c r="AV7" s="307" t="s">
        <v>30</v>
      </c>
      <c r="AW7" s="291" t="s">
        <v>31</v>
      </c>
      <c r="AX7" s="291" t="s">
        <v>32</v>
      </c>
      <c r="AY7" s="291" t="s">
        <v>33</v>
      </c>
      <c r="AZ7" s="291" t="s">
        <v>34</v>
      </c>
      <c r="BA7" s="291" t="s">
        <v>35</v>
      </c>
      <c r="BB7" s="291" t="s">
        <v>36</v>
      </c>
    </row>
    <row r="8" spans="1:54">
      <c r="A8" s="292"/>
      <c r="B8" s="298"/>
      <c r="C8" s="299"/>
      <c r="D8" s="299"/>
      <c r="E8" s="299"/>
      <c r="F8" s="299"/>
      <c r="G8" s="299"/>
      <c r="H8" s="300"/>
      <c r="I8" s="307"/>
      <c r="J8" s="307"/>
      <c r="K8" s="307"/>
      <c r="L8" s="298"/>
      <c r="M8" s="299"/>
      <c r="N8" s="299"/>
      <c r="O8" s="294" t="s">
        <v>1</v>
      </c>
      <c r="P8" s="294" t="s">
        <v>2</v>
      </c>
      <c r="Q8" s="295" t="s">
        <v>3</v>
      </c>
      <c r="R8" s="296"/>
      <c r="S8" s="296"/>
      <c r="T8" s="296"/>
      <c r="U8" s="296"/>
      <c r="V8" s="296"/>
      <c r="W8" s="296"/>
      <c r="X8" s="296"/>
      <c r="Y8" s="296"/>
      <c r="Z8" s="296"/>
      <c r="AA8" s="296"/>
      <c r="AB8" s="296"/>
      <c r="AC8" s="296"/>
      <c r="AD8" s="296"/>
      <c r="AE8" s="296"/>
      <c r="AF8" s="296"/>
      <c r="AG8" s="296"/>
      <c r="AH8" s="296"/>
      <c r="AI8" s="296"/>
      <c r="AJ8" s="296"/>
      <c r="AK8" s="296"/>
      <c r="AL8" s="296"/>
      <c r="AM8" s="296"/>
      <c r="AN8" s="296"/>
      <c r="AO8" s="297"/>
      <c r="AP8" s="301" t="s">
        <v>4</v>
      </c>
      <c r="AQ8" s="291" t="s">
        <v>5</v>
      </c>
      <c r="AR8" s="304" t="s">
        <v>6</v>
      </c>
      <c r="AS8" s="307"/>
      <c r="AT8" s="307"/>
      <c r="AU8" s="307"/>
      <c r="AV8" s="307"/>
      <c r="AW8" s="292"/>
      <c r="AX8" s="292"/>
      <c r="AY8" s="292"/>
      <c r="AZ8" s="292"/>
      <c r="BA8" s="292"/>
      <c r="BB8" s="292"/>
    </row>
    <row r="9" spans="1:54">
      <c r="A9" s="292"/>
      <c r="B9" s="291" t="s">
        <v>41</v>
      </c>
      <c r="C9" s="304" t="s">
        <v>42</v>
      </c>
      <c r="D9" s="312"/>
      <c r="E9" s="312"/>
      <c r="F9" s="312"/>
      <c r="G9" s="313"/>
      <c r="H9" s="314" t="s">
        <v>43</v>
      </c>
      <c r="I9" s="291" t="s">
        <v>44</v>
      </c>
      <c r="J9" s="291" t="s">
        <v>45</v>
      </c>
      <c r="K9" s="291" t="s">
        <v>46</v>
      </c>
      <c r="L9" s="291" t="s">
        <v>47</v>
      </c>
      <c r="M9" s="291" t="s">
        <v>28</v>
      </c>
      <c r="N9" s="291" t="s">
        <v>48</v>
      </c>
      <c r="O9" s="294"/>
      <c r="P9" s="294"/>
      <c r="Q9" s="298"/>
      <c r="R9" s="299"/>
      <c r="S9" s="299"/>
      <c r="T9" s="299"/>
      <c r="U9" s="299"/>
      <c r="V9" s="299"/>
      <c r="W9" s="299"/>
      <c r="X9" s="299"/>
      <c r="Y9" s="299"/>
      <c r="Z9" s="299"/>
      <c r="AA9" s="299"/>
      <c r="AB9" s="299"/>
      <c r="AC9" s="299"/>
      <c r="AD9" s="299"/>
      <c r="AE9" s="299"/>
      <c r="AF9" s="299"/>
      <c r="AG9" s="299"/>
      <c r="AH9" s="299"/>
      <c r="AI9" s="299"/>
      <c r="AJ9" s="299"/>
      <c r="AK9" s="299"/>
      <c r="AL9" s="299"/>
      <c r="AM9" s="299"/>
      <c r="AN9" s="299"/>
      <c r="AO9" s="300"/>
      <c r="AP9" s="302"/>
      <c r="AQ9" s="292"/>
      <c r="AR9" s="305"/>
      <c r="AS9" s="307"/>
      <c r="AT9" s="307"/>
      <c r="AU9" s="307"/>
      <c r="AV9" s="307"/>
      <c r="AW9" s="292"/>
      <c r="AX9" s="292"/>
      <c r="AY9" s="292"/>
      <c r="AZ9" s="292"/>
      <c r="BA9" s="292"/>
      <c r="BB9" s="292"/>
    </row>
    <row r="10" spans="1:54" ht="76">
      <c r="A10" s="292"/>
      <c r="B10" s="292"/>
      <c r="C10" s="11" t="s">
        <v>49</v>
      </c>
      <c r="D10" s="11" t="s">
        <v>50</v>
      </c>
      <c r="E10" s="11" t="s">
        <v>51</v>
      </c>
      <c r="F10" s="11" t="s">
        <v>52</v>
      </c>
      <c r="G10" s="12" t="s">
        <v>53</v>
      </c>
      <c r="H10" s="314"/>
      <c r="I10" s="293"/>
      <c r="J10" s="293"/>
      <c r="K10" s="293"/>
      <c r="L10" s="293"/>
      <c r="M10" s="293"/>
      <c r="N10" s="293"/>
      <c r="O10" s="294"/>
      <c r="P10" s="294"/>
      <c r="Q10" s="13" t="s">
        <v>7</v>
      </c>
      <c r="R10" s="13" t="s">
        <v>8</v>
      </c>
      <c r="S10" s="13" t="s">
        <v>9</v>
      </c>
      <c r="T10" s="13" t="s">
        <v>8</v>
      </c>
      <c r="U10" s="13" t="s">
        <v>10</v>
      </c>
      <c r="V10" s="13" t="s">
        <v>8</v>
      </c>
      <c r="W10" s="13" t="s">
        <v>11</v>
      </c>
      <c r="X10" s="13" t="s">
        <v>8</v>
      </c>
      <c r="Y10" s="13" t="s">
        <v>12</v>
      </c>
      <c r="Z10" s="13" t="s">
        <v>8</v>
      </c>
      <c r="AA10" s="14" t="s">
        <v>13</v>
      </c>
      <c r="AB10" s="13" t="s">
        <v>8</v>
      </c>
      <c r="AC10" s="14" t="s">
        <v>14</v>
      </c>
      <c r="AD10" s="13" t="s">
        <v>8</v>
      </c>
      <c r="AE10" s="13" t="s">
        <v>15</v>
      </c>
      <c r="AF10" s="15" t="s">
        <v>16</v>
      </c>
      <c r="AG10" s="15" t="s">
        <v>17</v>
      </c>
      <c r="AH10" s="15" t="s">
        <v>18</v>
      </c>
      <c r="AI10" s="15" t="s">
        <v>19</v>
      </c>
      <c r="AJ10" s="15" t="s">
        <v>20</v>
      </c>
      <c r="AK10" s="15" t="s">
        <v>21</v>
      </c>
      <c r="AL10" s="15" t="s">
        <v>22</v>
      </c>
      <c r="AM10" s="15" t="s">
        <v>23</v>
      </c>
      <c r="AN10" s="13" t="s">
        <v>24</v>
      </c>
      <c r="AO10" s="15" t="s">
        <v>25</v>
      </c>
      <c r="AP10" s="303"/>
      <c r="AQ10" s="293"/>
      <c r="AR10" s="306"/>
      <c r="AS10" s="307"/>
      <c r="AT10" s="307"/>
      <c r="AU10" s="307"/>
      <c r="AV10" s="307"/>
      <c r="AW10" s="293"/>
      <c r="AX10" s="293"/>
      <c r="AY10" s="293"/>
      <c r="AZ10" s="293"/>
      <c r="BA10" s="293"/>
      <c r="BB10" s="293"/>
    </row>
    <row r="11" spans="1:54" ht="144">
      <c r="A11" s="369">
        <v>1</v>
      </c>
      <c r="B11" s="372" t="s">
        <v>559</v>
      </c>
      <c r="C11" s="369" t="s">
        <v>66</v>
      </c>
      <c r="D11" s="369" t="s">
        <v>66</v>
      </c>
      <c r="E11" s="369" t="s">
        <v>66</v>
      </c>
      <c r="F11" s="369" t="s">
        <v>66</v>
      </c>
      <c r="G11" s="318" t="s">
        <v>54</v>
      </c>
      <c r="H11" s="134" t="s">
        <v>560</v>
      </c>
      <c r="I11" s="321" t="s">
        <v>75</v>
      </c>
      <c r="J11" s="317">
        <f>IF(I11="","",IF(I11="Mas de 1 vez al año",5,IF(I11="Al menos 1 vez en el ultimo año",4,IF(I11="Al menos 1 vez en los ultimos 2 años",3,IF(I11="Al menos 1 vez en los ultimos 5 años",2,IF(I11="No se ha presentado en los ultimos 5 años",1,))))))</f>
        <v>1</v>
      </c>
      <c r="K11" s="315" t="str">
        <f>IF(J11&lt;=0,"",IF(J11&lt;=1,"Rara Vez",IF(J11&lt;=2,"Improbable",IF(J11&lt;=3,"Posible",IF(J11&lt;=4,"Probable","Casi seguro")))))</f>
        <v>Rara Vez</v>
      </c>
      <c r="L11" s="346">
        <f>+'[11]PREGUNTAS DE IMPACTO'!C23</f>
        <v>13</v>
      </c>
      <c r="M11" s="315" t="str">
        <f>IF(L11&lt;=0,"",IF(L11&lt;=5,"Moderado",IF(L11&lt;=11,"Mayor",IF(L11&lt;=20,"Catastrofico","Catastrofico"))))</f>
        <v>Catastrofico</v>
      </c>
      <c r="N11" s="316" t="str">
        <f>IF(OR(AND(K11="RaraVez",M11="Insignificante"),AND(K11="Rara Vez",M11="Menor"),AND(K11="Improbable",M11="Insignificante"),AND(K11="Improbable",M11="Menor")),"Bajo",IF(OR(AND(K11="Rara Vez",M11="Moderado"),AND(K11="Improbable",M11="Moderado"),AND(K11="Posible",M11="Menor"),AND(K11="Probable",M11="Insignificante")),"Moderado",IF(OR(AND(K11="Rara Vez",M11="Mayor"),AND(K11="Improbable",M11="Mayor"),AND(K11="Posible",M11="Moderado"),AND(K11="Probable",M11="Moderado"),AND(K11="Probable",M11="Menor"),AND(K11="Casi seguro",M11="Insignificante"),AND(K11="Casi seguro",M11="Menor")),"Alto",IF(OR(AND(K11="Rara Vez",M11="Catastrofico"),AND(K11="Improbable",M11="Catastrofico"),AND(K11="Posible",M11="Catastrofico"),AND(K11="Posible",M11="Mayor"),AND(K11="Probable",M11="Catastrofico"),AND(K11="Probable",M11="Mayor"),AND(K11="Casi seguro",M11="Moderado"),AND(K11="Casi seguro",M11="Mayor"),AND(K11="Casi seguro",M11="Catastrofico")),"Extremo",""))))</f>
        <v>Extremo</v>
      </c>
      <c r="O11" s="3">
        <v>1</v>
      </c>
      <c r="P11" s="134" t="s">
        <v>561</v>
      </c>
      <c r="Q11" s="1" t="s">
        <v>67</v>
      </c>
      <c r="R11" s="3">
        <f>IF(Q11="","",IF(Q11="Asignado",15,IF(Q11="No Asigando",0,)))</f>
        <v>15</v>
      </c>
      <c r="S11" s="1" t="s">
        <v>68</v>
      </c>
      <c r="T11" s="4">
        <f>IF(S11="","",IF(S11="Adecuado",15,IF(S11="inadecuado",0,)))</f>
        <v>15</v>
      </c>
      <c r="U11" s="1" t="s">
        <v>69</v>
      </c>
      <c r="V11" s="4">
        <f>IF(U11="","",IF(U11="Oportuna",15,IF(U11="inoportuna",0,)))</f>
        <v>15</v>
      </c>
      <c r="W11" s="1" t="s">
        <v>70</v>
      </c>
      <c r="X11" s="4">
        <f>IF(W11="","",IF(W11="Prevenir",15,IF(W11="Detectar",10,IF(W11="No es control",0,))))</f>
        <v>15</v>
      </c>
      <c r="Y11" s="1" t="s">
        <v>71</v>
      </c>
      <c r="Z11" s="4">
        <f>IF(Y11="","",IF(Y11="Confiable",15,IF(Y11="No confiable",0,)))</f>
        <v>15</v>
      </c>
      <c r="AA11" s="1" t="s">
        <v>72</v>
      </c>
      <c r="AB11" s="4">
        <f>IF(AA11="","",IF(AA11="Se investigan y resuelven oportunamente",15,IF(AA11="Nose investigan y resuelven oportunamente",0,)))</f>
        <v>15</v>
      </c>
      <c r="AC11" s="1" t="s">
        <v>73</v>
      </c>
      <c r="AD11" s="4">
        <f>IF(AC11="","",IF(AC11="Completa",10,IF(AC11="Incompleta,No existe",5,)))</f>
        <v>10</v>
      </c>
      <c r="AE11" s="4">
        <f>+R11+T11+V11+X11+Z11+AB11+AD11</f>
        <v>100</v>
      </c>
      <c r="AF11" s="3" t="str">
        <f>IF(AE11&lt;=0,"",IF(AE11=0,"NA",IF(AE11&lt;=85,"Debil",IF(AE11&lt;=95,"Moderado",IF(AE11&lt;=100,"Fuerte","Fuerte")))))</f>
        <v>Fuerte</v>
      </c>
      <c r="AG11" s="2" t="s">
        <v>74</v>
      </c>
      <c r="AH11" s="3" t="str">
        <f>IF(AG11="","",IF(AG11="El control no se ejecuta por parte del responsable","Debil",IF(AG11="El control se ejecuta algunas veces por parte del responsable","Moderado",IF(AG11="El control se ejecuta de manera consistente por parte del responsable","Fuerte",IF(AG11="NA","NA","""")))))</f>
        <v>Fuerte</v>
      </c>
      <c r="AI11" s="5" t="str">
        <f t="shared" ref="AI11:AI25" si="0">IF(OR(AND(AF11="Fuerte",AH11="Fuerte")),"Fuerte",IF(OR(AND(AF11="Fuerte",AH11="Moderado")),"Moderado",IF(OR(AND(AF11="Fuerte",AH11="Debil")),"Debil",IF(OR(AND(AF11="Moderado",AH11="Fuerte")),"Moderado",IF(OR(AND(AF11="Moderado",AH11="Moderado")),"Moderado",IF(OR(AND(AF11="Moderado",AH11="Debil")),"Debil",IF(OR(AND(AF11="Debil",AH11="Fuerte")),"Debil",IF(OR(AND(AF11="Debil",AH11="Moderado")),"Debil",IF(OR(AND(AF11="Debil",AH11="Debil")),"Debil",IF(OR(AND(AH11="NA")),"NA"))))))))))</f>
        <v>Fuerte</v>
      </c>
      <c r="AJ11" s="6">
        <f>IF(AI11="","",IF(AI11="Fuerte",100,IF(AI11="Moderado",50,IF(AI11="Debil",0,))))</f>
        <v>100</v>
      </c>
      <c r="AK11" s="3" t="str">
        <f t="shared" ref="AK11:AK25" si="1">IF(OR(AND(AI11="Fuerte")),"No",IF(OR(AND(AI11="Moderado")),"Si",IF(OR(AND(AI11="Debil")),"Si",IF(OR(AND(AI11="NA")),"NA"))))</f>
        <v>No</v>
      </c>
      <c r="AL11" s="310">
        <f>COUNTA(O11,O12,O13,O14,O15)</f>
        <v>3</v>
      </c>
      <c r="AM11" s="317">
        <f>(+AJ11+AJ12+AJ13+AJ14+AJ15)/AL11</f>
        <v>100</v>
      </c>
      <c r="AN11" s="310" t="str">
        <f>IF(AM11&lt;0,"",IF(AM11&lt;50,"Debil",IF(AM11&lt;=99,"Moderado",IF(AM11&lt;=100,"Fuerte","Fuerte"))))</f>
        <v>Fuerte</v>
      </c>
      <c r="AO11" s="315" t="s">
        <v>26</v>
      </c>
      <c r="AP11" s="338" t="str">
        <f>IF(OR(AND(AN11="Fuerte",AO11="directamente")),"2",IF(OR(AND(AN11="Fuerte",AO11="no disminuye")),"0",IF(OR(AND(AN11="Moderado",AO11="directamente")),"1",IF(OR(AND(AN11="Moderado",AO11="no disminuye")),"0",IF(OR(AND(AN11="Debil",AO11="directamente")),"0",IF(OR(AND(AN11="Debil",AO11="no disminuye")),"0",""))))))</f>
        <v>2</v>
      </c>
      <c r="AQ11" s="341">
        <f>+J11-AP11</f>
        <v>-1</v>
      </c>
      <c r="AR11" s="343">
        <f>+J11-AP11</f>
        <v>-1</v>
      </c>
      <c r="AS11" s="315" t="str">
        <f>IF(AQ11&lt;-1,"",IF(AQ11&lt;=1,"Rara Vez",IF(AQ11&lt;=2,"Improbable",IF(AQ11&lt;=3,"Posible",IF(AQ11&lt;=4,"Probable","Casi seguro")))))</f>
        <v>Rara Vez</v>
      </c>
      <c r="AT11" s="315" t="str">
        <f>IF(L11&lt;=0,"",IF(L11&lt;=5,"Moderado",IF(L11&lt;=11,"Mayor",IF(L11&lt;=20,"Catastrofico","Catastrofico"))))</f>
        <v>Catastrofico</v>
      </c>
      <c r="AU11" s="328" t="str">
        <f>IF(OR(AND(AS11="RaraVez",AT11="Insignificante"),AND(AS11="Rara Vez",AT11="Menor"),AND(AS11="Improbable",AT11="Insignificante"),AND(AS11="Improbable",AT11="Menor")),"Bajo",IF(OR(AND(AS11="Rara Vez",AT11="Moderado"),AND(AS11="Improbable",AT11="Moderado"),AND(AS11="Posible",AT11="Menor"),AND(AS11="Probable",AT11="Insignificante")),"Moderado",IF(OR(AND(AS11="Rara Vez",AT11="Mayor"),AND(AS11="Improbable",AT11="Mayor"),AND(AS11="Posible",AT11="Moderado"),AND(AS11="Probable",AT11="Moderado"),AND(AS11="Probable",AT11="Menor"),AND(AS11="Casi seguro",AT11="Insignificante"),AND(AS11="Casi seguro",AT11="Menor")),"Alto",IF(OR(AND(AS11="Rara Vez",AT11="Catastrofico"),AND(AS11="Improbable",AT11="Catastrofico"),AND(AS11="Posible",AT11="Catastrofico"),AND(AS11="Posible",AT11="Mayor"),AND(AS11="Probable",AT11="Catastrofico"),AND(AS11="Probable",AT11="Mayor"),AND(AS11="Casi seguro",AT11="Moderado"),AND(AS11="Casi seguro",AT11="Mayor"),AND(AS11="Casi seguro",AT11="Catastrofico")),"Extremo",""))))</f>
        <v>Extremo</v>
      </c>
      <c r="AV11" s="331" t="str">
        <f>IF(AU11="","",IF(AU11="Extremo","Evitar el riesgo",IF(AU11="Alto","Compartir el riesgo",IF(AU11="Moderado","Reducir el riesgo",IF(AU11="Bajo","Reducir el riesgo")))))</f>
        <v>Evitar el riesgo</v>
      </c>
      <c r="AW11" s="86" t="s">
        <v>562</v>
      </c>
      <c r="AX11" s="135">
        <v>45322</v>
      </c>
      <c r="AY11" s="86" t="s">
        <v>563</v>
      </c>
      <c r="AZ11" s="86" t="s">
        <v>564</v>
      </c>
      <c r="BA11" s="136" t="s">
        <v>301</v>
      </c>
      <c r="BB11" s="86" t="s">
        <v>565</v>
      </c>
    </row>
    <row r="12" spans="1:54" ht="128">
      <c r="A12" s="370"/>
      <c r="B12" s="373"/>
      <c r="C12" s="370"/>
      <c r="D12" s="370"/>
      <c r="E12" s="370"/>
      <c r="F12" s="370"/>
      <c r="G12" s="319"/>
      <c r="H12" s="134" t="s">
        <v>566</v>
      </c>
      <c r="I12" s="321"/>
      <c r="J12" s="317"/>
      <c r="K12" s="315"/>
      <c r="L12" s="346"/>
      <c r="M12" s="315"/>
      <c r="N12" s="316"/>
      <c r="O12" s="3">
        <v>2</v>
      </c>
      <c r="P12" s="20" t="s">
        <v>567</v>
      </c>
      <c r="Q12" s="1" t="s">
        <v>67</v>
      </c>
      <c r="R12" s="3">
        <f>IF(Q12="","",IF(Q12="Asignado",15,IF(Q12="No Asigando",0,)))</f>
        <v>15</v>
      </c>
      <c r="S12" s="1" t="s">
        <v>68</v>
      </c>
      <c r="T12" s="4">
        <f>IF(S12="","",IF(S12="Adecuado",15,IF(S12="inadecuado",0,)))</f>
        <v>15</v>
      </c>
      <c r="U12" s="1" t="s">
        <v>69</v>
      </c>
      <c r="V12" s="4">
        <f>IF(U12="","",IF(U12="Oportuna",15,IF(U12="inoportuna",0,)))</f>
        <v>15</v>
      </c>
      <c r="W12" s="1" t="s">
        <v>70</v>
      </c>
      <c r="X12" s="4">
        <f>IF(W12="","",IF(W12="Prevenir",15,IF(W12="Detectar",10,IF(W12="No es control",0,))))</f>
        <v>15</v>
      </c>
      <c r="Y12" s="1" t="s">
        <v>71</v>
      </c>
      <c r="Z12" s="4">
        <f>IF(Y12="","",IF(Y12="Confiable",15,IF(Y12="No confiable",0,)))</f>
        <v>15</v>
      </c>
      <c r="AA12" s="1" t="s">
        <v>72</v>
      </c>
      <c r="AB12" s="4">
        <f>IF(AA12="","",IF(AA12="Se investigan y resuelven oportunamente",15,IF(AA12="Nose investigan y resuelven oportunamente",0,)))</f>
        <v>15</v>
      </c>
      <c r="AC12" s="1" t="s">
        <v>73</v>
      </c>
      <c r="AD12" s="4">
        <f>IF(AC12="","",IF(AC12="Completa",10,IF(AC12="Incompleta,No existe",5,)))</f>
        <v>10</v>
      </c>
      <c r="AE12" s="4">
        <f>+R12+T12+V12+X12+Z12+AB12+AD12</f>
        <v>100</v>
      </c>
      <c r="AF12" s="3" t="str">
        <f>IF(AE12&lt;=0,"",IF(AE12=0,"NA",IF(AE12&lt;=85,"Debil",IF(AE12&lt;=95,"Moderado",IF(AE12&lt;=100,"Fuerte","Fuerte")))))</f>
        <v>Fuerte</v>
      </c>
      <c r="AG12" s="2" t="s">
        <v>74</v>
      </c>
      <c r="AH12" s="3" t="str">
        <f>IF(AG12="","",IF(AG12="El control no se ejecuta por parte del responsable","Debil",IF(AG12="El control se ejecuta algunas veces por parte del responsable","Moderado",IF(AG12="El control se ejecuta de manera consistente por parte del responsable","Fuerte",IF(AG12="NA","NA","""")))))</f>
        <v>Fuerte</v>
      </c>
      <c r="AI12" s="5" t="str">
        <f t="shared" si="0"/>
        <v>Fuerte</v>
      </c>
      <c r="AJ12" s="6">
        <f>IF(AI12="","",IF(AI12="Fuerte",100,IF(AI12="Moderado",50,IF(AI12="Debil",0,))))</f>
        <v>100</v>
      </c>
      <c r="AK12" s="3" t="str">
        <f t="shared" si="1"/>
        <v>No</v>
      </c>
      <c r="AL12" s="310"/>
      <c r="AM12" s="317"/>
      <c r="AN12" s="310"/>
      <c r="AO12" s="315"/>
      <c r="AP12" s="339"/>
      <c r="AQ12" s="342"/>
      <c r="AR12" s="344"/>
      <c r="AS12" s="315"/>
      <c r="AT12" s="315"/>
      <c r="AU12" s="329"/>
      <c r="AV12" s="332" t="str">
        <f t="shared" ref="AV12:AV15" si="2">IF(AU12="","",IF(AU12="El control no se ejecuta por parte del responsable","Debil",IF(AU12="El control se ejecuta algunas veces por parte del responsable","Moderado",IF(AU12="El control se ejecuta de manera consistente por parte del responsable","Fuerte","Fuerte"))))</f>
        <v/>
      </c>
      <c r="AW12" s="87" t="s">
        <v>568</v>
      </c>
      <c r="AX12" s="135">
        <v>45322</v>
      </c>
      <c r="AY12" s="86" t="s">
        <v>563</v>
      </c>
      <c r="AZ12" s="86" t="s">
        <v>564</v>
      </c>
      <c r="BA12" s="136" t="s">
        <v>301</v>
      </c>
      <c r="BB12" s="86" t="s">
        <v>565</v>
      </c>
    </row>
    <row r="13" spans="1:54" ht="96">
      <c r="A13" s="370"/>
      <c r="B13" s="373"/>
      <c r="C13" s="370"/>
      <c r="D13" s="370"/>
      <c r="E13" s="370"/>
      <c r="F13" s="370"/>
      <c r="G13" s="319"/>
      <c r="H13" s="134" t="s">
        <v>569</v>
      </c>
      <c r="I13" s="321"/>
      <c r="J13" s="317"/>
      <c r="K13" s="315"/>
      <c r="L13" s="346"/>
      <c r="M13" s="315"/>
      <c r="N13" s="316"/>
      <c r="O13" s="3">
        <v>3</v>
      </c>
      <c r="P13" s="20" t="s">
        <v>570</v>
      </c>
      <c r="Q13" s="1" t="s">
        <v>67</v>
      </c>
      <c r="R13" s="3">
        <f>IF(Q13="","",IF(Q13="Asignado",15,IF(Q13="No Asigando",0,)))</f>
        <v>15</v>
      </c>
      <c r="S13" s="1" t="s">
        <v>68</v>
      </c>
      <c r="T13" s="4">
        <f>IF(S13="","",IF(S13="Adecuado",15,IF(S13="inadecuado",0,)))</f>
        <v>15</v>
      </c>
      <c r="U13" s="1" t="s">
        <v>69</v>
      </c>
      <c r="V13" s="4">
        <f>IF(U13="","",IF(U13="Oportuna",15,IF(U13="inoportuna",0,)))</f>
        <v>15</v>
      </c>
      <c r="W13" s="1" t="s">
        <v>70</v>
      </c>
      <c r="X13" s="4">
        <f>IF(W13="","",IF(W13="Prevenir",15,IF(W13="Detectar",10,IF(W13="No es control",0,))))</f>
        <v>15</v>
      </c>
      <c r="Y13" s="1" t="s">
        <v>71</v>
      </c>
      <c r="Z13" s="4">
        <f>IF(Y13="","",IF(Y13="Confiable",15,IF(Y13="No confiable",0,)))</f>
        <v>15</v>
      </c>
      <c r="AA13" s="1" t="s">
        <v>72</v>
      </c>
      <c r="AB13" s="4">
        <f>IF(AA13="","",IF(AA13="Se investigan y resuelven oportunamente",15,IF(AA13="Nose investigan y resuelven oportunamente",0,)))</f>
        <v>15</v>
      </c>
      <c r="AC13" s="1" t="s">
        <v>73</v>
      </c>
      <c r="AD13" s="4">
        <f>IF(AC13="","",IF(AC13="Completa",10,IF(AC13="Incompleta,No existe",5,)))</f>
        <v>10</v>
      </c>
      <c r="AE13" s="4">
        <f>+R13+T13+V13+X13+Z13+AB13+AD13</f>
        <v>100</v>
      </c>
      <c r="AF13" s="3" t="str">
        <f>IF(AE13&lt;=0,"",IF(AE13=0,"NA",IF(AE13&lt;=85,"Debil",IF(AE13&lt;=95,"Moderado",IF(AE13&lt;=100,"Fuerte","Fuerte")))))</f>
        <v>Fuerte</v>
      </c>
      <c r="AG13" s="2" t="s">
        <v>74</v>
      </c>
      <c r="AH13" s="3" t="str">
        <f>IF(AG13="","",IF(AG13="El control no se ejecuta por parte del responsable","Debil",IF(AG13="El control se ejecuta algunas veces por parte del responsable","Moderado",IF(AG13="El control se ejecuta de manera consistente por parte del responsable","Fuerte",IF(AG13="NA","NA","""")))))</f>
        <v>Fuerte</v>
      </c>
      <c r="AI13" s="5" t="str">
        <f t="shared" si="0"/>
        <v>Fuerte</v>
      </c>
      <c r="AJ13" s="6">
        <f>IF(AI13="","",IF(AI13="Fuerte",100,IF(AI13="Moderado",50,IF(AI13="Debil",0,))))</f>
        <v>100</v>
      </c>
      <c r="AK13" s="3" t="str">
        <f t="shared" si="1"/>
        <v>No</v>
      </c>
      <c r="AL13" s="310"/>
      <c r="AM13" s="317"/>
      <c r="AN13" s="310"/>
      <c r="AO13" s="315"/>
      <c r="AP13" s="339"/>
      <c r="AQ13" s="342"/>
      <c r="AR13" s="344"/>
      <c r="AS13" s="315"/>
      <c r="AT13" s="315"/>
      <c r="AU13" s="329"/>
      <c r="AV13" s="332" t="str">
        <f t="shared" si="2"/>
        <v/>
      </c>
      <c r="AW13" s="86" t="s">
        <v>571</v>
      </c>
      <c r="AX13" s="135">
        <v>45580</v>
      </c>
      <c r="AY13" s="135">
        <v>45657</v>
      </c>
      <c r="AZ13" s="86" t="s">
        <v>572</v>
      </c>
      <c r="BA13" s="136" t="s">
        <v>573</v>
      </c>
      <c r="BB13" s="86" t="s">
        <v>565</v>
      </c>
    </row>
    <row r="14" spans="1:54">
      <c r="A14" s="370"/>
      <c r="B14" s="373"/>
      <c r="C14" s="370"/>
      <c r="D14" s="370"/>
      <c r="E14" s="370"/>
      <c r="F14" s="370"/>
      <c r="G14" s="319"/>
      <c r="H14" s="134"/>
      <c r="I14" s="321"/>
      <c r="J14" s="317"/>
      <c r="K14" s="315"/>
      <c r="L14" s="346"/>
      <c r="M14" s="315"/>
      <c r="N14" s="316"/>
      <c r="O14" s="3"/>
      <c r="P14" s="3"/>
      <c r="Q14" s="1" t="s">
        <v>63</v>
      </c>
      <c r="R14" s="3">
        <f t="shared" ref="R14:R15" si="3">IF(Q14="","",IF(Q14="Asignado",15,IF(Q14="No Asigando",0,)))</f>
        <v>0</v>
      </c>
      <c r="S14" s="1" t="s">
        <v>63</v>
      </c>
      <c r="T14" s="4">
        <f t="shared" ref="T14:T15" si="4">IF(S14="","",IF(S14="Adecuado",15,IF(S14="inadecuado",0,)))</f>
        <v>0</v>
      </c>
      <c r="U14" s="1" t="s">
        <v>63</v>
      </c>
      <c r="V14" s="4">
        <f t="shared" ref="V14:V15" si="5">IF(U14="","",IF(U14="Oportuna",15,IF(U14="inoportuna",0,)))</f>
        <v>0</v>
      </c>
      <c r="W14" s="1" t="s">
        <v>63</v>
      </c>
      <c r="X14" s="4">
        <f t="shared" ref="X14:X15" si="6">IF(W14="","",IF(W14="Prevenir",15,IF(W14="Detectar",10,IF(W14="No es control",0,))))</f>
        <v>0</v>
      </c>
      <c r="Y14" s="1" t="s">
        <v>63</v>
      </c>
      <c r="Z14" s="4">
        <f t="shared" ref="Z14:Z15" si="7">IF(Y14="","",IF(Y14="Confiable",15,IF(Y14="No confiable",0,)))</f>
        <v>0</v>
      </c>
      <c r="AA14" s="1" t="s">
        <v>63</v>
      </c>
      <c r="AB14" s="4">
        <f t="shared" ref="AB14:AB15" si="8">IF(AA14="","",IF(AA14="Se investigan y resuelven oportunamente",15,IF(AA14="Nose investigan y resuelven oportunamente",0,)))</f>
        <v>0</v>
      </c>
      <c r="AC14" s="1" t="s">
        <v>63</v>
      </c>
      <c r="AD14" s="4">
        <f t="shared" ref="AD14:AD15" si="9">IF(AC14="","",IF(AC14="Completa",10,IF(AC14="Incompleta,No existe",5,)))</f>
        <v>0</v>
      </c>
      <c r="AE14" s="4">
        <f t="shared" ref="AE14:AE15" si="10">+R14+T14+V14+X14+Z14+AB14+AD14</f>
        <v>0</v>
      </c>
      <c r="AF14" s="3" t="str">
        <f t="shared" ref="AF14:AF15" si="11">IF(AE14&lt;=0,"",IF(AE14=0,"NA",IF(AE14&lt;=85,"Debil",IF(AE14&lt;=95,"Moderado",IF(AE14&lt;=100,"Fuerte","Fuerte")))))</f>
        <v/>
      </c>
      <c r="AG14" s="2" t="s">
        <v>63</v>
      </c>
      <c r="AH14" s="3" t="str">
        <f t="shared" ref="AH14:AH15" si="12">IF(AG14="","",IF(AG14="El control no se ejecuta por parte del responsable","Debil",IF(AG14="El control se ejecuta algunas veces por parte del responsable","Moderado",IF(AG14="El control se ejecuta de manera consistente por parte del responsable","Fuerte",IF(AG14="NA","NA","""")))))</f>
        <v>NA</v>
      </c>
      <c r="AI14" s="5" t="str">
        <f t="shared" si="0"/>
        <v>NA</v>
      </c>
      <c r="AJ14" s="6">
        <f t="shared" ref="AJ14:AJ15" si="13">IF(AI14="","",IF(AI14="Fuerte",100,IF(AI14="Moderado",50,IF(AI14="Debil",0,))))</f>
        <v>0</v>
      </c>
      <c r="AK14" s="3" t="str">
        <f t="shared" si="1"/>
        <v>NA</v>
      </c>
      <c r="AL14" s="310"/>
      <c r="AM14" s="317"/>
      <c r="AN14" s="310"/>
      <c r="AO14" s="315"/>
      <c r="AP14" s="339"/>
      <c r="AQ14" s="342"/>
      <c r="AR14" s="344"/>
      <c r="AS14" s="315"/>
      <c r="AT14" s="315"/>
      <c r="AU14" s="329"/>
      <c r="AV14" s="332" t="str">
        <f t="shared" si="2"/>
        <v/>
      </c>
      <c r="AW14" s="87"/>
      <c r="AX14" s="119"/>
      <c r="AY14" s="87"/>
      <c r="AZ14" s="87"/>
      <c r="BA14" s="119"/>
      <c r="BB14" s="87"/>
    </row>
    <row r="15" spans="1:54">
      <c r="A15" s="371"/>
      <c r="B15" s="374"/>
      <c r="C15" s="371"/>
      <c r="D15" s="371"/>
      <c r="E15" s="371"/>
      <c r="F15" s="371"/>
      <c r="G15" s="320"/>
      <c r="H15" s="88"/>
      <c r="I15" s="321"/>
      <c r="J15" s="317"/>
      <c r="K15" s="315"/>
      <c r="L15" s="346"/>
      <c r="M15" s="315"/>
      <c r="N15" s="316"/>
      <c r="O15" s="3"/>
      <c r="P15" s="3"/>
      <c r="Q15" s="1" t="s">
        <v>63</v>
      </c>
      <c r="R15" s="3">
        <f t="shared" si="3"/>
        <v>0</v>
      </c>
      <c r="S15" s="1" t="s">
        <v>63</v>
      </c>
      <c r="T15" s="4">
        <f t="shared" si="4"/>
        <v>0</v>
      </c>
      <c r="U15" s="1" t="s">
        <v>63</v>
      </c>
      <c r="V15" s="4">
        <f t="shared" si="5"/>
        <v>0</v>
      </c>
      <c r="W15" s="1" t="s">
        <v>63</v>
      </c>
      <c r="X15" s="4">
        <f t="shared" si="6"/>
        <v>0</v>
      </c>
      <c r="Y15" s="1" t="s">
        <v>63</v>
      </c>
      <c r="Z15" s="4">
        <f t="shared" si="7"/>
        <v>0</v>
      </c>
      <c r="AA15" s="1" t="s">
        <v>63</v>
      </c>
      <c r="AB15" s="4">
        <f t="shared" si="8"/>
        <v>0</v>
      </c>
      <c r="AC15" s="1" t="s">
        <v>63</v>
      </c>
      <c r="AD15" s="4">
        <f t="shared" si="9"/>
        <v>0</v>
      </c>
      <c r="AE15" s="4">
        <f t="shared" si="10"/>
        <v>0</v>
      </c>
      <c r="AF15" s="3" t="str">
        <f t="shared" si="11"/>
        <v/>
      </c>
      <c r="AG15" s="2" t="s">
        <v>63</v>
      </c>
      <c r="AH15" s="3" t="str">
        <f t="shared" si="12"/>
        <v>NA</v>
      </c>
      <c r="AI15" s="5" t="str">
        <f t="shared" si="0"/>
        <v>NA</v>
      </c>
      <c r="AJ15" s="6">
        <f t="shared" si="13"/>
        <v>0</v>
      </c>
      <c r="AK15" s="3" t="str">
        <f t="shared" si="1"/>
        <v>NA</v>
      </c>
      <c r="AL15" s="310"/>
      <c r="AM15" s="317"/>
      <c r="AN15" s="310"/>
      <c r="AO15" s="315"/>
      <c r="AP15" s="340"/>
      <c r="AQ15" s="342"/>
      <c r="AR15" s="345"/>
      <c r="AS15" s="315"/>
      <c r="AT15" s="315"/>
      <c r="AU15" s="330"/>
      <c r="AV15" s="333" t="str">
        <f t="shared" si="2"/>
        <v/>
      </c>
      <c r="AW15" s="88"/>
      <c r="AX15" s="120"/>
      <c r="AY15" s="88"/>
      <c r="AZ15" s="88"/>
      <c r="BA15" s="120"/>
      <c r="BB15" s="88"/>
    </row>
    <row r="16" spans="1:54" ht="144">
      <c r="A16" s="310">
        <v>2</v>
      </c>
      <c r="B16" s="360" t="s">
        <v>574</v>
      </c>
      <c r="C16" s="310" t="s">
        <v>89</v>
      </c>
      <c r="D16" s="310" t="s">
        <v>89</v>
      </c>
      <c r="E16" s="310" t="s">
        <v>89</v>
      </c>
      <c r="F16" s="310" t="s">
        <v>89</v>
      </c>
      <c r="G16" s="318" t="s">
        <v>54</v>
      </c>
      <c r="H16" s="570" t="s">
        <v>575</v>
      </c>
      <c r="I16" s="321" t="s">
        <v>75</v>
      </c>
      <c r="J16" s="317">
        <f>IF(I16="","",IF(I16="Mas de 1 vez al año",5,IF(I16="Al menos 1 vez en el ultimo año",4,IF(I16="Al menos 1 vez en los ultimos 2 años",3,IF(I16="Al menos 1 vez en los ultimos 5 años",2,IF(I16="No se ha presentado en los ultimos 5 años",1,))))))</f>
        <v>1</v>
      </c>
      <c r="K16" s="315" t="str">
        <f>IF(J16&lt;=0,"",IF(J16&lt;=1,"Rara Vez",IF(J16&lt;=2,"Improbable",IF(J16&lt;=3,"Posible",IF(J16&lt;=4,"Probable","Casi seguro")))))</f>
        <v>Rara Vez</v>
      </c>
      <c r="L16" s="346">
        <f>+'[11]PREGUNTAS DE IMPACTO'!F23</f>
        <v>13</v>
      </c>
      <c r="M16" s="315" t="str">
        <f>IF(L16&lt;=0,"",IF(L16&lt;=5,"Moderado",IF(L16&lt;=11,"Mayor",IF(L16&lt;=20,"Catastrofico","Catastrofico"))))</f>
        <v>Catastrofico</v>
      </c>
      <c r="N16" s="316" t="str">
        <f>IF(OR(AND(K16="RaraVez",M16="Insignificante"),AND(K16="Rara Vez",M16="Menor"),AND(K16="Improbable",M16="Insignificante"),AND(K16="Improbable",M16="Menor")),"Bajo",IF(OR(AND(K16="Rara Vez",M16="Moderado"),AND(K16="Improbable",M16="Moderado"),AND(K16="Posible",M16="Menor"),AND(K16="Probable",M16="Insignificante")),"Moderado",IF(OR(AND(K16="Rara Vez",M16="Mayor"),AND(K16="Improbable",M16="Mayor"),AND(K16="Posible",M16="Moderado"),AND(K16="Probable",M16="Moderado"),AND(K16="Probable",M16="Menor"),AND(K16="Casi seguro",M16="Insignificante"),AND(K16="Casi seguro",M16="Menor")),"Alto",IF(OR(AND(K16="Rara Vez",M16="Catastrofico"),AND(K16="Improbable",M16="Catastrofico"),AND(K16="Posible",M16="Catastrofico"),AND(K16="Posible",M16="Mayor"),AND(K16="Probable",M16="Catastrofico"),AND(K16="Probable",M16="Mayor"),AND(K16="Casi seguro",M16="Moderado"),AND(K16="Casi seguro",M16="Mayor"),AND(K16="Casi seguro",M16="Catastrofico")),"Extremo",""))))</f>
        <v>Extremo</v>
      </c>
      <c r="O16" s="3">
        <v>1</v>
      </c>
      <c r="P16" s="20" t="s">
        <v>576</v>
      </c>
      <c r="Q16" s="1" t="s">
        <v>67</v>
      </c>
      <c r="R16" s="3">
        <f>IF(Q16="","",IF(Q16="Asignado",15,IF(Q16="No Asigando",0,)))</f>
        <v>15</v>
      </c>
      <c r="S16" s="1" t="s">
        <v>68</v>
      </c>
      <c r="T16" s="4">
        <f>IF(S16="","",IF(S16="Adecuado",15,IF(S16="inadecuado",0,)))</f>
        <v>15</v>
      </c>
      <c r="U16" s="1" t="s">
        <v>69</v>
      </c>
      <c r="V16" s="4">
        <f>IF(U16="","",IF(U16="Oportuna",15,IF(U16="inoportuna",0,)))</f>
        <v>15</v>
      </c>
      <c r="W16" s="1" t="s">
        <v>70</v>
      </c>
      <c r="X16" s="4">
        <f>IF(W16="","",IF(W16="Prevenir",15,IF(W16="Detectar",10,IF(W16="No es control",0,))))</f>
        <v>15</v>
      </c>
      <c r="Y16" s="1" t="s">
        <v>71</v>
      </c>
      <c r="Z16" s="4">
        <f>IF(Y16="","",IF(Y16="Confiable",15,IF(Y16="No confiable",0,)))</f>
        <v>15</v>
      </c>
      <c r="AA16" s="1" t="s">
        <v>72</v>
      </c>
      <c r="AB16" s="4">
        <f>IF(AA16="","",IF(AA16="Se investigan y resuelven oportunamente",15,IF(AA16="Nose investigan y resuelven oportunamente",0,)))</f>
        <v>15</v>
      </c>
      <c r="AC16" s="1" t="s">
        <v>73</v>
      </c>
      <c r="AD16" s="4">
        <f>IF(AC16="","",IF(AC16="Completa",10,IF(AC16="Incompleta,No existe",5,)))</f>
        <v>10</v>
      </c>
      <c r="AE16" s="4">
        <f>+R16+T16+V16+X16+Z16+AB16+AD16</f>
        <v>100</v>
      </c>
      <c r="AF16" s="3" t="str">
        <f>IF(AE16&lt;=0,"",IF(AE16=0,"NA",IF(AE16&lt;=85,"Debil",IF(AE16&lt;=95,"Moderado",IF(AE16&lt;=100,"Fuerte","Fuerte")))))</f>
        <v>Fuerte</v>
      </c>
      <c r="AG16" s="2" t="s">
        <v>74</v>
      </c>
      <c r="AH16" s="3" t="str">
        <f>IF(AG16="","",IF(AG16="El control no se ejecuta por parte del responsable","Debil",IF(AG16="El control se ejecuta algunas veces por parte del responsable","Moderado",IF(AG16="El control se ejecuta de manera consistente por parte del responsable","Fuerte",IF(AG16="NA","NA","""")))))</f>
        <v>Fuerte</v>
      </c>
      <c r="AI16" s="5" t="str">
        <f t="shared" si="0"/>
        <v>Fuerte</v>
      </c>
      <c r="AJ16" s="6">
        <f>IF(AI16="","",IF(AI16="Fuerte",100,IF(AI16="Moderado",50,IF(AI16="Debil",0,))))</f>
        <v>100</v>
      </c>
      <c r="AK16" s="3" t="str">
        <f t="shared" si="1"/>
        <v>No</v>
      </c>
      <c r="AL16" s="310">
        <f>COUNTA(O16,O17,O18,O19,O20)</f>
        <v>1</v>
      </c>
      <c r="AM16" s="317">
        <f>(+AJ16+AJ17+AJ18+AJ19+AJ20)/AL16</f>
        <v>100</v>
      </c>
      <c r="AN16" s="310" t="str">
        <f>IF(AM16&lt;0,"",IF(AM16&lt;50,"Debil",IF(AM16&lt;=99,"Moderado",IF(AM16&lt;=100,"Fuerte","Fuerte"))))</f>
        <v>Fuerte</v>
      </c>
      <c r="AO16" s="315" t="s">
        <v>26</v>
      </c>
      <c r="AP16" s="338" t="str">
        <f>IF(OR(AND(AN16="Fuerte",AO16="directamente")),"2",IF(OR(AND(AN16="Fuerte",AO16="no disminuye")),"0",IF(OR(AND(AN16="Moderado",AO16="directamente")),"1",IF(OR(AND(AN16="Moderado",AO16="no disminuye")),"0",IF(OR(AND(AN16="Debil",AO16="directamente")),"0",IF(OR(AND(AN16="Debil",AO16="no disminuye")),"0",""))))))</f>
        <v>2</v>
      </c>
      <c r="AQ16" s="341">
        <f>+J16-AP16</f>
        <v>-1</v>
      </c>
      <c r="AR16" s="343">
        <f>+J16-AP16</f>
        <v>-1</v>
      </c>
      <c r="AS16" s="315" t="str">
        <f>IF(AQ16&lt;-1,"",IF(AQ16&lt;=1,"Rara Vez",IF(AQ16&lt;=2,"Improbable",IF(AQ16&lt;=3,"Posible",IF(AQ16&lt;=4,"Probable","Casi seguro")))))</f>
        <v>Rara Vez</v>
      </c>
      <c r="AT16" s="315" t="str">
        <f>IF(L16&lt;=0,"",IF(L16&lt;=5,"Moderado",IF(L16&lt;=11,"Mayor",IF(L16&lt;=20,"Catastrofico","Catastrofico"))))</f>
        <v>Catastrofico</v>
      </c>
      <c r="AU16" s="328" t="str">
        <f>IF(OR(AND(AS16="RaraVez",AT16="Insignificante"),AND(AS16="Rara Vez",AT16="Menor"),AND(AS16="Improbable",AT16="Insignificante"),AND(AS16="Improbable",AT16="Menor")),"Bajo",IF(OR(AND(AS16="Rara Vez",AT16="Moderado"),AND(AS16="Improbable",AT16="Moderado"),AND(AS16="Posible",AT16="Menor"),AND(AS16="Probable",AT16="Insignificante")),"Moderado",IF(OR(AND(AS16="Rara Vez",AT16="Mayor"),AND(AS16="Improbable",AT16="Mayor"),AND(AS16="Posible",AT16="Moderado"),AND(AS16="Probable",AT16="Moderado"),AND(AS16="Probable",AT16="Menor"),AND(AS16="Casi seguro",AT16="Insignificante"),AND(AS16="Casi seguro",AT16="Menor")),"Alto",IF(OR(AND(AS16="Rara Vez",AT16="Catastrofico"),AND(AS16="Improbable",AT16="Catastrofico"),AND(AS16="Posible",AT16="Catastrofico"),AND(AS16="Posible",AT16="Mayor"),AND(AS16="Probable",AT16="Catastrofico"),AND(AS16="Probable",AT16="Mayor"),AND(AS16="Casi seguro",AT16="Moderado"),AND(AS16="Casi seguro",AT16="Mayor"),AND(AS16="Casi seguro",AT16="Catastrofico")),"Extremo",""))))</f>
        <v>Extremo</v>
      </c>
      <c r="AV16" s="331" t="str">
        <f>IF(AU16="","",IF(AU16="Extremo","Evitar el riesgo",IF(AU16="Alto","Compartir el riesgo",IF(AU16="Moderado","Reducir el riesgo",IF(AU16="Bajo","Reducir el riesgo")))))</f>
        <v>Evitar el riesgo</v>
      </c>
      <c r="AW16" s="350" t="s">
        <v>577</v>
      </c>
      <c r="AX16" s="347">
        <v>45322</v>
      </c>
      <c r="AY16" s="350" t="s">
        <v>563</v>
      </c>
      <c r="AZ16" s="350" t="s">
        <v>564</v>
      </c>
      <c r="BA16" s="353" t="s">
        <v>301</v>
      </c>
      <c r="BB16" s="350" t="s">
        <v>565</v>
      </c>
    </row>
    <row r="17" spans="1:54">
      <c r="A17" s="310"/>
      <c r="B17" s="360"/>
      <c r="C17" s="310"/>
      <c r="D17" s="310"/>
      <c r="E17" s="310"/>
      <c r="F17" s="310"/>
      <c r="G17" s="319"/>
      <c r="H17" s="570"/>
      <c r="I17" s="321"/>
      <c r="J17" s="317"/>
      <c r="K17" s="315"/>
      <c r="L17" s="346"/>
      <c r="M17" s="315"/>
      <c r="N17" s="316"/>
      <c r="O17" s="3"/>
      <c r="P17" s="3"/>
      <c r="Q17" s="1" t="s">
        <v>63</v>
      </c>
      <c r="R17" s="3">
        <f t="shared" ref="R17:R20" si="14">IF(Q17="","",IF(Q17="Asignado",15,IF(Q17="No Asigando",0,)))</f>
        <v>0</v>
      </c>
      <c r="S17" s="1" t="s">
        <v>63</v>
      </c>
      <c r="T17" s="4">
        <f t="shared" ref="T17:T20" si="15">IF(S17="","",IF(S17="Adecuado",15,IF(S17="inadecuado",0,)))</f>
        <v>0</v>
      </c>
      <c r="U17" s="1" t="s">
        <v>63</v>
      </c>
      <c r="V17" s="4">
        <f t="shared" ref="V17:V20" si="16">IF(U17="","",IF(U17="Oportuna",15,IF(U17="inoportuna",0,)))</f>
        <v>0</v>
      </c>
      <c r="W17" s="1" t="s">
        <v>63</v>
      </c>
      <c r="X17" s="4">
        <f t="shared" ref="X17:X20" si="17">IF(W17="","",IF(W17="Prevenir",15,IF(W17="Detectar",10,IF(W17="No es control",0,))))</f>
        <v>0</v>
      </c>
      <c r="Y17" s="1" t="s">
        <v>63</v>
      </c>
      <c r="Z17" s="4">
        <f t="shared" ref="Z17:Z20" si="18">IF(Y17="","",IF(Y17="Confiable",15,IF(Y17="No confiable",0,)))</f>
        <v>0</v>
      </c>
      <c r="AA17" s="1" t="s">
        <v>63</v>
      </c>
      <c r="AB17" s="4">
        <f t="shared" ref="AB17:AB20" si="19">IF(AA17="","",IF(AA17="Se investigan y resuelven oportunamente",15,IF(AA17="Nose investigan y resuelven oportunamente",0,)))</f>
        <v>0</v>
      </c>
      <c r="AC17" s="1" t="s">
        <v>63</v>
      </c>
      <c r="AD17" s="4">
        <f t="shared" ref="AD17:AD20" si="20">IF(AC17="","",IF(AC17="Completa",10,IF(AC17="Incompleta,No existe",5,)))</f>
        <v>0</v>
      </c>
      <c r="AE17" s="4">
        <f t="shared" ref="AE17:AE20" si="21">+R17+T17+V17+X17+Z17+AB17+AD17</f>
        <v>0</v>
      </c>
      <c r="AF17" s="3" t="str">
        <f t="shared" ref="AF17:AF20" si="22">IF(AE17&lt;=0,"",IF(AE17=0,"NA",IF(AE17&lt;=85,"Debil",IF(AE17&lt;=95,"Moderado",IF(AE17&lt;=100,"Fuerte","Fuerte")))))</f>
        <v/>
      </c>
      <c r="AG17" s="2" t="s">
        <v>63</v>
      </c>
      <c r="AH17" s="3" t="str">
        <f t="shared" ref="AH17:AH20" si="23">IF(AG17="","",IF(AG17="El control no se ejecuta por parte del responsable","Debil",IF(AG17="El control se ejecuta algunas veces por parte del responsable","Moderado",IF(AG17="El control se ejecuta de manera consistente por parte del responsable","Fuerte",IF(AG17="NA","NA","""")))))</f>
        <v>NA</v>
      </c>
      <c r="AI17" s="5" t="str">
        <f t="shared" si="0"/>
        <v>NA</v>
      </c>
      <c r="AJ17" s="6">
        <f t="shared" ref="AJ17:AJ20" si="24">IF(AI17="","",IF(AI17="Fuerte",100,IF(AI17="Moderado",50,IF(AI17="Debil",0,))))</f>
        <v>0</v>
      </c>
      <c r="AK17" s="3" t="str">
        <f t="shared" si="1"/>
        <v>NA</v>
      </c>
      <c r="AL17" s="310"/>
      <c r="AM17" s="317"/>
      <c r="AN17" s="310"/>
      <c r="AO17" s="315"/>
      <c r="AP17" s="339"/>
      <c r="AQ17" s="342"/>
      <c r="AR17" s="344"/>
      <c r="AS17" s="315"/>
      <c r="AT17" s="315"/>
      <c r="AU17" s="329"/>
      <c r="AV17" s="332" t="str">
        <f t="shared" ref="AV17:AV20" si="25">IF(AU17="","",IF(AU17="El control no se ejecuta por parte del responsable","Debil",IF(AU17="El control se ejecuta algunas veces por parte del responsable","Moderado",IF(AU17="El control se ejecuta de manera consistente por parte del responsable","Fuerte","Fuerte"))))</f>
        <v/>
      </c>
      <c r="AW17" s="351"/>
      <c r="AX17" s="348"/>
      <c r="AY17" s="351"/>
      <c r="AZ17" s="351"/>
      <c r="BA17" s="348"/>
      <c r="BB17" s="351"/>
    </row>
    <row r="18" spans="1:54">
      <c r="A18" s="310"/>
      <c r="B18" s="360"/>
      <c r="C18" s="310"/>
      <c r="D18" s="310"/>
      <c r="E18" s="310"/>
      <c r="F18" s="310"/>
      <c r="G18" s="319"/>
      <c r="H18" s="570"/>
      <c r="I18" s="321"/>
      <c r="J18" s="317"/>
      <c r="K18" s="315"/>
      <c r="L18" s="346"/>
      <c r="M18" s="315"/>
      <c r="N18" s="316"/>
      <c r="O18" s="3"/>
      <c r="P18" s="3"/>
      <c r="Q18" s="1" t="s">
        <v>63</v>
      </c>
      <c r="R18" s="3">
        <f t="shared" si="14"/>
        <v>0</v>
      </c>
      <c r="S18" s="1" t="s">
        <v>63</v>
      </c>
      <c r="T18" s="4">
        <f t="shared" si="15"/>
        <v>0</v>
      </c>
      <c r="U18" s="1" t="s">
        <v>63</v>
      </c>
      <c r="V18" s="4">
        <f t="shared" si="16"/>
        <v>0</v>
      </c>
      <c r="W18" s="1" t="s">
        <v>63</v>
      </c>
      <c r="X18" s="4">
        <f t="shared" si="17"/>
        <v>0</v>
      </c>
      <c r="Y18" s="1" t="s">
        <v>63</v>
      </c>
      <c r="Z18" s="4">
        <f t="shared" si="18"/>
        <v>0</v>
      </c>
      <c r="AA18" s="1" t="s">
        <v>63</v>
      </c>
      <c r="AB18" s="4">
        <f t="shared" si="19"/>
        <v>0</v>
      </c>
      <c r="AC18" s="1" t="s">
        <v>63</v>
      </c>
      <c r="AD18" s="4">
        <f t="shared" si="20"/>
        <v>0</v>
      </c>
      <c r="AE18" s="4">
        <f t="shared" si="21"/>
        <v>0</v>
      </c>
      <c r="AF18" s="3" t="str">
        <f t="shared" si="22"/>
        <v/>
      </c>
      <c r="AG18" s="2" t="s">
        <v>63</v>
      </c>
      <c r="AH18" s="3" t="str">
        <f t="shared" si="23"/>
        <v>NA</v>
      </c>
      <c r="AI18" s="5" t="str">
        <f t="shared" si="0"/>
        <v>NA</v>
      </c>
      <c r="AJ18" s="6">
        <f t="shared" si="24"/>
        <v>0</v>
      </c>
      <c r="AK18" s="3" t="str">
        <f t="shared" si="1"/>
        <v>NA</v>
      </c>
      <c r="AL18" s="310"/>
      <c r="AM18" s="317"/>
      <c r="AN18" s="310"/>
      <c r="AO18" s="315"/>
      <c r="AP18" s="339"/>
      <c r="AQ18" s="342"/>
      <c r="AR18" s="344"/>
      <c r="AS18" s="315"/>
      <c r="AT18" s="315"/>
      <c r="AU18" s="329"/>
      <c r="AV18" s="332" t="str">
        <f t="shared" si="25"/>
        <v/>
      </c>
      <c r="AW18" s="351"/>
      <c r="AX18" s="348"/>
      <c r="AY18" s="351"/>
      <c r="AZ18" s="351"/>
      <c r="BA18" s="348"/>
      <c r="BB18" s="351"/>
    </row>
    <row r="19" spans="1:54">
      <c r="A19" s="310"/>
      <c r="B19" s="360"/>
      <c r="C19" s="310"/>
      <c r="D19" s="310"/>
      <c r="E19" s="310"/>
      <c r="F19" s="310"/>
      <c r="G19" s="319"/>
      <c r="H19" s="570"/>
      <c r="I19" s="321"/>
      <c r="J19" s="317"/>
      <c r="K19" s="315"/>
      <c r="L19" s="346"/>
      <c r="M19" s="315"/>
      <c r="N19" s="316"/>
      <c r="O19" s="3"/>
      <c r="P19" s="3"/>
      <c r="Q19" s="1" t="s">
        <v>63</v>
      </c>
      <c r="R19" s="3">
        <f t="shared" si="14"/>
        <v>0</v>
      </c>
      <c r="S19" s="1" t="s">
        <v>63</v>
      </c>
      <c r="T19" s="4">
        <f t="shared" si="15"/>
        <v>0</v>
      </c>
      <c r="U19" s="1" t="s">
        <v>63</v>
      </c>
      <c r="V19" s="4">
        <f t="shared" si="16"/>
        <v>0</v>
      </c>
      <c r="W19" s="1" t="s">
        <v>63</v>
      </c>
      <c r="X19" s="4">
        <f t="shared" si="17"/>
        <v>0</v>
      </c>
      <c r="Y19" s="1" t="s">
        <v>63</v>
      </c>
      <c r="Z19" s="4">
        <f t="shared" si="18"/>
        <v>0</v>
      </c>
      <c r="AA19" s="1" t="s">
        <v>63</v>
      </c>
      <c r="AB19" s="4">
        <f t="shared" si="19"/>
        <v>0</v>
      </c>
      <c r="AC19" s="1" t="s">
        <v>63</v>
      </c>
      <c r="AD19" s="4">
        <f t="shared" si="20"/>
        <v>0</v>
      </c>
      <c r="AE19" s="4">
        <f t="shared" si="21"/>
        <v>0</v>
      </c>
      <c r="AF19" s="3" t="str">
        <f t="shared" si="22"/>
        <v/>
      </c>
      <c r="AG19" s="2" t="s">
        <v>63</v>
      </c>
      <c r="AH19" s="3" t="str">
        <f t="shared" si="23"/>
        <v>NA</v>
      </c>
      <c r="AI19" s="5" t="str">
        <f t="shared" si="0"/>
        <v>NA</v>
      </c>
      <c r="AJ19" s="6">
        <f t="shared" si="24"/>
        <v>0</v>
      </c>
      <c r="AK19" s="3" t="str">
        <f t="shared" si="1"/>
        <v>NA</v>
      </c>
      <c r="AL19" s="310"/>
      <c r="AM19" s="317"/>
      <c r="AN19" s="310"/>
      <c r="AO19" s="315"/>
      <c r="AP19" s="339"/>
      <c r="AQ19" s="342"/>
      <c r="AR19" s="344"/>
      <c r="AS19" s="315"/>
      <c r="AT19" s="315"/>
      <c r="AU19" s="329"/>
      <c r="AV19" s="332" t="str">
        <f t="shared" si="25"/>
        <v/>
      </c>
      <c r="AW19" s="351"/>
      <c r="AX19" s="348"/>
      <c r="AY19" s="351"/>
      <c r="AZ19" s="351"/>
      <c r="BA19" s="348"/>
      <c r="BB19" s="351"/>
    </row>
    <row r="20" spans="1:54">
      <c r="A20" s="310"/>
      <c r="B20" s="360"/>
      <c r="C20" s="310"/>
      <c r="D20" s="310"/>
      <c r="E20" s="310"/>
      <c r="F20" s="310"/>
      <c r="G20" s="320"/>
      <c r="H20" s="570"/>
      <c r="I20" s="321"/>
      <c r="J20" s="317"/>
      <c r="K20" s="315"/>
      <c r="L20" s="346"/>
      <c r="M20" s="315"/>
      <c r="N20" s="316"/>
      <c r="O20" s="3"/>
      <c r="P20" s="3"/>
      <c r="Q20" s="1" t="s">
        <v>63</v>
      </c>
      <c r="R20" s="3">
        <f t="shared" si="14"/>
        <v>0</v>
      </c>
      <c r="S20" s="1" t="s">
        <v>63</v>
      </c>
      <c r="T20" s="4">
        <f t="shared" si="15"/>
        <v>0</v>
      </c>
      <c r="U20" s="1" t="s">
        <v>63</v>
      </c>
      <c r="V20" s="4">
        <f t="shared" si="16"/>
        <v>0</v>
      </c>
      <c r="W20" s="1" t="s">
        <v>63</v>
      </c>
      <c r="X20" s="4">
        <f t="shared" si="17"/>
        <v>0</v>
      </c>
      <c r="Y20" s="1" t="s">
        <v>63</v>
      </c>
      <c r="Z20" s="4">
        <f t="shared" si="18"/>
        <v>0</v>
      </c>
      <c r="AA20" s="1" t="s">
        <v>63</v>
      </c>
      <c r="AB20" s="4">
        <f t="shared" si="19"/>
        <v>0</v>
      </c>
      <c r="AC20" s="1" t="s">
        <v>63</v>
      </c>
      <c r="AD20" s="4">
        <f t="shared" si="20"/>
        <v>0</v>
      </c>
      <c r="AE20" s="4">
        <f t="shared" si="21"/>
        <v>0</v>
      </c>
      <c r="AF20" s="3" t="str">
        <f t="shared" si="22"/>
        <v/>
      </c>
      <c r="AG20" s="2" t="s">
        <v>63</v>
      </c>
      <c r="AH20" s="3" t="str">
        <f t="shared" si="23"/>
        <v>NA</v>
      </c>
      <c r="AI20" s="5" t="str">
        <f t="shared" si="0"/>
        <v>NA</v>
      </c>
      <c r="AJ20" s="6">
        <f t="shared" si="24"/>
        <v>0</v>
      </c>
      <c r="AK20" s="3" t="str">
        <f t="shared" si="1"/>
        <v>NA</v>
      </c>
      <c r="AL20" s="310"/>
      <c r="AM20" s="317"/>
      <c r="AN20" s="310"/>
      <c r="AO20" s="315"/>
      <c r="AP20" s="340"/>
      <c r="AQ20" s="342"/>
      <c r="AR20" s="345"/>
      <c r="AS20" s="315"/>
      <c r="AT20" s="315"/>
      <c r="AU20" s="330"/>
      <c r="AV20" s="333" t="str">
        <f t="shared" si="25"/>
        <v/>
      </c>
      <c r="AW20" s="352"/>
      <c r="AX20" s="349"/>
      <c r="AY20" s="352"/>
      <c r="AZ20" s="352"/>
      <c r="BA20" s="349"/>
      <c r="BB20" s="352"/>
    </row>
    <row r="21" spans="1:54" ht="144">
      <c r="A21" s="369">
        <v>3</v>
      </c>
      <c r="B21" s="372" t="s">
        <v>578</v>
      </c>
      <c r="C21" s="369" t="s">
        <v>89</v>
      </c>
      <c r="D21" s="369" t="s">
        <v>89</v>
      </c>
      <c r="E21" s="369" t="s">
        <v>89</v>
      </c>
      <c r="F21" s="369" t="s">
        <v>89</v>
      </c>
      <c r="G21" s="318" t="s">
        <v>54</v>
      </c>
      <c r="H21" s="121" t="s">
        <v>579</v>
      </c>
      <c r="I21" s="321" t="s">
        <v>75</v>
      </c>
      <c r="J21" s="317">
        <f>IF(I21="","",IF(I21="Mas de 1 vez al año",5,IF(I21="Al menos 1 vez en el ultimo año",4,IF(I21="Al menos 1 vez en los ultimos 2 años",3,IF(I21="Al menos 1 vez en los ultimos 5 años",2,IF(I21="No se ha presentado en los ultimos 5 años",1,))))))</f>
        <v>1</v>
      </c>
      <c r="K21" s="315" t="str">
        <f>IF(J21&lt;=0,"",IF(J21&lt;=1,"Rara Vez",IF(J21&lt;=2,"Improbable",IF(J21&lt;=3,"Posible",IF(J21&lt;=4,"Probable","Casi seguro")))))</f>
        <v>Rara Vez</v>
      </c>
      <c r="L21" s="346">
        <f>+'[11]PREGUNTAS DE IMPACTO'!I23</f>
        <v>12</v>
      </c>
      <c r="M21" s="315" t="str">
        <f>IF(L21&lt;=0,"",IF(L21&lt;=5,"Moderado",IF(L21&lt;=11,"Mayor",IF(L21&lt;=20,"Catastrofico","Catastrofico"))))</f>
        <v>Catastrofico</v>
      </c>
      <c r="N21" s="316" t="str">
        <f>IF(OR(AND(K21="RaraVez",M21="Insignificante"),AND(K21="Rara Vez",M21="Menor"),AND(K21="Improbable",M21="Insignificante"),AND(K21="Improbable",M21="Menor")),"Bajo",IF(OR(AND(K21="Rara Vez",M21="Moderado"),AND(K21="Improbable",M21="Moderado"),AND(K21="Posible",M21="Menor"),AND(K21="Probable",M21="Insignificante")),"Moderado",IF(OR(AND(K21="Rara Vez",M21="Mayor"),AND(K21="Improbable",M21="Mayor"),AND(K21="Posible",M21="Moderado"),AND(K21="Probable",M21="Moderado"),AND(K21="Probable",M21="Menor"),AND(K21="Casi seguro",M21="Insignificante"),AND(K21="Casi seguro",M21="Menor")),"Alto",IF(OR(AND(K21="Rara Vez",M21="Catastrofico"),AND(K21="Improbable",M21="Catastrofico"),AND(K21="Posible",M21="Catastrofico"),AND(K21="Posible",M21="Mayor"),AND(K21="Probable",M21="Catastrofico"),AND(K21="Probable",M21="Mayor"),AND(K21="Casi seguro",M21="Moderado"),AND(K21="Casi seguro",M21="Mayor"),AND(K21="Casi seguro",M21="Catastrofico")),"Extremo",""))))</f>
        <v>Extremo</v>
      </c>
      <c r="O21" s="3">
        <v>1</v>
      </c>
      <c r="P21" s="25" t="s">
        <v>580</v>
      </c>
      <c r="Q21" s="1" t="s">
        <v>67</v>
      </c>
      <c r="R21" s="3">
        <f>IF(Q21="","",IF(Q21="Asignado",15,IF(Q21="No Asigando",0,)))</f>
        <v>15</v>
      </c>
      <c r="S21" s="1" t="s">
        <v>68</v>
      </c>
      <c r="T21" s="4">
        <f>IF(S21="","",IF(S21="Adecuado",15,IF(S21="inadecuado",0,)))</f>
        <v>15</v>
      </c>
      <c r="U21" s="1" t="s">
        <v>69</v>
      </c>
      <c r="V21" s="4">
        <f>IF(U21="","",IF(U21="Oportuna",15,IF(U21="inoportuna",0,)))</f>
        <v>15</v>
      </c>
      <c r="W21" s="1" t="s">
        <v>70</v>
      </c>
      <c r="X21" s="4">
        <f>IF(W21="","",IF(W21="Prevenir",15,IF(W21="Detectar",10,IF(W21="No es control",0,))))</f>
        <v>15</v>
      </c>
      <c r="Y21" s="1" t="s">
        <v>71</v>
      </c>
      <c r="Z21" s="4">
        <f>IF(Y21="","",IF(Y21="Confiable",15,IF(Y21="No confiable",0,)))</f>
        <v>15</v>
      </c>
      <c r="AA21" s="1" t="s">
        <v>72</v>
      </c>
      <c r="AB21" s="4">
        <f>IF(AA21="","",IF(AA21="Se investigan y resuelven oportunamente",15,IF(AA21="Nose investigan y resuelven oportunamente",0,)))</f>
        <v>15</v>
      </c>
      <c r="AC21" s="1" t="s">
        <v>73</v>
      </c>
      <c r="AD21" s="4">
        <f>IF(AC21="","",IF(AC21="Completa",10,IF(AC21="Incompleta,No existe",5,)))</f>
        <v>10</v>
      </c>
      <c r="AE21" s="4">
        <f>+R21+T21+V21+X21+Z21+AB21+AD21</f>
        <v>100</v>
      </c>
      <c r="AF21" s="3" t="str">
        <f>IF(AE21&lt;=0,"",IF(AE21=0,"NA",IF(AE21&lt;=85,"Debil",IF(AE21&lt;=95,"Moderado",IF(AE21&lt;=100,"Fuerte","Fuerte")))))</f>
        <v>Fuerte</v>
      </c>
      <c r="AG21" s="2" t="s">
        <v>74</v>
      </c>
      <c r="AH21" s="3" t="str">
        <f>IF(AG21="","",IF(AG21="El control no se ejecuta por parte del responsable","Debil",IF(AG21="El control se ejecuta algunas veces por parte del responsable","Moderado",IF(AG21="El control se ejecuta de manera consistente por parte del responsable","Fuerte",IF(AG21="NA","NA","""")))))</f>
        <v>Fuerte</v>
      </c>
      <c r="AI21" s="5" t="str">
        <f t="shared" si="0"/>
        <v>Fuerte</v>
      </c>
      <c r="AJ21" s="6">
        <f>IF(AI21="","",IF(AI21="Fuerte",100,IF(AI21="Moderado",50,IF(AI21="Debil",0,))))</f>
        <v>100</v>
      </c>
      <c r="AK21" s="3" t="str">
        <f t="shared" si="1"/>
        <v>No</v>
      </c>
      <c r="AL21" s="310">
        <f>COUNTA(O21,O22,O23,O24,O25)</f>
        <v>2</v>
      </c>
      <c r="AM21" s="317">
        <f>(+AJ21+AJ22+AJ23+AJ24+AJ25)/AL21</f>
        <v>100</v>
      </c>
      <c r="AN21" s="310" t="str">
        <f>IF(AM21&lt;0,"",IF(AM21&lt;50,"Debil",IF(AM21&lt;=99,"Moderado",IF(AM21&lt;=100,"Fuerte","Fuerte"))))</f>
        <v>Fuerte</v>
      </c>
      <c r="AO21" s="315" t="s">
        <v>26</v>
      </c>
      <c r="AP21" s="338" t="str">
        <f>IF(OR(AND(AN21="Fuerte",AO21="directamente")),"2",IF(OR(AND(AN21="Fuerte",AO21="no disminuye")),"0",IF(OR(AND(AN21="Moderado",AO21="directamente")),"1",IF(OR(AND(AN21="Moderado",AO21="no disminuye")),"0",IF(OR(AND(AN21="Debil",AO21="directamente")),"0",IF(OR(AND(AN21="Debil",AO21="no disminuye")),"0",""))))))</f>
        <v>2</v>
      </c>
      <c r="AQ21" s="341">
        <f>+J21-AP21</f>
        <v>-1</v>
      </c>
      <c r="AR21" s="343">
        <f>+J21-AP21</f>
        <v>-1</v>
      </c>
      <c r="AS21" s="315" t="str">
        <f>IF(AQ21&lt;-1,"",IF(AQ21&lt;=1,"Rara Vez",IF(AQ21&lt;=2,"Improbable",IF(AQ21&lt;=3,"Posible",IF(AQ21&lt;=4,"Probable","Casi seguro")))))</f>
        <v>Rara Vez</v>
      </c>
      <c r="AT21" s="315" t="str">
        <f>IF(L21&lt;=0,"",IF(L21&lt;=5,"Moderado",IF(L21&lt;=11,"Mayor",IF(L21&lt;=20,"Catastrofico","Catastrofico"))))</f>
        <v>Catastrofico</v>
      </c>
      <c r="AU21" s="328" t="str">
        <f>IF(OR(AND(AS21="RaraVez",AT21="Insignificante"),AND(AS21="Rara Vez",AT21="Menor"),AND(AS21="Improbable",AT21="Insignificante"),AND(AS21="Improbable",AT21="Menor")),"Bajo",IF(OR(AND(AS21="Rara Vez",AT21="Moderado"),AND(AS21="Improbable",AT21="Moderado"),AND(AS21="Posible",AT21="Menor"),AND(AS21="Probable",AT21="Insignificante")),"Moderado",IF(OR(AND(AS21="Rara Vez",AT21="Mayor"),AND(AS21="Improbable",AT21="Mayor"),AND(AS21="Posible",AT21="Moderado"),AND(AS21="Probable",AT21="Moderado"),AND(AS21="Probable",AT21="Menor"),AND(AS21="Casi seguro",AT21="Insignificante"),AND(AS21="Casi seguro",AT21="Menor")),"Alto",IF(OR(AND(AS21="Rara Vez",AT21="Catastrofico"),AND(AS21="Improbable",AT21="Catastrofico"),AND(AS21="Posible",AT21="Catastrofico"),AND(AS21="Posible",AT21="Mayor"),AND(AS21="Probable",AT21="Catastrofico"),AND(AS21="Probable",AT21="Mayor"),AND(AS21="Casi seguro",AT21="Moderado"),AND(AS21="Casi seguro",AT21="Mayor"),AND(AS21="Casi seguro",AT21="Catastrofico")),"Extremo",""))))</f>
        <v>Extremo</v>
      </c>
      <c r="AV21" s="331" t="str">
        <f>IF(AU21="","",IF(AU21="Extremo","Evitar el riesgo",IF(AU21="Alto","Compartir el riesgo",IF(AU21="Moderado","Reducir el riesgo",IF(AU21="Bajo","Reducir el riesgo")))))</f>
        <v>Evitar el riesgo</v>
      </c>
      <c r="AW21" s="86" t="s">
        <v>581</v>
      </c>
      <c r="AX21" s="135">
        <v>45322</v>
      </c>
      <c r="AY21" s="135" t="s">
        <v>563</v>
      </c>
      <c r="AZ21" s="86" t="s">
        <v>564</v>
      </c>
      <c r="BA21" s="136" t="s">
        <v>301</v>
      </c>
      <c r="BB21" s="86" t="s">
        <v>565</v>
      </c>
    </row>
    <row r="22" spans="1:54" ht="192">
      <c r="A22" s="370"/>
      <c r="B22" s="373"/>
      <c r="C22" s="370"/>
      <c r="D22" s="370"/>
      <c r="E22" s="370"/>
      <c r="F22" s="370"/>
      <c r="G22" s="319"/>
      <c r="H22" s="72" t="s">
        <v>582</v>
      </c>
      <c r="I22" s="321"/>
      <c r="J22" s="317"/>
      <c r="K22" s="315"/>
      <c r="L22" s="346"/>
      <c r="M22" s="315"/>
      <c r="N22" s="316"/>
      <c r="O22" s="3">
        <v>2</v>
      </c>
      <c r="P22" s="20" t="s">
        <v>583</v>
      </c>
      <c r="Q22" s="1" t="s">
        <v>67</v>
      </c>
      <c r="R22" s="3">
        <f>IF(Q22="","",IF(Q22="Asignado",15,IF(Q22="No Asigando",0,)))</f>
        <v>15</v>
      </c>
      <c r="S22" s="1" t="s">
        <v>68</v>
      </c>
      <c r="T22" s="4">
        <f>IF(S22="","",IF(S22="Adecuado",15,IF(S22="inadecuado",0,)))</f>
        <v>15</v>
      </c>
      <c r="U22" s="1" t="s">
        <v>69</v>
      </c>
      <c r="V22" s="4">
        <f>IF(U22="","",IF(U22="Oportuna",15,IF(U22="inoportuna",0,)))</f>
        <v>15</v>
      </c>
      <c r="W22" s="1" t="s">
        <v>70</v>
      </c>
      <c r="X22" s="4">
        <f>IF(W22="","",IF(W22="Prevenir",15,IF(W22="Detectar",10,IF(W22="No es control",0,))))</f>
        <v>15</v>
      </c>
      <c r="Y22" s="1" t="s">
        <v>71</v>
      </c>
      <c r="Z22" s="4">
        <f>IF(Y22="","",IF(Y22="Confiable",15,IF(Y22="No confiable",0,)))</f>
        <v>15</v>
      </c>
      <c r="AA22" s="1" t="s">
        <v>72</v>
      </c>
      <c r="AB22" s="4">
        <f>IF(AA22="","",IF(AA22="Se investigan y resuelven oportunamente",15,IF(AA22="Nose investigan y resuelven oportunamente",0,)))</f>
        <v>15</v>
      </c>
      <c r="AC22" s="1" t="s">
        <v>73</v>
      </c>
      <c r="AD22" s="4">
        <f>IF(AC22="","",IF(AC22="Completa",10,IF(AC22="Incompleta,No existe",5,)))</f>
        <v>10</v>
      </c>
      <c r="AE22" s="4">
        <f>+R22+T22+V22+X22+Z22+AB22+AD22</f>
        <v>100</v>
      </c>
      <c r="AF22" s="3" t="str">
        <f>IF(AE22&lt;=0,"",IF(AE22=0,"NA",IF(AE22&lt;=85,"Debil",IF(AE22&lt;=95,"Moderado",IF(AE22&lt;=100,"Fuerte","Fuerte")))))</f>
        <v>Fuerte</v>
      </c>
      <c r="AG22" s="2" t="s">
        <v>74</v>
      </c>
      <c r="AH22" s="3" t="str">
        <f>IF(AG22="","",IF(AG22="El control no se ejecuta por parte del responsable","Debil",IF(AG22="El control se ejecuta algunas veces por parte del responsable","Moderado",IF(AG22="El control se ejecuta de manera consistente por parte del responsable","Fuerte",IF(AG22="NA","NA","""")))))</f>
        <v>Fuerte</v>
      </c>
      <c r="AI22" s="5" t="str">
        <f t="shared" si="0"/>
        <v>Fuerte</v>
      </c>
      <c r="AJ22" s="6">
        <f>IF(AI22="","",IF(AI22="Fuerte",100,IF(AI22="Moderado",50,IF(AI22="Debil",0,))))</f>
        <v>100</v>
      </c>
      <c r="AK22" s="3" t="str">
        <f t="shared" si="1"/>
        <v>No</v>
      </c>
      <c r="AL22" s="310"/>
      <c r="AM22" s="317"/>
      <c r="AN22" s="310"/>
      <c r="AO22" s="315"/>
      <c r="AP22" s="339"/>
      <c r="AQ22" s="342"/>
      <c r="AR22" s="344"/>
      <c r="AS22" s="315"/>
      <c r="AT22" s="315"/>
      <c r="AU22" s="329"/>
      <c r="AV22" s="332" t="str">
        <f t="shared" ref="AV22:AV25" si="26">IF(AU22="","",IF(AU22="El control no se ejecuta por parte del responsable","Debil",IF(AU22="El control se ejecuta algunas veces por parte del responsable","Moderado",IF(AU22="El control se ejecuta de manera consistente por parte del responsable","Fuerte","Fuerte"))))</f>
        <v/>
      </c>
      <c r="AW22" s="86" t="s">
        <v>584</v>
      </c>
      <c r="AX22" s="135">
        <v>45322</v>
      </c>
      <c r="AY22" s="137" t="s">
        <v>563</v>
      </c>
      <c r="AZ22" s="86" t="s">
        <v>564</v>
      </c>
      <c r="BA22" s="136" t="s">
        <v>301</v>
      </c>
      <c r="BB22" s="86" t="s">
        <v>565</v>
      </c>
    </row>
    <row r="23" spans="1:54">
      <c r="A23" s="370"/>
      <c r="B23" s="373"/>
      <c r="C23" s="370"/>
      <c r="D23" s="370"/>
      <c r="E23" s="370"/>
      <c r="F23" s="370"/>
      <c r="G23" s="319"/>
      <c r="H23" s="72"/>
      <c r="I23" s="321"/>
      <c r="J23" s="317"/>
      <c r="K23" s="315"/>
      <c r="L23" s="346"/>
      <c r="M23" s="315"/>
      <c r="N23" s="316"/>
      <c r="O23" s="3"/>
      <c r="P23" s="3"/>
      <c r="Q23" s="1" t="s">
        <v>63</v>
      </c>
      <c r="R23" s="3">
        <f t="shared" ref="R23:R25" si="27">IF(Q23="","",IF(Q23="Asignado",15,IF(Q23="No Asigando",0,)))</f>
        <v>0</v>
      </c>
      <c r="S23" s="1" t="s">
        <v>63</v>
      </c>
      <c r="T23" s="4">
        <f t="shared" ref="T23:T25" si="28">IF(S23="","",IF(S23="Adecuado",15,IF(S23="inadecuado",0,)))</f>
        <v>0</v>
      </c>
      <c r="U23" s="1" t="s">
        <v>63</v>
      </c>
      <c r="V23" s="4">
        <f t="shared" ref="V23:V25" si="29">IF(U23="","",IF(U23="Oportuna",15,IF(U23="inoportuna",0,)))</f>
        <v>0</v>
      </c>
      <c r="W23" s="1" t="s">
        <v>63</v>
      </c>
      <c r="X23" s="4">
        <f t="shared" ref="X23:X25" si="30">IF(W23="","",IF(W23="Prevenir",15,IF(W23="Detectar",10,IF(W23="No es control",0,))))</f>
        <v>0</v>
      </c>
      <c r="Y23" s="1" t="s">
        <v>63</v>
      </c>
      <c r="Z23" s="4">
        <f t="shared" ref="Z23:Z25" si="31">IF(Y23="","",IF(Y23="Confiable",15,IF(Y23="No confiable",0,)))</f>
        <v>0</v>
      </c>
      <c r="AA23" s="1" t="s">
        <v>63</v>
      </c>
      <c r="AB23" s="4">
        <f t="shared" ref="AB23:AB25" si="32">IF(AA23="","",IF(AA23="Se investigan y resuelven oportunamente",15,IF(AA23="Nose investigan y resuelven oportunamente",0,)))</f>
        <v>0</v>
      </c>
      <c r="AC23" s="1" t="s">
        <v>63</v>
      </c>
      <c r="AD23" s="4">
        <f t="shared" ref="AD23:AD25" si="33">IF(AC23="","",IF(AC23="Completa",10,IF(AC23="Incompleta,No existe",5,)))</f>
        <v>0</v>
      </c>
      <c r="AE23" s="4">
        <f t="shared" ref="AE23:AE25" si="34">+R23+T23+V23+X23+Z23+AB23+AD23</f>
        <v>0</v>
      </c>
      <c r="AF23" s="3" t="str">
        <f t="shared" ref="AF23:AF25" si="35">IF(AE23&lt;=0,"",IF(AE23=0,"NA",IF(AE23&lt;=85,"Debil",IF(AE23&lt;=95,"Moderado",IF(AE23&lt;=100,"Fuerte","Fuerte")))))</f>
        <v/>
      </c>
      <c r="AG23" s="2" t="s">
        <v>63</v>
      </c>
      <c r="AH23" s="3" t="str">
        <f t="shared" ref="AH23:AH25" si="36">IF(AG23="","",IF(AG23="El control no se ejecuta por parte del responsable","Debil",IF(AG23="El control se ejecuta algunas veces por parte del responsable","Moderado",IF(AG23="El control se ejecuta de manera consistente por parte del responsable","Fuerte",IF(AG23="NA","NA","""")))))</f>
        <v>NA</v>
      </c>
      <c r="AI23" s="5" t="str">
        <f t="shared" si="0"/>
        <v>NA</v>
      </c>
      <c r="AJ23" s="6">
        <f t="shared" ref="AJ23:AJ25" si="37">IF(AI23="","",IF(AI23="Fuerte",100,IF(AI23="Moderado",50,IF(AI23="Debil",0,))))</f>
        <v>0</v>
      </c>
      <c r="AK23" s="3" t="str">
        <f t="shared" si="1"/>
        <v>NA</v>
      </c>
      <c r="AL23" s="310"/>
      <c r="AM23" s="317"/>
      <c r="AN23" s="310"/>
      <c r="AO23" s="315"/>
      <c r="AP23" s="339"/>
      <c r="AQ23" s="342"/>
      <c r="AR23" s="344"/>
      <c r="AS23" s="315"/>
      <c r="AT23" s="315"/>
      <c r="AU23" s="329"/>
      <c r="AV23" s="332" t="str">
        <f t="shared" si="26"/>
        <v/>
      </c>
      <c r="AW23" s="87"/>
      <c r="AX23" s="119"/>
      <c r="AY23" s="119"/>
      <c r="AZ23" s="87"/>
      <c r="BA23" s="119"/>
      <c r="BB23" s="87"/>
    </row>
    <row r="24" spans="1:54">
      <c r="A24" s="370"/>
      <c r="B24" s="373"/>
      <c r="C24" s="370"/>
      <c r="D24" s="370"/>
      <c r="E24" s="370"/>
      <c r="F24" s="370"/>
      <c r="G24" s="319"/>
      <c r="H24" s="72"/>
      <c r="I24" s="321"/>
      <c r="J24" s="317"/>
      <c r="K24" s="315"/>
      <c r="L24" s="346"/>
      <c r="M24" s="315"/>
      <c r="N24" s="316"/>
      <c r="O24" s="3"/>
      <c r="P24" s="3"/>
      <c r="Q24" s="1" t="s">
        <v>63</v>
      </c>
      <c r="R24" s="3">
        <f t="shared" si="27"/>
        <v>0</v>
      </c>
      <c r="S24" s="1" t="s">
        <v>63</v>
      </c>
      <c r="T24" s="4">
        <f t="shared" si="28"/>
        <v>0</v>
      </c>
      <c r="U24" s="1" t="s">
        <v>63</v>
      </c>
      <c r="V24" s="4">
        <f t="shared" si="29"/>
        <v>0</v>
      </c>
      <c r="W24" s="1" t="s">
        <v>63</v>
      </c>
      <c r="X24" s="4">
        <f t="shared" si="30"/>
        <v>0</v>
      </c>
      <c r="Y24" s="1" t="s">
        <v>63</v>
      </c>
      <c r="Z24" s="4">
        <f t="shared" si="31"/>
        <v>0</v>
      </c>
      <c r="AA24" s="1" t="s">
        <v>63</v>
      </c>
      <c r="AB24" s="4">
        <f t="shared" si="32"/>
        <v>0</v>
      </c>
      <c r="AC24" s="1" t="s">
        <v>63</v>
      </c>
      <c r="AD24" s="4">
        <f t="shared" si="33"/>
        <v>0</v>
      </c>
      <c r="AE24" s="4">
        <f t="shared" si="34"/>
        <v>0</v>
      </c>
      <c r="AF24" s="3" t="str">
        <f t="shared" si="35"/>
        <v/>
      </c>
      <c r="AG24" s="2" t="s">
        <v>63</v>
      </c>
      <c r="AH24" s="3" t="str">
        <f t="shared" si="36"/>
        <v>NA</v>
      </c>
      <c r="AI24" s="5" t="str">
        <f t="shared" si="0"/>
        <v>NA</v>
      </c>
      <c r="AJ24" s="6">
        <f t="shared" si="37"/>
        <v>0</v>
      </c>
      <c r="AK24" s="3" t="str">
        <f t="shared" si="1"/>
        <v>NA</v>
      </c>
      <c r="AL24" s="310"/>
      <c r="AM24" s="317"/>
      <c r="AN24" s="310"/>
      <c r="AO24" s="315"/>
      <c r="AP24" s="339"/>
      <c r="AQ24" s="342"/>
      <c r="AR24" s="344"/>
      <c r="AS24" s="315"/>
      <c r="AT24" s="315"/>
      <c r="AU24" s="329"/>
      <c r="AV24" s="332" t="str">
        <f t="shared" si="26"/>
        <v/>
      </c>
      <c r="AW24" s="87"/>
      <c r="AX24" s="119"/>
      <c r="AY24" s="119"/>
      <c r="AZ24" s="87"/>
      <c r="BA24" s="119"/>
      <c r="BB24" s="87"/>
    </row>
    <row r="25" spans="1:54">
      <c r="A25" s="371"/>
      <c r="B25" s="374"/>
      <c r="C25" s="371"/>
      <c r="D25" s="371"/>
      <c r="E25" s="371"/>
      <c r="F25" s="371"/>
      <c r="G25" s="320"/>
      <c r="H25" s="78"/>
      <c r="I25" s="321"/>
      <c r="J25" s="317"/>
      <c r="K25" s="315"/>
      <c r="L25" s="346"/>
      <c r="M25" s="315"/>
      <c r="N25" s="316"/>
      <c r="O25" s="3"/>
      <c r="P25" s="3"/>
      <c r="Q25" s="1" t="s">
        <v>63</v>
      </c>
      <c r="R25" s="3">
        <f t="shared" si="27"/>
        <v>0</v>
      </c>
      <c r="S25" s="1" t="s">
        <v>63</v>
      </c>
      <c r="T25" s="4">
        <f t="shared" si="28"/>
        <v>0</v>
      </c>
      <c r="U25" s="1" t="s">
        <v>63</v>
      </c>
      <c r="V25" s="4">
        <f t="shared" si="29"/>
        <v>0</v>
      </c>
      <c r="W25" s="1" t="s">
        <v>63</v>
      </c>
      <c r="X25" s="4">
        <f t="shared" si="30"/>
        <v>0</v>
      </c>
      <c r="Y25" s="1" t="s">
        <v>63</v>
      </c>
      <c r="Z25" s="4">
        <f t="shared" si="31"/>
        <v>0</v>
      </c>
      <c r="AA25" s="1" t="s">
        <v>63</v>
      </c>
      <c r="AB25" s="4">
        <f t="shared" si="32"/>
        <v>0</v>
      </c>
      <c r="AC25" s="1" t="s">
        <v>63</v>
      </c>
      <c r="AD25" s="4">
        <f t="shared" si="33"/>
        <v>0</v>
      </c>
      <c r="AE25" s="4">
        <f t="shared" si="34"/>
        <v>0</v>
      </c>
      <c r="AF25" s="3" t="str">
        <f t="shared" si="35"/>
        <v/>
      </c>
      <c r="AG25" s="2" t="s">
        <v>63</v>
      </c>
      <c r="AH25" s="3" t="str">
        <f t="shared" si="36"/>
        <v>NA</v>
      </c>
      <c r="AI25" s="5" t="str">
        <f t="shared" si="0"/>
        <v>NA</v>
      </c>
      <c r="AJ25" s="6">
        <f t="shared" si="37"/>
        <v>0</v>
      </c>
      <c r="AK25" s="3" t="str">
        <f t="shared" si="1"/>
        <v>NA</v>
      </c>
      <c r="AL25" s="310"/>
      <c r="AM25" s="317"/>
      <c r="AN25" s="310"/>
      <c r="AO25" s="315"/>
      <c r="AP25" s="340"/>
      <c r="AQ25" s="342"/>
      <c r="AR25" s="345"/>
      <c r="AS25" s="315"/>
      <c r="AT25" s="315"/>
      <c r="AU25" s="330"/>
      <c r="AV25" s="333" t="str">
        <f t="shared" si="26"/>
        <v/>
      </c>
      <c r="AW25" s="88"/>
      <c r="AX25" s="120"/>
      <c r="AY25" s="120"/>
      <c r="AZ25" s="88"/>
      <c r="BA25" s="120"/>
      <c r="BB25" s="88"/>
    </row>
  </sheetData>
  <mergeCells count="130">
    <mergeCell ref="G21:G25"/>
    <mergeCell ref="I21:I25"/>
    <mergeCell ref="J21:J25"/>
    <mergeCell ref="K21:K25"/>
    <mergeCell ref="L21:L25"/>
    <mergeCell ref="M21:M25"/>
    <mergeCell ref="AY16:AY20"/>
    <mergeCell ref="AZ16:AZ20"/>
    <mergeCell ref="BA16:BA20"/>
    <mergeCell ref="AL16:AL20"/>
    <mergeCell ref="AQ21:AQ25"/>
    <mergeCell ref="AR21:AR25"/>
    <mergeCell ref="AS21:AS25"/>
    <mergeCell ref="AT21:AT25"/>
    <mergeCell ref="AU21:AU25"/>
    <mergeCell ref="AV21:AV25"/>
    <mergeCell ref="N21:N25"/>
    <mergeCell ref="AL21:AL25"/>
    <mergeCell ref="AM21:AM25"/>
    <mergeCell ref="AN21:AN25"/>
    <mergeCell ref="AO21:AO25"/>
    <mergeCell ref="AP21:AP25"/>
    <mergeCell ref="BB16:BB20"/>
    <mergeCell ref="A21:A25"/>
    <mergeCell ref="B21:B25"/>
    <mergeCell ref="C21:C25"/>
    <mergeCell ref="D21:D25"/>
    <mergeCell ref="E21:E25"/>
    <mergeCell ref="F21:F25"/>
    <mergeCell ref="AS16:AS20"/>
    <mergeCell ref="AT16:AT20"/>
    <mergeCell ref="AU16:AU20"/>
    <mergeCell ref="AV16:AV20"/>
    <mergeCell ref="AW16:AW20"/>
    <mergeCell ref="AX16:AX20"/>
    <mergeCell ref="AM16:AM20"/>
    <mergeCell ref="AN16:AN20"/>
    <mergeCell ref="AO16:AO20"/>
    <mergeCell ref="AP16:AP20"/>
    <mergeCell ref="AQ16:AQ20"/>
    <mergeCell ref="AR16:AR20"/>
    <mergeCell ref="J16:J20"/>
    <mergeCell ref="K16:K20"/>
    <mergeCell ref="L16:L20"/>
    <mergeCell ref="M16:M20"/>
    <mergeCell ref="N16:N20"/>
    <mergeCell ref="AV11:AV15"/>
    <mergeCell ref="A16:A20"/>
    <mergeCell ref="B16:B20"/>
    <mergeCell ref="C16:C20"/>
    <mergeCell ref="D16:D20"/>
    <mergeCell ref="E16:E20"/>
    <mergeCell ref="F16:F20"/>
    <mergeCell ref="G16:G20"/>
    <mergeCell ref="H16:H20"/>
    <mergeCell ref="I16:I20"/>
    <mergeCell ref="AP11:AP15"/>
    <mergeCell ref="AQ11:AQ15"/>
    <mergeCell ref="AR11:AR15"/>
    <mergeCell ref="AS11:AS15"/>
    <mergeCell ref="AT11:AT15"/>
    <mergeCell ref="AU11:AU15"/>
    <mergeCell ref="M11:M15"/>
    <mergeCell ref="N11:N15"/>
    <mergeCell ref="AL11:AL15"/>
    <mergeCell ref="AM11:AM15"/>
    <mergeCell ref="AN11:AN15"/>
    <mergeCell ref="AO11:AO15"/>
    <mergeCell ref="F11:F15"/>
    <mergeCell ref="G11:G15"/>
    <mergeCell ref="I11:I15"/>
    <mergeCell ref="J11:J15"/>
    <mergeCell ref="K11:K15"/>
    <mergeCell ref="L11:L15"/>
    <mergeCell ref="J9:J10"/>
    <mergeCell ref="K9:K10"/>
    <mergeCell ref="L9:L10"/>
    <mergeCell ref="M9:M10"/>
    <mergeCell ref="N9:N10"/>
    <mergeCell ref="A11:A15"/>
    <mergeCell ref="B11:B15"/>
    <mergeCell ref="C11:C15"/>
    <mergeCell ref="D11:D15"/>
    <mergeCell ref="E11:E15"/>
    <mergeCell ref="AZ7:AZ10"/>
    <mergeCell ref="BA7:BA10"/>
    <mergeCell ref="BB7:BB10"/>
    <mergeCell ref="O8:O10"/>
    <mergeCell ref="P8:P10"/>
    <mergeCell ref="Q8:AO9"/>
    <mergeCell ref="AP8:AP10"/>
    <mergeCell ref="AQ8:AQ10"/>
    <mergeCell ref="AR8:AR10"/>
    <mergeCell ref="AT7:AT10"/>
    <mergeCell ref="AU7:AU10"/>
    <mergeCell ref="AV7:AV10"/>
    <mergeCell ref="AW7:AW10"/>
    <mergeCell ref="AX7:AX10"/>
    <mergeCell ref="AY7:AY10"/>
    <mergeCell ref="A7:A10"/>
    <mergeCell ref="B7:H8"/>
    <mergeCell ref="I7:K8"/>
    <mergeCell ref="L7:N8"/>
    <mergeCell ref="O7:AR7"/>
    <mergeCell ref="AS7:AS10"/>
    <mergeCell ref="B9:B10"/>
    <mergeCell ref="C9:G9"/>
    <mergeCell ref="H9:H10"/>
    <mergeCell ref="I9:I10"/>
    <mergeCell ref="W5:Z5"/>
    <mergeCell ref="AA5:AB5"/>
    <mergeCell ref="AC5:AE5"/>
    <mergeCell ref="A6:F6"/>
    <mergeCell ref="G6:O6"/>
    <mergeCell ref="Q6:AE6"/>
    <mergeCell ref="A5:F5"/>
    <mergeCell ref="G5:H5"/>
    <mergeCell ref="J5:M5"/>
    <mergeCell ref="N5:O5"/>
    <mergeCell ref="R5:S5"/>
    <mergeCell ref="T5:V5"/>
    <mergeCell ref="A1:B4"/>
    <mergeCell ref="C1:AZ1"/>
    <mergeCell ref="BA1:BB1"/>
    <mergeCell ref="C2:AZ2"/>
    <mergeCell ref="BA2:BB2"/>
    <mergeCell ref="C3:AZ3"/>
    <mergeCell ref="BA3:BB3"/>
    <mergeCell ref="C4:AZ4"/>
    <mergeCell ref="BA4:BB4"/>
  </mergeCells>
  <conditionalFormatting sqref="K11">
    <cfRule type="cellIs" dxfId="1050" priority="92" operator="equal">
      <formula>"Rara Vez"</formula>
    </cfRule>
    <cfRule type="cellIs" dxfId="1049" priority="91" operator="equal">
      <formula>"Improbable"</formula>
    </cfRule>
    <cfRule type="cellIs" dxfId="1048" priority="90" operator="equal">
      <formula>"Posible"</formula>
    </cfRule>
    <cfRule type="cellIs" dxfId="1047" priority="89" operator="equal">
      <formula>"Probable"</formula>
    </cfRule>
    <cfRule type="cellIs" dxfId="1046" priority="88" operator="equal">
      <formula>"Casi seguro"</formula>
    </cfRule>
  </conditionalFormatting>
  <conditionalFormatting sqref="K16">
    <cfRule type="cellIs" dxfId="1045" priority="66" operator="equal">
      <formula>"Posible"</formula>
    </cfRule>
    <cfRule type="cellIs" dxfId="1044" priority="65" operator="equal">
      <formula>"Probable"</formula>
    </cfRule>
    <cfRule type="cellIs" dxfId="1043" priority="67" operator="equal">
      <formula>"Improbable"</formula>
    </cfRule>
    <cfRule type="cellIs" dxfId="1042" priority="68" operator="equal">
      <formula>"Rara Vez"</formula>
    </cfRule>
    <cfRule type="cellIs" dxfId="1041" priority="64" operator="equal">
      <formula>"Casi seguro"</formula>
    </cfRule>
  </conditionalFormatting>
  <conditionalFormatting sqref="K21">
    <cfRule type="cellIs" dxfId="1040" priority="43" operator="equal">
      <formula>"Improbable"</formula>
    </cfRule>
    <cfRule type="cellIs" dxfId="1039" priority="40" operator="equal">
      <formula>"Casi seguro"</formula>
    </cfRule>
    <cfRule type="cellIs" dxfId="1038" priority="41" operator="equal">
      <formula>"Probable"</formula>
    </cfRule>
    <cfRule type="cellIs" dxfId="1037" priority="42" operator="equal">
      <formula>"Posible"</formula>
    </cfRule>
    <cfRule type="cellIs" dxfId="1036" priority="44" operator="equal">
      <formula>"Rara Vez"</formula>
    </cfRule>
  </conditionalFormatting>
  <conditionalFormatting sqref="M11">
    <cfRule type="cellIs" dxfId="1035" priority="87" operator="equal">
      <formula>"Moderado"</formula>
    </cfRule>
    <cfRule type="cellIs" dxfId="1034" priority="86" operator="equal">
      <formula>"Mayor"</formula>
    </cfRule>
    <cfRule type="cellIs" dxfId="1033" priority="85" operator="equal">
      <formula>"Catastrofico"</formula>
    </cfRule>
  </conditionalFormatting>
  <conditionalFormatting sqref="M16">
    <cfRule type="cellIs" dxfId="1032" priority="61" operator="equal">
      <formula>"Catastrofico"</formula>
    </cfRule>
    <cfRule type="cellIs" dxfId="1031" priority="62" operator="equal">
      <formula>"Mayor"</formula>
    </cfRule>
    <cfRule type="cellIs" dxfId="1030" priority="63" operator="equal">
      <formula>"Moderado"</formula>
    </cfRule>
  </conditionalFormatting>
  <conditionalFormatting sqref="M21">
    <cfRule type="cellIs" dxfId="1029" priority="37" operator="equal">
      <formula>"Catastrofico"</formula>
    </cfRule>
    <cfRule type="cellIs" dxfId="1028" priority="38" operator="equal">
      <formula>"Mayor"</formula>
    </cfRule>
    <cfRule type="cellIs" dxfId="1027" priority="39" operator="equal">
      <formula>"Moderado"</formula>
    </cfRule>
  </conditionalFormatting>
  <conditionalFormatting sqref="N11">
    <cfRule type="cellIs" dxfId="1026" priority="83" operator="equal">
      <formula>"Moderado"</formula>
    </cfRule>
    <cfRule type="cellIs" dxfId="1025" priority="84" operator="equal">
      <formula>"Bajo"</formula>
    </cfRule>
    <cfRule type="cellIs" dxfId="1024" priority="82" operator="equal">
      <formula>"Alto"</formula>
    </cfRule>
    <cfRule type="cellIs" dxfId="1023" priority="81" operator="equal">
      <formula>"Extremo"</formula>
    </cfRule>
  </conditionalFormatting>
  <conditionalFormatting sqref="N16">
    <cfRule type="cellIs" dxfId="1022" priority="57" operator="equal">
      <formula>"Extremo"</formula>
    </cfRule>
    <cfRule type="cellIs" dxfId="1021" priority="60" operator="equal">
      <formula>"Bajo"</formula>
    </cfRule>
    <cfRule type="cellIs" dxfId="1020" priority="58" operator="equal">
      <formula>"Alto"</formula>
    </cfRule>
    <cfRule type="cellIs" dxfId="1019" priority="59" operator="equal">
      <formula>"Moderado"</formula>
    </cfRule>
  </conditionalFormatting>
  <conditionalFormatting sqref="N21">
    <cfRule type="cellIs" dxfId="1018" priority="35" operator="equal">
      <formula>"Moderado"</formula>
    </cfRule>
    <cfRule type="cellIs" dxfId="1017" priority="33" operator="equal">
      <formula>"Extremo"</formula>
    </cfRule>
    <cfRule type="cellIs" dxfId="1016" priority="36" operator="equal">
      <formula>"Bajo"</formula>
    </cfRule>
    <cfRule type="cellIs" dxfId="1015" priority="34" operator="equal">
      <formula>"Alto"</formula>
    </cfRule>
  </conditionalFormatting>
  <conditionalFormatting sqref="AG11:AG25">
    <cfRule type="cellIs" dxfId="1014" priority="1" operator="equal">
      <formula>"Catastrofico"</formula>
    </cfRule>
    <cfRule type="cellIs" dxfId="1013" priority="2" operator="equal">
      <formula>"Mayor"</formula>
    </cfRule>
    <cfRule type="cellIs" dxfId="1012" priority="3" operator="equal">
      <formula>"Moderado"</formula>
    </cfRule>
    <cfRule type="cellIs" dxfId="1011" priority="4" operator="equal">
      <formula>"Menor"</formula>
    </cfRule>
    <cfRule type="cellIs" dxfId="1010" priority="5" operator="equal">
      <formula>"Leve"</formula>
    </cfRule>
  </conditionalFormatting>
  <conditionalFormatting sqref="AS11">
    <cfRule type="cellIs" dxfId="1009" priority="80" operator="equal">
      <formula>"Rara Vez"</formula>
    </cfRule>
    <cfRule type="cellIs" dxfId="1008" priority="79" operator="equal">
      <formula>"Improbable"</formula>
    </cfRule>
    <cfRule type="cellIs" dxfId="1007" priority="78" operator="equal">
      <formula>"Posible"</formula>
    </cfRule>
    <cfRule type="cellIs" dxfId="1006" priority="77" operator="equal">
      <formula>"Probable"</formula>
    </cfRule>
    <cfRule type="cellIs" dxfId="1005" priority="76" operator="equal">
      <formula>"Casi seguro"</formula>
    </cfRule>
  </conditionalFormatting>
  <conditionalFormatting sqref="AS16">
    <cfRule type="cellIs" dxfId="1004" priority="54" operator="equal">
      <formula>"Posible"</formula>
    </cfRule>
    <cfRule type="cellIs" dxfId="1003" priority="53" operator="equal">
      <formula>"Probable"</formula>
    </cfRule>
    <cfRule type="cellIs" dxfId="1002" priority="52" operator="equal">
      <formula>"Casi seguro"</formula>
    </cfRule>
    <cfRule type="cellIs" dxfId="1001" priority="56" operator="equal">
      <formula>"Rara Vez"</formula>
    </cfRule>
    <cfRule type="cellIs" dxfId="1000" priority="55" operator="equal">
      <formula>"Improbable"</formula>
    </cfRule>
  </conditionalFormatting>
  <conditionalFormatting sqref="AS21">
    <cfRule type="cellIs" dxfId="999" priority="30" operator="equal">
      <formula>"Posible"</formula>
    </cfRule>
    <cfRule type="cellIs" dxfId="998" priority="28" operator="equal">
      <formula>"Casi seguro"</formula>
    </cfRule>
    <cfRule type="cellIs" dxfId="997" priority="31" operator="equal">
      <formula>"Improbable"</formula>
    </cfRule>
    <cfRule type="cellIs" dxfId="996" priority="32" operator="equal">
      <formula>"Rara Vez"</formula>
    </cfRule>
    <cfRule type="cellIs" dxfId="995" priority="29" operator="equal">
      <formula>"Probable"</formula>
    </cfRule>
  </conditionalFormatting>
  <conditionalFormatting sqref="AT11">
    <cfRule type="cellIs" dxfId="994" priority="73" operator="equal">
      <formula>"Catastrofico"</formula>
    </cfRule>
    <cfRule type="cellIs" dxfId="993" priority="75" operator="equal">
      <formula>"Moderado"</formula>
    </cfRule>
    <cfRule type="cellIs" dxfId="992" priority="74" operator="equal">
      <formula>"Mayor"</formula>
    </cfRule>
  </conditionalFormatting>
  <conditionalFormatting sqref="AT16">
    <cfRule type="cellIs" dxfId="991" priority="49" operator="equal">
      <formula>"Catastrofico"</formula>
    </cfRule>
    <cfRule type="cellIs" dxfId="990" priority="51" operator="equal">
      <formula>"Moderado"</formula>
    </cfRule>
    <cfRule type="cellIs" dxfId="989" priority="50" operator="equal">
      <formula>"Mayor"</formula>
    </cfRule>
  </conditionalFormatting>
  <conditionalFormatting sqref="AT21">
    <cfRule type="cellIs" dxfId="988" priority="25" operator="equal">
      <formula>"Catastrofico"</formula>
    </cfRule>
    <cfRule type="cellIs" dxfId="987" priority="26" operator="equal">
      <formula>"Mayor"</formula>
    </cfRule>
    <cfRule type="cellIs" dxfId="986" priority="27" operator="equal">
      <formula>"Moderado"</formula>
    </cfRule>
  </conditionalFormatting>
  <conditionalFormatting sqref="AU11">
    <cfRule type="cellIs" dxfId="985" priority="69" operator="equal">
      <formula>"Extremo"</formula>
    </cfRule>
    <cfRule type="cellIs" dxfId="984" priority="71" operator="equal">
      <formula>"Moderado"</formula>
    </cfRule>
    <cfRule type="cellIs" dxfId="983" priority="70" operator="equal">
      <formula>"Alto"</formula>
    </cfRule>
    <cfRule type="cellIs" dxfId="982" priority="72" operator="equal">
      <formula>"Bajo"</formula>
    </cfRule>
  </conditionalFormatting>
  <conditionalFormatting sqref="AU16">
    <cfRule type="cellIs" dxfId="981" priority="45" operator="equal">
      <formula>"Extremo"</formula>
    </cfRule>
    <cfRule type="cellIs" dxfId="980" priority="46" operator="equal">
      <formula>"Alto"</formula>
    </cfRule>
    <cfRule type="cellIs" dxfId="979" priority="47" operator="equal">
      <formula>"Moderado"</formula>
    </cfRule>
    <cfRule type="cellIs" dxfId="978" priority="48" operator="equal">
      <formula>"Bajo"</formula>
    </cfRule>
  </conditionalFormatting>
  <conditionalFormatting sqref="AU21">
    <cfRule type="cellIs" dxfId="977" priority="22" operator="equal">
      <formula>"Alto"</formula>
    </cfRule>
    <cfRule type="cellIs" dxfId="976" priority="23" operator="equal">
      <formula>"Moderado"</formula>
    </cfRule>
    <cfRule type="cellIs" dxfId="975" priority="21" operator="equal">
      <formula>"Extremo"</formula>
    </cfRule>
    <cfRule type="cellIs" dxfId="974" priority="24" operator="equal">
      <formula>"Bajo"</formula>
    </cfRule>
  </conditionalFormatting>
  <dataValidations count="12">
    <dataValidation type="list" allowBlank="1" showInputMessage="1" showErrorMessage="1" sqref="I11:I25" xr:uid="{00000000-0002-0000-0C00-000000000000}">
      <formula1>"N/A, Mas de 1 vez al año,Al menos 1 vez en el ultimo año,Al menos 1 vez en los ultimos 2 años,Al menos 1 vez en los ultimos 5 años,No se ha presentado en los ultimos 5 años"</formula1>
    </dataValidation>
    <dataValidation type="list" allowBlank="1" showInputMessage="1" showErrorMessage="1" sqref="G11:G25" xr:uid="{00000000-0002-0000-0C00-000001000000}">
      <formula1>"CORRUPCION,NA"</formula1>
    </dataValidation>
    <dataValidation type="list" allowBlank="1" showInputMessage="1" showErrorMessage="1" sqref="AG11:AG25" xr:uid="{00000000-0002-0000-0C00-000002000000}">
      <formula1>"NA,El control se ejecuta de manera consistente por parte del responsable,El control se ejecuta algunas veces por parte del responsable,El control no se ejecuta por parte del responsable"</formula1>
    </dataValidation>
    <dataValidation type="list" allowBlank="1" showInputMessage="1" showErrorMessage="1" sqref="AC11:AC25" xr:uid="{00000000-0002-0000-0C00-000003000000}">
      <formula1>"Completa,Incompleta,No existe,NA"</formula1>
    </dataValidation>
    <dataValidation type="list" allowBlank="1" showInputMessage="1" showErrorMessage="1" sqref="AA11:AA25" xr:uid="{00000000-0002-0000-0C00-000004000000}">
      <formula1>"NA,Se investigan y resuelven oportunamente,No se investigan y resuelven oportunamente"</formula1>
    </dataValidation>
    <dataValidation type="list" allowBlank="1" showInputMessage="1" showErrorMessage="1" sqref="Y11:Y25" xr:uid="{00000000-0002-0000-0C00-000005000000}">
      <formula1>"Confiable,No confiable,NA"</formula1>
    </dataValidation>
    <dataValidation type="list" allowBlank="1" showInputMessage="1" showErrorMessage="1" sqref="W11:W25" xr:uid="{00000000-0002-0000-0C00-000006000000}">
      <formula1>"Prevenir, Detectar,No es control,NA"</formula1>
    </dataValidation>
    <dataValidation type="list" allowBlank="1" showInputMessage="1" showErrorMessage="1" sqref="U11:U25" xr:uid="{00000000-0002-0000-0C00-000007000000}">
      <formula1>"Oportuna, Inoportuna,NA"</formula1>
    </dataValidation>
    <dataValidation type="list" allowBlank="1" showInputMessage="1" showErrorMessage="1" sqref="S11:S25" xr:uid="{00000000-0002-0000-0C00-000008000000}">
      <formula1>"Adecuado, Inadecuado,NA"</formula1>
    </dataValidation>
    <dataValidation type="list" allowBlank="1" showInputMessage="1" showErrorMessage="1" sqref="Q11:Q25" xr:uid="{00000000-0002-0000-0C00-000009000000}">
      <formula1>"Asignado, No Asignado,NA"</formula1>
    </dataValidation>
    <dataValidation type="list" allowBlank="1" showInputMessage="1" showErrorMessage="1" sqref="R5" xr:uid="{00000000-0002-0000-0C00-00000A000000}">
      <formula1>"Estrategico,Misional,Apoyo"</formula1>
    </dataValidation>
    <dataValidation type="list" allowBlank="1" showInputMessage="1" showErrorMessage="1" sqref="AO11 AO16 AO21" xr:uid="{00000000-0002-0000-0C00-00000B000000}">
      <formula1>"directamente,no disminuye"</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B15"/>
  <sheetViews>
    <sheetView zoomScale="80" zoomScaleNormal="80" workbookViewId="0">
      <selection activeCell="A11" sqref="A11:A15"/>
    </sheetView>
  </sheetViews>
  <sheetFormatPr baseColWidth="10" defaultRowHeight="15"/>
  <cols>
    <col min="1" max="1" width="6.5" customWidth="1"/>
    <col min="2" max="2" width="16.83203125" customWidth="1"/>
    <col min="3" max="6" width="4.1640625" customWidth="1"/>
    <col min="7" max="7" width="13.83203125" customWidth="1"/>
    <col min="8" max="8" width="16.5" bestFit="1" customWidth="1"/>
    <col min="9" max="9" width="11.33203125" customWidth="1"/>
    <col min="10" max="10" width="8.6640625" customWidth="1"/>
    <col min="11" max="11" width="11.5" customWidth="1"/>
    <col min="12" max="12" width="10.1640625" customWidth="1"/>
    <col min="13" max="13" width="14" customWidth="1"/>
    <col min="14" max="14" width="12.6640625" customWidth="1"/>
    <col min="15" max="15" width="8.5" customWidth="1"/>
    <col min="16" max="16" width="67.5" customWidth="1"/>
    <col min="17" max="17" width="12.33203125" customWidth="1"/>
    <col min="18" max="18" width="5.6640625" customWidth="1"/>
    <col min="19" max="19" width="9.83203125" customWidth="1"/>
    <col min="20" max="20" width="6.83203125" customWidth="1"/>
    <col min="21" max="21" width="9.6640625" customWidth="1"/>
    <col min="22" max="22" width="6.83203125" customWidth="1"/>
    <col min="23" max="23" width="8.5" customWidth="1"/>
    <col min="24" max="24" width="6.83203125" customWidth="1"/>
    <col min="25" max="25" width="12.1640625" customWidth="1"/>
    <col min="26" max="26" width="6.83203125" customWidth="1"/>
    <col min="27" max="27" width="12.5" customWidth="1"/>
    <col min="28" max="28" width="6.1640625" customWidth="1"/>
    <col min="29" max="30" width="9.83203125" customWidth="1"/>
    <col min="31" max="31" width="8.83203125" customWidth="1"/>
    <col min="32" max="33" width="13.6640625" customWidth="1"/>
    <col min="34" max="41" width="10.83203125" customWidth="1"/>
    <col min="42" max="42" width="8.5" customWidth="1"/>
    <col min="43" max="43" width="0" hidden="1" customWidth="1"/>
    <col min="44" max="44" width="8.5" customWidth="1"/>
    <col min="45" max="45" width="12" customWidth="1"/>
    <col min="46" max="46" width="13.33203125" customWidth="1"/>
    <col min="47" max="47" width="12.6640625" customWidth="1"/>
    <col min="48" max="48" width="12" customWidth="1"/>
    <col min="49" max="49" width="17.33203125" customWidth="1"/>
    <col min="50" max="50" width="12.5" customWidth="1"/>
    <col min="51" max="51" width="14.5" customWidth="1"/>
    <col min="52" max="54" width="17.33203125" customWidth="1"/>
  </cols>
  <sheetData>
    <row r="1" spans="1:54" ht="16">
      <c r="A1" s="413"/>
      <c r="B1" s="413"/>
      <c r="C1" s="282" t="s">
        <v>55</v>
      </c>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283" t="s">
        <v>56</v>
      </c>
      <c r="BB1" s="284"/>
    </row>
    <row r="2" spans="1:54" ht="16">
      <c r="A2" s="413"/>
      <c r="B2" s="413"/>
      <c r="C2" s="282" t="s">
        <v>57</v>
      </c>
      <c r="D2" s="282"/>
      <c r="E2" s="282"/>
      <c r="F2" s="282"/>
      <c r="G2" s="282"/>
      <c r="H2" s="282"/>
      <c r="I2" s="282"/>
      <c r="J2" s="282"/>
      <c r="K2" s="282"/>
      <c r="L2" s="282"/>
      <c r="M2" s="282"/>
      <c r="N2" s="282"/>
      <c r="O2" s="282"/>
      <c r="P2" s="282"/>
      <c r="Q2" s="282"/>
      <c r="R2" s="282"/>
      <c r="S2" s="282"/>
      <c r="T2" s="282"/>
      <c r="U2" s="282"/>
      <c r="V2" s="282"/>
      <c r="W2" s="282"/>
      <c r="X2" s="282"/>
      <c r="Y2" s="282"/>
      <c r="Z2" s="282"/>
      <c r="AA2" s="282"/>
      <c r="AB2" s="282"/>
      <c r="AC2" s="282"/>
      <c r="AD2" s="282"/>
      <c r="AE2" s="282"/>
      <c r="AF2" s="282"/>
      <c r="AG2" s="282"/>
      <c r="AH2" s="282"/>
      <c r="AI2" s="282"/>
      <c r="AJ2" s="282"/>
      <c r="AK2" s="282"/>
      <c r="AL2" s="282"/>
      <c r="AM2" s="282"/>
      <c r="AN2" s="282"/>
      <c r="AO2" s="282"/>
      <c r="AP2" s="282"/>
      <c r="AQ2" s="282"/>
      <c r="AR2" s="282"/>
      <c r="AS2" s="282"/>
      <c r="AT2" s="282"/>
      <c r="AU2" s="282"/>
      <c r="AV2" s="282"/>
      <c r="AW2" s="282"/>
      <c r="AX2" s="282"/>
      <c r="AY2" s="282"/>
      <c r="AZ2" s="282"/>
      <c r="BA2" s="283" t="s">
        <v>64</v>
      </c>
      <c r="BB2" s="283"/>
    </row>
    <row r="3" spans="1:54" ht="16">
      <c r="A3" s="413"/>
      <c r="B3" s="413"/>
      <c r="C3" s="285" t="s">
        <v>58</v>
      </c>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7"/>
      <c r="BA3" s="283" t="s">
        <v>65</v>
      </c>
      <c r="BB3" s="283"/>
    </row>
    <row r="4" spans="1:54" ht="16">
      <c r="A4" s="413"/>
      <c r="B4" s="413"/>
      <c r="C4" s="288" t="s">
        <v>124</v>
      </c>
      <c r="D4" s="289"/>
      <c r="E4" s="289"/>
      <c r="F4" s="289"/>
      <c r="G4" s="289"/>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90"/>
      <c r="BA4" s="283" t="s">
        <v>59</v>
      </c>
      <c r="BB4" s="283"/>
    </row>
    <row r="5" spans="1:54" ht="17">
      <c r="A5" s="397" t="s">
        <v>125</v>
      </c>
      <c r="B5" s="398"/>
      <c r="C5" s="398"/>
      <c r="D5" s="398"/>
      <c r="E5" s="398"/>
      <c r="F5" s="399"/>
      <c r="G5" s="406" t="s">
        <v>60</v>
      </c>
      <c r="H5" s="407"/>
      <c r="I5" s="46" t="s">
        <v>126</v>
      </c>
      <c r="J5" s="408" t="s">
        <v>425</v>
      </c>
      <c r="K5" s="409"/>
      <c r="L5" s="409"/>
      <c r="M5" s="409"/>
      <c r="N5" s="271" t="s">
        <v>128</v>
      </c>
      <c r="O5" s="272"/>
      <c r="P5" s="8"/>
      <c r="Q5" s="47" t="s">
        <v>129</v>
      </c>
      <c r="R5" s="410" t="s">
        <v>413</v>
      </c>
      <c r="S5" s="411"/>
      <c r="T5" s="308" t="s">
        <v>61</v>
      </c>
      <c r="U5" s="309"/>
      <c r="V5" s="412"/>
      <c r="W5" s="583"/>
      <c r="X5" s="274"/>
      <c r="Y5" s="274"/>
      <c r="Z5" s="275"/>
      <c r="AA5" s="271" t="s">
        <v>62</v>
      </c>
      <c r="AB5" s="272"/>
      <c r="AC5" s="394">
        <v>2024</v>
      </c>
      <c r="AD5" s="395"/>
      <c r="AE5" s="396"/>
      <c r="AF5" s="9"/>
      <c r="AG5" s="9"/>
      <c r="AH5" s="9"/>
      <c r="AI5" s="9"/>
      <c r="AJ5" s="9"/>
      <c r="AK5" s="9"/>
      <c r="AL5" s="9"/>
      <c r="AM5" s="9"/>
      <c r="AN5" s="9"/>
      <c r="AO5" s="9"/>
      <c r="AP5" s="9"/>
      <c r="AQ5" s="9"/>
      <c r="AR5" s="9"/>
      <c r="AS5" s="9"/>
      <c r="AT5" s="9"/>
      <c r="AU5" s="9"/>
      <c r="AV5" s="9"/>
      <c r="AW5" s="9"/>
      <c r="AX5" s="9"/>
      <c r="AY5" s="9"/>
      <c r="AZ5" s="9"/>
      <c r="BA5" s="9"/>
      <c r="BB5" s="10"/>
    </row>
    <row r="6" spans="1:54">
      <c r="A6" s="397" t="s">
        <v>131</v>
      </c>
      <c r="B6" s="398"/>
      <c r="C6" s="398"/>
      <c r="D6" s="398"/>
      <c r="E6" s="398"/>
      <c r="F6" s="399"/>
      <c r="G6" s="400" t="s">
        <v>426</v>
      </c>
      <c r="H6" s="401"/>
      <c r="I6" s="401"/>
      <c r="J6" s="401"/>
      <c r="K6" s="401"/>
      <c r="L6" s="401"/>
      <c r="M6" s="401"/>
      <c r="N6" s="401"/>
      <c r="O6" s="402"/>
      <c r="P6" s="48" t="s">
        <v>133</v>
      </c>
      <c r="Q6" s="403"/>
      <c r="R6" s="404"/>
      <c r="S6" s="404"/>
      <c r="T6" s="404"/>
      <c r="U6" s="404"/>
      <c r="V6" s="404"/>
      <c r="W6" s="404"/>
      <c r="X6" s="404"/>
      <c r="Y6" s="404"/>
      <c r="Z6" s="404"/>
      <c r="AA6" s="404"/>
      <c r="AB6" s="404"/>
      <c r="AC6" s="404"/>
      <c r="AD6" s="404"/>
      <c r="AE6" s="405"/>
      <c r="AF6" s="49"/>
      <c r="AG6" s="49"/>
      <c r="AH6" s="49"/>
      <c r="AI6" s="49"/>
      <c r="AJ6" s="49"/>
      <c r="AK6" s="49"/>
      <c r="AL6" s="49"/>
      <c r="AM6" s="49"/>
      <c r="AN6" s="49"/>
      <c r="AO6" s="49"/>
      <c r="AP6" s="49"/>
      <c r="AQ6" s="49"/>
      <c r="AR6" s="49"/>
      <c r="AS6" s="49"/>
      <c r="AT6" s="49"/>
      <c r="AU6" s="49"/>
      <c r="AV6" s="49"/>
      <c r="AW6" s="49"/>
      <c r="AX6" s="49"/>
      <c r="AY6" s="49"/>
      <c r="AZ6" s="49"/>
      <c r="BA6" s="49"/>
      <c r="BB6" s="50"/>
    </row>
    <row r="7" spans="1:54" ht="16">
      <c r="A7" s="291" t="s">
        <v>37</v>
      </c>
      <c r="B7" s="295" t="s">
        <v>38</v>
      </c>
      <c r="C7" s="296"/>
      <c r="D7" s="296"/>
      <c r="E7" s="296"/>
      <c r="F7" s="296"/>
      <c r="G7" s="296"/>
      <c r="H7" s="297"/>
      <c r="I7" s="307" t="s">
        <v>39</v>
      </c>
      <c r="J7" s="307"/>
      <c r="K7" s="307"/>
      <c r="L7" s="295" t="s">
        <v>40</v>
      </c>
      <c r="M7" s="296"/>
      <c r="N7" s="296"/>
      <c r="O7" s="308" t="s">
        <v>0</v>
      </c>
      <c r="P7" s="309"/>
      <c r="Q7" s="309"/>
      <c r="R7" s="309"/>
      <c r="S7" s="309"/>
      <c r="T7" s="309"/>
      <c r="U7" s="309"/>
      <c r="V7" s="309"/>
      <c r="W7" s="309"/>
      <c r="X7" s="309"/>
      <c r="Y7" s="309"/>
      <c r="Z7" s="309"/>
      <c r="AA7" s="309"/>
      <c r="AB7" s="309"/>
      <c r="AC7" s="309"/>
      <c r="AD7" s="309"/>
      <c r="AE7" s="309"/>
      <c r="AF7" s="309"/>
      <c r="AG7" s="309"/>
      <c r="AH7" s="309"/>
      <c r="AI7" s="309"/>
      <c r="AJ7" s="309"/>
      <c r="AK7" s="309"/>
      <c r="AL7" s="309"/>
      <c r="AM7" s="309"/>
      <c r="AN7" s="309"/>
      <c r="AO7" s="309"/>
      <c r="AP7" s="309"/>
      <c r="AQ7" s="309"/>
      <c r="AR7" s="309"/>
      <c r="AS7" s="307" t="s">
        <v>27</v>
      </c>
      <c r="AT7" s="307" t="s">
        <v>28</v>
      </c>
      <c r="AU7" s="307" t="s">
        <v>29</v>
      </c>
      <c r="AV7" s="307" t="s">
        <v>30</v>
      </c>
      <c r="AW7" s="291" t="s">
        <v>31</v>
      </c>
      <c r="AX7" s="291" t="s">
        <v>32</v>
      </c>
      <c r="AY7" s="291" t="s">
        <v>33</v>
      </c>
      <c r="AZ7" s="291" t="s">
        <v>34</v>
      </c>
      <c r="BA7" s="291" t="s">
        <v>35</v>
      </c>
      <c r="BB7" s="291" t="s">
        <v>36</v>
      </c>
    </row>
    <row r="8" spans="1:54">
      <c r="A8" s="292"/>
      <c r="B8" s="298"/>
      <c r="C8" s="299"/>
      <c r="D8" s="299"/>
      <c r="E8" s="299"/>
      <c r="F8" s="299"/>
      <c r="G8" s="299"/>
      <c r="H8" s="300"/>
      <c r="I8" s="307"/>
      <c r="J8" s="307"/>
      <c r="K8" s="307"/>
      <c r="L8" s="298"/>
      <c r="M8" s="299"/>
      <c r="N8" s="299"/>
      <c r="O8" s="294" t="s">
        <v>1</v>
      </c>
      <c r="P8" s="294" t="s">
        <v>2</v>
      </c>
      <c r="Q8" s="295" t="s">
        <v>3</v>
      </c>
      <c r="R8" s="296"/>
      <c r="S8" s="296"/>
      <c r="T8" s="296"/>
      <c r="U8" s="296"/>
      <c r="V8" s="296"/>
      <c r="W8" s="296"/>
      <c r="X8" s="296"/>
      <c r="Y8" s="296"/>
      <c r="Z8" s="296"/>
      <c r="AA8" s="296"/>
      <c r="AB8" s="296"/>
      <c r="AC8" s="296"/>
      <c r="AD8" s="296"/>
      <c r="AE8" s="296"/>
      <c r="AF8" s="296"/>
      <c r="AG8" s="296"/>
      <c r="AH8" s="296"/>
      <c r="AI8" s="296"/>
      <c r="AJ8" s="296"/>
      <c r="AK8" s="296"/>
      <c r="AL8" s="296"/>
      <c r="AM8" s="296"/>
      <c r="AN8" s="296"/>
      <c r="AO8" s="297"/>
      <c r="AP8" s="301" t="s">
        <v>4</v>
      </c>
      <c r="AQ8" s="291" t="s">
        <v>5</v>
      </c>
      <c r="AR8" s="304" t="s">
        <v>6</v>
      </c>
      <c r="AS8" s="307"/>
      <c r="AT8" s="307"/>
      <c r="AU8" s="307"/>
      <c r="AV8" s="307"/>
      <c r="AW8" s="292"/>
      <c r="AX8" s="292"/>
      <c r="AY8" s="292"/>
      <c r="AZ8" s="292"/>
      <c r="BA8" s="292"/>
      <c r="BB8" s="292"/>
    </row>
    <row r="9" spans="1:54">
      <c r="A9" s="292"/>
      <c r="B9" s="291" t="s">
        <v>41</v>
      </c>
      <c r="C9" s="304" t="s">
        <v>42</v>
      </c>
      <c r="D9" s="312"/>
      <c r="E9" s="312"/>
      <c r="F9" s="312"/>
      <c r="G9" s="313"/>
      <c r="H9" s="314" t="s">
        <v>43</v>
      </c>
      <c r="I9" s="291" t="s">
        <v>44</v>
      </c>
      <c r="J9" s="291" t="s">
        <v>45</v>
      </c>
      <c r="K9" s="291" t="s">
        <v>46</v>
      </c>
      <c r="L9" s="291" t="s">
        <v>47</v>
      </c>
      <c r="M9" s="291" t="s">
        <v>28</v>
      </c>
      <c r="N9" s="291" t="s">
        <v>48</v>
      </c>
      <c r="O9" s="294"/>
      <c r="P9" s="294"/>
      <c r="Q9" s="298"/>
      <c r="R9" s="299"/>
      <c r="S9" s="299"/>
      <c r="T9" s="299"/>
      <c r="U9" s="299"/>
      <c r="V9" s="299"/>
      <c r="W9" s="299"/>
      <c r="X9" s="299"/>
      <c r="Y9" s="299"/>
      <c r="Z9" s="299"/>
      <c r="AA9" s="299"/>
      <c r="AB9" s="299"/>
      <c r="AC9" s="299"/>
      <c r="AD9" s="299"/>
      <c r="AE9" s="299"/>
      <c r="AF9" s="299"/>
      <c r="AG9" s="299"/>
      <c r="AH9" s="299"/>
      <c r="AI9" s="299"/>
      <c r="AJ9" s="299"/>
      <c r="AK9" s="299"/>
      <c r="AL9" s="299"/>
      <c r="AM9" s="299"/>
      <c r="AN9" s="299"/>
      <c r="AO9" s="300"/>
      <c r="AP9" s="302"/>
      <c r="AQ9" s="292"/>
      <c r="AR9" s="305"/>
      <c r="AS9" s="307"/>
      <c r="AT9" s="307"/>
      <c r="AU9" s="307"/>
      <c r="AV9" s="307"/>
      <c r="AW9" s="292"/>
      <c r="AX9" s="292"/>
      <c r="AY9" s="292"/>
      <c r="AZ9" s="292"/>
      <c r="BA9" s="292"/>
      <c r="BB9" s="292"/>
    </row>
    <row r="10" spans="1:54" ht="76">
      <c r="A10" s="292"/>
      <c r="B10" s="292"/>
      <c r="C10" s="11" t="s">
        <v>49</v>
      </c>
      <c r="D10" s="11" t="s">
        <v>50</v>
      </c>
      <c r="E10" s="11" t="s">
        <v>51</v>
      </c>
      <c r="F10" s="11" t="s">
        <v>52</v>
      </c>
      <c r="G10" s="12" t="s">
        <v>53</v>
      </c>
      <c r="H10" s="314"/>
      <c r="I10" s="293"/>
      <c r="J10" s="293"/>
      <c r="K10" s="293"/>
      <c r="L10" s="293"/>
      <c r="M10" s="293"/>
      <c r="N10" s="293"/>
      <c r="O10" s="294"/>
      <c r="P10" s="294"/>
      <c r="Q10" s="13" t="s">
        <v>7</v>
      </c>
      <c r="R10" s="13" t="s">
        <v>8</v>
      </c>
      <c r="S10" s="13" t="s">
        <v>9</v>
      </c>
      <c r="T10" s="13" t="s">
        <v>8</v>
      </c>
      <c r="U10" s="13" t="s">
        <v>10</v>
      </c>
      <c r="V10" s="13" t="s">
        <v>8</v>
      </c>
      <c r="W10" s="13" t="s">
        <v>11</v>
      </c>
      <c r="X10" s="13" t="s">
        <v>8</v>
      </c>
      <c r="Y10" s="13" t="s">
        <v>12</v>
      </c>
      <c r="Z10" s="13" t="s">
        <v>8</v>
      </c>
      <c r="AA10" s="14" t="s">
        <v>13</v>
      </c>
      <c r="AB10" s="13" t="s">
        <v>8</v>
      </c>
      <c r="AC10" s="14" t="s">
        <v>14</v>
      </c>
      <c r="AD10" s="13" t="s">
        <v>8</v>
      </c>
      <c r="AE10" s="13" t="s">
        <v>15</v>
      </c>
      <c r="AF10" s="15" t="s">
        <v>16</v>
      </c>
      <c r="AG10" s="15" t="s">
        <v>17</v>
      </c>
      <c r="AH10" s="15" t="s">
        <v>18</v>
      </c>
      <c r="AI10" s="15" t="s">
        <v>19</v>
      </c>
      <c r="AJ10" s="15" t="s">
        <v>20</v>
      </c>
      <c r="AK10" s="15" t="s">
        <v>21</v>
      </c>
      <c r="AL10" s="15" t="s">
        <v>22</v>
      </c>
      <c r="AM10" s="15" t="s">
        <v>23</v>
      </c>
      <c r="AN10" s="13" t="s">
        <v>24</v>
      </c>
      <c r="AO10" s="15" t="s">
        <v>25</v>
      </c>
      <c r="AP10" s="303"/>
      <c r="AQ10" s="293"/>
      <c r="AR10" s="306"/>
      <c r="AS10" s="307"/>
      <c r="AT10" s="307"/>
      <c r="AU10" s="307"/>
      <c r="AV10" s="307"/>
      <c r="AW10" s="293"/>
      <c r="AX10" s="293"/>
      <c r="AY10" s="293"/>
      <c r="AZ10" s="293"/>
      <c r="BA10" s="293"/>
      <c r="BB10" s="293"/>
    </row>
    <row r="11" spans="1:54" ht="64">
      <c r="A11" s="310">
        <v>1</v>
      </c>
      <c r="B11" s="570" t="s">
        <v>427</v>
      </c>
      <c r="C11" s="505" t="s">
        <v>66</v>
      </c>
      <c r="D11" s="505" t="s">
        <v>66</v>
      </c>
      <c r="E11" s="505" t="s">
        <v>66</v>
      </c>
      <c r="F11" s="505" t="s">
        <v>66</v>
      </c>
      <c r="G11" s="318" t="s">
        <v>54</v>
      </c>
      <c r="H11" s="372" t="s">
        <v>428</v>
      </c>
      <c r="I11" s="321" t="s">
        <v>297</v>
      </c>
      <c r="J11" s="317">
        <f>IF(I11="","",IF(I11="Mas de 1 vez al año",5,IF(I11="Al menos 1 vez en el ultimo año",4,IF(I11="Al menos 1 vez en los ultimos 2 años",3,IF(I11="Al menos 1 vez en los ultimos 5 años",2,IF(I11="No se ha presentado en los ultimos 5 años",1,))))))</f>
        <v>4</v>
      </c>
      <c r="K11" s="315" t="str">
        <f>IF(J11&lt;=0,"",IF(J11&lt;=1,"Rara Vez",IF(J11&lt;=2,"Improbable",IF(J11&lt;=3,"Posible",IF(J11&lt;=4,"Probable","Casi seguro")))))</f>
        <v>Probable</v>
      </c>
      <c r="L11" s="346">
        <f>+'[12]PREGUNTAS DE IMPACTO'!C23</f>
        <v>10</v>
      </c>
      <c r="M11" s="315" t="str">
        <f>IF(L11&lt;=0,"",IF(L11&lt;=5,"Moderado",IF(L11&lt;=11,"Mayor",IF(L11&lt;=20,"Catastrofico","Catastrofico"))))</f>
        <v>Mayor</v>
      </c>
      <c r="N11" s="316" t="str">
        <f>IF(OR(AND(K11="RaraVez",M11="Insignificante"),AND(K11="Rara Vez",M11="Menor"),AND(K11="Improbable",M11="Insignificante"),AND(K11="Improbable",M11="Menor")),"Bajo",IF(OR(AND(K11="Rara Vez",M11="Moderado"),AND(K11="Improbable",M11="Moderado"),AND(K11="Posible",M11="Menor"),AND(K11="Probable",M11="Insignificante")),"Moderado",IF(OR(AND(K11="Rara Vez",M11="Mayor"),AND(K11="Improbable",M11="Mayor"),AND(K11="Posible",M11="Moderado"),AND(K11="Probable",M11="Moderado"),AND(K11="Probable",M11="Menor"),AND(K11="Casi seguro",M11="Insignificante"),AND(K11="Casi seguro",M11="Menor")),"Alto",IF(OR(AND(K11="Rara Vez",M11="Catastrofico"),AND(K11="Improbable",M11="Catastrofico"),AND(K11="Posible",M11="Catastrofico"),AND(K11="Posible",M11="Mayor"),AND(K11="Probable",M11="Catastrofico"),AND(K11="Probable",M11="Mayor"),AND(K11="Casi seguro",M11="Moderado"),AND(K11="Casi seguro",M11="Mayor"),AND(K11="Casi seguro",M11="Catastrofico")),"Extremo",""))))</f>
        <v>Extremo</v>
      </c>
      <c r="O11" s="3">
        <v>1</v>
      </c>
      <c r="P11" s="20" t="s">
        <v>429</v>
      </c>
      <c r="Q11" s="1" t="s">
        <v>67</v>
      </c>
      <c r="R11" s="3">
        <f>IF(Q11="","",IF(Q11="Asignado",15,IF(Q11="No Asigando",0,)))</f>
        <v>15</v>
      </c>
      <c r="S11" s="1" t="s">
        <v>68</v>
      </c>
      <c r="T11" s="4">
        <f>IF(S11="","",IF(S11="Adecuado",15,IF(S11="inadecuado",0,)))</f>
        <v>15</v>
      </c>
      <c r="U11" s="1" t="s">
        <v>69</v>
      </c>
      <c r="V11" s="4">
        <f>IF(U11="","",IF(U11="Oportuna",15,IF(U11="inoportuna",0,)))</f>
        <v>15</v>
      </c>
      <c r="W11" s="1" t="s">
        <v>70</v>
      </c>
      <c r="X11" s="4">
        <f>IF(W11="","",IF(W11="Prevenir",15,IF(W11="Detectar",10,IF(W11="No es control",0,))))</f>
        <v>15</v>
      </c>
      <c r="Y11" s="1" t="s">
        <v>71</v>
      </c>
      <c r="Z11" s="4">
        <f>IF(Y11="","",IF(Y11="Confiable",15,IF(Y11="No confiable",0,)))</f>
        <v>15</v>
      </c>
      <c r="AA11" s="1" t="s">
        <v>72</v>
      </c>
      <c r="AB11" s="4">
        <f>IF(AA11="","",IF(AA11="Se investigan y resuelven oportunamente",15,IF(AA11="Nose investigan y resuelven oportunamente",0,)))</f>
        <v>15</v>
      </c>
      <c r="AC11" s="1" t="s">
        <v>73</v>
      </c>
      <c r="AD11" s="4">
        <f>IF(AC11="","",IF(AC11="Completa",10,IF(AC11="Incompleta,No existe",5,)))</f>
        <v>10</v>
      </c>
      <c r="AE11" s="4">
        <f>+R11+T11+V11+X11+Z11+AB11+AD11</f>
        <v>100</v>
      </c>
      <c r="AF11" s="3" t="str">
        <f>IF(AE11&lt;=0,"",IF(AE11=0,"NA",IF(AE11&lt;=85,"Debil",IF(AE11&lt;=95,"Moderado",IF(AE11&lt;=100,"Fuerte","Fuerte")))))</f>
        <v>Fuerte</v>
      </c>
      <c r="AG11" s="2" t="s">
        <v>74</v>
      </c>
      <c r="AH11" s="3" t="str">
        <f>IF(AG11="","",IF(AG11="El control no se ejecuta por parte del responsable","Debil",IF(AG11="El control se ejecuta algunas veces por parte del responsable","Moderado",IF(AG11="El control se ejecuta de manera consistente por parte del responsable","Fuerte",IF(AG11="NA","NA","""")))))</f>
        <v>Fuerte</v>
      </c>
      <c r="AI11" s="5" t="str">
        <f t="shared" ref="AI11:AI15" si="0">IF(OR(AND(AF11="Fuerte",AH11="Fuerte")),"Fuerte",IF(OR(AND(AF11="Fuerte",AH11="Moderado")),"Moderado",IF(OR(AND(AF11="Fuerte",AH11="Debil")),"Debil",IF(OR(AND(AF11="Moderado",AH11="Fuerte")),"Moderado",IF(OR(AND(AF11="Moderado",AH11="Moderado")),"Moderado",IF(OR(AND(AF11="Moderado",AH11="Debil")),"Debil",IF(OR(AND(AF11="Debil",AH11="Fuerte")),"Debil",IF(OR(AND(AF11="Debil",AH11="Moderado")),"Debil",IF(OR(AND(AF11="Debil",AH11="Debil")),"Debil",IF(OR(AND(AH11="NA")),"NA"))))))))))</f>
        <v>Fuerte</v>
      </c>
      <c r="AJ11" s="6">
        <f>IF(AI11="","",IF(AI11="Fuerte",100,IF(AI11="Moderado",50,IF(AI11="Debil",0,))))</f>
        <v>100</v>
      </c>
      <c r="AK11" s="3" t="str">
        <f t="shared" ref="AK11:AK15" si="1">IF(OR(AND(AI11="Fuerte")),"No",IF(OR(AND(AI11="Moderado")),"Si",IF(OR(AND(AI11="Debil")),"Si",IF(OR(AND(AI11="NA")),"NA"))))</f>
        <v>No</v>
      </c>
      <c r="AL11" s="310">
        <f>COUNTA(O11,O12,O13,O14,O15)</f>
        <v>2</v>
      </c>
      <c r="AM11" s="317">
        <f>(+AJ11+AJ12+AJ13+AJ14+AJ15)/AL11</f>
        <v>100</v>
      </c>
      <c r="AN11" s="310" t="str">
        <f>IF(AM11&lt;0,"",IF(AM11&lt;50,"Debil",IF(AM11&lt;=99,"Moderado",IF(AM11&lt;=100,"Fuerte","Fuerte"))))</f>
        <v>Fuerte</v>
      </c>
      <c r="AO11" s="315" t="s">
        <v>26</v>
      </c>
      <c r="AP11" s="338" t="str">
        <f>IF(OR(AND(AN11="Fuerte",AO11="directamente")),"2",IF(OR(AND(AN11="Fuerte",AO11="no disminuye")),"0",IF(OR(AND(AN11="Moderado",AO11="directamente")),"1",IF(OR(AND(AN11="Moderado",AO11="no disminuye")),"0",IF(OR(AND(AN11="Debil",AO11="directamente")),"0",IF(OR(AND(AN11="Debil",AO11="no disminuye")),"0",""))))))</f>
        <v>2</v>
      </c>
      <c r="AQ11" s="341">
        <f>+J11-AP11</f>
        <v>2</v>
      </c>
      <c r="AR11" s="343">
        <f>+J11-AP11</f>
        <v>2</v>
      </c>
      <c r="AS11" s="315" t="str">
        <f>IF(AQ11&lt;-1,"",IF(AQ11&lt;=1,"Rara Vez",IF(AQ11&lt;=2,"Improbable",IF(AQ11&lt;=3,"Posible",IF(AQ11&lt;=4,"Probable","Casi seguro")))))</f>
        <v>Improbable</v>
      </c>
      <c r="AT11" s="315" t="str">
        <f>IF(L11&lt;=0,"",IF(L11&lt;=5,"Moderado",IF(L11&lt;=11,"Mayor",IF(L11&lt;=20,"Catastrofico","Catastrofico"))))</f>
        <v>Mayor</v>
      </c>
      <c r="AU11" s="328" t="str">
        <f>IF(OR(AND(AS11="RaraVez",AT11="Insignificante"),AND(AS11="Rara Vez",AT11="Menor"),AND(AS11="Improbable",AT11="Insignificante"),AND(AS11="Improbable",AT11="Menor")),"Bajo",IF(OR(AND(AS11="Rara Vez",AT11="Moderado"),AND(AS11="Improbable",AT11="Moderado"),AND(AS11="Posible",AT11="Menor"),AND(AS11="Probable",AT11="Insignificante")),"Moderado",IF(OR(AND(AS11="Rara Vez",AT11="Mayor"),AND(AS11="Improbable",AT11="Mayor"),AND(AS11="Posible",AT11="Moderado"),AND(AS11="Probable",AT11="Moderado"),AND(AS11="Probable",AT11="Menor"),AND(AS11="Casi seguro",AT11="Insignificante"),AND(AS11="Casi seguro",AT11="Menor")),"Alto",IF(OR(AND(AS11="Rara Vez",AT11="Catastrofico"),AND(AS11="Improbable",AT11="Catastrofico"),AND(AS11="Posible",AT11="Catastrofico"),AND(AS11="Posible",AT11="Mayor"),AND(AS11="Probable",AT11="Catastrofico"),AND(AS11="Probable",AT11="Mayor"),AND(AS11="Casi seguro",AT11="Moderado"),AND(AS11="Casi seguro",AT11="Mayor"),AND(AS11="Casi seguro",AT11="Catastrofico")),"Extremo",""))))</f>
        <v>Alto</v>
      </c>
      <c r="AV11" s="331" t="str">
        <f>IF(AU11="","",IF(AU11="Extremo","Evitar el riesgo",IF(AU11="Alto","Compartir el riesgo",IF(AU11="Moderado","Reducir el riesgo",IF(AU11="Bajo","Reducir el riesgo")))))</f>
        <v>Compartir el riesgo</v>
      </c>
      <c r="AW11" s="353"/>
      <c r="AX11" s="347">
        <v>45292</v>
      </c>
      <c r="AY11" s="347">
        <v>45627</v>
      </c>
      <c r="AZ11" s="353"/>
      <c r="BA11" s="353"/>
      <c r="BB11" s="580" t="s">
        <v>430</v>
      </c>
    </row>
    <row r="12" spans="1:54" ht="48">
      <c r="A12" s="310"/>
      <c r="B12" s="570"/>
      <c r="C12" s="505"/>
      <c r="D12" s="505"/>
      <c r="E12" s="505"/>
      <c r="F12" s="505"/>
      <c r="G12" s="319"/>
      <c r="H12" s="373"/>
      <c r="I12" s="321"/>
      <c r="J12" s="317"/>
      <c r="K12" s="315"/>
      <c r="L12" s="346"/>
      <c r="M12" s="315"/>
      <c r="N12" s="316"/>
      <c r="O12" s="3">
        <v>1</v>
      </c>
      <c r="P12" s="20" t="s">
        <v>431</v>
      </c>
      <c r="Q12" s="1" t="s">
        <v>67</v>
      </c>
      <c r="R12" s="3">
        <f>IF(Q12="","",IF(Q12="Asignado",15,IF(Q12="No Asigando",0,)))</f>
        <v>15</v>
      </c>
      <c r="S12" s="1" t="s">
        <v>68</v>
      </c>
      <c r="T12" s="4">
        <f>IF(S12="","",IF(S12="Adecuado",15,IF(S12="inadecuado",0,)))</f>
        <v>15</v>
      </c>
      <c r="U12" s="1" t="s">
        <v>69</v>
      </c>
      <c r="V12" s="4">
        <f>IF(U12="","",IF(U12="Oportuna",15,IF(U12="inoportuna",0,)))</f>
        <v>15</v>
      </c>
      <c r="W12" s="1" t="s">
        <v>70</v>
      </c>
      <c r="X12" s="4">
        <f>IF(W12="","",IF(W12="Prevenir",15,IF(W12="Detectar",10,IF(W12="No es control",0,))))</f>
        <v>15</v>
      </c>
      <c r="Y12" s="1" t="s">
        <v>71</v>
      </c>
      <c r="Z12" s="4">
        <f>IF(Y12="","",IF(Y12="Confiable",15,IF(Y12="No confiable",0,)))</f>
        <v>15</v>
      </c>
      <c r="AA12" s="1" t="s">
        <v>72</v>
      </c>
      <c r="AB12" s="4">
        <f>IF(AA12="","",IF(AA12="Se investigan y resuelven oportunamente",15,IF(AA12="Nose investigan y resuelven oportunamente",0,)))</f>
        <v>15</v>
      </c>
      <c r="AC12" s="1" t="s">
        <v>73</v>
      </c>
      <c r="AD12" s="4">
        <f>IF(AC12="","",IF(AC12="Completa",10,IF(AC12="Incompleta,No existe",5,)))</f>
        <v>10</v>
      </c>
      <c r="AE12" s="4">
        <f>+R12+T12+V12+X12+Z12+AB12+AD12</f>
        <v>100</v>
      </c>
      <c r="AF12" s="3" t="str">
        <f>IF(AE12&lt;=0,"",IF(AE12=0,"NA",IF(AE12&lt;=85,"Debil",IF(AE12&lt;=95,"Moderado",IF(AE12&lt;=100,"Fuerte","Fuerte")))))</f>
        <v>Fuerte</v>
      </c>
      <c r="AG12" s="2" t="s">
        <v>74</v>
      </c>
      <c r="AH12" s="3" t="str">
        <f>IF(AG12="","",IF(AG12="El control no se ejecuta por parte del responsable","Debil",IF(AG12="El control se ejecuta algunas veces por parte del responsable","Moderado",IF(AG12="El control se ejecuta de manera consistente por parte del responsable","Fuerte",IF(AG12="NA","NA","""")))))</f>
        <v>Fuerte</v>
      </c>
      <c r="AI12" s="5" t="str">
        <f t="shared" si="0"/>
        <v>Fuerte</v>
      </c>
      <c r="AJ12" s="6">
        <f>IF(AI12="","",IF(AI12="Fuerte",100,IF(AI12="Moderado",50,IF(AI12="Debil",0,))))</f>
        <v>100</v>
      </c>
      <c r="AK12" s="3" t="str">
        <f t="shared" si="1"/>
        <v>No</v>
      </c>
      <c r="AL12" s="310"/>
      <c r="AM12" s="317"/>
      <c r="AN12" s="310"/>
      <c r="AO12" s="315"/>
      <c r="AP12" s="339"/>
      <c r="AQ12" s="342"/>
      <c r="AR12" s="344"/>
      <c r="AS12" s="315"/>
      <c r="AT12" s="315"/>
      <c r="AU12" s="329"/>
      <c r="AV12" s="332" t="str">
        <f t="shared" ref="AV12:AV15" si="2">IF(AU12="","",IF(AU12="El control no se ejecuta por parte del responsable","Debil",IF(AU12="El control se ejecuta algunas veces por parte del responsable","Moderado",IF(AU12="El control se ejecuta de manera consistente por parte del responsable","Fuerte","Fuerte"))))</f>
        <v/>
      </c>
      <c r="AW12" s="348"/>
      <c r="AX12" s="348"/>
      <c r="AY12" s="348"/>
      <c r="AZ12" s="348"/>
      <c r="BA12" s="348"/>
      <c r="BB12" s="581"/>
    </row>
    <row r="13" spans="1:54">
      <c r="A13" s="310"/>
      <c r="B13" s="570"/>
      <c r="C13" s="505"/>
      <c r="D13" s="505"/>
      <c r="E13" s="505"/>
      <c r="F13" s="505"/>
      <c r="G13" s="319"/>
      <c r="H13" s="373"/>
      <c r="I13" s="321"/>
      <c r="J13" s="317"/>
      <c r="K13" s="315"/>
      <c r="L13" s="346"/>
      <c r="M13" s="315"/>
      <c r="N13" s="316"/>
      <c r="O13" s="3"/>
      <c r="P13" s="3"/>
      <c r="Q13" s="1" t="s">
        <v>63</v>
      </c>
      <c r="R13" s="3">
        <f t="shared" ref="R13:R15" si="3">IF(Q13="","",IF(Q13="Asignado",15,IF(Q13="No Asigando",0,)))</f>
        <v>0</v>
      </c>
      <c r="S13" s="1" t="s">
        <v>63</v>
      </c>
      <c r="T13" s="4">
        <f t="shared" ref="T13:T15" si="4">IF(S13="","",IF(S13="Adecuado",15,IF(S13="inadecuado",0,)))</f>
        <v>0</v>
      </c>
      <c r="U13" s="1" t="s">
        <v>63</v>
      </c>
      <c r="V13" s="4">
        <f t="shared" ref="V13:V15" si="5">IF(U13="","",IF(U13="Oportuna",15,IF(U13="inoportuna",0,)))</f>
        <v>0</v>
      </c>
      <c r="W13" s="1" t="s">
        <v>63</v>
      </c>
      <c r="X13" s="4">
        <f t="shared" ref="X13:X15" si="6">IF(W13="","",IF(W13="Prevenir",15,IF(W13="Detectar",10,IF(W13="No es control",0,))))</f>
        <v>0</v>
      </c>
      <c r="Y13" s="1" t="s">
        <v>63</v>
      </c>
      <c r="Z13" s="4">
        <f t="shared" ref="Z13:Z15" si="7">IF(Y13="","",IF(Y13="Confiable",15,IF(Y13="No confiable",0,)))</f>
        <v>0</v>
      </c>
      <c r="AA13" s="1" t="s">
        <v>63</v>
      </c>
      <c r="AB13" s="4">
        <f t="shared" ref="AB13:AB15" si="8">IF(AA13="","",IF(AA13="Se investigan y resuelven oportunamente",15,IF(AA13="Nose investigan y resuelven oportunamente",0,)))</f>
        <v>0</v>
      </c>
      <c r="AC13" s="1" t="s">
        <v>63</v>
      </c>
      <c r="AD13" s="4">
        <f t="shared" ref="AD13:AD15" si="9">IF(AC13="","",IF(AC13="Completa",10,IF(AC13="Incompleta,No existe",5,)))</f>
        <v>0</v>
      </c>
      <c r="AE13" s="4">
        <f t="shared" ref="AE13:AE15" si="10">+R13+T13+V13+X13+Z13+AB13+AD13</f>
        <v>0</v>
      </c>
      <c r="AF13" s="3" t="str">
        <f t="shared" ref="AF13:AF15" si="11">IF(AE13&lt;=0,"",IF(AE13=0,"NA",IF(AE13&lt;=85,"Debil",IF(AE13&lt;=95,"Moderado",IF(AE13&lt;=100,"Fuerte","Fuerte")))))</f>
        <v/>
      </c>
      <c r="AG13" s="2" t="s">
        <v>63</v>
      </c>
      <c r="AH13" s="3" t="str">
        <f t="shared" ref="AH13:AH15" si="12">IF(AG13="","",IF(AG13="El control no se ejecuta por parte del responsable","Debil",IF(AG13="El control se ejecuta algunas veces por parte del responsable","Moderado",IF(AG13="El control se ejecuta de manera consistente por parte del responsable","Fuerte",IF(AG13="NA","NA","""")))))</f>
        <v>NA</v>
      </c>
      <c r="AI13" s="5" t="str">
        <f t="shared" si="0"/>
        <v>NA</v>
      </c>
      <c r="AJ13" s="6">
        <f t="shared" ref="AJ13:AJ15" si="13">IF(AI13="","",IF(AI13="Fuerte",100,IF(AI13="Moderado",50,IF(AI13="Debil",0,))))</f>
        <v>0</v>
      </c>
      <c r="AK13" s="3" t="str">
        <f t="shared" si="1"/>
        <v>NA</v>
      </c>
      <c r="AL13" s="310"/>
      <c r="AM13" s="317"/>
      <c r="AN13" s="310"/>
      <c r="AO13" s="315"/>
      <c r="AP13" s="339"/>
      <c r="AQ13" s="342"/>
      <c r="AR13" s="344"/>
      <c r="AS13" s="315"/>
      <c r="AT13" s="315"/>
      <c r="AU13" s="329"/>
      <c r="AV13" s="332" t="str">
        <f t="shared" si="2"/>
        <v/>
      </c>
      <c r="AW13" s="348"/>
      <c r="AX13" s="348"/>
      <c r="AY13" s="348"/>
      <c r="AZ13" s="348"/>
      <c r="BA13" s="348"/>
      <c r="BB13" s="581"/>
    </row>
    <row r="14" spans="1:54">
      <c r="A14" s="310"/>
      <c r="B14" s="570"/>
      <c r="C14" s="505"/>
      <c r="D14" s="505"/>
      <c r="E14" s="505"/>
      <c r="F14" s="505"/>
      <c r="G14" s="319"/>
      <c r="H14" s="373"/>
      <c r="I14" s="321"/>
      <c r="J14" s="317"/>
      <c r="K14" s="315"/>
      <c r="L14" s="346"/>
      <c r="M14" s="315"/>
      <c r="N14" s="316"/>
      <c r="O14" s="3"/>
      <c r="P14" s="3"/>
      <c r="Q14" s="1" t="s">
        <v>63</v>
      </c>
      <c r="R14" s="3">
        <f t="shared" si="3"/>
        <v>0</v>
      </c>
      <c r="S14" s="1" t="s">
        <v>63</v>
      </c>
      <c r="T14" s="4">
        <f t="shared" si="4"/>
        <v>0</v>
      </c>
      <c r="U14" s="1" t="s">
        <v>63</v>
      </c>
      <c r="V14" s="4">
        <f t="shared" si="5"/>
        <v>0</v>
      </c>
      <c r="W14" s="1" t="s">
        <v>63</v>
      </c>
      <c r="X14" s="4">
        <f t="shared" si="6"/>
        <v>0</v>
      </c>
      <c r="Y14" s="1" t="s">
        <v>63</v>
      </c>
      <c r="Z14" s="4">
        <f t="shared" si="7"/>
        <v>0</v>
      </c>
      <c r="AA14" s="1" t="s">
        <v>63</v>
      </c>
      <c r="AB14" s="4">
        <f t="shared" si="8"/>
        <v>0</v>
      </c>
      <c r="AC14" s="1" t="s">
        <v>63</v>
      </c>
      <c r="AD14" s="4">
        <f t="shared" si="9"/>
        <v>0</v>
      </c>
      <c r="AE14" s="4">
        <f t="shared" si="10"/>
        <v>0</v>
      </c>
      <c r="AF14" s="3" t="str">
        <f t="shared" si="11"/>
        <v/>
      </c>
      <c r="AG14" s="2" t="s">
        <v>63</v>
      </c>
      <c r="AH14" s="3" t="str">
        <f t="shared" si="12"/>
        <v>NA</v>
      </c>
      <c r="AI14" s="5" t="str">
        <f t="shared" si="0"/>
        <v>NA</v>
      </c>
      <c r="AJ14" s="6">
        <f t="shared" si="13"/>
        <v>0</v>
      </c>
      <c r="AK14" s="3" t="str">
        <f t="shared" si="1"/>
        <v>NA</v>
      </c>
      <c r="AL14" s="310"/>
      <c r="AM14" s="317"/>
      <c r="AN14" s="310"/>
      <c r="AO14" s="315"/>
      <c r="AP14" s="339"/>
      <c r="AQ14" s="342"/>
      <c r="AR14" s="344"/>
      <c r="AS14" s="315"/>
      <c r="AT14" s="315"/>
      <c r="AU14" s="329"/>
      <c r="AV14" s="332" t="str">
        <f t="shared" si="2"/>
        <v/>
      </c>
      <c r="AW14" s="348"/>
      <c r="AX14" s="348"/>
      <c r="AY14" s="348"/>
      <c r="AZ14" s="348"/>
      <c r="BA14" s="348"/>
      <c r="BB14" s="581"/>
    </row>
    <row r="15" spans="1:54">
      <c r="A15" s="310"/>
      <c r="B15" s="570"/>
      <c r="C15" s="505"/>
      <c r="D15" s="505"/>
      <c r="E15" s="505"/>
      <c r="F15" s="505"/>
      <c r="G15" s="320"/>
      <c r="H15" s="374"/>
      <c r="I15" s="321"/>
      <c r="J15" s="317"/>
      <c r="K15" s="315"/>
      <c r="L15" s="346"/>
      <c r="M15" s="315"/>
      <c r="N15" s="316"/>
      <c r="O15" s="3"/>
      <c r="P15" s="3"/>
      <c r="Q15" s="1" t="s">
        <v>63</v>
      </c>
      <c r="R15" s="3">
        <f t="shared" si="3"/>
        <v>0</v>
      </c>
      <c r="S15" s="1" t="s">
        <v>63</v>
      </c>
      <c r="T15" s="4">
        <f t="shared" si="4"/>
        <v>0</v>
      </c>
      <c r="U15" s="1" t="s">
        <v>63</v>
      </c>
      <c r="V15" s="4">
        <f t="shared" si="5"/>
        <v>0</v>
      </c>
      <c r="W15" s="1" t="s">
        <v>63</v>
      </c>
      <c r="X15" s="4">
        <f t="shared" si="6"/>
        <v>0</v>
      </c>
      <c r="Y15" s="1" t="s">
        <v>63</v>
      </c>
      <c r="Z15" s="4">
        <f t="shared" si="7"/>
        <v>0</v>
      </c>
      <c r="AA15" s="1" t="s">
        <v>63</v>
      </c>
      <c r="AB15" s="4">
        <f t="shared" si="8"/>
        <v>0</v>
      </c>
      <c r="AC15" s="1" t="s">
        <v>63</v>
      </c>
      <c r="AD15" s="4">
        <f t="shared" si="9"/>
        <v>0</v>
      </c>
      <c r="AE15" s="4">
        <f t="shared" si="10"/>
        <v>0</v>
      </c>
      <c r="AF15" s="3" t="str">
        <f t="shared" si="11"/>
        <v/>
      </c>
      <c r="AG15" s="2" t="s">
        <v>63</v>
      </c>
      <c r="AH15" s="3" t="str">
        <f t="shared" si="12"/>
        <v>NA</v>
      </c>
      <c r="AI15" s="5" t="str">
        <f t="shared" si="0"/>
        <v>NA</v>
      </c>
      <c r="AJ15" s="6">
        <f t="shared" si="13"/>
        <v>0</v>
      </c>
      <c r="AK15" s="3" t="str">
        <f t="shared" si="1"/>
        <v>NA</v>
      </c>
      <c r="AL15" s="310"/>
      <c r="AM15" s="317"/>
      <c r="AN15" s="310"/>
      <c r="AO15" s="315"/>
      <c r="AP15" s="340"/>
      <c r="AQ15" s="342"/>
      <c r="AR15" s="345"/>
      <c r="AS15" s="315"/>
      <c r="AT15" s="315"/>
      <c r="AU15" s="330"/>
      <c r="AV15" s="333" t="str">
        <f t="shared" si="2"/>
        <v/>
      </c>
      <c r="AW15" s="349"/>
      <c r="AX15" s="349"/>
      <c r="AY15" s="349"/>
      <c r="AZ15" s="349"/>
      <c r="BA15" s="349"/>
      <c r="BB15" s="582"/>
    </row>
  </sheetData>
  <mergeCells count="82">
    <mergeCell ref="A1:B4"/>
    <mergeCell ref="C1:AZ1"/>
    <mergeCell ref="BA1:BB1"/>
    <mergeCell ref="C2:AZ2"/>
    <mergeCell ref="BA2:BB2"/>
    <mergeCell ref="C3:AZ3"/>
    <mergeCell ref="BA3:BB3"/>
    <mergeCell ref="C4:AZ4"/>
    <mergeCell ref="BA4:BB4"/>
    <mergeCell ref="W5:Z5"/>
    <mergeCell ref="AA5:AB5"/>
    <mergeCell ref="AC5:AE5"/>
    <mergeCell ref="A6:F6"/>
    <mergeCell ref="G6:O6"/>
    <mergeCell ref="Q6:AE6"/>
    <mergeCell ref="A5:F5"/>
    <mergeCell ref="G5:H5"/>
    <mergeCell ref="J5:M5"/>
    <mergeCell ref="N5:O5"/>
    <mergeCell ref="R5:S5"/>
    <mergeCell ref="T5:V5"/>
    <mergeCell ref="B9:B10"/>
    <mergeCell ref="C9:G9"/>
    <mergeCell ref="H9:H10"/>
    <mergeCell ref="I9:I10"/>
    <mergeCell ref="N9:N10"/>
    <mergeCell ref="BB7:BB10"/>
    <mergeCell ref="O8:O10"/>
    <mergeCell ref="P8:P10"/>
    <mergeCell ref="Q8:AO9"/>
    <mergeCell ref="AP8:AP10"/>
    <mergeCell ref="AQ8:AQ10"/>
    <mergeCell ref="AR8:AR10"/>
    <mergeCell ref="AT7:AT10"/>
    <mergeCell ref="AU7:AU10"/>
    <mergeCell ref="AV7:AV10"/>
    <mergeCell ref="AW7:AW10"/>
    <mergeCell ref="AX7:AX10"/>
    <mergeCell ref="AY7:AY10"/>
    <mergeCell ref="O7:AR7"/>
    <mergeCell ref="AS7:AS10"/>
    <mergeCell ref="C11:C15"/>
    <mergeCell ref="D11:D15"/>
    <mergeCell ref="E11:E15"/>
    <mergeCell ref="AZ7:AZ10"/>
    <mergeCell ref="BA7:BA10"/>
    <mergeCell ref="AT11:AT15"/>
    <mergeCell ref="L11:L15"/>
    <mergeCell ref="M11:M15"/>
    <mergeCell ref="N11:N15"/>
    <mergeCell ref="AL11:AL15"/>
    <mergeCell ref="AM11:AM15"/>
    <mergeCell ref="AN11:AN15"/>
    <mergeCell ref="AO11:AO15"/>
    <mergeCell ref="AP11:AP15"/>
    <mergeCell ref="AQ11:AQ15"/>
    <mergeCell ref="AR11:AR15"/>
    <mergeCell ref="A7:A10"/>
    <mergeCell ref="B7:H8"/>
    <mergeCell ref="I7:K8"/>
    <mergeCell ref="L7:N8"/>
    <mergeCell ref="K11:K15"/>
    <mergeCell ref="J9:J10"/>
    <mergeCell ref="K9:K10"/>
    <mergeCell ref="L9:L10"/>
    <mergeCell ref="M9:M10"/>
    <mergeCell ref="F11:F15"/>
    <mergeCell ref="G11:G15"/>
    <mergeCell ref="H11:H15"/>
    <mergeCell ref="I11:I15"/>
    <mergeCell ref="J11:J15"/>
    <mergeCell ref="A11:A15"/>
    <mergeCell ref="B11:B15"/>
    <mergeCell ref="AS11:AS15"/>
    <mergeCell ref="BA11:BA15"/>
    <mergeCell ref="BB11:BB15"/>
    <mergeCell ref="AU11:AU15"/>
    <mergeCell ref="AV11:AV15"/>
    <mergeCell ref="AW11:AW15"/>
    <mergeCell ref="AX11:AX15"/>
    <mergeCell ref="AY11:AY15"/>
    <mergeCell ref="AZ11:AZ15"/>
  </mergeCells>
  <conditionalFormatting sqref="K11">
    <cfRule type="cellIs" dxfId="973" priority="29" operator="equal">
      <formula>"Rara Vez"</formula>
    </cfRule>
    <cfRule type="cellIs" dxfId="972" priority="28" operator="equal">
      <formula>"Improbable"</formula>
    </cfRule>
    <cfRule type="cellIs" dxfId="971" priority="27" operator="equal">
      <formula>"Posible"</formula>
    </cfRule>
    <cfRule type="cellIs" dxfId="970" priority="26" operator="equal">
      <formula>"Probable"</formula>
    </cfRule>
    <cfRule type="cellIs" dxfId="969" priority="25" operator="equal">
      <formula>"Casi seguro"</formula>
    </cfRule>
  </conditionalFormatting>
  <conditionalFormatting sqref="M11">
    <cfRule type="cellIs" dxfId="968" priority="24" operator="equal">
      <formula>"Moderado"</formula>
    </cfRule>
    <cfRule type="cellIs" dxfId="967" priority="23" operator="equal">
      <formula>"Mayor"</formula>
    </cfRule>
    <cfRule type="cellIs" dxfId="966" priority="22" operator="equal">
      <formula>"Catastrofico"</formula>
    </cfRule>
  </conditionalFormatting>
  <conditionalFormatting sqref="N11">
    <cfRule type="cellIs" dxfId="965" priority="21" operator="equal">
      <formula>"Bajo"</formula>
    </cfRule>
    <cfRule type="cellIs" dxfId="964" priority="20" operator="equal">
      <formula>"Moderado"</formula>
    </cfRule>
    <cfRule type="cellIs" dxfId="963" priority="19" operator="equal">
      <formula>"Alto"</formula>
    </cfRule>
    <cfRule type="cellIs" dxfId="962" priority="18" operator="equal">
      <formula>"Extremo"</formula>
    </cfRule>
  </conditionalFormatting>
  <conditionalFormatting sqref="AG11:AG15">
    <cfRule type="cellIs" dxfId="961" priority="1" operator="equal">
      <formula>"Catastrofico"</formula>
    </cfRule>
    <cfRule type="cellIs" dxfId="960" priority="2" operator="equal">
      <formula>"Mayor"</formula>
    </cfRule>
    <cfRule type="cellIs" dxfId="959" priority="3" operator="equal">
      <formula>"Moderado"</formula>
    </cfRule>
    <cfRule type="cellIs" dxfId="958" priority="4" operator="equal">
      <formula>"Menor"</formula>
    </cfRule>
    <cfRule type="cellIs" dxfId="957" priority="5" operator="equal">
      <formula>"Leve"</formula>
    </cfRule>
  </conditionalFormatting>
  <conditionalFormatting sqref="AS11">
    <cfRule type="cellIs" dxfId="956" priority="15" operator="equal">
      <formula>"Posible"</formula>
    </cfRule>
    <cfRule type="cellIs" dxfId="955" priority="17" operator="equal">
      <formula>"Rara Vez"</formula>
    </cfRule>
    <cfRule type="cellIs" dxfId="954" priority="16" operator="equal">
      <formula>"Improbable"</formula>
    </cfRule>
    <cfRule type="cellIs" dxfId="953" priority="14" operator="equal">
      <formula>"Probable"</formula>
    </cfRule>
    <cfRule type="cellIs" dxfId="952" priority="13" operator="equal">
      <formula>"Casi seguro"</formula>
    </cfRule>
  </conditionalFormatting>
  <conditionalFormatting sqref="AT11">
    <cfRule type="cellIs" dxfId="951" priority="11" operator="equal">
      <formula>"Mayor"</formula>
    </cfRule>
    <cfRule type="cellIs" dxfId="950" priority="10" operator="equal">
      <formula>"Catastrofico"</formula>
    </cfRule>
    <cfRule type="cellIs" dxfId="949" priority="12" operator="equal">
      <formula>"Moderado"</formula>
    </cfRule>
  </conditionalFormatting>
  <conditionalFormatting sqref="AU11">
    <cfRule type="cellIs" dxfId="948" priority="6" operator="equal">
      <formula>"Extremo"</formula>
    </cfRule>
    <cfRule type="cellIs" dxfId="947" priority="7" operator="equal">
      <formula>"Alto"</formula>
    </cfRule>
    <cfRule type="cellIs" dxfId="946" priority="9" operator="equal">
      <formula>"Bajo"</formula>
    </cfRule>
    <cfRule type="cellIs" dxfId="945" priority="8" operator="equal">
      <formula>"Moderado"</formula>
    </cfRule>
  </conditionalFormatting>
  <dataValidations count="12">
    <dataValidation type="list" allowBlank="1" showInputMessage="1" showErrorMessage="1" sqref="R5" xr:uid="{00000000-0002-0000-0D00-000000000000}">
      <formula1>"Estrategico,Misional,Apoyo"</formula1>
    </dataValidation>
    <dataValidation type="list" allowBlank="1" showInputMessage="1" showErrorMessage="1" sqref="I11:I15" xr:uid="{00000000-0002-0000-0D00-000001000000}">
      <formula1>"N/A, Mas de 1 vez al año,Al menos 1 vez en el ultimo año,Al menos 1 vez en los ultimos 2 años,Al menos 1 vez en los ultimos 5 años,No se ha presentado en los ultimos 5 años"</formula1>
    </dataValidation>
    <dataValidation type="list" allowBlank="1" showInputMessage="1" showErrorMessage="1" sqref="G11:G15" xr:uid="{00000000-0002-0000-0D00-000002000000}">
      <formula1>"CORRUPCION,NA"</formula1>
    </dataValidation>
    <dataValidation type="list" allowBlank="1" showInputMessage="1" showErrorMessage="1" sqref="AO11" xr:uid="{00000000-0002-0000-0D00-000003000000}">
      <formula1>"directamente,no disminuye"</formula1>
    </dataValidation>
    <dataValidation type="list" allowBlank="1" showInputMessage="1" showErrorMessage="1" sqref="AG11:AG15" xr:uid="{00000000-0002-0000-0D00-000004000000}">
      <formula1>"NA,El control se ejecuta de manera consistente por parte del responsable,El control se ejecuta algunas veces por parte del responsable,El control no se ejecuta por parte del responsable"</formula1>
    </dataValidation>
    <dataValidation type="list" allowBlank="1" showInputMessage="1" showErrorMessage="1" sqref="AC11:AC15" xr:uid="{00000000-0002-0000-0D00-000005000000}">
      <formula1>"Completa,Incompleta,No existe,NA"</formula1>
    </dataValidation>
    <dataValidation type="list" allowBlank="1" showInputMessage="1" showErrorMessage="1" sqref="AA11:AA15" xr:uid="{00000000-0002-0000-0D00-000006000000}">
      <formula1>"NA,Se investigan y resuelven oportunamente,No se investigan y resuelven oportunamente"</formula1>
    </dataValidation>
    <dataValidation type="list" allowBlank="1" showInputMessage="1" showErrorMessage="1" sqref="Y11:Y15" xr:uid="{00000000-0002-0000-0D00-000007000000}">
      <formula1>"Confiable,No confiable,NA"</formula1>
    </dataValidation>
    <dataValidation type="list" allowBlank="1" showInputMessage="1" showErrorMessage="1" sqref="W11:W15" xr:uid="{00000000-0002-0000-0D00-000008000000}">
      <formula1>"Prevenir, Detectar,No es control,NA"</formula1>
    </dataValidation>
    <dataValidation type="list" allowBlank="1" showInputMessage="1" showErrorMessage="1" sqref="U11:U15" xr:uid="{00000000-0002-0000-0D00-000009000000}">
      <formula1>"Oportuna, Inoportuna,NA"</formula1>
    </dataValidation>
    <dataValidation type="list" allowBlank="1" showInputMessage="1" showErrorMessage="1" sqref="S11:S15" xr:uid="{00000000-0002-0000-0D00-00000A000000}">
      <formula1>"Adecuado, Inadecuado,NA"</formula1>
    </dataValidation>
    <dataValidation type="list" allowBlank="1" showInputMessage="1" showErrorMessage="1" sqref="Q11:Q15" xr:uid="{00000000-0002-0000-0D00-00000B000000}">
      <formula1>"Asignado, No Asignado,NA"</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B45"/>
  <sheetViews>
    <sheetView zoomScale="80" zoomScaleNormal="80" workbookViewId="0">
      <selection activeCell="A41" sqref="A41:A45"/>
    </sheetView>
  </sheetViews>
  <sheetFormatPr baseColWidth="10" defaultRowHeight="15"/>
  <cols>
    <col min="1" max="1" width="6.5" customWidth="1"/>
    <col min="2" max="2" width="16.83203125" customWidth="1"/>
    <col min="3" max="6" width="4.1640625" customWidth="1"/>
    <col min="7" max="7" width="13.83203125" customWidth="1"/>
    <col min="8" max="8" width="16.5" bestFit="1" customWidth="1"/>
    <col min="9" max="9" width="11.33203125" customWidth="1"/>
    <col min="10" max="10" width="8.6640625" customWidth="1"/>
    <col min="11" max="11" width="11.5" customWidth="1"/>
    <col min="12" max="12" width="10.1640625" customWidth="1"/>
    <col min="13" max="13" width="14" customWidth="1"/>
    <col min="14" max="14" width="12.6640625" customWidth="1"/>
    <col min="15" max="15" width="8.5" customWidth="1"/>
    <col min="16" max="16" width="67.5" customWidth="1"/>
    <col min="17" max="17" width="12.33203125" customWidth="1"/>
    <col min="18" max="18" width="5.6640625" customWidth="1"/>
    <col min="19" max="19" width="9.83203125" customWidth="1"/>
    <col min="20" max="20" width="6.83203125" customWidth="1"/>
    <col min="21" max="21" width="9.6640625" customWidth="1"/>
    <col min="22" max="22" width="6.83203125" customWidth="1"/>
    <col min="23" max="23" width="8.5" customWidth="1"/>
    <col min="24" max="24" width="6.83203125" customWidth="1"/>
    <col min="25" max="25" width="12.1640625" customWidth="1"/>
    <col min="26" max="26" width="6.83203125" customWidth="1"/>
    <col min="27" max="27" width="12.5" customWidth="1"/>
    <col min="28" max="28" width="6.1640625" customWidth="1"/>
    <col min="29" max="30" width="9.83203125" customWidth="1"/>
    <col min="31" max="31" width="8.83203125" customWidth="1"/>
    <col min="32" max="33" width="13.6640625" customWidth="1"/>
    <col min="34" max="41" width="10.83203125" customWidth="1"/>
    <col min="42" max="42" width="8.5" customWidth="1"/>
    <col min="43" max="43" width="0" hidden="1" customWidth="1"/>
    <col min="44" max="44" width="8.5" customWidth="1"/>
    <col min="45" max="45" width="12" customWidth="1"/>
    <col min="46" max="46" width="13.33203125" customWidth="1"/>
    <col min="47" max="47" width="12.6640625" customWidth="1"/>
    <col min="48" max="48" width="12" customWidth="1"/>
    <col min="49" max="49" width="17.33203125" customWidth="1"/>
    <col min="50" max="51" width="9.5" customWidth="1"/>
    <col min="52" max="52" width="17.33203125" customWidth="1"/>
  </cols>
  <sheetData>
    <row r="1" spans="1:54" ht="16">
      <c r="A1" s="413"/>
      <c r="B1" s="413"/>
      <c r="C1" s="282" t="s">
        <v>55</v>
      </c>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283" t="s">
        <v>56</v>
      </c>
      <c r="BB1" s="284"/>
    </row>
    <row r="2" spans="1:54" ht="16">
      <c r="A2" s="413"/>
      <c r="B2" s="413"/>
      <c r="C2" s="282" t="s">
        <v>57</v>
      </c>
      <c r="D2" s="282"/>
      <c r="E2" s="282"/>
      <c r="F2" s="282"/>
      <c r="G2" s="282"/>
      <c r="H2" s="282"/>
      <c r="I2" s="282"/>
      <c r="J2" s="282"/>
      <c r="K2" s="282"/>
      <c r="L2" s="282"/>
      <c r="M2" s="282"/>
      <c r="N2" s="282"/>
      <c r="O2" s="282"/>
      <c r="P2" s="282"/>
      <c r="Q2" s="282"/>
      <c r="R2" s="282"/>
      <c r="S2" s="282"/>
      <c r="T2" s="282"/>
      <c r="U2" s="282"/>
      <c r="V2" s="282"/>
      <c r="W2" s="282"/>
      <c r="X2" s="282"/>
      <c r="Y2" s="282"/>
      <c r="Z2" s="282"/>
      <c r="AA2" s="282"/>
      <c r="AB2" s="282"/>
      <c r="AC2" s="282"/>
      <c r="AD2" s="282"/>
      <c r="AE2" s="282"/>
      <c r="AF2" s="282"/>
      <c r="AG2" s="282"/>
      <c r="AH2" s="282"/>
      <c r="AI2" s="282"/>
      <c r="AJ2" s="282"/>
      <c r="AK2" s="282"/>
      <c r="AL2" s="282"/>
      <c r="AM2" s="282"/>
      <c r="AN2" s="282"/>
      <c r="AO2" s="282"/>
      <c r="AP2" s="282"/>
      <c r="AQ2" s="282"/>
      <c r="AR2" s="282"/>
      <c r="AS2" s="282"/>
      <c r="AT2" s="282"/>
      <c r="AU2" s="282"/>
      <c r="AV2" s="282"/>
      <c r="AW2" s="282"/>
      <c r="AX2" s="282"/>
      <c r="AY2" s="282"/>
      <c r="AZ2" s="282"/>
      <c r="BA2" s="283" t="s">
        <v>64</v>
      </c>
      <c r="BB2" s="283"/>
    </row>
    <row r="3" spans="1:54" ht="16">
      <c r="A3" s="413"/>
      <c r="B3" s="413"/>
      <c r="C3" s="285" t="s">
        <v>58</v>
      </c>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7"/>
      <c r="BA3" s="283" t="s">
        <v>65</v>
      </c>
      <c r="BB3" s="283"/>
    </row>
    <row r="4" spans="1:54" ht="16">
      <c r="A4" s="413"/>
      <c r="B4" s="413"/>
      <c r="C4" s="288" t="s">
        <v>124</v>
      </c>
      <c r="D4" s="289"/>
      <c r="E4" s="289"/>
      <c r="F4" s="289"/>
      <c r="G4" s="289"/>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90"/>
      <c r="BA4" s="283" t="s">
        <v>59</v>
      </c>
      <c r="BB4" s="283"/>
    </row>
    <row r="5" spans="1:54" ht="30">
      <c r="A5" s="397" t="s">
        <v>125</v>
      </c>
      <c r="B5" s="398"/>
      <c r="C5" s="398"/>
      <c r="D5" s="398"/>
      <c r="E5" s="398"/>
      <c r="F5" s="399"/>
      <c r="G5" s="406" t="s">
        <v>60</v>
      </c>
      <c r="H5" s="407"/>
      <c r="I5" s="46" t="s">
        <v>126</v>
      </c>
      <c r="J5" s="408" t="s">
        <v>437</v>
      </c>
      <c r="K5" s="409"/>
      <c r="L5" s="409"/>
      <c r="M5" s="409"/>
      <c r="N5" s="483" t="s">
        <v>128</v>
      </c>
      <c r="O5" s="483"/>
      <c r="P5" s="8" t="s">
        <v>438</v>
      </c>
      <c r="Q5" s="47" t="s">
        <v>129</v>
      </c>
      <c r="R5" s="410" t="s">
        <v>205</v>
      </c>
      <c r="S5" s="411"/>
      <c r="T5" s="308" t="s">
        <v>61</v>
      </c>
      <c r="U5" s="309"/>
      <c r="V5" s="412"/>
      <c r="W5" s="273">
        <v>45267</v>
      </c>
      <c r="X5" s="274"/>
      <c r="Y5" s="274"/>
      <c r="Z5" s="275"/>
      <c r="AA5" s="271" t="s">
        <v>62</v>
      </c>
      <c r="AB5" s="272"/>
      <c r="AC5" s="394">
        <v>2024</v>
      </c>
      <c r="AD5" s="395"/>
      <c r="AE5" s="396"/>
      <c r="AF5" s="9"/>
      <c r="AG5" s="9"/>
      <c r="AH5" s="9"/>
      <c r="AI5" s="9"/>
      <c r="AJ5" s="9"/>
      <c r="AK5" s="9"/>
      <c r="AL5" s="9"/>
      <c r="AM5" s="9"/>
      <c r="AN5" s="9"/>
      <c r="AO5" s="9"/>
      <c r="AP5" s="9"/>
      <c r="AQ5" s="9"/>
      <c r="AR5" s="9"/>
      <c r="AS5" s="9"/>
      <c r="AT5" s="9"/>
      <c r="AU5" s="9"/>
      <c r="AV5" s="9"/>
      <c r="AW5" s="9"/>
      <c r="AX5" s="9"/>
      <c r="AY5" s="9"/>
      <c r="AZ5" s="9"/>
      <c r="BA5" s="9"/>
      <c r="BB5" s="10"/>
    </row>
    <row r="6" spans="1:54">
      <c r="A6" s="397" t="s">
        <v>131</v>
      </c>
      <c r="B6" s="398"/>
      <c r="C6" s="398"/>
      <c r="D6" s="398"/>
      <c r="E6" s="398"/>
      <c r="F6" s="399"/>
      <c r="G6" s="400" t="s">
        <v>439</v>
      </c>
      <c r="H6" s="401"/>
      <c r="I6" s="401"/>
      <c r="J6" s="401"/>
      <c r="K6" s="401"/>
      <c r="L6" s="401"/>
      <c r="M6" s="401"/>
      <c r="N6" s="401"/>
      <c r="O6" s="402"/>
      <c r="P6" s="48" t="s">
        <v>133</v>
      </c>
      <c r="Q6" s="403" t="s">
        <v>440</v>
      </c>
      <c r="R6" s="404"/>
      <c r="S6" s="404"/>
      <c r="T6" s="404"/>
      <c r="U6" s="404"/>
      <c r="V6" s="404"/>
      <c r="W6" s="404"/>
      <c r="X6" s="404"/>
      <c r="Y6" s="404"/>
      <c r="Z6" s="404"/>
      <c r="AA6" s="404"/>
      <c r="AB6" s="404"/>
      <c r="AC6" s="404"/>
      <c r="AD6" s="404"/>
      <c r="AE6" s="405"/>
      <c r="AF6" s="49"/>
      <c r="AG6" s="49"/>
      <c r="AH6" s="49"/>
      <c r="AI6" s="49"/>
      <c r="AJ6" s="49"/>
      <c r="AK6" s="49"/>
      <c r="AL6" s="49"/>
      <c r="AM6" s="49"/>
      <c r="AN6" s="49"/>
      <c r="AO6" s="49"/>
      <c r="AP6" s="49"/>
      <c r="AQ6" s="49"/>
      <c r="AR6" s="49"/>
      <c r="AS6" s="49"/>
      <c r="AT6" s="49"/>
      <c r="AU6" s="49"/>
      <c r="AV6" s="49"/>
      <c r="AW6" s="49"/>
      <c r="AX6" s="49"/>
      <c r="AY6" s="49"/>
      <c r="AZ6" s="49"/>
      <c r="BA6" s="49"/>
      <c r="BB6" s="50"/>
    </row>
    <row r="7" spans="1:54" ht="16">
      <c r="A7" s="291" t="s">
        <v>37</v>
      </c>
      <c r="B7" s="295" t="s">
        <v>38</v>
      </c>
      <c r="C7" s="296"/>
      <c r="D7" s="296"/>
      <c r="E7" s="296"/>
      <c r="F7" s="296"/>
      <c r="G7" s="296"/>
      <c r="H7" s="297"/>
      <c r="I7" s="307" t="s">
        <v>39</v>
      </c>
      <c r="J7" s="307"/>
      <c r="K7" s="307"/>
      <c r="L7" s="295" t="s">
        <v>40</v>
      </c>
      <c r="M7" s="296"/>
      <c r="N7" s="296"/>
      <c r="O7" s="308" t="s">
        <v>0</v>
      </c>
      <c r="P7" s="309"/>
      <c r="Q7" s="309"/>
      <c r="R7" s="309"/>
      <c r="S7" s="309"/>
      <c r="T7" s="309"/>
      <c r="U7" s="309"/>
      <c r="V7" s="309"/>
      <c r="W7" s="309"/>
      <c r="X7" s="309"/>
      <c r="Y7" s="309"/>
      <c r="Z7" s="309"/>
      <c r="AA7" s="309"/>
      <c r="AB7" s="309"/>
      <c r="AC7" s="309"/>
      <c r="AD7" s="309"/>
      <c r="AE7" s="309"/>
      <c r="AF7" s="309"/>
      <c r="AG7" s="309"/>
      <c r="AH7" s="309"/>
      <c r="AI7" s="309"/>
      <c r="AJ7" s="309"/>
      <c r="AK7" s="309"/>
      <c r="AL7" s="309"/>
      <c r="AM7" s="309"/>
      <c r="AN7" s="309"/>
      <c r="AO7" s="309"/>
      <c r="AP7" s="309"/>
      <c r="AQ7" s="309"/>
      <c r="AR7" s="309"/>
      <c r="AS7" s="307" t="s">
        <v>27</v>
      </c>
      <c r="AT7" s="307" t="s">
        <v>28</v>
      </c>
      <c r="AU7" s="307" t="s">
        <v>29</v>
      </c>
      <c r="AV7" s="307" t="s">
        <v>30</v>
      </c>
      <c r="AW7" s="291" t="s">
        <v>31</v>
      </c>
      <c r="AX7" s="291" t="s">
        <v>32</v>
      </c>
      <c r="AY7" s="291" t="s">
        <v>33</v>
      </c>
      <c r="AZ7" s="291" t="s">
        <v>34</v>
      </c>
      <c r="BA7" s="291" t="s">
        <v>35</v>
      </c>
      <c r="BB7" s="291" t="s">
        <v>36</v>
      </c>
    </row>
    <row r="8" spans="1:54">
      <c r="A8" s="292"/>
      <c r="B8" s="298"/>
      <c r="C8" s="299"/>
      <c r="D8" s="299"/>
      <c r="E8" s="299"/>
      <c r="F8" s="299"/>
      <c r="G8" s="299"/>
      <c r="H8" s="300"/>
      <c r="I8" s="307"/>
      <c r="J8" s="307"/>
      <c r="K8" s="307"/>
      <c r="L8" s="298"/>
      <c r="M8" s="299"/>
      <c r="N8" s="299"/>
      <c r="O8" s="294" t="s">
        <v>1</v>
      </c>
      <c r="P8" s="294" t="s">
        <v>2</v>
      </c>
      <c r="Q8" s="295" t="s">
        <v>3</v>
      </c>
      <c r="R8" s="296"/>
      <c r="S8" s="296"/>
      <c r="T8" s="296"/>
      <c r="U8" s="296"/>
      <c r="V8" s="296"/>
      <c r="W8" s="296"/>
      <c r="X8" s="296"/>
      <c r="Y8" s="296"/>
      <c r="Z8" s="296"/>
      <c r="AA8" s="296"/>
      <c r="AB8" s="296"/>
      <c r="AC8" s="296"/>
      <c r="AD8" s="296"/>
      <c r="AE8" s="296"/>
      <c r="AF8" s="296"/>
      <c r="AG8" s="296"/>
      <c r="AH8" s="296"/>
      <c r="AI8" s="296"/>
      <c r="AJ8" s="296"/>
      <c r="AK8" s="296"/>
      <c r="AL8" s="296"/>
      <c r="AM8" s="296"/>
      <c r="AN8" s="296"/>
      <c r="AO8" s="297"/>
      <c r="AP8" s="301" t="s">
        <v>4</v>
      </c>
      <c r="AQ8" s="291" t="s">
        <v>5</v>
      </c>
      <c r="AR8" s="304" t="s">
        <v>6</v>
      </c>
      <c r="AS8" s="307"/>
      <c r="AT8" s="307"/>
      <c r="AU8" s="307"/>
      <c r="AV8" s="307"/>
      <c r="AW8" s="292"/>
      <c r="AX8" s="292"/>
      <c r="AY8" s="292"/>
      <c r="AZ8" s="292"/>
      <c r="BA8" s="292"/>
      <c r="BB8" s="292"/>
    </row>
    <row r="9" spans="1:54">
      <c r="A9" s="292"/>
      <c r="B9" s="291" t="s">
        <v>41</v>
      </c>
      <c r="C9" s="304" t="s">
        <v>42</v>
      </c>
      <c r="D9" s="312"/>
      <c r="E9" s="312"/>
      <c r="F9" s="312"/>
      <c r="G9" s="313"/>
      <c r="H9" s="314" t="s">
        <v>43</v>
      </c>
      <c r="I9" s="291" t="s">
        <v>44</v>
      </c>
      <c r="J9" s="291" t="s">
        <v>45</v>
      </c>
      <c r="K9" s="291" t="s">
        <v>46</v>
      </c>
      <c r="L9" s="291" t="s">
        <v>47</v>
      </c>
      <c r="M9" s="291" t="s">
        <v>28</v>
      </c>
      <c r="N9" s="291" t="s">
        <v>48</v>
      </c>
      <c r="O9" s="294"/>
      <c r="P9" s="294"/>
      <c r="Q9" s="298"/>
      <c r="R9" s="299"/>
      <c r="S9" s="299"/>
      <c r="T9" s="299"/>
      <c r="U9" s="299"/>
      <c r="V9" s="299"/>
      <c r="W9" s="299"/>
      <c r="X9" s="299"/>
      <c r="Y9" s="299"/>
      <c r="Z9" s="299"/>
      <c r="AA9" s="299"/>
      <c r="AB9" s="299"/>
      <c r="AC9" s="299"/>
      <c r="AD9" s="299"/>
      <c r="AE9" s="299"/>
      <c r="AF9" s="299"/>
      <c r="AG9" s="299"/>
      <c r="AH9" s="299"/>
      <c r="AI9" s="299"/>
      <c r="AJ9" s="299"/>
      <c r="AK9" s="299"/>
      <c r="AL9" s="299"/>
      <c r="AM9" s="299"/>
      <c r="AN9" s="299"/>
      <c r="AO9" s="300"/>
      <c r="AP9" s="302"/>
      <c r="AQ9" s="292"/>
      <c r="AR9" s="305"/>
      <c r="AS9" s="307"/>
      <c r="AT9" s="307"/>
      <c r="AU9" s="307"/>
      <c r="AV9" s="307"/>
      <c r="AW9" s="292"/>
      <c r="AX9" s="292"/>
      <c r="AY9" s="292"/>
      <c r="AZ9" s="292"/>
      <c r="BA9" s="292"/>
      <c r="BB9" s="292"/>
    </row>
    <row r="10" spans="1:54" ht="76">
      <c r="A10" s="292"/>
      <c r="B10" s="292"/>
      <c r="C10" s="11" t="s">
        <v>49</v>
      </c>
      <c r="D10" s="11" t="s">
        <v>50</v>
      </c>
      <c r="E10" s="11" t="s">
        <v>51</v>
      </c>
      <c r="F10" s="11" t="s">
        <v>52</v>
      </c>
      <c r="G10" s="12" t="s">
        <v>53</v>
      </c>
      <c r="H10" s="314"/>
      <c r="I10" s="293"/>
      <c r="J10" s="293"/>
      <c r="K10" s="293"/>
      <c r="L10" s="293"/>
      <c r="M10" s="293"/>
      <c r="N10" s="293"/>
      <c r="O10" s="294"/>
      <c r="P10" s="294"/>
      <c r="Q10" s="13" t="s">
        <v>7</v>
      </c>
      <c r="R10" s="13" t="s">
        <v>8</v>
      </c>
      <c r="S10" s="13" t="s">
        <v>441</v>
      </c>
      <c r="T10" s="13" t="s">
        <v>8</v>
      </c>
      <c r="U10" s="13" t="s">
        <v>10</v>
      </c>
      <c r="V10" s="13" t="s">
        <v>8</v>
      </c>
      <c r="W10" s="13" t="s">
        <v>11</v>
      </c>
      <c r="X10" s="13" t="s">
        <v>8</v>
      </c>
      <c r="Y10" s="13" t="s">
        <v>12</v>
      </c>
      <c r="Z10" s="13" t="s">
        <v>8</v>
      </c>
      <c r="AA10" s="14" t="s">
        <v>13</v>
      </c>
      <c r="AB10" s="13" t="s">
        <v>8</v>
      </c>
      <c r="AC10" s="14" t="s">
        <v>14</v>
      </c>
      <c r="AD10" s="13" t="s">
        <v>8</v>
      </c>
      <c r="AE10" s="13" t="s">
        <v>15</v>
      </c>
      <c r="AF10" s="15" t="s">
        <v>16</v>
      </c>
      <c r="AG10" s="15" t="s">
        <v>17</v>
      </c>
      <c r="AH10" s="15" t="s">
        <v>18</v>
      </c>
      <c r="AI10" s="15" t="s">
        <v>19</v>
      </c>
      <c r="AJ10" s="15" t="s">
        <v>20</v>
      </c>
      <c r="AK10" s="15" t="s">
        <v>21</v>
      </c>
      <c r="AL10" s="15" t="s">
        <v>22</v>
      </c>
      <c r="AM10" s="15" t="s">
        <v>23</v>
      </c>
      <c r="AN10" s="13" t="s">
        <v>24</v>
      </c>
      <c r="AO10" s="15" t="s">
        <v>25</v>
      </c>
      <c r="AP10" s="303"/>
      <c r="AQ10" s="293"/>
      <c r="AR10" s="306"/>
      <c r="AS10" s="307"/>
      <c r="AT10" s="307"/>
      <c r="AU10" s="307"/>
      <c r="AV10" s="307"/>
      <c r="AW10" s="293"/>
      <c r="AX10" s="293"/>
      <c r="AY10" s="293"/>
      <c r="AZ10" s="293"/>
      <c r="BA10" s="293"/>
      <c r="BB10" s="293"/>
    </row>
    <row r="11" spans="1:54" ht="45">
      <c r="A11" s="584">
        <v>1</v>
      </c>
      <c r="B11" s="585" t="s">
        <v>442</v>
      </c>
      <c r="C11" s="584" t="s">
        <v>66</v>
      </c>
      <c r="D11" s="584"/>
      <c r="E11" s="584"/>
      <c r="F11" s="584"/>
      <c r="G11" s="318" t="s">
        <v>54</v>
      </c>
      <c r="H11" s="585" t="s">
        <v>443</v>
      </c>
      <c r="I11" s="321" t="s">
        <v>79</v>
      </c>
      <c r="J11" s="586">
        <f>IF(I11="","",IF(I11="Mas de 1 vez al año",5,IF(I11="Al menos 1 vez en el ultimo año",4,IF(I11="Al menos 1 vez en los ultimos 2 años",3,IF(I11="Al menos 1 vez en los ultimos 5 años",2,IF(I11="No se ha presentado en los ultimos 5 años",1,))))))</f>
        <v>5</v>
      </c>
      <c r="K11" s="315" t="str">
        <f>IF(J11&lt;=0,"",IF(J11&lt;=1,"Rara Vez",IF(J11&lt;=2,"Improbable",IF(J11&lt;=3,"Posible",IF(J11&lt;=4,"Probable","Casi seguro")))))</f>
        <v>Casi seguro</v>
      </c>
      <c r="L11" s="346">
        <v>15</v>
      </c>
      <c r="M11" s="315" t="str">
        <f>IF(L11&lt;=0,"",IF(L11&lt;=5,"Moderado",IF(L11&lt;=11,"Mayor",IF(L11&lt;=20,"Catastrofico","Catastrofico"))))</f>
        <v>Catastrofico</v>
      </c>
      <c r="N11" s="316" t="str">
        <f>IF(OR(AND(K11="RaraVez",M11="Insignificante"),AND(K11="Rara Vez",M11="Menor"),AND(K11="Improbable",M11="Insignificante"),AND(K11="Improbable",M11="Menor")),"Bajo",IF(OR(AND(K11="Rara Vez",M11="Moderado"),AND(K11="Improbable",M11="Moderado"),AND(K11="Posible",M11="Menor"),AND(K11="Probable",M11="Insignificante")),"Moderado",IF(OR(AND(K11="Rara Vez",M11="Mayor"),AND(K11="Improbable",M11="Mayor"),AND(K11="Posible",M11="Moderado"),AND(K11="Probable",M11="Moderado"),AND(K11="Probable",M11="Menor"),AND(K11="Casi seguro",M11="Insignificante"),AND(K11="Casi seguro",M11="Menor")),"Alto",IF(OR(AND(K11="Rara Vez",M11="Catastrofico"),AND(K11="Improbable",M11="Catastrofico"),AND(K11="Posible",M11="Catastrofico"),AND(K11="Posible",M11="Mayor"),AND(K11="Probable",M11="Catastrofico"),AND(K11="Probable",M11="Mayor"),AND(K11="Casi seguro",M11="Moderado"),AND(K11="Casi seguro",M11="Mayor"),AND(K11="Casi seguro",M11="Catastrofico")),"Extremo",""))))</f>
        <v>Extremo</v>
      </c>
      <c r="O11" s="104">
        <v>1</v>
      </c>
      <c r="P11" s="105" t="s">
        <v>444</v>
      </c>
      <c r="Q11" s="1" t="s">
        <v>445</v>
      </c>
      <c r="R11" s="106">
        <f>IF(Q11="","",IF(Q11="Asignado",15,IF(Q11="No Asigando",0,)))</f>
        <v>0</v>
      </c>
      <c r="S11" s="1" t="s">
        <v>68</v>
      </c>
      <c r="T11" s="107">
        <f>IF(S11="","",IF(S11="Adecuado",15,IF(S11="inadecuado",0,)))</f>
        <v>15</v>
      </c>
      <c r="U11" s="1" t="s">
        <v>69</v>
      </c>
      <c r="V11" s="107">
        <f>IF(U11="","",IF(U11="Oportuna",15,IF(U11="inoportuna",0,)))</f>
        <v>15</v>
      </c>
      <c r="W11" s="1" t="s">
        <v>70</v>
      </c>
      <c r="X11" s="107">
        <f>IF(W11="","",IF(W11="Prevenir",15,IF(W11="Detectar",10,IF(W11="No es control",0,))))</f>
        <v>15</v>
      </c>
      <c r="Y11" s="1" t="s">
        <v>71</v>
      </c>
      <c r="Z11" s="107">
        <f>IF(Y11="","",IF(Y11="Confiable",15,IF(Y11="No confiable",0,)))</f>
        <v>15</v>
      </c>
      <c r="AA11" s="1" t="s">
        <v>72</v>
      </c>
      <c r="AB11" s="107">
        <f>IF(AA11="","",IF(AA11="Se investigan y resuelven oportunamente",15,IF(AA11="Nose investigan y resuelven oportunamente",0,)))</f>
        <v>15</v>
      </c>
      <c r="AC11" s="1" t="s">
        <v>446</v>
      </c>
      <c r="AD11" s="107">
        <f>IF(AC11="","",IF(AC11="Completa",10,IF(AC11="Incompleta,No existe",5,)))</f>
        <v>0</v>
      </c>
      <c r="AE11" s="107">
        <f>+R11+T11+V11+X11+Z11+AB11+AD11</f>
        <v>75</v>
      </c>
      <c r="AF11" s="106" t="str">
        <f>IF(AE11&lt;=0,"",IF(AE11=0,"NA",IF(AE11&lt;=85,"Debil",IF(AE11&lt;=95,"Moderado",IF(AE11&lt;=100,"Fuerte","Fuerte")))))</f>
        <v>Debil</v>
      </c>
      <c r="AG11" s="2" t="s">
        <v>178</v>
      </c>
      <c r="AH11" s="106" t="str">
        <f>IF(AG11="","",IF(AG11="El control no se ejecuta por parte del responsable","Debil",IF(AG11="El control se ejecuta algunas veces por parte del responsable","Moderado",IF(AG11="El control se ejecuta de manera consistente por parte del responsable","Fuerte",IF(AG11="NA","NA","""")))))</f>
        <v>Moderado</v>
      </c>
      <c r="AI11" s="108" t="str">
        <f t="shared" ref="AI11:AI45" si="0">IF(OR(AND(AF11="Fuerte",AH11="Fuerte")),"Fuerte",IF(OR(AND(AF11="Fuerte",AH11="Moderado")),"Moderado",IF(OR(AND(AF11="Fuerte",AH11="Debil")),"Debil",IF(OR(AND(AF11="Moderado",AH11="Fuerte")),"Moderado",IF(OR(AND(AF11="Moderado",AH11="Moderado")),"Moderado",IF(OR(AND(AF11="Moderado",AH11="Debil")),"Debil",IF(OR(AND(AF11="Debil",AH11="Fuerte")),"Debil",IF(OR(AND(AF11="Debil",AH11="Moderado")),"Debil",IF(OR(AND(AF11="Debil",AH11="Debil")),"Debil",IF(OR(AND(AH11="NA")),"NA"))))))))))</f>
        <v>Debil</v>
      </c>
      <c r="AJ11" s="109">
        <f>IF(AI11="","",IF(AI11="Fuerte",100,IF(AI11="Moderado",50,IF(AI11="Debil",0,))))</f>
        <v>0</v>
      </c>
      <c r="AK11" s="106" t="str">
        <f t="shared" ref="AK11:AK45" si="1">IF(OR(AND(AI11="Fuerte")),"No",IF(OR(AND(AI11="Moderado")),"Si",IF(OR(AND(AI11="Debil")),"Si",IF(OR(AND(AI11="NA")),"NA"))))</f>
        <v>Si</v>
      </c>
      <c r="AL11" s="584">
        <f>COUNTA(O11,O12,O13,O14,O15)</f>
        <v>2</v>
      </c>
      <c r="AM11" s="586">
        <f>(+AJ11+AJ12+AJ13+AJ14+AJ15)/AL11</f>
        <v>0</v>
      </c>
      <c r="AN11" s="584" t="str">
        <f>IF(AM11&lt;0,"",IF(AM11&lt;50,"Debil",IF(AM11&lt;=99,"Moderado",IF(AM11&lt;=100,"Fuerte","Fuerte"))))</f>
        <v>Debil</v>
      </c>
      <c r="AO11" s="315" t="s">
        <v>26</v>
      </c>
      <c r="AP11" s="594" t="str">
        <f>IF(OR(AND(AN11="Fuerte",AO11="directamente")),"2",IF(OR(AND(AN11="Fuerte",AO11="no disminuye")),"0",IF(OR(AND(AN11="Moderado",AO11="directamente")),"1",IF(OR(AND(AN11="Moderado",AO11="no disminuye")),"0",IF(OR(AND(AN11="Debil",AO11="directamente")),"0",IF(OR(AND(AN11="Debil",AO11="no disminuye")),"0",""))))))</f>
        <v>0</v>
      </c>
      <c r="AQ11" s="341">
        <f>+J11-AP11</f>
        <v>5</v>
      </c>
      <c r="AR11" s="343">
        <f>+J11-AP11</f>
        <v>5</v>
      </c>
      <c r="AS11" s="315" t="str">
        <f>IF(AQ11&lt;-1,"",IF(AQ11&lt;=1,"Rara Vez",IF(AQ11&lt;=2,"Improbable",IF(AQ11&lt;=3,"Posible",IF(AQ11&lt;=4,"Probable","Casi seguro")))))</f>
        <v>Casi seguro</v>
      </c>
      <c r="AT11" s="315" t="str">
        <f>IF(L11&lt;=0,"",IF(L11&lt;=5,"Moderado",IF(L11&lt;=11,"Mayor",IF(L11&lt;=20,"Catastrofico","Catastrofico"))))</f>
        <v>Catastrofico</v>
      </c>
      <c r="AU11" s="328" t="str">
        <f>IF(OR(AND(AS11="RaraVez",AT11="Insignificante"),AND(AS11="Rara Vez",AT11="Menor"),AND(AS11="Improbable",AT11="Insignificante"),AND(AS11="Improbable",AT11="Menor")),"Bajo",IF(OR(AND(AS11="Rara Vez",AT11="Moderado"),AND(AS11="Improbable",AT11="Moderado"),AND(AS11="Posible",AT11="Menor"),AND(AS11="Probable",AT11="Insignificante")),"Moderado",IF(OR(AND(AS11="Rara Vez",AT11="Mayor"),AND(AS11="Improbable",AT11="Mayor"),AND(AS11="Posible",AT11="Moderado"),AND(AS11="Probable",AT11="Moderado"),AND(AS11="Probable",AT11="Menor"),AND(AS11="Casi seguro",AT11="Insignificante"),AND(AS11="Casi seguro",AT11="Menor")),"Alto",IF(OR(AND(AS11="Rara Vez",AT11="Catastrofico"),AND(AS11="Improbable",AT11="Catastrofico"),AND(AS11="Posible",AT11="Catastrofico"),AND(AS11="Posible",AT11="Mayor"),AND(AS11="Probable",AT11="Catastrofico"),AND(AS11="Probable",AT11="Mayor"),AND(AS11="Casi seguro",AT11="Moderado"),AND(AS11="Casi seguro",AT11="Mayor"),AND(AS11="Casi seguro",AT11="Catastrofico")),"Extremo",""))))</f>
        <v>Extremo</v>
      </c>
      <c r="AV11" s="357" t="str">
        <f>IF(AU11="","",IF(AU11="Extremo","Evitar el riesgo",IF(AU11="Alto","Compartir el riesgo",IF(AU11="Moderado","Reducir el riesgo",IF(AU11="Bajo","Reducir el riesgo")))))</f>
        <v>Evitar el riesgo</v>
      </c>
      <c r="AW11" s="587" t="s">
        <v>447</v>
      </c>
      <c r="AX11" s="590">
        <v>45323</v>
      </c>
      <c r="AY11" s="590">
        <v>45657</v>
      </c>
      <c r="AZ11" s="593" t="s">
        <v>63</v>
      </c>
      <c r="BA11" s="593" t="s">
        <v>301</v>
      </c>
      <c r="BB11" s="587" t="s">
        <v>453</v>
      </c>
    </row>
    <row r="12" spans="1:54">
      <c r="A12" s="584"/>
      <c r="B12" s="585"/>
      <c r="C12" s="584"/>
      <c r="D12" s="584"/>
      <c r="E12" s="584"/>
      <c r="F12" s="584"/>
      <c r="G12" s="319"/>
      <c r="H12" s="585"/>
      <c r="I12" s="321"/>
      <c r="J12" s="586"/>
      <c r="K12" s="315"/>
      <c r="L12" s="346"/>
      <c r="M12" s="315"/>
      <c r="N12" s="316"/>
      <c r="O12" s="104">
        <v>2</v>
      </c>
      <c r="P12" s="106" t="s">
        <v>448</v>
      </c>
      <c r="Q12" s="1" t="s">
        <v>63</v>
      </c>
      <c r="R12" s="106">
        <f t="shared" ref="R12:R15" si="2">IF(Q12="","",IF(Q12="Asignado",15,IF(Q12="No Asigando",0,)))</f>
        <v>0</v>
      </c>
      <c r="S12" s="1" t="s">
        <v>63</v>
      </c>
      <c r="T12" s="107">
        <f t="shared" ref="T12:T15" si="3">IF(S12="","",IF(S12="Adecuado",15,IF(S12="inadecuado",0,)))</f>
        <v>0</v>
      </c>
      <c r="U12" s="1" t="s">
        <v>63</v>
      </c>
      <c r="V12" s="107">
        <f t="shared" ref="V12:V15" si="4">IF(U12="","",IF(U12="Oportuna",15,IF(U12="inoportuna",0,)))</f>
        <v>0</v>
      </c>
      <c r="W12" s="1" t="s">
        <v>63</v>
      </c>
      <c r="X12" s="107">
        <f t="shared" ref="X12:X15" si="5">IF(W12="","",IF(W12="Prevenir",15,IF(W12="Detectar",10,IF(W12="No es control",0,))))</f>
        <v>0</v>
      </c>
      <c r="Y12" s="1" t="s">
        <v>63</v>
      </c>
      <c r="Z12" s="107">
        <f t="shared" ref="Z12:Z15" si="6">IF(Y12="","",IF(Y12="Confiable",15,IF(Y12="No confiable",0,)))</f>
        <v>0</v>
      </c>
      <c r="AA12" s="1" t="s">
        <v>63</v>
      </c>
      <c r="AB12" s="107">
        <f t="shared" ref="AB12:AB15" si="7">IF(AA12="","",IF(AA12="Se investigan y resuelven oportunamente",15,IF(AA12="Nose investigan y resuelven oportunamente",0,)))</f>
        <v>0</v>
      </c>
      <c r="AC12" s="1" t="s">
        <v>63</v>
      </c>
      <c r="AD12" s="107">
        <f t="shared" ref="AD12:AD15" si="8">IF(AC12="","",IF(AC12="Completa",10,IF(AC12="Incompleta,No existe",5,)))</f>
        <v>0</v>
      </c>
      <c r="AE12" s="107">
        <f t="shared" ref="AE12:AE15" si="9">+R12+T12+V12+X12+Z12+AB12+AD12</f>
        <v>0</v>
      </c>
      <c r="AF12" s="106" t="str">
        <f t="shared" ref="AF12:AF15" si="10">IF(AE12&lt;=0,"",IF(AE12=0,"NA",IF(AE12&lt;=85,"Debil",IF(AE12&lt;=95,"Moderado",IF(AE12&lt;=100,"Fuerte","Fuerte")))))</f>
        <v/>
      </c>
      <c r="AG12" s="2" t="s">
        <v>63</v>
      </c>
      <c r="AH12" s="106" t="str">
        <f t="shared" ref="AH12:AH15" si="11">IF(AG12="","",IF(AG12="El control no se ejecuta por parte del responsable","Debil",IF(AG12="El control se ejecuta algunas veces por parte del responsable","Moderado",IF(AG12="El control se ejecuta de manera consistente por parte del responsable","Fuerte",IF(AG12="NA","NA","""")))))</f>
        <v>NA</v>
      </c>
      <c r="AI12" s="108" t="str">
        <f t="shared" si="0"/>
        <v>NA</v>
      </c>
      <c r="AJ12" s="109">
        <f t="shared" ref="AJ12:AJ15" si="12">IF(AI12="","",IF(AI12="Fuerte",100,IF(AI12="Moderado",50,IF(AI12="Debil",0,))))</f>
        <v>0</v>
      </c>
      <c r="AK12" s="106" t="str">
        <f t="shared" si="1"/>
        <v>NA</v>
      </c>
      <c r="AL12" s="584"/>
      <c r="AM12" s="586"/>
      <c r="AN12" s="584"/>
      <c r="AO12" s="315"/>
      <c r="AP12" s="595"/>
      <c r="AQ12" s="342"/>
      <c r="AR12" s="344"/>
      <c r="AS12" s="315"/>
      <c r="AT12" s="315"/>
      <c r="AU12" s="329"/>
      <c r="AV12" s="358" t="str">
        <f t="shared" ref="AV12:AV15" si="13">IF(AU12="","",IF(AU12="El control no se ejecuta por parte del responsable","Debil",IF(AU12="El control se ejecuta algunas veces por parte del responsable","Moderado",IF(AU12="El control se ejecuta de manera consistente por parte del responsable","Fuerte","Fuerte"))))</f>
        <v/>
      </c>
      <c r="AW12" s="588"/>
      <c r="AX12" s="591"/>
      <c r="AY12" s="591"/>
      <c r="AZ12" s="591"/>
      <c r="BA12" s="591"/>
      <c r="BB12" s="588"/>
    </row>
    <row r="13" spans="1:54">
      <c r="A13" s="584"/>
      <c r="B13" s="585"/>
      <c r="C13" s="584"/>
      <c r="D13" s="584"/>
      <c r="E13" s="584"/>
      <c r="F13" s="584"/>
      <c r="G13" s="319"/>
      <c r="H13" s="585"/>
      <c r="I13" s="321"/>
      <c r="J13" s="586"/>
      <c r="K13" s="315"/>
      <c r="L13" s="346"/>
      <c r="M13" s="315"/>
      <c r="N13" s="316"/>
      <c r="O13" s="104"/>
      <c r="P13" s="106"/>
      <c r="Q13" s="1" t="s">
        <v>63</v>
      </c>
      <c r="R13" s="106">
        <f t="shared" si="2"/>
        <v>0</v>
      </c>
      <c r="S13" s="1" t="s">
        <v>63</v>
      </c>
      <c r="T13" s="107">
        <f t="shared" si="3"/>
        <v>0</v>
      </c>
      <c r="U13" s="1" t="s">
        <v>63</v>
      </c>
      <c r="V13" s="107">
        <f t="shared" si="4"/>
        <v>0</v>
      </c>
      <c r="W13" s="1" t="s">
        <v>63</v>
      </c>
      <c r="X13" s="107">
        <f t="shared" si="5"/>
        <v>0</v>
      </c>
      <c r="Y13" s="1" t="s">
        <v>63</v>
      </c>
      <c r="Z13" s="107">
        <f t="shared" si="6"/>
        <v>0</v>
      </c>
      <c r="AA13" s="1" t="s">
        <v>63</v>
      </c>
      <c r="AB13" s="107">
        <f t="shared" si="7"/>
        <v>0</v>
      </c>
      <c r="AC13" s="1" t="s">
        <v>63</v>
      </c>
      <c r="AD13" s="107">
        <f t="shared" si="8"/>
        <v>0</v>
      </c>
      <c r="AE13" s="107">
        <f t="shared" si="9"/>
        <v>0</v>
      </c>
      <c r="AF13" s="106" t="str">
        <f t="shared" si="10"/>
        <v/>
      </c>
      <c r="AG13" s="2" t="s">
        <v>63</v>
      </c>
      <c r="AH13" s="106" t="str">
        <f t="shared" si="11"/>
        <v>NA</v>
      </c>
      <c r="AI13" s="108" t="str">
        <f t="shared" si="0"/>
        <v>NA</v>
      </c>
      <c r="AJ13" s="109">
        <f t="shared" si="12"/>
        <v>0</v>
      </c>
      <c r="AK13" s="106" t="str">
        <f t="shared" si="1"/>
        <v>NA</v>
      </c>
      <c r="AL13" s="584"/>
      <c r="AM13" s="586"/>
      <c r="AN13" s="584"/>
      <c r="AO13" s="315"/>
      <c r="AP13" s="595"/>
      <c r="AQ13" s="342"/>
      <c r="AR13" s="344"/>
      <c r="AS13" s="315"/>
      <c r="AT13" s="315"/>
      <c r="AU13" s="329"/>
      <c r="AV13" s="358" t="str">
        <f t="shared" si="13"/>
        <v/>
      </c>
      <c r="AW13" s="588"/>
      <c r="AX13" s="591"/>
      <c r="AY13" s="591"/>
      <c r="AZ13" s="591"/>
      <c r="BA13" s="591"/>
      <c r="BB13" s="588"/>
    </row>
    <row r="14" spans="1:54">
      <c r="A14" s="584"/>
      <c r="B14" s="585"/>
      <c r="C14" s="584"/>
      <c r="D14" s="584"/>
      <c r="E14" s="584"/>
      <c r="F14" s="584"/>
      <c r="G14" s="319"/>
      <c r="H14" s="585"/>
      <c r="I14" s="321"/>
      <c r="J14" s="586"/>
      <c r="K14" s="315"/>
      <c r="L14" s="346"/>
      <c r="M14" s="315"/>
      <c r="N14" s="316"/>
      <c r="O14" s="104"/>
      <c r="P14" s="106"/>
      <c r="Q14" s="1" t="s">
        <v>63</v>
      </c>
      <c r="R14" s="106">
        <f t="shared" si="2"/>
        <v>0</v>
      </c>
      <c r="S14" s="1" t="s">
        <v>63</v>
      </c>
      <c r="T14" s="107">
        <f t="shared" si="3"/>
        <v>0</v>
      </c>
      <c r="U14" s="1" t="s">
        <v>63</v>
      </c>
      <c r="V14" s="107">
        <f t="shared" si="4"/>
        <v>0</v>
      </c>
      <c r="W14" s="1" t="s">
        <v>63</v>
      </c>
      <c r="X14" s="107">
        <f t="shared" si="5"/>
        <v>0</v>
      </c>
      <c r="Y14" s="1" t="s">
        <v>63</v>
      </c>
      <c r="Z14" s="107">
        <f t="shared" si="6"/>
        <v>0</v>
      </c>
      <c r="AA14" s="1" t="s">
        <v>63</v>
      </c>
      <c r="AB14" s="107">
        <f t="shared" si="7"/>
        <v>0</v>
      </c>
      <c r="AC14" s="1" t="s">
        <v>63</v>
      </c>
      <c r="AD14" s="107">
        <f t="shared" si="8"/>
        <v>0</v>
      </c>
      <c r="AE14" s="107">
        <f t="shared" si="9"/>
        <v>0</v>
      </c>
      <c r="AF14" s="106" t="str">
        <f t="shared" si="10"/>
        <v/>
      </c>
      <c r="AG14" s="2" t="s">
        <v>63</v>
      </c>
      <c r="AH14" s="106" t="str">
        <f t="shared" si="11"/>
        <v>NA</v>
      </c>
      <c r="AI14" s="108" t="str">
        <f t="shared" si="0"/>
        <v>NA</v>
      </c>
      <c r="AJ14" s="109">
        <f t="shared" si="12"/>
        <v>0</v>
      </c>
      <c r="AK14" s="106" t="str">
        <f t="shared" si="1"/>
        <v>NA</v>
      </c>
      <c r="AL14" s="584"/>
      <c r="AM14" s="586"/>
      <c r="AN14" s="584"/>
      <c r="AO14" s="315"/>
      <c r="AP14" s="595"/>
      <c r="AQ14" s="342"/>
      <c r="AR14" s="344"/>
      <c r="AS14" s="315"/>
      <c r="AT14" s="315"/>
      <c r="AU14" s="329"/>
      <c r="AV14" s="358" t="str">
        <f t="shared" si="13"/>
        <v/>
      </c>
      <c r="AW14" s="588"/>
      <c r="AX14" s="591"/>
      <c r="AY14" s="591"/>
      <c r="AZ14" s="591"/>
      <c r="BA14" s="591"/>
      <c r="BB14" s="588"/>
    </row>
    <row r="15" spans="1:54">
      <c r="A15" s="584"/>
      <c r="B15" s="585"/>
      <c r="C15" s="584"/>
      <c r="D15" s="584"/>
      <c r="E15" s="584"/>
      <c r="F15" s="584"/>
      <c r="G15" s="320"/>
      <c r="H15" s="585"/>
      <c r="I15" s="321"/>
      <c r="J15" s="586"/>
      <c r="K15" s="315"/>
      <c r="L15" s="346"/>
      <c r="M15" s="315"/>
      <c r="N15" s="316"/>
      <c r="O15" s="104"/>
      <c r="P15" s="106"/>
      <c r="Q15" s="1" t="s">
        <v>63</v>
      </c>
      <c r="R15" s="106">
        <f t="shared" si="2"/>
        <v>0</v>
      </c>
      <c r="S15" s="1" t="s">
        <v>63</v>
      </c>
      <c r="T15" s="107">
        <f t="shared" si="3"/>
        <v>0</v>
      </c>
      <c r="U15" s="1" t="s">
        <v>63</v>
      </c>
      <c r="V15" s="107">
        <f t="shared" si="4"/>
        <v>0</v>
      </c>
      <c r="W15" s="1" t="s">
        <v>63</v>
      </c>
      <c r="X15" s="107">
        <f t="shared" si="5"/>
        <v>0</v>
      </c>
      <c r="Y15" s="1" t="s">
        <v>63</v>
      </c>
      <c r="Z15" s="107">
        <f t="shared" si="6"/>
        <v>0</v>
      </c>
      <c r="AA15" s="1" t="s">
        <v>63</v>
      </c>
      <c r="AB15" s="107">
        <f t="shared" si="7"/>
        <v>0</v>
      </c>
      <c r="AC15" s="1" t="s">
        <v>63</v>
      </c>
      <c r="AD15" s="107">
        <f t="shared" si="8"/>
        <v>0</v>
      </c>
      <c r="AE15" s="107">
        <f t="shared" si="9"/>
        <v>0</v>
      </c>
      <c r="AF15" s="106" t="str">
        <f t="shared" si="10"/>
        <v/>
      </c>
      <c r="AG15" s="2" t="s">
        <v>63</v>
      </c>
      <c r="AH15" s="106" t="str">
        <f t="shared" si="11"/>
        <v>NA</v>
      </c>
      <c r="AI15" s="108" t="str">
        <f t="shared" si="0"/>
        <v>NA</v>
      </c>
      <c r="AJ15" s="109">
        <f t="shared" si="12"/>
        <v>0</v>
      </c>
      <c r="AK15" s="106" t="str">
        <f t="shared" si="1"/>
        <v>NA</v>
      </c>
      <c r="AL15" s="584"/>
      <c r="AM15" s="586"/>
      <c r="AN15" s="584"/>
      <c r="AO15" s="315"/>
      <c r="AP15" s="596"/>
      <c r="AQ15" s="342"/>
      <c r="AR15" s="345"/>
      <c r="AS15" s="315"/>
      <c r="AT15" s="315"/>
      <c r="AU15" s="330"/>
      <c r="AV15" s="359" t="str">
        <f t="shared" si="13"/>
        <v/>
      </c>
      <c r="AW15" s="589"/>
      <c r="AX15" s="592"/>
      <c r="AY15" s="592"/>
      <c r="AZ15" s="592"/>
      <c r="BA15" s="592"/>
      <c r="BB15" s="589"/>
    </row>
    <row r="16" spans="1:54" s="110" customFormat="1" ht="62.25" customHeight="1">
      <c r="A16" s="584">
        <v>1</v>
      </c>
      <c r="B16" s="585" t="s">
        <v>449</v>
      </c>
      <c r="C16" s="584" t="s">
        <v>66</v>
      </c>
      <c r="D16" s="584"/>
      <c r="E16" s="584"/>
      <c r="F16" s="584"/>
      <c r="G16" s="318" t="s">
        <v>54</v>
      </c>
      <c r="H16" s="585" t="s">
        <v>450</v>
      </c>
      <c r="I16" s="321" t="s">
        <v>136</v>
      </c>
      <c r="J16" s="586">
        <f>IF(I16="","",IF(I16="Mas de 1 vez al año",5,IF(I16="Al menos 1 vez en el ultimo año",4,IF(I16="Al menos 1 vez en los ultimos 2 años",3,IF(I16="Al menos 1 vez en los ultimos 5 años",2,IF(I16="No se ha presentado en los ultimos 5 años",1,))))))</f>
        <v>3</v>
      </c>
      <c r="K16" s="315" t="str">
        <f>IF(J16&lt;=0,"",IF(J16&lt;=1,"Rara Vez",IF(J16&lt;=2,"Improbable",IF(J16&lt;=3,"Posible",IF(J16&lt;=4,"Probable","Casi seguro")))))</f>
        <v>Posible</v>
      </c>
      <c r="L16" s="346">
        <v>12</v>
      </c>
      <c r="M16" s="315" t="str">
        <f>IF(L16&lt;=0,"",IF(L16&lt;=5,"Moderado",IF(L16&lt;=11,"Mayor",IF(L16&lt;=20,"Catastrofico","Catastrofico"))))</f>
        <v>Catastrofico</v>
      </c>
      <c r="N16" s="316" t="str">
        <f>IF(OR(AND(K16="RaraVez",M16="Insignificante"),AND(K16="Rara Vez",M16="Menor"),AND(K16="Improbable",M16="Insignificante"),AND(K16="Improbable",M16="Menor")),"Bajo",IF(OR(AND(K16="Rara Vez",M16="Moderado"),AND(K16="Improbable",M16="Moderado"),AND(K16="Posible",M16="Menor"),AND(K16="Probable",M16="Insignificante")),"Moderado",IF(OR(AND(K16="Rara Vez",M16="Mayor"),AND(K16="Improbable",M16="Mayor"),AND(K16="Posible",M16="Moderado"),AND(K16="Probable",M16="Moderado"),AND(K16="Probable",M16="Menor"),AND(K16="Casi seguro",M16="Insignificante"),AND(K16="Casi seguro",M16="Menor")),"Alto",IF(OR(AND(K16="Rara Vez",M16="Catastrofico"),AND(K16="Improbable",M16="Catastrofico"),AND(K16="Posible",M16="Catastrofico"),AND(K16="Posible",M16="Mayor"),AND(K16="Probable",M16="Catastrofico"),AND(K16="Probable",M16="Mayor"),AND(K16="Casi seguro",M16="Moderado"),AND(K16="Casi seguro",M16="Mayor"),AND(K16="Casi seguro",M16="Catastrofico")),"Extremo",""))))</f>
        <v>Extremo</v>
      </c>
      <c r="O16" s="104">
        <v>1</v>
      </c>
      <c r="P16" s="105" t="s">
        <v>452</v>
      </c>
      <c r="Q16" s="1" t="s">
        <v>445</v>
      </c>
      <c r="R16" s="106">
        <f>IF(Q16="","",IF(Q16="Asignado",15,IF(Q16="No Asigando",0,)))</f>
        <v>0</v>
      </c>
      <c r="S16" s="1" t="s">
        <v>68</v>
      </c>
      <c r="T16" s="107">
        <f>IF(S16="","",IF(S16="Adecuado",15,IF(S16="inadecuado",0,)))</f>
        <v>15</v>
      </c>
      <c r="U16" s="1" t="s">
        <v>69</v>
      </c>
      <c r="V16" s="107">
        <f>IF(U16="","",IF(U16="Oportuna",15,IF(U16="inoportuna",0,)))</f>
        <v>15</v>
      </c>
      <c r="W16" s="1" t="s">
        <v>70</v>
      </c>
      <c r="X16" s="107">
        <f>IF(W16="","",IF(W16="Prevenir",15,IF(W16="Detectar",10,IF(W16="No es control",0,))))</f>
        <v>15</v>
      </c>
      <c r="Y16" s="1" t="s">
        <v>71</v>
      </c>
      <c r="Z16" s="107">
        <f>IF(Y16="","",IF(Y16="Confiable",15,IF(Y16="No confiable",0,)))</f>
        <v>15</v>
      </c>
      <c r="AA16" s="1" t="s">
        <v>72</v>
      </c>
      <c r="AB16" s="107">
        <f>IF(AA16="","",IF(AA16="Se investigan y resuelven oportunamente",15,IF(AA16="Nose investigan y resuelven oportunamente",0,)))</f>
        <v>15</v>
      </c>
      <c r="AC16" s="1" t="s">
        <v>446</v>
      </c>
      <c r="AD16" s="107">
        <f>IF(AC16="","",IF(AC16="Completa",10,IF(AC16="Incompleta,No existe",5,)))</f>
        <v>0</v>
      </c>
      <c r="AE16" s="107">
        <f>+R16+T16+V16+X16+Z16+AB16+AD16</f>
        <v>75</v>
      </c>
      <c r="AF16" s="106" t="str">
        <f>IF(AE16&lt;=0,"",IF(AE16=0,"NA",IF(AE16&lt;=85,"Debil",IF(AE16&lt;=95,"Moderado",IF(AE16&lt;=100,"Fuerte","Fuerte")))))</f>
        <v>Debil</v>
      </c>
      <c r="AG16" s="2" t="s">
        <v>178</v>
      </c>
      <c r="AH16" s="106" t="str">
        <f>IF(AG16="","",IF(AG16="El control no se ejecuta por parte del responsable","Debil",IF(AG16="El control se ejecuta algunas veces por parte del responsable","Moderado",IF(AG16="El control se ejecuta de manera consistente por parte del responsable","Fuerte",IF(AG16="NA","NA","""")))))</f>
        <v>Moderado</v>
      </c>
      <c r="AI16" s="108" t="str">
        <f t="shared" si="0"/>
        <v>Debil</v>
      </c>
      <c r="AJ16" s="109">
        <f>IF(AI16="","",IF(AI16="Fuerte",100,IF(AI16="Moderado",50,IF(AI16="Debil",0,))))</f>
        <v>0</v>
      </c>
      <c r="AK16" s="106" t="str">
        <f t="shared" si="1"/>
        <v>Si</v>
      </c>
      <c r="AL16" s="584">
        <f>COUNTA(O16,O17,O18,O19,O20)</f>
        <v>2</v>
      </c>
      <c r="AM16" s="586">
        <f>(+AJ16+AJ17+AJ18+AJ19+AJ20)/AL16</f>
        <v>0</v>
      </c>
      <c r="AN16" s="584" t="str">
        <f>IF(AM16&lt;0,"",IF(AM16&lt;50,"Debil",IF(AM16&lt;=99,"Moderado",IF(AM16&lt;=100,"Fuerte","Fuerte"))))</f>
        <v>Debil</v>
      </c>
      <c r="AO16" s="315" t="s">
        <v>26</v>
      </c>
      <c r="AP16" s="594" t="str">
        <f>IF(OR(AND(AN16="Fuerte",AO16="directamente")),"2",IF(OR(AND(AN16="Fuerte",AO16="no disminuye")),"0",IF(OR(AND(AN16="Moderado",AO16="directamente")),"1",IF(OR(AND(AN16="Moderado",AO16="no disminuye")),"0",IF(OR(AND(AN16="Debil",AO16="directamente")),"0",IF(OR(AND(AN16="Debil",AO16="no disminuye")),"0",""))))))</f>
        <v>0</v>
      </c>
      <c r="AQ16" s="341">
        <f>+J16-AP16</f>
        <v>3</v>
      </c>
      <c r="AR16" s="343">
        <f>+J16-AP16</f>
        <v>3</v>
      </c>
      <c r="AS16" s="315" t="str">
        <f>IF(AQ16&lt;-1,"",IF(AQ16&lt;=1,"Rara Vez",IF(AQ16&lt;=2,"Improbable",IF(AQ16&lt;=3,"Posible",IF(AQ16&lt;=4,"Probable","Casi seguro")))))</f>
        <v>Posible</v>
      </c>
      <c r="AT16" s="315" t="str">
        <f>IF(L16&lt;=0,"",IF(L16&lt;=5,"Moderado",IF(L16&lt;=11,"Mayor",IF(L16&lt;=20,"Catastrofico","Catastrofico"))))</f>
        <v>Catastrofico</v>
      </c>
      <c r="AU16" s="328" t="str">
        <f>IF(OR(AND(AS16="RaraVez",AT16="Insignificante"),AND(AS16="Rara Vez",AT16="Menor"),AND(AS16="Improbable",AT16="Insignificante"),AND(AS16="Improbable",AT16="Menor")),"Bajo",IF(OR(AND(AS16="Rara Vez",AT16="Moderado"),AND(AS16="Improbable",AT16="Moderado"),AND(AS16="Posible",AT16="Menor"),AND(AS16="Probable",AT16="Insignificante")),"Moderado",IF(OR(AND(AS16="Rara Vez",AT16="Mayor"),AND(AS16="Improbable",AT16="Mayor"),AND(AS16="Posible",AT16="Moderado"),AND(AS16="Probable",AT16="Moderado"),AND(AS16="Probable",AT16="Menor"),AND(AS16="Casi seguro",AT16="Insignificante"),AND(AS16="Casi seguro",AT16="Menor")),"Alto",IF(OR(AND(AS16="Rara Vez",AT16="Catastrofico"),AND(AS16="Improbable",AT16="Catastrofico"),AND(AS16="Posible",AT16="Catastrofico"),AND(AS16="Posible",AT16="Mayor"),AND(AS16="Probable",AT16="Catastrofico"),AND(AS16="Probable",AT16="Mayor"),AND(AS16="Casi seguro",AT16="Moderado"),AND(AS16="Casi seguro",AT16="Mayor"),AND(AS16="Casi seguro",AT16="Catastrofico")),"Extremo",""))))</f>
        <v>Extremo</v>
      </c>
      <c r="AV16" s="357" t="str">
        <f>IF(AU16="","",IF(AU16="Extremo","Evitar el riesgo",IF(AU16="Alto","Compartir el riesgo",IF(AU16="Moderado","Reducir el riesgo",IF(AU16="Bajo","Reducir el riesgo")))))</f>
        <v>Evitar el riesgo</v>
      </c>
      <c r="AW16" s="587" t="s">
        <v>447</v>
      </c>
      <c r="AX16" s="590">
        <v>45323</v>
      </c>
      <c r="AY16" s="590">
        <v>45657</v>
      </c>
      <c r="AZ16" s="593" t="s">
        <v>63</v>
      </c>
      <c r="BA16" s="593" t="s">
        <v>301</v>
      </c>
      <c r="BB16" s="587" t="s">
        <v>453</v>
      </c>
    </row>
    <row r="17" spans="1:54" s="110" customFormat="1" ht="62.25" customHeight="1">
      <c r="A17" s="584"/>
      <c r="B17" s="585"/>
      <c r="C17" s="584"/>
      <c r="D17" s="584"/>
      <c r="E17" s="584"/>
      <c r="F17" s="584"/>
      <c r="G17" s="319"/>
      <c r="H17" s="585"/>
      <c r="I17" s="321"/>
      <c r="J17" s="586"/>
      <c r="K17" s="315"/>
      <c r="L17" s="346"/>
      <c r="M17" s="315"/>
      <c r="N17" s="316"/>
      <c r="O17" s="104">
        <v>2</v>
      </c>
      <c r="P17" s="105" t="s">
        <v>454</v>
      </c>
      <c r="Q17" s="1" t="s">
        <v>445</v>
      </c>
      <c r="R17" s="106">
        <f t="shared" ref="R17:R20" si="14">IF(Q17="","",IF(Q17="Asignado",15,IF(Q17="No Asigando",0,)))</f>
        <v>0</v>
      </c>
      <c r="S17" s="1" t="s">
        <v>68</v>
      </c>
      <c r="T17" s="107">
        <f t="shared" ref="T17:T20" si="15">IF(S17="","",IF(S17="Adecuado",15,IF(S17="inadecuado",0,)))</f>
        <v>15</v>
      </c>
      <c r="U17" s="1" t="s">
        <v>69</v>
      </c>
      <c r="V17" s="107">
        <f t="shared" ref="V17:V20" si="16">IF(U17="","",IF(U17="Oportuna",15,IF(U17="inoportuna",0,)))</f>
        <v>15</v>
      </c>
      <c r="W17" s="1" t="s">
        <v>70</v>
      </c>
      <c r="X17" s="107">
        <f t="shared" ref="X17:X20" si="17">IF(W17="","",IF(W17="Prevenir",15,IF(W17="Detectar",10,IF(W17="No es control",0,))))</f>
        <v>15</v>
      </c>
      <c r="Y17" s="1" t="s">
        <v>71</v>
      </c>
      <c r="Z17" s="107">
        <f t="shared" ref="Z17:Z20" si="18">IF(Y17="","",IF(Y17="Confiable",15,IF(Y17="No confiable",0,)))</f>
        <v>15</v>
      </c>
      <c r="AA17" s="1" t="s">
        <v>72</v>
      </c>
      <c r="AB17" s="107">
        <f t="shared" ref="AB17:AB20" si="19">IF(AA17="","",IF(AA17="Se investigan y resuelven oportunamente",15,IF(AA17="Nose investigan y resuelven oportunamente",0,)))</f>
        <v>15</v>
      </c>
      <c r="AC17" s="1" t="s">
        <v>73</v>
      </c>
      <c r="AD17" s="107">
        <f t="shared" ref="AD17:AD20" si="20">IF(AC17="","",IF(AC17="Completa",10,IF(AC17="Incompleta,No existe",5,)))</f>
        <v>10</v>
      </c>
      <c r="AE17" s="107">
        <f t="shared" ref="AE17:AE20" si="21">+R17+T17+V17+X17+Z17+AB17+AD17</f>
        <v>85</v>
      </c>
      <c r="AF17" s="106" t="str">
        <f t="shared" ref="AF17:AF20" si="22">IF(AE17&lt;=0,"",IF(AE17=0,"NA",IF(AE17&lt;=85,"Debil",IF(AE17&lt;=95,"Moderado",IF(AE17&lt;=100,"Fuerte","Fuerte")))))</f>
        <v>Debil</v>
      </c>
      <c r="AG17" s="2" t="s">
        <v>74</v>
      </c>
      <c r="AH17" s="106" t="str">
        <f t="shared" ref="AH17:AH20" si="23">IF(AG17="","",IF(AG17="El control no se ejecuta por parte del responsable","Debil",IF(AG17="El control se ejecuta algunas veces por parte del responsable","Moderado",IF(AG17="El control se ejecuta de manera consistente por parte del responsable","Fuerte",IF(AG17="NA","NA","""")))))</f>
        <v>Fuerte</v>
      </c>
      <c r="AI17" s="108" t="str">
        <f t="shared" si="0"/>
        <v>Debil</v>
      </c>
      <c r="AJ17" s="109">
        <f t="shared" ref="AJ17:AJ20" si="24">IF(AI17="","",IF(AI17="Fuerte",100,IF(AI17="Moderado",50,IF(AI17="Debil",0,))))</f>
        <v>0</v>
      </c>
      <c r="AK17" s="106" t="str">
        <f t="shared" si="1"/>
        <v>Si</v>
      </c>
      <c r="AL17" s="584"/>
      <c r="AM17" s="586"/>
      <c r="AN17" s="584"/>
      <c r="AO17" s="315"/>
      <c r="AP17" s="595"/>
      <c r="AQ17" s="342"/>
      <c r="AR17" s="344"/>
      <c r="AS17" s="315"/>
      <c r="AT17" s="315"/>
      <c r="AU17" s="329"/>
      <c r="AV17" s="358" t="str">
        <f t="shared" ref="AV17:AV20" si="25">IF(AU17="","",IF(AU17="El control no se ejecuta por parte del responsable","Debil",IF(AU17="El control se ejecuta algunas veces por parte del responsable","Moderado",IF(AU17="El control se ejecuta de manera consistente por parte del responsable","Fuerte","Fuerte"))))</f>
        <v/>
      </c>
      <c r="AW17" s="588"/>
      <c r="AX17" s="591"/>
      <c r="AY17" s="591"/>
      <c r="AZ17" s="591"/>
      <c r="BA17" s="591"/>
      <c r="BB17" s="588"/>
    </row>
    <row r="18" spans="1:54" s="110" customFormat="1" ht="62.25" customHeight="1">
      <c r="A18" s="584"/>
      <c r="B18" s="585"/>
      <c r="C18" s="584"/>
      <c r="D18" s="584"/>
      <c r="E18" s="584"/>
      <c r="F18" s="584"/>
      <c r="G18" s="319"/>
      <c r="H18" s="585"/>
      <c r="I18" s="321"/>
      <c r="J18" s="586"/>
      <c r="K18" s="315"/>
      <c r="L18" s="346"/>
      <c r="M18" s="315"/>
      <c r="N18" s="316"/>
      <c r="O18" s="104"/>
      <c r="P18" s="106"/>
      <c r="Q18" s="1" t="s">
        <v>63</v>
      </c>
      <c r="R18" s="106">
        <f t="shared" si="14"/>
        <v>0</v>
      </c>
      <c r="S18" s="1" t="s">
        <v>63</v>
      </c>
      <c r="T18" s="107">
        <f t="shared" si="15"/>
        <v>0</v>
      </c>
      <c r="U18" s="1" t="s">
        <v>63</v>
      </c>
      <c r="V18" s="107">
        <f t="shared" si="16"/>
        <v>0</v>
      </c>
      <c r="W18" s="1" t="s">
        <v>63</v>
      </c>
      <c r="X18" s="107">
        <f t="shared" si="17"/>
        <v>0</v>
      </c>
      <c r="Y18" s="1" t="s">
        <v>63</v>
      </c>
      <c r="Z18" s="107">
        <f t="shared" si="18"/>
        <v>0</v>
      </c>
      <c r="AA18" s="1" t="s">
        <v>63</v>
      </c>
      <c r="AB18" s="107">
        <f t="shared" si="19"/>
        <v>0</v>
      </c>
      <c r="AC18" s="1" t="s">
        <v>63</v>
      </c>
      <c r="AD18" s="107">
        <f t="shared" si="20"/>
        <v>0</v>
      </c>
      <c r="AE18" s="107">
        <f t="shared" si="21"/>
        <v>0</v>
      </c>
      <c r="AF18" s="106" t="str">
        <f t="shared" si="22"/>
        <v/>
      </c>
      <c r="AG18" s="2" t="s">
        <v>63</v>
      </c>
      <c r="AH18" s="106" t="str">
        <f t="shared" si="23"/>
        <v>NA</v>
      </c>
      <c r="AI18" s="108" t="str">
        <f t="shared" si="0"/>
        <v>NA</v>
      </c>
      <c r="AJ18" s="109">
        <f t="shared" si="24"/>
        <v>0</v>
      </c>
      <c r="AK18" s="106" t="str">
        <f t="shared" si="1"/>
        <v>NA</v>
      </c>
      <c r="AL18" s="584"/>
      <c r="AM18" s="586"/>
      <c r="AN18" s="584"/>
      <c r="AO18" s="315"/>
      <c r="AP18" s="595"/>
      <c r="AQ18" s="342"/>
      <c r="AR18" s="344"/>
      <c r="AS18" s="315"/>
      <c r="AT18" s="315"/>
      <c r="AU18" s="329"/>
      <c r="AV18" s="358" t="str">
        <f t="shared" si="25"/>
        <v/>
      </c>
      <c r="AW18" s="588"/>
      <c r="AX18" s="591"/>
      <c r="AY18" s="591"/>
      <c r="AZ18" s="591"/>
      <c r="BA18" s="591"/>
      <c r="BB18" s="588"/>
    </row>
    <row r="19" spans="1:54" s="110" customFormat="1" ht="62.25" customHeight="1">
      <c r="A19" s="584"/>
      <c r="B19" s="585"/>
      <c r="C19" s="584"/>
      <c r="D19" s="584"/>
      <c r="E19" s="584"/>
      <c r="F19" s="584"/>
      <c r="G19" s="319"/>
      <c r="H19" s="585"/>
      <c r="I19" s="321"/>
      <c r="J19" s="586"/>
      <c r="K19" s="315"/>
      <c r="L19" s="346"/>
      <c r="M19" s="315"/>
      <c r="N19" s="316"/>
      <c r="O19" s="104"/>
      <c r="P19" s="106"/>
      <c r="Q19" s="1" t="s">
        <v>63</v>
      </c>
      <c r="R19" s="106">
        <f t="shared" si="14"/>
        <v>0</v>
      </c>
      <c r="S19" s="1" t="s">
        <v>63</v>
      </c>
      <c r="T19" s="107">
        <f t="shared" si="15"/>
        <v>0</v>
      </c>
      <c r="U19" s="1" t="s">
        <v>63</v>
      </c>
      <c r="V19" s="107">
        <f t="shared" si="16"/>
        <v>0</v>
      </c>
      <c r="W19" s="1" t="s">
        <v>63</v>
      </c>
      <c r="X19" s="107">
        <f t="shared" si="17"/>
        <v>0</v>
      </c>
      <c r="Y19" s="1" t="s">
        <v>63</v>
      </c>
      <c r="Z19" s="107">
        <f t="shared" si="18"/>
        <v>0</v>
      </c>
      <c r="AA19" s="1" t="s">
        <v>63</v>
      </c>
      <c r="AB19" s="107">
        <f t="shared" si="19"/>
        <v>0</v>
      </c>
      <c r="AC19" s="1" t="s">
        <v>63</v>
      </c>
      <c r="AD19" s="107">
        <f t="shared" si="20"/>
        <v>0</v>
      </c>
      <c r="AE19" s="107">
        <f t="shared" si="21"/>
        <v>0</v>
      </c>
      <c r="AF19" s="106" t="str">
        <f t="shared" si="22"/>
        <v/>
      </c>
      <c r="AG19" s="2" t="s">
        <v>63</v>
      </c>
      <c r="AH19" s="106" t="str">
        <f t="shared" si="23"/>
        <v>NA</v>
      </c>
      <c r="AI19" s="108" t="str">
        <f t="shared" si="0"/>
        <v>NA</v>
      </c>
      <c r="AJ19" s="109">
        <f t="shared" si="24"/>
        <v>0</v>
      </c>
      <c r="AK19" s="106" t="str">
        <f t="shared" si="1"/>
        <v>NA</v>
      </c>
      <c r="AL19" s="584"/>
      <c r="AM19" s="586"/>
      <c r="AN19" s="584"/>
      <c r="AO19" s="315"/>
      <c r="AP19" s="595"/>
      <c r="AQ19" s="342"/>
      <c r="AR19" s="344"/>
      <c r="AS19" s="315"/>
      <c r="AT19" s="315"/>
      <c r="AU19" s="329"/>
      <c r="AV19" s="358" t="str">
        <f t="shared" si="25"/>
        <v/>
      </c>
      <c r="AW19" s="588"/>
      <c r="AX19" s="591"/>
      <c r="AY19" s="591"/>
      <c r="AZ19" s="591"/>
      <c r="BA19" s="591"/>
      <c r="BB19" s="588"/>
    </row>
    <row r="20" spans="1:54" s="110" customFormat="1" ht="62.25" customHeight="1">
      <c r="A20" s="584"/>
      <c r="B20" s="585"/>
      <c r="C20" s="584"/>
      <c r="D20" s="584"/>
      <c r="E20" s="584"/>
      <c r="F20" s="584"/>
      <c r="G20" s="320"/>
      <c r="H20" s="585"/>
      <c r="I20" s="321"/>
      <c r="J20" s="586"/>
      <c r="K20" s="315"/>
      <c r="L20" s="346"/>
      <c r="M20" s="315"/>
      <c r="N20" s="316"/>
      <c r="O20" s="104"/>
      <c r="P20" s="106"/>
      <c r="Q20" s="1" t="s">
        <v>63</v>
      </c>
      <c r="R20" s="106">
        <f t="shared" si="14"/>
        <v>0</v>
      </c>
      <c r="S20" s="1" t="s">
        <v>63</v>
      </c>
      <c r="T20" s="107">
        <f t="shared" si="15"/>
        <v>0</v>
      </c>
      <c r="U20" s="1" t="s">
        <v>63</v>
      </c>
      <c r="V20" s="107">
        <f t="shared" si="16"/>
        <v>0</v>
      </c>
      <c r="W20" s="1" t="s">
        <v>63</v>
      </c>
      <c r="X20" s="107">
        <f t="shared" si="17"/>
        <v>0</v>
      </c>
      <c r="Y20" s="1" t="s">
        <v>63</v>
      </c>
      <c r="Z20" s="107">
        <f t="shared" si="18"/>
        <v>0</v>
      </c>
      <c r="AA20" s="1" t="s">
        <v>63</v>
      </c>
      <c r="AB20" s="107">
        <f t="shared" si="19"/>
        <v>0</v>
      </c>
      <c r="AC20" s="1" t="s">
        <v>63</v>
      </c>
      <c r="AD20" s="107">
        <f t="shared" si="20"/>
        <v>0</v>
      </c>
      <c r="AE20" s="107">
        <f t="shared" si="21"/>
        <v>0</v>
      </c>
      <c r="AF20" s="106" t="str">
        <f t="shared" si="22"/>
        <v/>
      </c>
      <c r="AG20" s="2" t="s">
        <v>63</v>
      </c>
      <c r="AH20" s="106" t="str">
        <f t="shared" si="23"/>
        <v>NA</v>
      </c>
      <c r="AI20" s="108" t="str">
        <f t="shared" si="0"/>
        <v>NA</v>
      </c>
      <c r="AJ20" s="109">
        <f t="shared" si="24"/>
        <v>0</v>
      </c>
      <c r="AK20" s="106" t="str">
        <f t="shared" si="1"/>
        <v>NA</v>
      </c>
      <c r="AL20" s="584"/>
      <c r="AM20" s="586"/>
      <c r="AN20" s="584"/>
      <c r="AO20" s="315"/>
      <c r="AP20" s="596"/>
      <c r="AQ20" s="342"/>
      <c r="AR20" s="345"/>
      <c r="AS20" s="315"/>
      <c r="AT20" s="315"/>
      <c r="AU20" s="330"/>
      <c r="AV20" s="359" t="str">
        <f t="shared" si="25"/>
        <v/>
      </c>
      <c r="AW20" s="589"/>
      <c r="AX20" s="592"/>
      <c r="AY20" s="592"/>
      <c r="AZ20" s="592"/>
      <c r="BA20" s="592"/>
      <c r="BB20" s="589"/>
    </row>
    <row r="21" spans="1:54" ht="52">
      <c r="A21" s="584">
        <v>1</v>
      </c>
      <c r="B21" s="585" t="s">
        <v>455</v>
      </c>
      <c r="C21" s="584" t="s">
        <v>66</v>
      </c>
      <c r="D21" s="584"/>
      <c r="E21" s="584"/>
      <c r="F21" s="584"/>
      <c r="G21" s="318" t="s">
        <v>54</v>
      </c>
      <c r="H21" s="585" t="s">
        <v>456</v>
      </c>
      <c r="I21" s="321" t="s">
        <v>79</v>
      </c>
      <c r="J21" s="586">
        <f>IF(I21="","",IF(I21="Mas de 1 vez al año",5,IF(I21="Al menos 1 vez en el ultimo año",4,IF(I21="Al menos 1 vez en los ultimos 2 años",3,IF(I21="Al menos 1 vez en los ultimos 5 años",2,IF(I21="No se ha presentado en los ultimos 5 años",1,))))))</f>
        <v>5</v>
      </c>
      <c r="K21" s="315" t="str">
        <f>IF(J21&lt;=0,"",IF(J21&lt;=1,"Rara Vez",IF(J21&lt;=2,"Improbable",IF(J21&lt;=3,"Posible",IF(J21&lt;=4,"Probable","Casi seguro")))))</f>
        <v>Casi seguro</v>
      </c>
      <c r="L21" s="346">
        <v>18</v>
      </c>
      <c r="M21" s="315" t="str">
        <f>IF(L21&lt;=0,"",IF(L21&lt;=5,"Moderado",IF(L21&lt;=11,"Mayor",IF(L21&lt;=20,"Catastrofico","Catastrofico"))))</f>
        <v>Catastrofico</v>
      </c>
      <c r="N21" s="316" t="str">
        <f>IF(OR(AND(K21="RaraVez",M21="Insignificante"),AND(K21="Rara Vez",M21="Menor"),AND(K21="Improbable",M21="Insignificante"),AND(K21="Improbable",M21="Menor")),"Bajo",IF(OR(AND(K21="Rara Vez",M21="Moderado"),AND(K21="Improbable",M21="Moderado"),AND(K21="Posible",M21="Menor"),AND(K21="Probable",M21="Insignificante")),"Moderado",IF(OR(AND(K21="Rara Vez",M21="Mayor"),AND(K21="Improbable",M21="Mayor"),AND(K21="Posible",M21="Moderado"),AND(K21="Probable",M21="Moderado"),AND(K21="Probable",M21="Menor"),AND(K21="Casi seguro",M21="Insignificante"),AND(K21="Casi seguro",M21="Menor")),"Alto",IF(OR(AND(K21="Rara Vez",M21="Catastrofico"),AND(K21="Improbable",M21="Catastrofico"),AND(K21="Posible",M21="Catastrofico"),AND(K21="Posible",M21="Mayor"),AND(K21="Probable",M21="Catastrofico"),AND(K21="Probable",M21="Mayor"),AND(K21="Casi seguro",M21="Moderado"),AND(K21="Casi seguro",M21="Mayor"),AND(K21="Casi seguro",M21="Catastrofico")),"Extremo",""))))</f>
        <v>Extremo</v>
      </c>
      <c r="O21" s="104">
        <v>1</v>
      </c>
      <c r="P21" s="105" t="s">
        <v>457</v>
      </c>
      <c r="Q21" s="1" t="s">
        <v>67</v>
      </c>
      <c r="R21" s="106">
        <f>IF(Q21="","",IF(Q21="Asignado",15,IF(Q21="No Asigando",0,)))</f>
        <v>15</v>
      </c>
      <c r="S21" s="1" t="s">
        <v>68</v>
      </c>
      <c r="T21" s="107">
        <f>IF(S21="","",IF(S21="Adecuado",15,IF(S21="inadecuado",0,)))</f>
        <v>15</v>
      </c>
      <c r="U21" s="1" t="s">
        <v>69</v>
      </c>
      <c r="V21" s="107">
        <f>IF(U21="","",IF(U21="Oportuna",15,IF(U21="inoportuna",0,)))</f>
        <v>15</v>
      </c>
      <c r="W21" s="1" t="s">
        <v>70</v>
      </c>
      <c r="X21" s="107">
        <f>IF(W21="","",IF(W21="Prevenir",15,IF(W21="Detectar",10,IF(W21="No es control",0,))))</f>
        <v>15</v>
      </c>
      <c r="Y21" s="1" t="s">
        <v>71</v>
      </c>
      <c r="Z21" s="107">
        <f>IF(Y21="","",IF(Y21="Confiable",15,IF(Y21="No confiable",0,)))</f>
        <v>15</v>
      </c>
      <c r="AA21" s="1" t="s">
        <v>72</v>
      </c>
      <c r="AB21" s="107">
        <f>IF(AA21="","",IF(AA21="Se investigan y resuelven oportunamente",15,IF(AA21="Nose investigan y resuelven oportunamente",0,)))</f>
        <v>15</v>
      </c>
      <c r="AC21" s="1" t="s">
        <v>446</v>
      </c>
      <c r="AD21" s="107">
        <f>IF(AC21="","",IF(AC21="Completa",10,IF(AC21="Incompleta,No existe",5,)))</f>
        <v>0</v>
      </c>
      <c r="AE21" s="107">
        <f>+R21+T21+V21+X21+Z21+AB21+AD21</f>
        <v>90</v>
      </c>
      <c r="AF21" s="106" t="str">
        <f>IF(AE21&lt;=0,"",IF(AE21=0,"NA",IF(AE21&lt;=85,"Debil",IF(AE21&lt;=95,"Moderado",IF(AE21&lt;=100,"Fuerte","Fuerte")))))</f>
        <v>Moderado</v>
      </c>
      <c r="AG21" s="2" t="s">
        <v>74</v>
      </c>
      <c r="AH21" s="106" t="str">
        <f>IF(AG21="","",IF(AG21="El control no se ejecuta por parte del responsable","Debil",IF(AG21="El control se ejecuta algunas veces por parte del responsable","Moderado",IF(AG21="El control se ejecuta de manera consistente por parte del responsable","Fuerte",IF(AG21="NA","NA","""")))))</f>
        <v>Fuerte</v>
      </c>
      <c r="AI21" s="108" t="str">
        <f t="shared" si="0"/>
        <v>Moderado</v>
      </c>
      <c r="AJ21" s="109">
        <f>IF(AI21="","",IF(AI21="Fuerte",100,IF(AI21="Moderado",50,IF(AI21="Debil",0,))))</f>
        <v>50</v>
      </c>
      <c r="AK21" s="106" t="str">
        <f t="shared" si="1"/>
        <v>Si</v>
      </c>
      <c r="AL21" s="584">
        <f>COUNTA(O21,O22,O23,O24,O25)</f>
        <v>2</v>
      </c>
      <c r="AM21" s="586">
        <f>(+AJ21+AJ22+AJ23+AJ24+AJ25)/AL21</f>
        <v>25</v>
      </c>
      <c r="AN21" s="584" t="str">
        <f>IF(AM21&lt;0,"",IF(AM21&lt;50,"Debil",IF(AM21&lt;=99,"Moderado",IF(AM21&lt;=100,"Fuerte","Fuerte"))))</f>
        <v>Debil</v>
      </c>
      <c r="AO21" s="315" t="s">
        <v>26</v>
      </c>
      <c r="AP21" s="594" t="str">
        <f>IF(OR(AND(AN21="Fuerte",AO21="directamente")),"2",IF(OR(AND(AN21="Fuerte",AO21="no disminuye")),"0",IF(OR(AND(AN21="Moderado",AO21="directamente")),"1",IF(OR(AND(AN21="Moderado",AO21="no disminuye")),"0",IF(OR(AND(AN21="Debil",AO21="directamente")),"0",IF(OR(AND(AN21="Debil",AO21="no disminuye")),"0",""))))))</f>
        <v>0</v>
      </c>
      <c r="AQ21" s="341">
        <f>+J21-AP21</f>
        <v>5</v>
      </c>
      <c r="AR21" s="343">
        <f>+J21-AP21</f>
        <v>5</v>
      </c>
      <c r="AS21" s="315" t="str">
        <f>IF(AQ21&lt;-1,"",IF(AQ21&lt;=1,"Rara Vez",IF(AQ21&lt;=2,"Improbable",IF(AQ21&lt;=3,"Posible",IF(AQ21&lt;=4,"Probable","Casi seguro")))))</f>
        <v>Casi seguro</v>
      </c>
      <c r="AT21" s="315" t="str">
        <f>IF(L21&lt;=0,"",IF(L21&lt;=5,"Moderado",IF(L21&lt;=11,"Mayor",IF(L21&lt;=20,"Catastrofico","Catastrofico"))))</f>
        <v>Catastrofico</v>
      </c>
      <c r="AU21" s="328" t="str">
        <f>IF(OR(AND(AS21="RaraVez",AT21="Insignificante"),AND(AS21="Rara Vez",AT21="Menor"),AND(AS21="Improbable",AT21="Insignificante"),AND(AS21="Improbable",AT21="Menor")),"Bajo",IF(OR(AND(AS21="Rara Vez",AT21="Moderado"),AND(AS21="Improbable",AT21="Moderado"),AND(AS21="Posible",AT21="Menor"),AND(AS21="Probable",AT21="Insignificante")),"Moderado",IF(OR(AND(AS21="Rara Vez",AT21="Mayor"),AND(AS21="Improbable",AT21="Mayor"),AND(AS21="Posible",AT21="Moderado"),AND(AS21="Probable",AT21="Moderado"),AND(AS21="Probable",AT21="Menor"),AND(AS21="Casi seguro",AT21="Insignificante"),AND(AS21="Casi seguro",AT21="Menor")),"Alto",IF(OR(AND(AS21="Rara Vez",AT21="Catastrofico"),AND(AS21="Improbable",AT21="Catastrofico"),AND(AS21="Posible",AT21="Catastrofico"),AND(AS21="Posible",AT21="Mayor"),AND(AS21="Probable",AT21="Catastrofico"),AND(AS21="Probable",AT21="Mayor"),AND(AS21="Casi seguro",AT21="Moderado"),AND(AS21="Casi seguro",AT21="Mayor"),AND(AS21="Casi seguro",AT21="Catastrofico")),"Extremo",""))))</f>
        <v>Extremo</v>
      </c>
      <c r="AV21" s="357" t="str">
        <f>IF(AU21="","",IF(AU21="Extremo","Evitar el riesgo",IF(AU21="Alto","Compartir el riesgo",IF(AU21="Moderado","Reducir el riesgo",IF(AU21="Bajo","Reducir el riesgo")))))</f>
        <v>Evitar el riesgo</v>
      </c>
      <c r="AW21" s="587" t="s">
        <v>458</v>
      </c>
      <c r="AX21" s="590">
        <v>45323</v>
      </c>
      <c r="AY21" s="590">
        <v>45657</v>
      </c>
      <c r="AZ21" s="593" t="s">
        <v>63</v>
      </c>
      <c r="BA21" s="593" t="s">
        <v>301</v>
      </c>
      <c r="BB21" s="587" t="s">
        <v>459</v>
      </c>
    </row>
    <row r="22" spans="1:54" ht="45">
      <c r="A22" s="584"/>
      <c r="B22" s="585"/>
      <c r="C22" s="584"/>
      <c r="D22" s="584"/>
      <c r="E22" s="584"/>
      <c r="F22" s="584"/>
      <c r="G22" s="319"/>
      <c r="H22" s="585"/>
      <c r="I22" s="321"/>
      <c r="J22" s="586"/>
      <c r="K22" s="315"/>
      <c r="L22" s="346"/>
      <c r="M22" s="315"/>
      <c r="N22" s="316"/>
      <c r="O22" s="104">
        <v>2</v>
      </c>
      <c r="P22" s="105" t="s">
        <v>460</v>
      </c>
      <c r="Q22" s="1" t="s">
        <v>67</v>
      </c>
      <c r="R22" s="106">
        <f t="shared" ref="R22:R25" si="26">IF(Q22="","",IF(Q22="Asignado",15,IF(Q22="No Asigando",0,)))</f>
        <v>15</v>
      </c>
      <c r="S22" s="1" t="s">
        <v>68</v>
      </c>
      <c r="T22" s="107">
        <f t="shared" ref="T22:T25" si="27">IF(S22="","",IF(S22="Adecuado",15,IF(S22="inadecuado",0,)))</f>
        <v>15</v>
      </c>
      <c r="U22" s="1" t="s">
        <v>69</v>
      </c>
      <c r="V22" s="107">
        <f t="shared" ref="V22:V25" si="28">IF(U22="","",IF(U22="Oportuna",15,IF(U22="inoportuna",0,)))</f>
        <v>15</v>
      </c>
      <c r="W22" s="1" t="s">
        <v>150</v>
      </c>
      <c r="X22" s="107">
        <f t="shared" ref="X22:X25" si="29">IF(W22="","",IF(W22="Prevenir",15,IF(W22="Detectar",10,IF(W22="No es control",0,))))</f>
        <v>10</v>
      </c>
      <c r="Y22" s="1" t="s">
        <v>461</v>
      </c>
      <c r="Z22" s="107">
        <f t="shared" ref="Z22:Z25" si="30">IF(Y22="","",IF(Y22="Confiable",15,IF(Y22="No confiable",0,)))</f>
        <v>0</v>
      </c>
      <c r="AA22" s="1" t="s">
        <v>72</v>
      </c>
      <c r="AB22" s="107">
        <f t="shared" ref="AB22:AB25" si="31">IF(AA22="","",IF(AA22="Se investigan y resuelven oportunamente",15,IF(AA22="Nose investigan y resuelven oportunamente",0,)))</f>
        <v>15</v>
      </c>
      <c r="AC22" s="1" t="s">
        <v>73</v>
      </c>
      <c r="AD22" s="107">
        <f t="shared" ref="AD22:AD25" si="32">IF(AC22="","",IF(AC22="Completa",10,IF(AC22="Incompleta,No existe",5,)))</f>
        <v>10</v>
      </c>
      <c r="AE22" s="107">
        <f t="shared" ref="AE22:AE25" si="33">+R22+T22+V22+X22+Z22+AB22+AD22</f>
        <v>80</v>
      </c>
      <c r="AF22" s="106" t="str">
        <f t="shared" ref="AF22:AF25" si="34">IF(AE22&lt;=0,"",IF(AE22=0,"NA",IF(AE22&lt;=85,"Debil",IF(AE22&lt;=95,"Moderado",IF(AE22&lt;=100,"Fuerte","Fuerte")))))</f>
        <v>Debil</v>
      </c>
      <c r="AG22" s="2" t="s">
        <v>178</v>
      </c>
      <c r="AH22" s="106" t="str">
        <f t="shared" ref="AH22:AH25" si="35">IF(AG22="","",IF(AG22="El control no se ejecuta por parte del responsable","Debil",IF(AG22="El control se ejecuta algunas veces por parte del responsable","Moderado",IF(AG22="El control se ejecuta de manera consistente por parte del responsable","Fuerte",IF(AG22="NA","NA","""")))))</f>
        <v>Moderado</v>
      </c>
      <c r="AI22" s="108" t="str">
        <f t="shared" si="0"/>
        <v>Debil</v>
      </c>
      <c r="AJ22" s="109">
        <f t="shared" ref="AJ22:AJ25" si="36">IF(AI22="","",IF(AI22="Fuerte",100,IF(AI22="Moderado",50,IF(AI22="Debil",0,))))</f>
        <v>0</v>
      </c>
      <c r="AK22" s="106" t="str">
        <f t="shared" si="1"/>
        <v>Si</v>
      </c>
      <c r="AL22" s="584"/>
      <c r="AM22" s="586"/>
      <c r="AN22" s="584"/>
      <c r="AO22" s="315"/>
      <c r="AP22" s="595"/>
      <c r="AQ22" s="342"/>
      <c r="AR22" s="344"/>
      <c r="AS22" s="315"/>
      <c r="AT22" s="315"/>
      <c r="AU22" s="329"/>
      <c r="AV22" s="358" t="str">
        <f t="shared" ref="AV22:AV25" si="37">IF(AU22="","",IF(AU22="El control no se ejecuta por parte del responsable","Debil",IF(AU22="El control se ejecuta algunas veces por parte del responsable","Moderado",IF(AU22="El control se ejecuta de manera consistente por parte del responsable","Fuerte","Fuerte"))))</f>
        <v/>
      </c>
      <c r="AW22" s="588"/>
      <c r="AX22" s="591"/>
      <c r="AY22" s="591"/>
      <c r="AZ22" s="591"/>
      <c r="BA22" s="591"/>
      <c r="BB22" s="588"/>
    </row>
    <row r="23" spans="1:54">
      <c r="A23" s="584"/>
      <c r="B23" s="585"/>
      <c r="C23" s="584"/>
      <c r="D23" s="584"/>
      <c r="E23" s="584"/>
      <c r="F23" s="584"/>
      <c r="G23" s="319"/>
      <c r="H23" s="585"/>
      <c r="I23" s="321"/>
      <c r="J23" s="586"/>
      <c r="K23" s="315"/>
      <c r="L23" s="346"/>
      <c r="M23" s="315"/>
      <c r="N23" s="316"/>
      <c r="O23" s="104"/>
      <c r="P23" s="105"/>
      <c r="Q23" s="1" t="s">
        <v>63</v>
      </c>
      <c r="R23" s="106">
        <f t="shared" si="26"/>
        <v>0</v>
      </c>
      <c r="S23" s="1" t="s">
        <v>63</v>
      </c>
      <c r="T23" s="107">
        <f t="shared" si="27"/>
        <v>0</v>
      </c>
      <c r="U23" s="1" t="s">
        <v>63</v>
      </c>
      <c r="V23" s="107">
        <f t="shared" si="28"/>
        <v>0</v>
      </c>
      <c r="W23" s="1" t="s">
        <v>63</v>
      </c>
      <c r="X23" s="107">
        <f t="shared" si="29"/>
        <v>0</v>
      </c>
      <c r="Y23" s="1" t="s">
        <v>63</v>
      </c>
      <c r="Z23" s="107">
        <f t="shared" si="30"/>
        <v>0</v>
      </c>
      <c r="AA23" s="1" t="s">
        <v>63</v>
      </c>
      <c r="AB23" s="107">
        <f t="shared" si="31"/>
        <v>0</v>
      </c>
      <c r="AC23" s="1" t="s">
        <v>63</v>
      </c>
      <c r="AD23" s="107">
        <f t="shared" si="32"/>
        <v>0</v>
      </c>
      <c r="AE23" s="107">
        <f t="shared" si="33"/>
        <v>0</v>
      </c>
      <c r="AF23" s="106" t="str">
        <f t="shared" si="34"/>
        <v/>
      </c>
      <c r="AG23" s="2" t="s">
        <v>63</v>
      </c>
      <c r="AH23" s="106" t="str">
        <f t="shared" si="35"/>
        <v>NA</v>
      </c>
      <c r="AI23" s="108" t="str">
        <f t="shared" si="0"/>
        <v>NA</v>
      </c>
      <c r="AJ23" s="109">
        <f t="shared" si="36"/>
        <v>0</v>
      </c>
      <c r="AK23" s="106" t="str">
        <f t="shared" si="1"/>
        <v>NA</v>
      </c>
      <c r="AL23" s="584"/>
      <c r="AM23" s="586"/>
      <c r="AN23" s="584"/>
      <c r="AO23" s="315"/>
      <c r="AP23" s="595"/>
      <c r="AQ23" s="342"/>
      <c r="AR23" s="344"/>
      <c r="AS23" s="315"/>
      <c r="AT23" s="315"/>
      <c r="AU23" s="329"/>
      <c r="AV23" s="358" t="str">
        <f t="shared" si="37"/>
        <v/>
      </c>
      <c r="AW23" s="588"/>
      <c r="AX23" s="591"/>
      <c r="AY23" s="591"/>
      <c r="AZ23" s="591"/>
      <c r="BA23" s="591"/>
      <c r="BB23" s="588"/>
    </row>
    <row r="24" spans="1:54">
      <c r="A24" s="584"/>
      <c r="B24" s="585"/>
      <c r="C24" s="584"/>
      <c r="D24" s="584"/>
      <c r="E24" s="584"/>
      <c r="F24" s="584"/>
      <c r="G24" s="319"/>
      <c r="H24" s="585"/>
      <c r="I24" s="321"/>
      <c r="J24" s="586"/>
      <c r="K24" s="315"/>
      <c r="L24" s="346"/>
      <c r="M24" s="315"/>
      <c r="N24" s="316"/>
      <c r="O24" s="104"/>
      <c r="P24" s="106"/>
      <c r="Q24" s="1" t="s">
        <v>63</v>
      </c>
      <c r="R24" s="106">
        <f t="shared" si="26"/>
        <v>0</v>
      </c>
      <c r="S24" s="1" t="s">
        <v>63</v>
      </c>
      <c r="T24" s="107">
        <f t="shared" si="27"/>
        <v>0</v>
      </c>
      <c r="U24" s="1" t="s">
        <v>63</v>
      </c>
      <c r="V24" s="107">
        <f t="shared" si="28"/>
        <v>0</v>
      </c>
      <c r="W24" s="1" t="s">
        <v>63</v>
      </c>
      <c r="X24" s="107">
        <f t="shared" si="29"/>
        <v>0</v>
      </c>
      <c r="Y24" s="1" t="s">
        <v>63</v>
      </c>
      <c r="Z24" s="107">
        <f t="shared" si="30"/>
        <v>0</v>
      </c>
      <c r="AA24" s="1" t="s">
        <v>63</v>
      </c>
      <c r="AB24" s="107">
        <f t="shared" si="31"/>
        <v>0</v>
      </c>
      <c r="AC24" s="1" t="s">
        <v>63</v>
      </c>
      <c r="AD24" s="107">
        <f t="shared" si="32"/>
        <v>0</v>
      </c>
      <c r="AE24" s="107">
        <f t="shared" si="33"/>
        <v>0</v>
      </c>
      <c r="AF24" s="106" t="str">
        <f t="shared" si="34"/>
        <v/>
      </c>
      <c r="AG24" s="2" t="s">
        <v>63</v>
      </c>
      <c r="AH24" s="106" t="str">
        <f t="shared" si="35"/>
        <v>NA</v>
      </c>
      <c r="AI24" s="108" t="str">
        <f t="shared" si="0"/>
        <v>NA</v>
      </c>
      <c r="AJ24" s="109">
        <f t="shared" si="36"/>
        <v>0</v>
      </c>
      <c r="AK24" s="106" t="str">
        <f t="shared" si="1"/>
        <v>NA</v>
      </c>
      <c r="AL24" s="584"/>
      <c r="AM24" s="586"/>
      <c r="AN24" s="584"/>
      <c r="AO24" s="315"/>
      <c r="AP24" s="595"/>
      <c r="AQ24" s="342"/>
      <c r="AR24" s="344"/>
      <c r="AS24" s="315"/>
      <c r="AT24" s="315"/>
      <c r="AU24" s="329"/>
      <c r="AV24" s="358" t="str">
        <f t="shared" si="37"/>
        <v/>
      </c>
      <c r="AW24" s="588"/>
      <c r="AX24" s="591"/>
      <c r="AY24" s="591"/>
      <c r="AZ24" s="591"/>
      <c r="BA24" s="591"/>
      <c r="BB24" s="588"/>
    </row>
    <row r="25" spans="1:54">
      <c r="A25" s="584"/>
      <c r="B25" s="585"/>
      <c r="C25" s="584"/>
      <c r="D25" s="584"/>
      <c r="E25" s="584"/>
      <c r="F25" s="584"/>
      <c r="G25" s="320"/>
      <c r="H25" s="585"/>
      <c r="I25" s="321"/>
      <c r="J25" s="586"/>
      <c r="K25" s="315"/>
      <c r="L25" s="346"/>
      <c r="M25" s="315"/>
      <c r="N25" s="316"/>
      <c r="O25" s="104"/>
      <c r="P25" s="106"/>
      <c r="Q25" s="1" t="s">
        <v>63</v>
      </c>
      <c r="R25" s="106">
        <f t="shared" si="26"/>
        <v>0</v>
      </c>
      <c r="S25" s="1" t="s">
        <v>63</v>
      </c>
      <c r="T25" s="107">
        <f t="shared" si="27"/>
        <v>0</v>
      </c>
      <c r="U25" s="1" t="s">
        <v>63</v>
      </c>
      <c r="V25" s="107">
        <f t="shared" si="28"/>
        <v>0</v>
      </c>
      <c r="W25" s="1" t="s">
        <v>63</v>
      </c>
      <c r="X25" s="107">
        <f t="shared" si="29"/>
        <v>0</v>
      </c>
      <c r="Y25" s="1" t="s">
        <v>63</v>
      </c>
      <c r="Z25" s="107">
        <f t="shared" si="30"/>
        <v>0</v>
      </c>
      <c r="AA25" s="1" t="s">
        <v>63</v>
      </c>
      <c r="AB25" s="107">
        <f t="shared" si="31"/>
        <v>0</v>
      </c>
      <c r="AC25" s="1" t="s">
        <v>63</v>
      </c>
      <c r="AD25" s="107">
        <f t="shared" si="32"/>
        <v>0</v>
      </c>
      <c r="AE25" s="107">
        <f t="shared" si="33"/>
        <v>0</v>
      </c>
      <c r="AF25" s="106" t="str">
        <f t="shared" si="34"/>
        <v/>
      </c>
      <c r="AG25" s="2" t="s">
        <v>63</v>
      </c>
      <c r="AH25" s="106" t="str">
        <f t="shared" si="35"/>
        <v>NA</v>
      </c>
      <c r="AI25" s="108" t="str">
        <f t="shared" si="0"/>
        <v>NA</v>
      </c>
      <c r="AJ25" s="109">
        <f t="shared" si="36"/>
        <v>0</v>
      </c>
      <c r="AK25" s="106" t="str">
        <f t="shared" si="1"/>
        <v>NA</v>
      </c>
      <c r="AL25" s="584"/>
      <c r="AM25" s="586"/>
      <c r="AN25" s="584"/>
      <c r="AO25" s="315"/>
      <c r="AP25" s="596"/>
      <c r="AQ25" s="342"/>
      <c r="AR25" s="345"/>
      <c r="AS25" s="315"/>
      <c r="AT25" s="315"/>
      <c r="AU25" s="330"/>
      <c r="AV25" s="359" t="str">
        <f t="shared" si="37"/>
        <v/>
      </c>
      <c r="AW25" s="589"/>
      <c r="AX25" s="592"/>
      <c r="AY25" s="592"/>
      <c r="AZ25" s="592"/>
      <c r="BA25" s="592"/>
      <c r="BB25" s="589"/>
    </row>
    <row r="26" spans="1:54" s="110" customFormat="1" ht="46.5" customHeight="1">
      <c r="A26" s="584">
        <v>1</v>
      </c>
      <c r="B26" s="585" t="s">
        <v>462</v>
      </c>
      <c r="C26" s="584"/>
      <c r="D26" s="584"/>
      <c r="E26" s="584"/>
      <c r="F26" s="584" t="s">
        <v>66</v>
      </c>
      <c r="G26" s="318" t="s">
        <v>54</v>
      </c>
      <c r="H26" s="585" t="s">
        <v>463</v>
      </c>
      <c r="I26" s="321" t="s">
        <v>297</v>
      </c>
      <c r="J26" s="586">
        <f>IF(I26="","",IF(I26="Mas de 1 vez al año",5,IF(I26="Al menos 1 vez en el ultimo año",4,IF(I26="Al menos 1 vez en los ultimos 2 años",3,IF(I26="Al menos 1 vez en los ultimos 5 años",2,IF(I26="No se ha presentado en los ultimos 5 años",1,))))))</f>
        <v>4</v>
      </c>
      <c r="K26" s="315" t="str">
        <f>IF(J26&lt;=0,"",IF(J26&lt;=1,"Rara Vez",IF(J26&lt;=2,"Improbable",IF(J26&lt;=3,"Posible",IF(J26&lt;=4,"Probable","Casi seguro")))))</f>
        <v>Probable</v>
      </c>
      <c r="L26" s="346">
        <v>13</v>
      </c>
      <c r="M26" s="315" t="str">
        <f>IF(L26&lt;=0,"",IF(L26&lt;=5,"Moderado",IF(L26&lt;=11,"Mayor",IF(L26&lt;=20,"Catastrofico","Catastrofico"))))</f>
        <v>Catastrofico</v>
      </c>
      <c r="N26" s="316" t="str">
        <f>IF(OR(AND(K26="RaraVez",M26="Insignificante"),AND(K26="Rara Vez",M26="Menor"),AND(K26="Improbable",M26="Insignificante"),AND(K26="Improbable",M26="Menor")),"Bajo",IF(OR(AND(K26="Rara Vez",M26="Moderado"),AND(K26="Improbable",M26="Moderado"),AND(K26="Posible",M26="Menor"),AND(K26="Probable",M26="Insignificante")),"Moderado",IF(OR(AND(K26="Rara Vez",M26="Mayor"),AND(K26="Improbable",M26="Mayor"),AND(K26="Posible",M26="Moderado"),AND(K26="Probable",M26="Moderado"),AND(K26="Probable",M26="Menor"),AND(K26="Casi seguro",M26="Insignificante"),AND(K26="Casi seguro",M26="Menor")),"Alto",IF(OR(AND(K26="Rara Vez",M26="Catastrofico"),AND(K26="Improbable",M26="Catastrofico"),AND(K26="Posible",M26="Catastrofico"),AND(K26="Posible",M26="Mayor"),AND(K26="Probable",M26="Catastrofico"),AND(K26="Probable",M26="Mayor"),AND(K26="Casi seguro",M26="Moderado"),AND(K26="Casi seguro",M26="Mayor"),AND(K26="Casi seguro",M26="Catastrofico")),"Extremo",""))))</f>
        <v>Extremo</v>
      </c>
      <c r="O26" s="104">
        <v>1</v>
      </c>
      <c r="P26" s="105" t="s">
        <v>464</v>
      </c>
      <c r="Q26" s="1" t="s">
        <v>67</v>
      </c>
      <c r="R26" s="106">
        <f>IF(Q26="","",IF(Q26="Asignado",15,IF(Q26="No Asigando",0,)))</f>
        <v>15</v>
      </c>
      <c r="S26" s="1" t="s">
        <v>68</v>
      </c>
      <c r="T26" s="107">
        <f>IF(S26="","",IF(S26="Adecuado",15,IF(S26="inadecuado",0,)))</f>
        <v>15</v>
      </c>
      <c r="U26" s="1" t="s">
        <v>69</v>
      </c>
      <c r="V26" s="107">
        <f>IF(U26="","",IF(U26="Oportuna",15,IF(U26="inoportuna",0,)))</f>
        <v>15</v>
      </c>
      <c r="W26" s="1" t="s">
        <v>70</v>
      </c>
      <c r="X26" s="107">
        <f>IF(W26="","",IF(W26="Prevenir",15,IF(W26="Detectar",10,IF(W26="No es control",0,))))</f>
        <v>15</v>
      </c>
      <c r="Y26" s="1" t="s">
        <v>71</v>
      </c>
      <c r="Z26" s="107">
        <f>IF(Y26="","",IF(Y26="Confiable",15,IF(Y26="No confiable",0,)))</f>
        <v>15</v>
      </c>
      <c r="AA26" s="1" t="s">
        <v>72</v>
      </c>
      <c r="AB26" s="107">
        <f>IF(AA26="","",IF(AA26="Se investigan y resuelven oportunamente",15,IF(AA26="Nose investigan y resuelven oportunamente",0,)))</f>
        <v>15</v>
      </c>
      <c r="AC26" s="1" t="s">
        <v>446</v>
      </c>
      <c r="AD26" s="107">
        <f>IF(AC26="","",IF(AC26="Completa",10,IF(AC26="Incompleta,No existe",5,)))</f>
        <v>0</v>
      </c>
      <c r="AE26" s="107">
        <f>+R26+T26+V26+X26+Z26+AB26+AD26</f>
        <v>90</v>
      </c>
      <c r="AF26" s="106" t="str">
        <f>IF(AE26&lt;=0,"",IF(AE26=0,"NA",IF(AE26&lt;=85,"Debil",IF(AE26&lt;=95,"Moderado",IF(AE26&lt;=100,"Fuerte","Fuerte")))))</f>
        <v>Moderado</v>
      </c>
      <c r="AG26" s="2" t="s">
        <v>178</v>
      </c>
      <c r="AH26" s="106" t="str">
        <f>IF(AG26="","",IF(AG26="El control no se ejecuta por parte del responsable","Debil",IF(AG26="El control se ejecuta algunas veces por parte del responsable","Moderado",IF(AG26="El control se ejecuta de manera consistente por parte del responsable","Fuerte",IF(AG26="NA","NA","""")))))</f>
        <v>Moderado</v>
      </c>
      <c r="AI26" s="108" t="str">
        <f t="shared" si="0"/>
        <v>Moderado</v>
      </c>
      <c r="AJ26" s="109">
        <f>IF(AI26="","",IF(AI26="Fuerte",100,IF(AI26="Moderado",50,IF(AI26="Debil",0,))))</f>
        <v>50</v>
      </c>
      <c r="AK26" s="106" t="str">
        <f t="shared" si="1"/>
        <v>Si</v>
      </c>
      <c r="AL26" s="584">
        <f>COUNTA(O26,O27,O28,O29,O30)</f>
        <v>2</v>
      </c>
      <c r="AM26" s="586">
        <f>(+AJ26+AJ27+AJ28+AJ29+AJ30)/AL26</f>
        <v>25</v>
      </c>
      <c r="AN26" s="584" t="str">
        <f>IF(AM26&lt;0,"",IF(AM26&lt;50,"Debil",IF(AM26&lt;=99,"Moderado",IF(AM26&lt;=100,"Fuerte","Fuerte"))))</f>
        <v>Debil</v>
      </c>
      <c r="AO26" s="315" t="s">
        <v>26</v>
      </c>
      <c r="AP26" s="594" t="str">
        <f>IF(OR(AND(AN26="Fuerte",AO26="directamente")),"2",IF(OR(AND(AN26="Fuerte",AO26="no disminuye")),"0",IF(OR(AND(AN26="Moderado",AO26="directamente")),"1",IF(OR(AND(AN26="Moderado",AO26="no disminuye")),"0",IF(OR(AND(AN26="Debil",AO26="directamente")),"0",IF(OR(AND(AN26="Debil",AO26="no disminuye")),"0",""))))))</f>
        <v>0</v>
      </c>
      <c r="AQ26" s="341">
        <f>+J26-AP26</f>
        <v>4</v>
      </c>
      <c r="AR26" s="343">
        <f>+J26-AP26</f>
        <v>4</v>
      </c>
      <c r="AS26" s="315" t="str">
        <f>IF(AQ26&lt;-1,"",IF(AQ26&lt;=1,"Rara Vez",IF(AQ26&lt;=2,"Improbable",IF(AQ26&lt;=3,"Posible",IF(AQ26&lt;=4,"Probable","Casi seguro")))))</f>
        <v>Probable</v>
      </c>
      <c r="AT26" s="315" t="str">
        <f>IF(L26&lt;=0,"",IF(L26&lt;=5,"Moderado",IF(L26&lt;=11,"Mayor",IF(L26&lt;=20,"Catastrofico","Catastrofico"))))</f>
        <v>Catastrofico</v>
      </c>
      <c r="AU26" s="328" t="str">
        <f>IF(OR(AND(AS26="RaraVez",AT26="Insignificante"),AND(AS26="Rara Vez",AT26="Menor"),AND(AS26="Improbable",AT26="Insignificante"),AND(AS26="Improbable",AT26="Menor")),"Bajo",IF(OR(AND(AS26="Rara Vez",AT26="Moderado"),AND(AS26="Improbable",AT26="Moderado"),AND(AS26="Posible",AT26="Menor"),AND(AS26="Probable",AT26="Insignificante")),"Moderado",IF(OR(AND(AS26="Rara Vez",AT26="Mayor"),AND(AS26="Improbable",AT26="Mayor"),AND(AS26="Posible",AT26="Moderado"),AND(AS26="Probable",AT26="Moderado"),AND(AS26="Probable",AT26="Menor"),AND(AS26="Casi seguro",AT26="Insignificante"),AND(AS26="Casi seguro",AT26="Menor")),"Alto",IF(OR(AND(AS26="Rara Vez",AT26="Catastrofico"),AND(AS26="Improbable",AT26="Catastrofico"),AND(AS26="Posible",AT26="Catastrofico"),AND(AS26="Posible",AT26="Mayor"),AND(AS26="Probable",AT26="Catastrofico"),AND(AS26="Probable",AT26="Mayor"),AND(AS26="Casi seguro",AT26="Moderado"),AND(AS26="Casi seguro",AT26="Mayor"),AND(AS26="Casi seguro",AT26="Catastrofico")),"Extremo",""))))</f>
        <v>Extremo</v>
      </c>
      <c r="AV26" s="357" t="str">
        <f>IF(AU26="","",IF(AU26="Extremo","Evitar el riesgo",IF(AU26="Alto","Compartir el riesgo",IF(AU26="Moderado","Reducir el riesgo",IF(AU26="Bajo","Reducir el riesgo")))))</f>
        <v>Evitar el riesgo</v>
      </c>
      <c r="AW26" s="587" t="s">
        <v>447</v>
      </c>
      <c r="AX26" s="590">
        <v>45323</v>
      </c>
      <c r="AY26" s="590">
        <v>45657</v>
      </c>
      <c r="AZ26" s="593" t="s">
        <v>63</v>
      </c>
      <c r="BA26" s="593" t="s">
        <v>301</v>
      </c>
      <c r="BB26" s="587" t="s">
        <v>465</v>
      </c>
    </row>
    <row r="27" spans="1:54" s="110" customFormat="1" ht="46.5" customHeight="1">
      <c r="A27" s="584"/>
      <c r="B27" s="585"/>
      <c r="C27" s="584"/>
      <c r="D27" s="584"/>
      <c r="E27" s="584"/>
      <c r="F27" s="584"/>
      <c r="G27" s="319"/>
      <c r="H27" s="585"/>
      <c r="I27" s="321"/>
      <c r="J27" s="586"/>
      <c r="K27" s="315"/>
      <c r="L27" s="346"/>
      <c r="M27" s="315"/>
      <c r="N27" s="316"/>
      <c r="O27" s="104">
        <v>2</v>
      </c>
      <c r="P27" s="105" t="s">
        <v>466</v>
      </c>
      <c r="Q27" s="1" t="s">
        <v>67</v>
      </c>
      <c r="R27" s="106">
        <f t="shared" ref="R27:R30" si="38">IF(Q27="","",IF(Q27="Asignado",15,IF(Q27="No Asigando",0,)))</f>
        <v>15</v>
      </c>
      <c r="S27" s="1" t="s">
        <v>63</v>
      </c>
      <c r="T27" s="107">
        <f t="shared" ref="T27:T30" si="39">IF(S27="","",IF(S27="Adecuado",15,IF(S27="inadecuado",0,)))</f>
        <v>0</v>
      </c>
      <c r="U27" s="1" t="s">
        <v>63</v>
      </c>
      <c r="V27" s="107">
        <f t="shared" ref="V27:V30" si="40">IF(U27="","",IF(U27="Oportuna",15,IF(U27="inoportuna",0,)))</f>
        <v>0</v>
      </c>
      <c r="W27" s="1" t="s">
        <v>63</v>
      </c>
      <c r="X27" s="107">
        <f t="shared" ref="X27:X30" si="41">IF(W27="","",IF(W27="Prevenir",15,IF(W27="Detectar",10,IF(W27="No es control",0,))))</f>
        <v>0</v>
      </c>
      <c r="Y27" s="1" t="s">
        <v>63</v>
      </c>
      <c r="Z27" s="107">
        <f t="shared" ref="Z27:Z30" si="42">IF(Y27="","",IF(Y27="Confiable",15,IF(Y27="No confiable",0,)))</f>
        <v>0</v>
      </c>
      <c r="AA27" s="1" t="s">
        <v>63</v>
      </c>
      <c r="AB27" s="107">
        <f t="shared" ref="AB27:AB30" si="43">IF(AA27="","",IF(AA27="Se investigan y resuelven oportunamente",15,IF(AA27="Nose investigan y resuelven oportunamente",0,)))</f>
        <v>0</v>
      </c>
      <c r="AC27" s="1" t="s">
        <v>63</v>
      </c>
      <c r="AD27" s="107">
        <f t="shared" ref="AD27:AD30" si="44">IF(AC27="","",IF(AC27="Completa",10,IF(AC27="Incompleta,No existe",5,)))</f>
        <v>0</v>
      </c>
      <c r="AE27" s="107">
        <f t="shared" ref="AE27:AE30" si="45">+R27+T27+V27+X27+Z27+AB27+AD27</f>
        <v>15</v>
      </c>
      <c r="AF27" s="106" t="str">
        <f t="shared" ref="AF27:AF30" si="46">IF(AE27&lt;=0,"",IF(AE27=0,"NA",IF(AE27&lt;=85,"Debil",IF(AE27&lt;=95,"Moderado",IF(AE27&lt;=100,"Fuerte","Fuerte")))))</f>
        <v>Debil</v>
      </c>
      <c r="AG27" s="2" t="s">
        <v>63</v>
      </c>
      <c r="AH27" s="106" t="str">
        <f t="shared" ref="AH27:AH30" si="47">IF(AG27="","",IF(AG27="El control no se ejecuta por parte del responsable","Debil",IF(AG27="El control se ejecuta algunas veces por parte del responsable","Moderado",IF(AG27="El control se ejecuta de manera consistente por parte del responsable","Fuerte",IF(AG27="NA","NA","""")))))</f>
        <v>NA</v>
      </c>
      <c r="AI27" s="108" t="str">
        <f t="shared" si="0"/>
        <v>NA</v>
      </c>
      <c r="AJ27" s="109">
        <f t="shared" ref="AJ27:AJ30" si="48">IF(AI27="","",IF(AI27="Fuerte",100,IF(AI27="Moderado",50,IF(AI27="Debil",0,))))</f>
        <v>0</v>
      </c>
      <c r="AK27" s="106" t="str">
        <f t="shared" si="1"/>
        <v>NA</v>
      </c>
      <c r="AL27" s="584"/>
      <c r="AM27" s="586"/>
      <c r="AN27" s="584"/>
      <c r="AO27" s="315"/>
      <c r="AP27" s="595"/>
      <c r="AQ27" s="342"/>
      <c r="AR27" s="344"/>
      <c r="AS27" s="315"/>
      <c r="AT27" s="315"/>
      <c r="AU27" s="329"/>
      <c r="AV27" s="358" t="str">
        <f t="shared" ref="AV27:AV30" si="49">IF(AU27="","",IF(AU27="El control no se ejecuta por parte del responsable","Debil",IF(AU27="El control se ejecuta algunas veces por parte del responsable","Moderado",IF(AU27="El control se ejecuta de manera consistente por parte del responsable","Fuerte","Fuerte"))))</f>
        <v/>
      </c>
      <c r="AW27" s="588"/>
      <c r="AX27" s="591"/>
      <c r="AY27" s="591"/>
      <c r="AZ27" s="591"/>
      <c r="BA27" s="591"/>
      <c r="BB27" s="588"/>
    </row>
    <row r="28" spans="1:54" s="110" customFormat="1" ht="46.5" customHeight="1">
      <c r="A28" s="584"/>
      <c r="B28" s="585"/>
      <c r="C28" s="584"/>
      <c r="D28" s="584"/>
      <c r="E28" s="584"/>
      <c r="F28" s="584"/>
      <c r="G28" s="319"/>
      <c r="H28" s="585"/>
      <c r="I28" s="321"/>
      <c r="J28" s="586"/>
      <c r="K28" s="315"/>
      <c r="L28" s="346"/>
      <c r="M28" s="315"/>
      <c r="N28" s="316"/>
      <c r="O28" s="104"/>
      <c r="P28" s="105"/>
      <c r="Q28" s="1" t="s">
        <v>63</v>
      </c>
      <c r="R28" s="106">
        <f t="shared" si="38"/>
        <v>0</v>
      </c>
      <c r="S28" s="1" t="s">
        <v>63</v>
      </c>
      <c r="T28" s="107">
        <f t="shared" si="39"/>
        <v>0</v>
      </c>
      <c r="U28" s="1" t="s">
        <v>63</v>
      </c>
      <c r="V28" s="107">
        <f t="shared" si="40"/>
        <v>0</v>
      </c>
      <c r="W28" s="1" t="s">
        <v>63</v>
      </c>
      <c r="X28" s="107">
        <f t="shared" si="41"/>
        <v>0</v>
      </c>
      <c r="Y28" s="1" t="s">
        <v>63</v>
      </c>
      <c r="Z28" s="107">
        <f t="shared" si="42"/>
        <v>0</v>
      </c>
      <c r="AA28" s="1" t="s">
        <v>63</v>
      </c>
      <c r="AB28" s="107">
        <f t="shared" si="43"/>
        <v>0</v>
      </c>
      <c r="AC28" s="1" t="s">
        <v>63</v>
      </c>
      <c r="AD28" s="107">
        <f t="shared" si="44"/>
        <v>0</v>
      </c>
      <c r="AE28" s="107">
        <f t="shared" si="45"/>
        <v>0</v>
      </c>
      <c r="AF28" s="106" t="str">
        <f t="shared" si="46"/>
        <v/>
      </c>
      <c r="AG28" s="2" t="s">
        <v>63</v>
      </c>
      <c r="AH28" s="106" t="str">
        <f t="shared" si="47"/>
        <v>NA</v>
      </c>
      <c r="AI28" s="108" t="str">
        <f t="shared" si="0"/>
        <v>NA</v>
      </c>
      <c r="AJ28" s="109">
        <f t="shared" si="48"/>
        <v>0</v>
      </c>
      <c r="AK28" s="106" t="str">
        <f t="shared" si="1"/>
        <v>NA</v>
      </c>
      <c r="AL28" s="584"/>
      <c r="AM28" s="586"/>
      <c r="AN28" s="584"/>
      <c r="AO28" s="315"/>
      <c r="AP28" s="595"/>
      <c r="AQ28" s="342"/>
      <c r="AR28" s="344"/>
      <c r="AS28" s="315"/>
      <c r="AT28" s="315"/>
      <c r="AU28" s="329"/>
      <c r="AV28" s="358" t="str">
        <f t="shared" si="49"/>
        <v/>
      </c>
      <c r="AW28" s="588"/>
      <c r="AX28" s="591"/>
      <c r="AY28" s="591"/>
      <c r="AZ28" s="591"/>
      <c r="BA28" s="591"/>
      <c r="BB28" s="588"/>
    </row>
    <row r="29" spans="1:54" s="110" customFormat="1" ht="46.5" customHeight="1">
      <c r="A29" s="584"/>
      <c r="B29" s="585"/>
      <c r="C29" s="584"/>
      <c r="D29" s="584"/>
      <c r="E29" s="584"/>
      <c r="F29" s="584"/>
      <c r="G29" s="319"/>
      <c r="H29" s="585"/>
      <c r="I29" s="321"/>
      <c r="J29" s="586"/>
      <c r="K29" s="315"/>
      <c r="L29" s="346"/>
      <c r="M29" s="315"/>
      <c r="N29" s="316"/>
      <c r="O29" s="104"/>
      <c r="P29" s="105"/>
      <c r="Q29" s="1" t="s">
        <v>63</v>
      </c>
      <c r="R29" s="106">
        <f t="shared" si="38"/>
        <v>0</v>
      </c>
      <c r="S29" s="1" t="s">
        <v>63</v>
      </c>
      <c r="T29" s="107">
        <f t="shared" si="39"/>
        <v>0</v>
      </c>
      <c r="U29" s="1" t="s">
        <v>63</v>
      </c>
      <c r="V29" s="107">
        <f t="shared" si="40"/>
        <v>0</v>
      </c>
      <c r="W29" s="1" t="s">
        <v>63</v>
      </c>
      <c r="X29" s="107">
        <f t="shared" si="41"/>
        <v>0</v>
      </c>
      <c r="Y29" s="1" t="s">
        <v>63</v>
      </c>
      <c r="Z29" s="107">
        <f t="shared" si="42"/>
        <v>0</v>
      </c>
      <c r="AA29" s="1" t="s">
        <v>63</v>
      </c>
      <c r="AB29" s="107">
        <f t="shared" si="43"/>
        <v>0</v>
      </c>
      <c r="AC29" s="1" t="s">
        <v>63</v>
      </c>
      <c r="AD29" s="107">
        <f t="shared" si="44"/>
        <v>0</v>
      </c>
      <c r="AE29" s="107">
        <f t="shared" si="45"/>
        <v>0</v>
      </c>
      <c r="AF29" s="106" t="str">
        <f t="shared" si="46"/>
        <v/>
      </c>
      <c r="AG29" s="2" t="s">
        <v>63</v>
      </c>
      <c r="AH29" s="106" t="str">
        <f t="shared" si="47"/>
        <v>NA</v>
      </c>
      <c r="AI29" s="108" t="str">
        <f t="shared" si="0"/>
        <v>NA</v>
      </c>
      <c r="AJ29" s="109">
        <f t="shared" si="48"/>
        <v>0</v>
      </c>
      <c r="AK29" s="106" t="str">
        <f t="shared" si="1"/>
        <v>NA</v>
      </c>
      <c r="AL29" s="584"/>
      <c r="AM29" s="586"/>
      <c r="AN29" s="584"/>
      <c r="AO29" s="315"/>
      <c r="AP29" s="595"/>
      <c r="AQ29" s="342"/>
      <c r="AR29" s="344"/>
      <c r="AS29" s="315"/>
      <c r="AT29" s="315"/>
      <c r="AU29" s="329"/>
      <c r="AV29" s="358" t="str">
        <f t="shared" si="49"/>
        <v/>
      </c>
      <c r="AW29" s="588"/>
      <c r="AX29" s="591"/>
      <c r="AY29" s="591"/>
      <c r="AZ29" s="591"/>
      <c r="BA29" s="591"/>
      <c r="BB29" s="588"/>
    </row>
    <row r="30" spans="1:54" s="110" customFormat="1" ht="46.5" customHeight="1">
      <c r="A30" s="584"/>
      <c r="B30" s="585"/>
      <c r="C30" s="584"/>
      <c r="D30" s="584"/>
      <c r="E30" s="584"/>
      <c r="F30" s="584"/>
      <c r="G30" s="320"/>
      <c r="H30" s="585"/>
      <c r="I30" s="321"/>
      <c r="J30" s="586"/>
      <c r="K30" s="315"/>
      <c r="L30" s="346"/>
      <c r="M30" s="315"/>
      <c r="N30" s="316"/>
      <c r="O30" s="104"/>
      <c r="P30" s="106"/>
      <c r="Q30" s="1" t="s">
        <v>63</v>
      </c>
      <c r="R30" s="106">
        <f t="shared" si="38"/>
        <v>0</v>
      </c>
      <c r="S30" s="1" t="s">
        <v>63</v>
      </c>
      <c r="T30" s="107">
        <f t="shared" si="39"/>
        <v>0</v>
      </c>
      <c r="U30" s="1" t="s">
        <v>63</v>
      </c>
      <c r="V30" s="107">
        <f t="shared" si="40"/>
        <v>0</v>
      </c>
      <c r="W30" s="1" t="s">
        <v>63</v>
      </c>
      <c r="X30" s="107">
        <f t="shared" si="41"/>
        <v>0</v>
      </c>
      <c r="Y30" s="1" t="s">
        <v>63</v>
      </c>
      <c r="Z30" s="107">
        <f t="shared" si="42"/>
        <v>0</v>
      </c>
      <c r="AA30" s="1" t="s">
        <v>63</v>
      </c>
      <c r="AB30" s="107">
        <f t="shared" si="43"/>
        <v>0</v>
      </c>
      <c r="AC30" s="1" t="s">
        <v>63</v>
      </c>
      <c r="AD30" s="107">
        <f t="shared" si="44"/>
        <v>0</v>
      </c>
      <c r="AE30" s="107">
        <f t="shared" si="45"/>
        <v>0</v>
      </c>
      <c r="AF30" s="106" t="str">
        <f t="shared" si="46"/>
        <v/>
      </c>
      <c r="AG30" s="2" t="s">
        <v>63</v>
      </c>
      <c r="AH30" s="106" t="str">
        <f t="shared" si="47"/>
        <v>NA</v>
      </c>
      <c r="AI30" s="108" t="str">
        <f t="shared" si="0"/>
        <v>NA</v>
      </c>
      <c r="AJ30" s="109">
        <f t="shared" si="48"/>
        <v>0</v>
      </c>
      <c r="AK30" s="106" t="str">
        <f t="shared" si="1"/>
        <v>NA</v>
      </c>
      <c r="AL30" s="584"/>
      <c r="AM30" s="586"/>
      <c r="AN30" s="584"/>
      <c r="AO30" s="315"/>
      <c r="AP30" s="596"/>
      <c r="AQ30" s="342"/>
      <c r="AR30" s="345"/>
      <c r="AS30" s="315"/>
      <c r="AT30" s="315"/>
      <c r="AU30" s="330"/>
      <c r="AV30" s="359" t="str">
        <f t="shared" si="49"/>
        <v/>
      </c>
      <c r="AW30" s="589"/>
      <c r="AX30" s="592"/>
      <c r="AY30" s="592"/>
      <c r="AZ30" s="592"/>
      <c r="BA30" s="592"/>
      <c r="BB30" s="589"/>
    </row>
    <row r="31" spans="1:54" s="116" customFormat="1" ht="36.75" customHeight="1">
      <c r="A31" s="584">
        <v>2</v>
      </c>
      <c r="B31" s="585" t="s">
        <v>467</v>
      </c>
      <c r="C31" s="597"/>
      <c r="D31" s="597"/>
      <c r="E31" s="584" t="s">
        <v>66</v>
      </c>
      <c r="F31" s="597"/>
      <c r="G31" s="318" t="s">
        <v>54</v>
      </c>
      <c r="H31" s="585" t="s">
        <v>468</v>
      </c>
      <c r="I31" s="321" t="s">
        <v>297</v>
      </c>
      <c r="J31" s="586">
        <f>IF(I31="","",IF(I31="Mas de 1 vez al año",5,IF(I31="Al menos 1 vez en el ultimo año",4,IF(I31="Al menos 1 vez en los ultimos 2 años",3,IF(I31="Al menos 1 vez en los ultimos 5 años",2,IF(I31="No se ha presentado en los ultimos 5 años",1,))))))</f>
        <v>4</v>
      </c>
      <c r="K31" s="315" t="str">
        <f>IF(J31&lt;=0,"",IF(J31&lt;=1,"Rara Vez",IF(J31&lt;=2,"Improbable",IF(J31&lt;=3,"Posible",IF(J31&lt;=4,"Probable","Casi seguro")))))</f>
        <v>Probable</v>
      </c>
      <c r="L31" s="346">
        <v>17</v>
      </c>
      <c r="M31" s="315" t="str">
        <f>IF(L31&lt;=0,"",IF(L31&lt;=5,"Moderado",IF(L31&lt;=11,"Mayor",IF(L31&lt;=20,"Catastrofico","Catastrofico"))))</f>
        <v>Catastrofico</v>
      </c>
      <c r="N31" s="316" t="str">
        <f>IF(OR(AND(K31="RaraVez",M31="Insignificante"),AND(K31="Rara Vez",M31="Menor"),AND(K31="Improbable",M31="Insignificante"),AND(K31="Improbable",M31="Menor")),"Bajo",IF(OR(AND(K31="Rara Vez",M31="Moderado"),AND(K31="Improbable",M31="Moderado"),AND(K31="Posible",M31="Menor"),AND(K31="Probable",M31="Insignificante")),"Moderado",IF(OR(AND(K31="Rara Vez",M31="Mayor"),AND(K31="Improbable",M31="Mayor"),AND(K31="Posible",M31="Moderado"),AND(K31="Probable",M31="Moderado"),AND(K31="Probable",M31="Menor"),AND(K31="Casi seguro",M31="Insignificante"),AND(K31="Casi seguro",M31="Menor")),"Alto",IF(OR(AND(K31="Rara Vez",M31="Catastrofico"),AND(K31="Improbable",M31="Catastrofico"),AND(K31="Posible",M31="Catastrofico"),AND(K31="Posible",M31="Mayor"),AND(K31="Probable",M31="Catastrofico"),AND(K31="Probable",M31="Mayor"),AND(K31="Casi seguro",M31="Moderado"),AND(K31="Casi seguro",M31="Mayor"),AND(K31="Casi seguro",M31="Catastrofico")),"Extremo",""))))</f>
        <v>Extremo</v>
      </c>
      <c r="O31" s="104">
        <v>1</v>
      </c>
      <c r="P31" s="111" t="s">
        <v>469</v>
      </c>
      <c r="Q31" s="1" t="s">
        <v>67</v>
      </c>
      <c r="R31" s="112">
        <f>IF(Q31="","",IF(Q31="Asignado",15,IF(Q31="No Asigando",0,)))</f>
        <v>15</v>
      </c>
      <c r="S31" s="1" t="s">
        <v>68</v>
      </c>
      <c r="T31" s="113">
        <f>IF(S31="","",IF(S31="Adecuado",15,IF(S31="inadecuado",0,)))</f>
        <v>15</v>
      </c>
      <c r="U31" s="1" t="s">
        <v>69</v>
      </c>
      <c r="V31" s="113">
        <f>IF(U31="","",IF(U31="Oportuna",15,IF(U31="inoportuna",0,)))</f>
        <v>15</v>
      </c>
      <c r="W31" s="1" t="s">
        <v>150</v>
      </c>
      <c r="X31" s="113">
        <f>IF(W31="","",IF(W31="Prevenir",15,IF(W31="Detectar",10,IF(W31="No es control",0,))))</f>
        <v>10</v>
      </c>
      <c r="Y31" s="1" t="s">
        <v>71</v>
      </c>
      <c r="Z31" s="113">
        <f>IF(Y31="","",IF(Y31="Confiable",15,IF(Y31="No confiable",0,)))</f>
        <v>15</v>
      </c>
      <c r="AA31" s="1" t="s">
        <v>72</v>
      </c>
      <c r="AB31" s="113">
        <f>IF(AA31="","",IF(AA31="Se investigan y resuelven oportunamente",15,IF(AA31="Nose investigan y resuelven oportunamente",0,)))</f>
        <v>15</v>
      </c>
      <c r="AC31" s="1" t="s">
        <v>470</v>
      </c>
      <c r="AD31" s="113">
        <f>IF(AC31="","",IF(AC31="Completa",10,IF(AC31="Incompleta,No existe",5,)))</f>
        <v>0</v>
      </c>
      <c r="AE31" s="113">
        <f>+R31+T31+V31+X31+Z31+AB31+AD31</f>
        <v>85</v>
      </c>
      <c r="AF31" s="112" t="str">
        <f>IF(AE31&lt;=0,"",IF(AE31=0,"NA",IF(AE31&lt;=85,"Debil",IF(AE31&lt;=95,"Moderado",IF(AE31&lt;=100,"Fuerte","Fuerte")))))</f>
        <v>Debil</v>
      </c>
      <c r="AG31" s="2" t="s">
        <v>63</v>
      </c>
      <c r="AH31" s="112" t="str">
        <f>IF(AG31="","",IF(AG31="El control no se ejecuta por parte del responsable","Debil",IF(AG31="El control se ejecuta algunas veces por parte del responsable","Moderado",IF(AG31="El control se ejecuta de manera consistente por parte del responsable","Fuerte",IF(AG31="NA","NA","""")))))</f>
        <v>NA</v>
      </c>
      <c r="AI31" s="114" t="str">
        <f t="shared" si="0"/>
        <v>NA</v>
      </c>
      <c r="AJ31" s="115">
        <f>IF(AI31="","",IF(AI31="Fuerte",100,IF(AI31="Moderado",50,IF(AI31="Debil",0,))))</f>
        <v>0</v>
      </c>
      <c r="AK31" s="112" t="str">
        <f t="shared" si="1"/>
        <v>NA</v>
      </c>
      <c r="AL31" s="584">
        <f>COUNTA(O31,O32,O33,O34,O35)</f>
        <v>2</v>
      </c>
      <c r="AM31" s="586">
        <f>(+AJ31+AJ32+AJ33+AJ34+AJ35)/AL31</f>
        <v>0</v>
      </c>
      <c r="AN31" s="584" t="str">
        <f>IF(AM31&lt;0,"",IF(AM31&lt;50,"Debil",IF(AM31&lt;=99,"Moderado",IF(AM31&lt;=100,"Fuerte","Fuerte"))))</f>
        <v>Debil</v>
      </c>
      <c r="AO31" s="315" t="s">
        <v>26</v>
      </c>
      <c r="AP31" s="594" t="str">
        <f>IF(OR(AND(AN31="Fuerte",AO31="directamente")),"2",IF(OR(AND(AN31="Fuerte",AO31="no disminuye")),"0",IF(OR(AND(AN31="Moderado",AO31="directamente")),"1",IF(OR(AND(AN31="Moderado",AO31="no disminuye")),"0",IF(OR(AND(AN31="Debil",AO31="directamente")),"0",IF(OR(AND(AN31="Debil",AO31="no disminuye")),"0",""))))))</f>
        <v>0</v>
      </c>
      <c r="AQ31" s="341">
        <f>+J31-AP31</f>
        <v>4</v>
      </c>
      <c r="AR31" s="343">
        <f>+J31-AP31</f>
        <v>4</v>
      </c>
      <c r="AS31" s="315" t="str">
        <f>IF(AQ31&lt;-1,"",IF(AQ31&lt;=1,"Rara Vez",IF(AQ31&lt;=2,"Improbable",IF(AQ31&lt;=3,"Posible",IF(AQ31&lt;=4,"Probable","Casi seguro")))))</f>
        <v>Probable</v>
      </c>
      <c r="AT31" s="315" t="str">
        <f>IF(L31&lt;=0,"",IF(L31&lt;=5,"Moderado",IF(L31&lt;=11,"Mayor",IF(L31&lt;=20,"Catastrofico","Catastrofico"))))</f>
        <v>Catastrofico</v>
      </c>
      <c r="AU31" s="328" t="str">
        <f>IF(OR(AND(AS31="RaraVez",AT31="Insignificante"),AND(AS31="Rara Vez",AT31="Menor"),AND(AS31="Improbable",AT31="Insignificante"),AND(AS31="Improbable",AT31="Menor")),"Bajo",IF(OR(AND(AS31="Rara Vez",AT31="Moderado"),AND(AS31="Improbable",AT31="Moderado"),AND(AS31="Posible",AT31="Menor"),AND(AS31="Probable",AT31="Insignificante")),"Moderado",IF(OR(AND(AS31="Rara Vez",AT31="Mayor"),AND(AS31="Improbable",AT31="Mayor"),AND(AS31="Posible",AT31="Moderado"),AND(AS31="Probable",AT31="Moderado"),AND(AS31="Probable",AT31="Menor"),AND(AS31="Casi seguro",AT31="Insignificante"),AND(AS31="Casi seguro",AT31="Menor")),"Alto",IF(OR(AND(AS31="Rara Vez",AT31="Catastrofico"),AND(AS31="Improbable",AT31="Catastrofico"),AND(AS31="Posible",AT31="Catastrofico"),AND(AS31="Posible",AT31="Mayor"),AND(AS31="Probable",AT31="Catastrofico"),AND(AS31="Probable",AT31="Mayor"),AND(AS31="Casi seguro",AT31="Moderado"),AND(AS31="Casi seguro",AT31="Mayor"),AND(AS31="Casi seguro",AT31="Catastrofico")),"Extremo",""))))</f>
        <v>Extremo</v>
      </c>
      <c r="AV31" s="331" t="str">
        <f>IF(AU31="","",IF(AU31="Extremo","Evitar el riesgo",IF(AU31="Alto","Compartir el riesgo",IF(AU31="Moderado","Reducir el riesgo",IF(AU31="Bajo","Reducir el riesgo")))))</f>
        <v>Evitar el riesgo</v>
      </c>
      <c r="AW31" s="587" t="s">
        <v>471</v>
      </c>
      <c r="AX31" s="590">
        <v>45323</v>
      </c>
      <c r="AY31" s="590">
        <v>45657</v>
      </c>
      <c r="AZ31" s="593" t="s">
        <v>472</v>
      </c>
      <c r="BA31" s="593" t="s">
        <v>301</v>
      </c>
      <c r="BB31" s="587" t="s">
        <v>473</v>
      </c>
    </row>
    <row r="32" spans="1:54" s="116" customFormat="1" ht="36">
      <c r="A32" s="584"/>
      <c r="B32" s="585"/>
      <c r="C32" s="597"/>
      <c r="D32" s="597"/>
      <c r="E32" s="584"/>
      <c r="F32" s="597"/>
      <c r="G32" s="319"/>
      <c r="H32" s="585"/>
      <c r="I32" s="321"/>
      <c r="J32" s="586"/>
      <c r="K32" s="315"/>
      <c r="L32" s="346"/>
      <c r="M32" s="315"/>
      <c r="N32" s="316"/>
      <c r="O32" s="104">
        <v>2</v>
      </c>
      <c r="P32" s="111" t="s">
        <v>474</v>
      </c>
      <c r="Q32" s="1" t="s">
        <v>67</v>
      </c>
      <c r="R32" s="112">
        <f t="shared" ref="R32:R35" si="50">IF(Q32="","",IF(Q32="Asignado",15,IF(Q32="No Asigando",0,)))</f>
        <v>15</v>
      </c>
      <c r="S32" s="1" t="s">
        <v>68</v>
      </c>
      <c r="T32" s="113">
        <f t="shared" ref="T32:T35" si="51">IF(S32="","",IF(S32="Adecuado",15,IF(S32="inadecuado",0,)))</f>
        <v>15</v>
      </c>
      <c r="U32" s="1" t="s">
        <v>69</v>
      </c>
      <c r="V32" s="113">
        <f t="shared" ref="V32:V35" si="52">IF(U32="","",IF(U32="Oportuna",15,IF(U32="inoportuna",0,)))</f>
        <v>15</v>
      </c>
      <c r="W32" s="1" t="s">
        <v>150</v>
      </c>
      <c r="X32" s="113">
        <f t="shared" ref="X32:X35" si="53">IF(W32="","",IF(W32="Prevenir",15,IF(W32="Detectar",10,IF(W32="No es control",0,))))</f>
        <v>10</v>
      </c>
      <c r="Y32" s="1" t="s">
        <v>71</v>
      </c>
      <c r="Z32" s="113">
        <f t="shared" ref="Z32:Z35" si="54">IF(Y32="","",IF(Y32="Confiable",15,IF(Y32="No confiable",0,)))</f>
        <v>15</v>
      </c>
      <c r="AA32" s="1" t="s">
        <v>72</v>
      </c>
      <c r="AB32" s="113">
        <f t="shared" ref="AB32:AB35" si="55">IF(AA32="","",IF(AA32="Se investigan y resuelven oportunamente",15,IF(AA32="Nose investigan y resuelven oportunamente",0,)))</f>
        <v>15</v>
      </c>
      <c r="AC32" s="1" t="s">
        <v>446</v>
      </c>
      <c r="AD32" s="113">
        <f t="shared" ref="AD32:AD35" si="56">IF(AC32="","",IF(AC32="Completa",10,IF(AC32="Incompleta,No existe",5,)))</f>
        <v>0</v>
      </c>
      <c r="AE32" s="113">
        <f t="shared" ref="AE32:AE35" si="57">+R32+T32+V32+X32+Z32+AB32+AD32</f>
        <v>85</v>
      </c>
      <c r="AF32" s="112" t="str">
        <f t="shared" ref="AF32:AF35" si="58">IF(AE32&lt;=0,"",IF(AE32=0,"NA",IF(AE32&lt;=85,"Debil",IF(AE32&lt;=95,"Moderado",IF(AE32&lt;=100,"Fuerte","Fuerte")))))</f>
        <v>Debil</v>
      </c>
      <c r="AG32" s="2" t="s">
        <v>63</v>
      </c>
      <c r="AH32" s="112" t="str">
        <f t="shared" ref="AH32:AH35" si="59">IF(AG32="","",IF(AG32="El control no se ejecuta por parte del responsable","Debil",IF(AG32="El control se ejecuta algunas veces por parte del responsable","Moderado",IF(AG32="El control se ejecuta de manera consistente por parte del responsable","Fuerte",IF(AG32="NA","NA","""")))))</f>
        <v>NA</v>
      </c>
      <c r="AI32" s="114" t="str">
        <f t="shared" si="0"/>
        <v>NA</v>
      </c>
      <c r="AJ32" s="115">
        <f t="shared" ref="AJ32:AJ35" si="60">IF(AI32="","",IF(AI32="Fuerte",100,IF(AI32="Moderado",50,IF(AI32="Debil",0,))))</f>
        <v>0</v>
      </c>
      <c r="AK32" s="112" t="str">
        <f t="shared" si="1"/>
        <v>NA</v>
      </c>
      <c r="AL32" s="584"/>
      <c r="AM32" s="586"/>
      <c r="AN32" s="584"/>
      <c r="AO32" s="315"/>
      <c r="AP32" s="595"/>
      <c r="AQ32" s="342"/>
      <c r="AR32" s="344"/>
      <c r="AS32" s="315"/>
      <c r="AT32" s="315"/>
      <c r="AU32" s="329"/>
      <c r="AV32" s="332" t="str">
        <f t="shared" ref="AV32:AV35" si="61">IF(AU32="","",IF(AU32="El control no se ejecuta por parte del responsable","Debil",IF(AU32="El control se ejecuta algunas veces por parte del responsable","Moderado",IF(AU32="El control se ejecuta de manera consistente por parte del responsable","Fuerte","Fuerte"))))</f>
        <v/>
      </c>
      <c r="AW32" s="588"/>
      <c r="AX32" s="591"/>
      <c r="AY32" s="591"/>
      <c r="AZ32" s="591"/>
      <c r="BA32" s="591"/>
      <c r="BB32" s="588"/>
    </row>
    <row r="33" spans="1:54" s="116" customFormat="1" ht="22.5" customHeight="1">
      <c r="A33" s="584"/>
      <c r="B33" s="585"/>
      <c r="C33" s="597"/>
      <c r="D33" s="597"/>
      <c r="E33" s="584"/>
      <c r="F33" s="597"/>
      <c r="G33" s="319"/>
      <c r="H33" s="585"/>
      <c r="I33" s="321"/>
      <c r="J33" s="586"/>
      <c r="K33" s="315"/>
      <c r="L33" s="346"/>
      <c r="M33" s="315"/>
      <c r="N33" s="316"/>
      <c r="O33" s="104"/>
      <c r="P33" s="112"/>
      <c r="Q33" s="1" t="s">
        <v>63</v>
      </c>
      <c r="R33" s="112">
        <f>IF(Q33="","",IF(Q33="Asignado",15,IF(Q33="No Asigando",0,)))</f>
        <v>0</v>
      </c>
      <c r="S33" s="1" t="s">
        <v>63</v>
      </c>
      <c r="T33" s="113">
        <f t="shared" si="51"/>
        <v>0</v>
      </c>
      <c r="U33" s="1" t="s">
        <v>63</v>
      </c>
      <c r="V33" s="113">
        <f t="shared" si="52"/>
        <v>0</v>
      </c>
      <c r="W33" s="1" t="s">
        <v>63</v>
      </c>
      <c r="X33" s="113">
        <f t="shared" si="53"/>
        <v>0</v>
      </c>
      <c r="Y33" s="1" t="s">
        <v>63</v>
      </c>
      <c r="Z33" s="113">
        <f t="shared" si="54"/>
        <v>0</v>
      </c>
      <c r="AA33" s="1" t="s">
        <v>63</v>
      </c>
      <c r="AB33" s="113">
        <f t="shared" si="55"/>
        <v>0</v>
      </c>
      <c r="AC33" s="1" t="s">
        <v>63</v>
      </c>
      <c r="AD33" s="113">
        <f t="shared" si="56"/>
        <v>0</v>
      </c>
      <c r="AE33" s="113">
        <f t="shared" si="57"/>
        <v>0</v>
      </c>
      <c r="AF33" s="112" t="str">
        <f t="shared" si="58"/>
        <v/>
      </c>
      <c r="AG33" s="2" t="s">
        <v>63</v>
      </c>
      <c r="AH33" s="112" t="str">
        <f t="shared" si="59"/>
        <v>NA</v>
      </c>
      <c r="AI33" s="114" t="str">
        <f t="shared" si="0"/>
        <v>NA</v>
      </c>
      <c r="AJ33" s="115">
        <f t="shared" si="60"/>
        <v>0</v>
      </c>
      <c r="AK33" s="112" t="str">
        <f t="shared" si="1"/>
        <v>NA</v>
      </c>
      <c r="AL33" s="584"/>
      <c r="AM33" s="586"/>
      <c r="AN33" s="584"/>
      <c r="AO33" s="315"/>
      <c r="AP33" s="595"/>
      <c r="AQ33" s="342"/>
      <c r="AR33" s="344"/>
      <c r="AS33" s="315"/>
      <c r="AT33" s="315"/>
      <c r="AU33" s="329"/>
      <c r="AV33" s="332" t="str">
        <f t="shared" si="61"/>
        <v/>
      </c>
      <c r="AW33" s="588"/>
      <c r="AX33" s="591"/>
      <c r="AY33" s="591"/>
      <c r="AZ33" s="591"/>
      <c r="BA33" s="591"/>
      <c r="BB33" s="588"/>
    </row>
    <row r="34" spans="1:54" s="116" customFormat="1" ht="22.5" customHeight="1">
      <c r="A34" s="584"/>
      <c r="B34" s="585"/>
      <c r="C34" s="597"/>
      <c r="D34" s="597"/>
      <c r="E34" s="584"/>
      <c r="F34" s="597"/>
      <c r="G34" s="319"/>
      <c r="H34" s="585"/>
      <c r="I34" s="321"/>
      <c r="J34" s="586"/>
      <c r="K34" s="315"/>
      <c r="L34" s="346"/>
      <c r="M34" s="315"/>
      <c r="N34" s="316"/>
      <c r="O34" s="104"/>
      <c r="P34" s="112"/>
      <c r="Q34" s="1" t="s">
        <v>63</v>
      </c>
      <c r="R34" s="112">
        <f t="shared" si="50"/>
        <v>0</v>
      </c>
      <c r="S34" s="1" t="s">
        <v>63</v>
      </c>
      <c r="T34" s="113">
        <f t="shared" si="51"/>
        <v>0</v>
      </c>
      <c r="U34" s="1" t="s">
        <v>63</v>
      </c>
      <c r="V34" s="113">
        <f t="shared" si="52"/>
        <v>0</v>
      </c>
      <c r="W34" s="1" t="s">
        <v>63</v>
      </c>
      <c r="X34" s="113">
        <f t="shared" si="53"/>
        <v>0</v>
      </c>
      <c r="Y34" s="1" t="s">
        <v>63</v>
      </c>
      <c r="Z34" s="113">
        <f t="shared" si="54"/>
        <v>0</v>
      </c>
      <c r="AA34" s="1" t="s">
        <v>63</v>
      </c>
      <c r="AB34" s="113">
        <f t="shared" si="55"/>
        <v>0</v>
      </c>
      <c r="AC34" s="1" t="s">
        <v>63</v>
      </c>
      <c r="AD34" s="113">
        <f t="shared" si="56"/>
        <v>0</v>
      </c>
      <c r="AE34" s="113">
        <f t="shared" si="57"/>
        <v>0</v>
      </c>
      <c r="AF34" s="112" t="str">
        <f t="shared" si="58"/>
        <v/>
      </c>
      <c r="AG34" s="2" t="s">
        <v>63</v>
      </c>
      <c r="AH34" s="112" t="str">
        <f t="shared" si="59"/>
        <v>NA</v>
      </c>
      <c r="AI34" s="114" t="str">
        <f t="shared" si="0"/>
        <v>NA</v>
      </c>
      <c r="AJ34" s="115">
        <f t="shared" si="60"/>
        <v>0</v>
      </c>
      <c r="AK34" s="112" t="str">
        <f t="shared" si="1"/>
        <v>NA</v>
      </c>
      <c r="AL34" s="584"/>
      <c r="AM34" s="586"/>
      <c r="AN34" s="584"/>
      <c r="AO34" s="315"/>
      <c r="AP34" s="595"/>
      <c r="AQ34" s="342"/>
      <c r="AR34" s="344"/>
      <c r="AS34" s="315"/>
      <c r="AT34" s="315"/>
      <c r="AU34" s="329"/>
      <c r="AV34" s="332" t="str">
        <f t="shared" si="61"/>
        <v/>
      </c>
      <c r="AW34" s="588"/>
      <c r="AX34" s="591"/>
      <c r="AY34" s="591"/>
      <c r="AZ34" s="591"/>
      <c r="BA34" s="591"/>
      <c r="BB34" s="588"/>
    </row>
    <row r="35" spans="1:54" s="116" customFormat="1" ht="22.5" customHeight="1">
      <c r="A35" s="584"/>
      <c r="B35" s="585"/>
      <c r="C35" s="597"/>
      <c r="D35" s="597"/>
      <c r="E35" s="584"/>
      <c r="F35" s="597"/>
      <c r="G35" s="320"/>
      <c r="H35" s="585"/>
      <c r="I35" s="321"/>
      <c r="J35" s="586"/>
      <c r="K35" s="315"/>
      <c r="L35" s="346"/>
      <c r="M35" s="315"/>
      <c r="N35" s="316"/>
      <c r="O35" s="104"/>
      <c r="P35" s="112"/>
      <c r="Q35" s="1" t="s">
        <v>63</v>
      </c>
      <c r="R35" s="112">
        <f t="shared" si="50"/>
        <v>0</v>
      </c>
      <c r="S35" s="1" t="s">
        <v>63</v>
      </c>
      <c r="T35" s="113">
        <f t="shared" si="51"/>
        <v>0</v>
      </c>
      <c r="U35" s="1" t="s">
        <v>63</v>
      </c>
      <c r="V35" s="113">
        <f t="shared" si="52"/>
        <v>0</v>
      </c>
      <c r="W35" s="1" t="s">
        <v>63</v>
      </c>
      <c r="X35" s="113">
        <f t="shared" si="53"/>
        <v>0</v>
      </c>
      <c r="Y35" s="1" t="s">
        <v>63</v>
      </c>
      <c r="Z35" s="113">
        <f t="shared" si="54"/>
        <v>0</v>
      </c>
      <c r="AA35" s="1" t="s">
        <v>63</v>
      </c>
      <c r="AB35" s="113">
        <f t="shared" si="55"/>
        <v>0</v>
      </c>
      <c r="AC35" s="1" t="s">
        <v>63</v>
      </c>
      <c r="AD35" s="113">
        <f t="shared" si="56"/>
        <v>0</v>
      </c>
      <c r="AE35" s="113">
        <f t="shared" si="57"/>
        <v>0</v>
      </c>
      <c r="AF35" s="112" t="str">
        <f t="shared" si="58"/>
        <v/>
      </c>
      <c r="AG35" s="2" t="s">
        <v>63</v>
      </c>
      <c r="AH35" s="112" t="str">
        <f t="shared" si="59"/>
        <v>NA</v>
      </c>
      <c r="AI35" s="114" t="str">
        <f t="shared" si="0"/>
        <v>NA</v>
      </c>
      <c r="AJ35" s="115">
        <f t="shared" si="60"/>
        <v>0</v>
      </c>
      <c r="AK35" s="112" t="str">
        <f t="shared" si="1"/>
        <v>NA</v>
      </c>
      <c r="AL35" s="584"/>
      <c r="AM35" s="586"/>
      <c r="AN35" s="584"/>
      <c r="AO35" s="315"/>
      <c r="AP35" s="596"/>
      <c r="AQ35" s="342"/>
      <c r="AR35" s="345"/>
      <c r="AS35" s="315"/>
      <c r="AT35" s="315"/>
      <c r="AU35" s="330"/>
      <c r="AV35" s="333" t="str">
        <f t="shared" si="61"/>
        <v/>
      </c>
      <c r="AW35" s="589"/>
      <c r="AX35" s="592"/>
      <c r="AY35" s="592"/>
      <c r="AZ35" s="592"/>
      <c r="BA35" s="592"/>
      <c r="BB35" s="589"/>
    </row>
    <row r="36" spans="1:54" ht="39">
      <c r="A36" s="584">
        <v>1</v>
      </c>
      <c r="B36" s="585" t="s">
        <v>475</v>
      </c>
      <c r="C36" s="584"/>
      <c r="D36" s="584"/>
      <c r="E36" s="584" t="s">
        <v>66</v>
      </c>
      <c r="F36" s="584"/>
      <c r="G36" s="318" t="s">
        <v>54</v>
      </c>
      <c r="H36" s="585" t="s">
        <v>476</v>
      </c>
      <c r="I36" s="321" t="s">
        <v>86</v>
      </c>
      <c r="J36" s="586">
        <f>IF(I36="","",IF(I36="Mas de 1 vez al año",5,IF(I36="Al menos 1 vez en el ultimo año",4,IF(I36="Al menos 1 vez en los ultimos 2 años",3,IF(I36="Al menos 1 vez en los ultimos 5 años",2,IF(I36="No se ha presentado en los ultimos 5 años",1,))))))</f>
        <v>2</v>
      </c>
      <c r="K36" s="315" t="str">
        <f>IF(J36&lt;=0,"",IF(J36&lt;=1,"Rara Vez",IF(J36&lt;=2,"Improbable",IF(J36&lt;=3,"Posible",IF(J36&lt;=4,"Probable","Casi seguro")))))</f>
        <v>Improbable</v>
      </c>
      <c r="L36" s="346">
        <v>12</v>
      </c>
      <c r="M36" s="315" t="str">
        <f>IF(L36&lt;=0,"",IF(L36&lt;=5,"Moderado",IF(L36&lt;=11,"Mayor",IF(L36&lt;=20,"Catastrofico","Catastrofico"))))</f>
        <v>Catastrofico</v>
      </c>
      <c r="N36" s="316" t="str">
        <f>IF(OR(AND(K36="RaraVez",M36="Insignificante"),AND(K36="Rara Vez",M36="Menor"),AND(K36="Improbable",M36="Insignificante"),AND(K36="Improbable",M36="Menor")),"Bajo",IF(OR(AND(K36="Rara Vez",M36="Moderado"),AND(K36="Improbable",M36="Moderado"),AND(K36="Posible",M36="Menor"),AND(K36="Probable",M36="Insignificante")),"Moderado",IF(OR(AND(K36="Rara Vez",M36="Mayor"),AND(K36="Improbable",M36="Mayor"),AND(K36="Posible",M36="Moderado"),AND(K36="Probable",M36="Moderado"),AND(K36="Probable",M36="Menor"),AND(K36="Casi seguro",M36="Insignificante"),AND(K36="Casi seguro",M36="Menor")),"Alto",IF(OR(AND(K36="Rara Vez",M36="Catastrofico"),AND(K36="Improbable",M36="Catastrofico"),AND(K36="Posible",M36="Catastrofico"),AND(K36="Posible",M36="Mayor"),AND(K36="Probable",M36="Catastrofico"),AND(K36="Probable",M36="Mayor"),AND(K36="Casi seguro",M36="Moderado"),AND(K36="Casi seguro",M36="Mayor"),AND(K36="Casi seguro",M36="Catastrofico")),"Extremo",""))))</f>
        <v>Extremo</v>
      </c>
      <c r="O36" s="104">
        <v>1</v>
      </c>
      <c r="P36" s="105" t="s">
        <v>477</v>
      </c>
      <c r="Q36" s="1" t="s">
        <v>67</v>
      </c>
      <c r="R36" s="106">
        <f>IF(Q36="","",IF(Q36="Asignado",15,IF(Q36="No Asigando",0,)))</f>
        <v>15</v>
      </c>
      <c r="S36" s="1" t="s">
        <v>68</v>
      </c>
      <c r="T36" s="107">
        <f>IF(S36="","",IF(S36="Adecuado",15,IF(S36="inadecuado",0,)))</f>
        <v>15</v>
      </c>
      <c r="U36" s="1" t="s">
        <v>69</v>
      </c>
      <c r="V36" s="107">
        <f>IF(U36="","",IF(U36="Oportuna",15,IF(U36="inoportuna",0,)))</f>
        <v>15</v>
      </c>
      <c r="W36" s="1" t="s">
        <v>70</v>
      </c>
      <c r="X36" s="107">
        <f>IF(W36="","",IF(W36="Prevenir",15,IF(W36="Detectar",10,IF(W36="No es control",0,))))</f>
        <v>15</v>
      </c>
      <c r="Y36" s="1" t="s">
        <v>71</v>
      </c>
      <c r="Z36" s="107">
        <f>IF(Y36="","",IF(Y36="Confiable",15,IF(Y36="No confiable",0,)))</f>
        <v>15</v>
      </c>
      <c r="AA36" s="1" t="s">
        <v>72</v>
      </c>
      <c r="AB36" s="107">
        <f>IF(AA36="","",IF(AA36="Se investigan y resuelven oportunamente",15,IF(AA36="Nose investigan y resuelven oportunamente",0,)))</f>
        <v>15</v>
      </c>
      <c r="AC36" s="1" t="s">
        <v>446</v>
      </c>
      <c r="AD36" s="107">
        <f>IF(AC36="","",IF(AC36="Completa",10,IF(AC36="Incompleta,No existe",5,)))</f>
        <v>0</v>
      </c>
      <c r="AE36" s="107">
        <f>+R36+T36+V36+X36+Z36+AB36+AD36</f>
        <v>90</v>
      </c>
      <c r="AF36" s="106" t="str">
        <f>IF(AE36&lt;=0,"",IF(AE36=0,"NA",IF(AE36&lt;=85,"Debil",IF(AE36&lt;=95,"Moderado",IF(AE36&lt;=100,"Fuerte","Fuerte")))))</f>
        <v>Moderado</v>
      </c>
      <c r="AG36" s="2" t="s">
        <v>178</v>
      </c>
      <c r="AH36" s="106" t="str">
        <f>IF(AG36="","",IF(AG36="El control no se ejecuta por parte del responsable","Debil",IF(AG36="El control se ejecuta algunas veces por parte del responsable","Moderado",IF(AG36="El control se ejecuta de manera consistente por parte del responsable","Fuerte",IF(AG36="NA","NA","""")))))</f>
        <v>Moderado</v>
      </c>
      <c r="AI36" s="108" t="str">
        <f t="shared" si="0"/>
        <v>Moderado</v>
      </c>
      <c r="AJ36" s="109">
        <f>IF(AI36="","",IF(AI36="Fuerte",100,IF(AI36="Moderado",50,IF(AI36="Debil",0,))))</f>
        <v>50</v>
      </c>
      <c r="AK36" s="106" t="str">
        <f t="shared" si="1"/>
        <v>Si</v>
      </c>
      <c r="AL36" s="584">
        <f>COUNTA(O36,O37,O38,O39,O40)</f>
        <v>2</v>
      </c>
      <c r="AM36" s="586">
        <f>(+AJ36+AJ37+AJ38+AJ39+AJ40)/AL36</f>
        <v>25</v>
      </c>
      <c r="AN36" s="584" t="str">
        <f>IF(AM36&lt;0,"",IF(AM36&lt;50,"Debil",IF(AM36&lt;=99,"Moderado",IF(AM36&lt;=100,"Fuerte","Fuerte"))))</f>
        <v>Debil</v>
      </c>
      <c r="AO36" s="315" t="s">
        <v>26</v>
      </c>
      <c r="AP36" s="594" t="str">
        <f>IF(OR(AND(AN36="Fuerte",AO36="directamente")),"2",IF(OR(AND(AN36="Fuerte",AO36="no disminuye")),"0",IF(OR(AND(AN36="Moderado",AO36="directamente")),"1",IF(OR(AND(AN36="Moderado",AO36="no disminuye")),"0",IF(OR(AND(AN36="Debil",AO36="directamente")),"0",IF(OR(AND(AN36="Debil",AO36="no disminuye")),"0",""))))))</f>
        <v>0</v>
      </c>
      <c r="AQ36" s="341">
        <f>+J36-AP36</f>
        <v>2</v>
      </c>
      <c r="AR36" s="343">
        <f>+J36-AP36</f>
        <v>2</v>
      </c>
      <c r="AS36" s="315" t="str">
        <f>IF(AQ36&lt;-1,"",IF(AQ36&lt;=1,"Rara Vez",IF(AQ36&lt;=2,"Improbable",IF(AQ36&lt;=3,"Posible",IF(AQ36&lt;=4,"Probable","Casi seguro")))))</f>
        <v>Improbable</v>
      </c>
      <c r="AT36" s="315" t="str">
        <f>IF(L36&lt;=0,"",IF(L36&lt;=5,"Moderado",IF(L36&lt;=11,"Mayor",IF(L36&lt;=20,"Catastrofico","Catastrofico"))))</f>
        <v>Catastrofico</v>
      </c>
      <c r="AU36" s="328" t="str">
        <f>IF(OR(AND(AS36="RaraVez",AT36="Insignificante"),AND(AS36="Rara Vez",AT36="Menor"),AND(AS36="Improbable",AT36="Insignificante"),AND(AS36="Improbable",AT36="Menor")),"Bajo",IF(OR(AND(AS36="Rara Vez",AT36="Moderado"),AND(AS36="Improbable",AT36="Moderado"),AND(AS36="Posible",AT36="Menor"),AND(AS36="Probable",AT36="Insignificante")),"Moderado",IF(OR(AND(AS36="Rara Vez",AT36="Mayor"),AND(AS36="Improbable",AT36="Mayor"),AND(AS36="Posible",AT36="Moderado"),AND(AS36="Probable",AT36="Moderado"),AND(AS36="Probable",AT36="Menor"),AND(AS36="Casi seguro",AT36="Insignificante"),AND(AS36="Casi seguro",AT36="Menor")),"Alto",IF(OR(AND(AS36="Rara Vez",AT36="Catastrofico"),AND(AS36="Improbable",AT36="Catastrofico"),AND(AS36="Posible",AT36="Catastrofico"),AND(AS36="Posible",AT36="Mayor"),AND(AS36="Probable",AT36="Catastrofico"),AND(AS36="Probable",AT36="Mayor"),AND(AS36="Casi seguro",AT36="Moderado"),AND(AS36="Casi seguro",AT36="Mayor"),AND(AS36="Casi seguro",AT36="Catastrofico")),"Extremo",""))))</f>
        <v>Extremo</v>
      </c>
      <c r="AV36" s="357" t="str">
        <f>IF(AU36="","",IF(AU36="Extremo","Evitar el riesgo",IF(AU36="Alto","Compartir el riesgo",IF(AU36="Moderado","Reducir el riesgo",IF(AU36="Bajo","Reducir el riesgo")))))</f>
        <v>Evitar el riesgo</v>
      </c>
      <c r="AW36" s="587" t="s">
        <v>447</v>
      </c>
      <c r="AX36" s="590">
        <v>45323</v>
      </c>
      <c r="AY36" s="590">
        <v>45657</v>
      </c>
      <c r="AZ36" s="593" t="s">
        <v>63</v>
      </c>
      <c r="BA36" s="593" t="s">
        <v>301</v>
      </c>
      <c r="BB36" s="587" t="s">
        <v>459</v>
      </c>
    </row>
    <row r="37" spans="1:54" ht="45">
      <c r="A37" s="584"/>
      <c r="B37" s="585"/>
      <c r="C37" s="584"/>
      <c r="D37" s="584"/>
      <c r="E37" s="584"/>
      <c r="F37" s="584"/>
      <c r="G37" s="319"/>
      <c r="H37" s="585"/>
      <c r="I37" s="321"/>
      <c r="J37" s="586"/>
      <c r="K37" s="315"/>
      <c r="L37" s="346"/>
      <c r="M37" s="315"/>
      <c r="N37" s="316"/>
      <c r="O37" s="104">
        <v>2</v>
      </c>
      <c r="P37" s="105" t="s">
        <v>478</v>
      </c>
      <c r="Q37" s="1" t="s">
        <v>67</v>
      </c>
      <c r="R37" s="106">
        <f t="shared" ref="R37:R40" si="62">IF(Q37="","",IF(Q37="Asignado",15,IF(Q37="No Asigando",0,)))</f>
        <v>15</v>
      </c>
      <c r="S37" s="1" t="s">
        <v>68</v>
      </c>
      <c r="T37" s="107">
        <f t="shared" ref="T37:T40" si="63">IF(S37="","",IF(S37="Adecuado",15,IF(S37="inadecuado",0,)))</f>
        <v>15</v>
      </c>
      <c r="U37" s="1" t="s">
        <v>69</v>
      </c>
      <c r="V37" s="107">
        <f t="shared" ref="V37:V40" si="64">IF(U37="","",IF(U37="Oportuna",15,IF(U37="inoportuna",0,)))</f>
        <v>15</v>
      </c>
      <c r="W37" s="1" t="s">
        <v>70</v>
      </c>
      <c r="X37" s="107">
        <f t="shared" ref="X37:X40" si="65">IF(W37="","",IF(W37="Prevenir",15,IF(W37="Detectar",10,IF(W37="No es control",0,))))</f>
        <v>15</v>
      </c>
      <c r="Y37" s="1" t="s">
        <v>71</v>
      </c>
      <c r="Z37" s="107">
        <f t="shared" ref="Z37:Z40" si="66">IF(Y37="","",IF(Y37="Confiable",15,IF(Y37="No confiable",0,)))</f>
        <v>15</v>
      </c>
      <c r="AA37" s="1" t="s">
        <v>72</v>
      </c>
      <c r="AB37" s="107">
        <f t="shared" ref="AB37:AB40" si="67">IF(AA37="","",IF(AA37="Se investigan y resuelven oportunamente",15,IF(AA37="Nose investigan y resuelven oportunamente",0,)))</f>
        <v>15</v>
      </c>
      <c r="AC37" s="1" t="s">
        <v>446</v>
      </c>
      <c r="AD37" s="107">
        <f t="shared" ref="AD37:AD40" si="68">IF(AC37="","",IF(AC37="Completa",10,IF(AC37="Incompleta,No existe",5,)))</f>
        <v>0</v>
      </c>
      <c r="AE37" s="107">
        <f t="shared" ref="AE37:AE40" si="69">+R37+T37+V37+X37+Z37+AB37+AD37</f>
        <v>90</v>
      </c>
      <c r="AF37" s="106" t="str">
        <f t="shared" ref="AF37:AF40" si="70">IF(AE37&lt;=0,"",IF(AE37=0,"NA",IF(AE37&lt;=85,"Debil",IF(AE37&lt;=95,"Moderado",IF(AE37&lt;=100,"Fuerte","Fuerte")))))</f>
        <v>Moderado</v>
      </c>
      <c r="AG37" s="2" t="s">
        <v>63</v>
      </c>
      <c r="AH37" s="106" t="str">
        <f t="shared" ref="AH37:AH40" si="71">IF(AG37="","",IF(AG37="El control no se ejecuta por parte del responsable","Debil",IF(AG37="El control se ejecuta algunas veces por parte del responsable","Moderado",IF(AG37="El control se ejecuta de manera consistente por parte del responsable","Fuerte",IF(AG37="NA","NA","""")))))</f>
        <v>NA</v>
      </c>
      <c r="AI37" s="108" t="str">
        <f t="shared" si="0"/>
        <v>NA</v>
      </c>
      <c r="AJ37" s="109">
        <f t="shared" ref="AJ37:AJ40" si="72">IF(AI37="","",IF(AI37="Fuerte",100,IF(AI37="Moderado",50,IF(AI37="Debil",0,))))</f>
        <v>0</v>
      </c>
      <c r="AK37" s="106" t="str">
        <f t="shared" si="1"/>
        <v>NA</v>
      </c>
      <c r="AL37" s="584"/>
      <c r="AM37" s="586"/>
      <c r="AN37" s="584"/>
      <c r="AO37" s="315"/>
      <c r="AP37" s="595"/>
      <c r="AQ37" s="342"/>
      <c r="AR37" s="344"/>
      <c r="AS37" s="315"/>
      <c r="AT37" s="315"/>
      <c r="AU37" s="329"/>
      <c r="AV37" s="358" t="str">
        <f t="shared" ref="AV37:AV40" si="73">IF(AU37="","",IF(AU37="El control no se ejecuta por parte del responsable","Debil",IF(AU37="El control se ejecuta algunas veces por parte del responsable","Moderado",IF(AU37="El control se ejecuta de manera consistente por parte del responsable","Fuerte","Fuerte"))))</f>
        <v/>
      </c>
      <c r="AW37" s="588"/>
      <c r="AX37" s="591"/>
      <c r="AY37" s="591"/>
      <c r="AZ37" s="591"/>
      <c r="BA37" s="591"/>
      <c r="BB37" s="588"/>
    </row>
    <row r="38" spans="1:54">
      <c r="A38" s="584"/>
      <c r="B38" s="585"/>
      <c r="C38" s="584"/>
      <c r="D38" s="584"/>
      <c r="E38" s="584"/>
      <c r="F38" s="584"/>
      <c r="G38" s="319"/>
      <c r="H38" s="585"/>
      <c r="I38" s="321"/>
      <c r="J38" s="586"/>
      <c r="K38" s="315"/>
      <c r="L38" s="346"/>
      <c r="M38" s="315"/>
      <c r="N38" s="316"/>
      <c r="O38" s="104"/>
      <c r="P38" s="105"/>
      <c r="Q38" s="1" t="s">
        <v>63</v>
      </c>
      <c r="R38" s="106">
        <f t="shared" si="62"/>
        <v>0</v>
      </c>
      <c r="S38" s="1" t="s">
        <v>63</v>
      </c>
      <c r="T38" s="107">
        <f t="shared" si="63"/>
        <v>0</v>
      </c>
      <c r="U38" s="1" t="s">
        <v>63</v>
      </c>
      <c r="V38" s="107">
        <f t="shared" si="64"/>
        <v>0</v>
      </c>
      <c r="W38" s="1" t="s">
        <v>63</v>
      </c>
      <c r="X38" s="107">
        <f t="shared" si="65"/>
        <v>0</v>
      </c>
      <c r="Y38" s="1" t="s">
        <v>63</v>
      </c>
      <c r="Z38" s="107">
        <f t="shared" si="66"/>
        <v>0</v>
      </c>
      <c r="AA38" s="1" t="s">
        <v>63</v>
      </c>
      <c r="AB38" s="107">
        <f t="shared" si="67"/>
        <v>0</v>
      </c>
      <c r="AC38" s="1" t="s">
        <v>63</v>
      </c>
      <c r="AD38" s="107">
        <f t="shared" si="68"/>
        <v>0</v>
      </c>
      <c r="AE38" s="107">
        <f t="shared" si="69"/>
        <v>0</v>
      </c>
      <c r="AF38" s="106" t="str">
        <f t="shared" si="70"/>
        <v/>
      </c>
      <c r="AG38" s="2" t="s">
        <v>63</v>
      </c>
      <c r="AH38" s="106" t="str">
        <f t="shared" si="71"/>
        <v>NA</v>
      </c>
      <c r="AI38" s="108" t="str">
        <f t="shared" si="0"/>
        <v>NA</v>
      </c>
      <c r="AJ38" s="109">
        <f t="shared" si="72"/>
        <v>0</v>
      </c>
      <c r="AK38" s="106" t="str">
        <f t="shared" si="1"/>
        <v>NA</v>
      </c>
      <c r="AL38" s="584"/>
      <c r="AM38" s="586"/>
      <c r="AN38" s="584"/>
      <c r="AO38" s="315"/>
      <c r="AP38" s="595"/>
      <c r="AQ38" s="342"/>
      <c r="AR38" s="344"/>
      <c r="AS38" s="315"/>
      <c r="AT38" s="315"/>
      <c r="AU38" s="329"/>
      <c r="AV38" s="358" t="str">
        <f t="shared" si="73"/>
        <v/>
      </c>
      <c r="AW38" s="588"/>
      <c r="AX38" s="591"/>
      <c r="AY38" s="591"/>
      <c r="AZ38" s="591"/>
      <c r="BA38" s="591"/>
      <c r="BB38" s="588"/>
    </row>
    <row r="39" spans="1:54">
      <c r="A39" s="584"/>
      <c r="B39" s="585"/>
      <c r="C39" s="584"/>
      <c r="D39" s="584"/>
      <c r="E39" s="584"/>
      <c r="F39" s="584"/>
      <c r="G39" s="319"/>
      <c r="H39" s="585"/>
      <c r="I39" s="321"/>
      <c r="J39" s="586"/>
      <c r="K39" s="315"/>
      <c r="L39" s="346"/>
      <c r="M39" s="315"/>
      <c r="N39" s="316"/>
      <c r="O39" s="104"/>
      <c r="P39" s="105"/>
      <c r="Q39" s="1" t="s">
        <v>63</v>
      </c>
      <c r="R39" s="106">
        <f t="shared" si="62"/>
        <v>0</v>
      </c>
      <c r="S39" s="1" t="s">
        <v>63</v>
      </c>
      <c r="T39" s="107">
        <f t="shared" si="63"/>
        <v>0</v>
      </c>
      <c r="U39" s="1" t="s">
        <v>63</v>
      </c>
      <c r="V39" s="107">
        <f t="shared" si="64"/>
        <v>0</v>
      </c>
      <c r="W39" s="1" t="s">
        <v>63</v>
      </c>
      <c r="X39" s="107">
        <f t="shared" si="65"/>
        <v>0</v>
      </c>
      <c r="Y39" s="1" t="s">
        <v>63</v>
      </c>
      <c r="Z39" s="107">
        <f t="shared" si="66"/>
        <v>0</v>
      </c>
      <c r="AA39" s="1" t="s">
        <v>63</v>
      </c>
      <c r="AB39" s="107">
        <f t="shared" si="67"/>
        <v>0</v>
      </c>
      <c r="AC39" s="1" t="s">
        <v>63</v>
      </c>
      <c r="AD39" s="107">
        <f t="shared" si="68"/>
        <v>0</v>
      </c>
      <c r="AE39" s="107">
        <f t="shared" si="69"/>
        <v>0</v>
      </c>
      <c r="AF39" s="106" t="str">
        <f t="shared" si="70"/>
        <v/>
      </c>
      <c r="AG39" s="2" t="s">
        <v>63</v>
      </c>
      <c r="AH39" s="106" t="str">
        <f t="shared" si="71"/>
        <v>NA</v>
      </c>
      <c r="AI39" s="108" t="str">
        <f t="shared" si="0"/>
        <v>NA</v>
      </c>
      <c r="AJ39" s="109">
        <f t="shared" si="72"/>
        <v>0</v>
      </c>
      <c r="AK39" s="106" t="str">
        <f t="shared" si="1"/>
        <v>NA</v>
      </c>
      <c r="AL39" s="584"/>
      <c r="AM39" s="586"/>
      <c r="AN39" s="584"/>
      <c r="AO39" s="315"/>
      <c r="AP39" s="595"/>
      <c r="AQ39" s="342"/>
      <c r="AR39" s="344"/>
      <c r="AS39" s="315"/>
      <c r="AT39" s="315"/>
      <c r="AU39" s="329"/>
      <c r="AV39" s="358" t="str">
        <f t="shared" si="73"/>
        <v/>
      </c>
      <c r="AW39" s="588"/>
      <c r="AX39" s="591"/>
      <c r="AY39" s="591"/>
      <c r="AZ39" s="591"/>
      <c r="BA39" s="591"/>
      <c r="BB39" s="588"/>
    </row>
    <row r="40" spans="1:54">
      <c r="A40" s="584"/>
      <c r="B40" s="585"/>
      <c r="C40" s="584"/>
      <c r="D40" s="584"/>
      <c r="E40" s="584"/>
      <c r="F40" s="584"/>
      <c r="G40" s="320"/>
      <c r="H40" s="585"/>
      <c r="I40" s="321"/>
      <c r="J40" s="586"/>
      <c r="K40" s="315"/>
      <c r="L40" s="346"/>
      <c r="M40" s="315"/>
      <c r="N40" s="316"/>
      <c r="O40" s="104"/>
      <c r="P40" s="106"/>
      <c r="Q40" s="1" t="s">
        <v>63</v>
      </c>
      <c r="R40" s="106">
        <f t="shared" si="62"/>
        <v>0</v>
      </c>
      <c r="S40" s="1" t="s">
        <v>63</v>
      </c>
      <c r="T40" s="107">
        <f t="shared" si="63"/>
        <v>0</v>
      </c>
      <c r="U40" s="1" t="s">
        <v>63</v>
      </c>
      <c r="V40" s="107">
        <f t="shared" si="64"/>
        <v>0</v>
      </c>
      <c r="W40" s="1" t="s">
        <v>63</v>
      </c>
      <c r="X40" s="107">
        <f t="shared" si="65"/>
        <v>0</v>
      </c>
      <c r="Y40" s="1" t="s">
        <v>63</v>
      </c>
      <c r="Z40" s="107">
        <f t="shared" si="66"/>
        <v>0</v>
      </c>
      <c r="AA40" s="1" t="s">
        <v>63</v>
      </c>
      <c r="AB40" s="107">
        <f t="shared" si="67"/>
        <v>0</v>
      </c>
      <c r="AC40" s="1" t="s">
        <v>63</v>
      </c>
      <c r="AD40" s="107">
        <f t="shared" si="68"/>
        <v>0</v>
      </c>
      <c r="AE40" s="107">
        <f t="shared" si="69"/>
        <v>0</v>
      </c>
      <c r="AF40" s="106" t="str">
        <f t="shared" si="70"/>
        <v/>
      </c>
      <c r="AG40" s="2" t="s">
        <v>63</v>
      </c>
      <c r="AH40" s="106" t="str">
        <f t="shared" si="71"/>
        <v>NA</v>
      </c>
      <c r="AI40" s="108" t="str">
        <f t="shared" si="0"/>
        <v>NA</v>
      </c>
      <c r="AJ40" s="109">
        <f t="shared" si="72"/>
        <v>0</v>
      </c>
      <c r="AK40" s="106" t="str">
        <f t="shared" si="1"/>
        <v>NA</v>
      </c>
      <c r="AL40" s="584"/>
      <c r="AM40" s="586"/>
      <c r="AN40" s="584"/>
      <c r="AO40" s="315"/>
      <c r="AP40" s="596"/>
      <c r="AQ40" s="342"/>
      <c r="AR40" s="345"/>
      <c r="AS40" s="315"/>
      <c r="AT40" s="315"/>
      <c r="AU40" s="330"/>
      <c r="AV40" s="359" t="str">
        <f t="shared" si="73"/>
        <v/>
      </c>
      <c r="AW40" s="589"/>
      <c r="AX40" s="592"/>
      <c r="AY40" s="592"/>
      <c r="AZ40" s="592"/>
      <c r="BA40" s="592"/>
      <c r="BB40" s="589"/>
    </row>
    <row r="41" spans="1:54" ht="39">
      <c r="A41" s="584">
        <v>2</v>
      </c>
      <c r="B41" s="585" t="s">
        <v>479</v>
      </c>
      <c r="C41" s="584"/>
      <c r="D41" s="584"/>
      <c r="E41" s="584" t="s">
        <v>66</v>
      </c>
      <c r="F41" s="597"/>
      <c r="G41" s="318" t="s">
        <v>54</v>
      </c>
      <c r="H41" s="585" t="s">
        <v>480</v>
      </c>
      <c r="I41" s="321" t="s">
        <v>136</v>
      </c>
      <c r="J41" s="586">
        <f>IF(I41="","",IF(I41="Mas de 1 vez al año",5,IF(I41="Al menos 1 vez en el ultimo año",4,IF(I41="Al menos 1 vez en los ultimos 2 años",3,IF(I41="Al menos 1 vez en los ultimos 5 años",2,IF(I41="No se ha presentado en los ultimos 5 años",1,))))))</f>
        <v>3</v>
      </c>
      <c r="K41" s="315" t="str">
        <f>IF(J41&lt;=0,"",IF(J41&lt;=1,"Rara Vez",IF(J41&lt;=2,"Improbable",IF(J41&lt;=3,"Posible",IF(J41&lt;=4,"Probable","Casi seguro")))))</f>
        <v>Posible</v>
      </c>
      <c r="L41" s="346">
        <v>12</v>
      </c>
      <c r="M41" s="315" t="str">
        <f>IF(L41&lt;=0,"",IF(L41&lt;=5,"Moderado",IF(L41&lt;=11,"Mayor",IF(L41&lt;=20,"Catastrofico","Catastrofico"))))</f>
        <v>Catastrofico</v>
      </c>
      <c r="N41" s="316" t="str">
        <f>IF(OR(AND(K41="RaraVez",M41="Insignificante"),AND(K41="Rara Vez",M41="Menor"),AND(K41="Improbable",M41="Insignificante"),AND(K41="Improbable",M41="Menor")),"Bajo",IF(OR(AND(K41="Rara Vez",M41="Moderado"),AND(K41="Improbable",M41="Moderado"),AND(K41="Posible",M41="Menor"),AND(K41="Probable",M41="Insignificante")),"Moderado",IF(OR(AND(K41="Rara Vez",M41="Mayor"),AND(K41="Improbable",M41="Mayor"),AND(K41="Posible",M41="Moderado"),AND(K41="Probable",M41="Moderado"),AND(K41="Probable",M41="Menor"),AND(K41="Casi seguro",M41="Insignificante"),AND(K41="Casi seguro",M41="Menor")),"Alto",IF(OR(AND(K41="Rara Vez",M41="Catastrofico"),AND(K41="Improbable",M41="Catastrofico"),AND(K41="Posible",M41="Catastrofico"),AND(K41="Posible",M41="Mayor"),AND(K41="Probable",M41="Catastrofico"),AND(K41="Probable",M41="Mayor"),AND(K41="Casi seguro",M41="Moderado"),AND(K41="Casi seguro",M41="Mayor"),AND(K41="Casi seguro",M41="Catastrofico")),"Extremo",""))))</f>
        <v>Extremo</v>
      </c>
      <c r="O41" s="104">
        <v>1</v>
      </c>
      <c r="P41" s="105" t="s">
        <v>481</v>
      </c>
      <c r="Q41" s="1" t="s">
        <v>67</v>
      </c>
      <c r="R41" s="112">
        <f>IF(Q41="","",IF(Q41="Asignado",15,IF(Q41="No Asigando",0,)))</f>
        <v>15</v>
      </c>
      <c r="S41" s="1" t="s">
        <v>68</v>
      </c>
      <c r="T41" s="113">
        <f>IF(S41="","",IF(S41="Adecuado",15,IF(S41="inadecuado",0,)))</f>
        <v>15</v>
      </c>
      <c r="U41" s="1" t="s">
        <v>69</v>
      </c>
      <c r="V41" s="113">
        <f>IF(U41="","",IF(U41="Oportuna",15,IF(U41="inoportuna",0,)))</f>
        <v>15</v>
      </c>
      <c r="W41" s="1" t="s">
        <v>150</v>
      </c>
      <c r="X41" s="113">
        <f>IF(W41="","",IF(W41="Prevenir",15,IF(W41="Detectar",10,IF(W41="No es control",0,))))</f>
        <v>10</v>
      </c>
      <c r="Y41" s="1" t="s">
        <v>71</v>
      </c>
      <c r="Z41" s="113">
        <f>IF(Y41="","",IF(Y41="Confiable",15,IF(Y41="No confiable",0,)))</f>
        <v>15</v>
      </c>
      <c r="AA41" s="1" t="s">
        <v>72</v>
      </c>
      <c r="AB41" s="113">
        <f>IF(AA41="","",IF(AA41="Se investigan y resuelven oportunamente",15,IF(AA41="Nose investigan y resuelven oportunamente",0,)))</f>
        <v>15</v>
      </c>
      <c r="AC41" s="1" t="s">
        <v>446</v>
      </c>
      <c r="AD41" s="113">
        <f>IF(AC41="","",IF(AC41="Completa",10,IF(AC41="Incompleta,No existe",5,)))</f>
        <v>0</v>
      </c>
      <c r="AE41" s="113">
        <f>+R41+T41+V41+X41+Z41+AB41+AD41</f>
        <v>85</v>
      </c>
      <c r="AF41" s="112" t="str">
        <f>IF(AE41&lt;=0,"",IF(AE41=0,"NA",IF(AE41&lt;=85,"Debil",IF(AE41&lt;=95,"Moderado",IF(AE41&lt;=100,"Fuerte","Fuerte")))))</f>
        <v>Debil</v>
      </c>
      <c r="AG41" s="2" t="s">
        <v>178</v>
      </c>
      <c r="AH41" s="112" t="str">
        <f>IF(AG41="","",IF(AG41="El control no se ejecuta por parte del responsable","Debil",IF(AG41="El control se ejecuta algunas veces por parte del responsable","Moderado",IF(AG41="El control se ejecuta de manera consistente por parte del responsable","Fuerte",IF(AG41="NA","NA","""")))))</f>
        <v>Moderado</v>
      </c>
      <c r="AI41" s="114" t="str">
        <f t="shared" si="0"/>
        <v>Debil</v>
      </c>
      <c r="AJ41" s="115">
        <f>IF(AI41="","",IF(AI41="Fuerte",100,IF(AI41="Moderado",50,IF(AI41="Debil",0,))))</f>
        <v>0</v>
      </c>
      <c r="AK41" s="112" t="str">
        <f t="shared" si="1"/>
        <v>Si</v>
      </c>
      <c r="AL41" s="584">
        <f>COUNTA(O41,O42,O43,O44,O45)</f>
        <v>1</v>
      </c>
      <c r="AM41" s="586">
        <f>(+AJ41+AJ42+AJ43+AJ44+AJ45)/AL41</f>
        <v>0</v>
      </c>
      <c r="AN41" s="584" t="str">
        <f>IF(AM41&lt;0,"",IF(AM41&lt;50,"Debil",IF(AM41&lt;=99,"Moderado",IF(AM41&lt;=100,"Fuerte","Fuerte"))))</f>
        <v>Debil</v>
      </c>
      <c r="AO41" s="315" t="s">
        <v>26</v>
      </c>
      <c r="AP41" s="594" t="str">
        <f>IF(OR(AND(AN41="Fuerte",AO41="directamente")),"2",IF(OR(AND(AN41="Fuerte",AO41="no disminuye")),"0",IF(OR(AND(AN41="Moderado",AO41="directamente")),"1",IF(OR(AND(AN41="Moderado",AO41="no disminuye")),"0",IF(OR(AND(AN41="Debil",AO41="directamente")),"0",IF(OR(AND(AN41="Debil",AO41="no disminuye")),"0",""))))))</f>
        <v>0</v>
      </c>
      <c r="AQ41" s="341">
        <f>+J41-AP41</f>
        <v>3</v>
      </c>
      <c r="AR41" s="343">
        <f>+J41-AP41</f>
        <v>3</v>
      </c>
      <c r="AS41" s="315" t="str">
        <f>IF(AQ41&lt;-1,"",IF(AQ41&lt;=1,"Rara Vez",IF(AQ41&lt;=2,"Improbable",IF(AQ41&lt;=3,"Posible",IF(AQ41&lt;=4,"Probable","Casi seguro")))))</f>
        <v>Posible</v>
      </c>
      <c r="AT41" s="315" t="str">
        <f>IF(L41&lt;=0,"",IF(L41&lt;=5,"Moderado",IF(L41&lt;=11,"Mayor",IF(L41&lt;=20,"Catastrofico","Catastrofico"))))</f>
        <v>Catastrofico</v>
      </c>
      <c r="AU41" s="328" t="str">
        <f>IF(OR(AND(AS41="RaraVez",AT41="Insignificante"),AND(AS41="Rara Vez",AT41="Menor"),AND(AS41="Improbable",AT41="Insignificante"),AND(AS41="Improbable",AT41="Menor")),"Bajo",IF(OR(AND(AS41="Rara Vez",AT41="Moderado"),AND(AS41="Improbable",AT41="Moderado"),AND(AS41="Posible",AT41="Menor"),AND(AS41="Probable",AT41="Insignificante")),"Moderado",IF(OR(AND(AS41="Rara Vez",AT41="Mayor"),AND(AS41="Improbable",AT41="Mayor"),AND(AS41="Posible",AT41="Moderado"),AND(AS41="Probable",AT41="Moderado"),AND(AS41="Probable",AT41="Menor"),AND(AS41="Casi seguro",AT41="Insignificante"),AND(AS41="Casi seguro",AT41="Menor")),"Alto",IF(OR(AND(AS41="Rara Vez",AT41="Catastrofico"),AND(AS41="Improbable",AT41="Catastrofico"),AND(AS41="Posible",AT41="Catastrofico"),AND(AS41="Posible",AT41="Mayor"),AND(AS41="Probable",AT41="Catastrofico"),AND(AS41="Probable",AT41="Mayor"),AND(AS41="Casi seguro",AT41="Moderado"),AND(AS41="Casi seguro",AT41="Mayor"),AND(AS41="Casi seguro",AT41="Catastrofico")),"Extremo",""))))</f>
        <v>Extremo</v>
      </c>
      <c r="AV41" s="357" t="str">
        <f>IF(AU41="","",IF(AU41="Extremo","Evitar el riesgo",IF(AU41="Alto","Compartir el riesgo",IF(AU41="Moderado","Reducir el riesgo",IF(AU41="Bajo","Reducir el riesgo")))))</f>
        <v>Evitar el riesgo</v>
      </c>
      <c r="AW41" s="598"/>
      <c r="AX41" s="590">
        <v>45323</v>
      </c>
      <c r="AY41" s="590">
        <v>45657</v>
      </c>
      <c r="AZ41" s="593" t="s">
        <v>63</v>
      </c>
      <c r="BA41" s="593" t="s">
        <v>301</v>
      </c>
      <c r="BB41" s="587" t="s">
        <v>459</v>
      </c>
    </row>
    <row r="42" spans="1:54">
      <c r="A42" s="584"/>
      <c r="B42" s="584"/>
      <c r="C42" s="584"/>
      <c r="D42" s="584"/>
      <c r="E42" s="584"/>
      <c r="F42" s="597"/>
      <c r="G42" s="319"/>
      <c r="H42" s="585"/>
      <c r="I42" s="321"/>
      <c r="J42" s="586"/>
      <c r="K42" s="315"/>
      <c r="L42" s="346"/>
      <c r="M42" s="315"/>
      <c r="N42" s="316"/>
      <c r="O42" s="104"/>
      <c r="P42" s="111"/>
      <c r="Q42" s="1" t="s">
        <v>63</v>
      </c>
      <c r="R42" s="112">
        <f t="shared" ref="R42:R45" si="74">IF(Q42="","",IF(Q42="Asignado",15,IF(Q42="No Asigando",0,)))</f>
        <v>0</v>
      </c>
      <c r="S42" s="1" t="s">
        <v>63</v>
      </c>
      <c r="T42" s="113">
        <f t="shared" ref="T42:T45" si="75">IF(S42="","",IF(S42="Adecuado",15,IF(S42="inadecuado",0,)))</f>
        <v>0</v>
      </c>
      <c r="U42" s="1" t="s">
        <v>63</v>
      </c>
      <c r="V42" s="113">
        <f t="shared" ref="V42:V45" si="76">IF(U42="","",IF(U42="Oportuna",15,IF(U42="inoportuna",0,)))</f>
        <v>0</v>
      </c>
      <c r="W42" s="1" t="s">
        <v>63</v>
      </c>
      <c r="X42" s="113">
        <f t="shared" ref="X42:X45" si="77">IF(W42="","",IF(W42="Prevenir",15,IF(W42="Detectar",10,IF(W42="No es control",0,))))</f>
        <v>0</v>
      </c>
      <c r="Y42" s="1" t="s">
        <v>63</v>
      </c>
      <c r="Z42" s="113">
        <f t="shared" ref="Z42:Z45" si="78">IF(Y42="","",IF(Y42="Confiable",15,IF(Y42="No confiable",0,)))</f>
        <v>0</v>
      </c>
      <c r="AA42" s="1" t="s">
        <v>63</v>
      </c>
      <c r="AB42" s="113">
        <f t="shared" ref="AB42:AB45" si="79">IF(AA42="","",IF(AA42="Se investigan y resuelven oportunamente",15,IF(AA42="Nose investigan y resuelven oportunamente",0,)))</f>
        <v>0</v>
      </c>
      <c r="AC42" s="1" t="s">
        <v>63</v>
      </c>
      <c r="AD42" s="113">
        <f t="shared" ref="AD42:AD45" si="80">IF(AC42="","",IF(AC42="Completa",10,IF(AC42="Incompleta,No existe",5,)))</f>
        <v>0</v>
      </c>
      <c r="AE42" s="113">
        <f t="shared" ref="AE42:AE45" si="81">+R42+T42+V42+X42+Z42+AB42+AD42</f>
        <v>0</v>
      </c>
      <c r="AF42" s="112" t="str">
        <f t="shared" ref="AF42:AF45" si="82">IF(AE42&lt;=0,"",IF(AE42=0,"NA",IF(AE42&lt;=85,"Debil",IF(AE42&lt;=95,"Moderado",IF(AE42&lt;=100,"Fuerte","Fuerte")))))</f>
        <v/>
      </c>
      <c r="AG42" s="2" t="s">
        <v>63</v>
      </c>
      <c r="AH42" s="112" t="str">
        <f t="shared" ref="AH42:AH45" si="83">IF(AG42="","",IF(AG42="El control no se ejecuta por parte del responsable","Debil",IF(AG42="El control se ejecuta algunas veces por parte del responsable","Moderado",IF(AG42="El control se ejecuta de manera consistente por parte del responsable","Fuerte",IF(AG42="NA","NA","""")))))</f>
        <v>NA</v>
      </c>
      <c r="AI42" s="114" t="str">
        <f t="shared" si="0"/>
        <v>NA</v>
      </c>
      <c r="AJ42" s="115">
        <f t="shared" ref="AJ42:AJ45" si="84">IF(AI42="","",IF(AI42="Fuerte",100,IF(AI42="Moderado",50,IF(AI42="Debil",0,))))</f>
        <v>0</v>
      </c>
      <c r="AK42" s="112" t="str">
        <f t="shared" si="1"/>
        <v>NA</v>
      </c>
      <c r="AL42" s="584"/>
      <c r="AM42" s="586"/>
      <c r="AN42" s="584"/>
      <c r="AO42" s="315"/>
      <c r="AP42" s="595"/>
      <c r="AQ42" s="342"/>
      <c r="AR42" s="344"/>
      <c r="AS42" s="315"/>
      <c r="AT42" s="315"/>
      <c r="AU42" s="329"/>
      <c r="AV42" s="358" t="str">
        <f t="shared" ref="AV42:AV45" si="85">IF(AU42="","",IF(AU42="El control no se ejecuta por parte del responsable","Debil",IF(AU42="El control se ejecuta algunas veces por parte del responsable","Moderado",IF(AU42="El control se ejecuta de manera consistente por parte del responsable","Fuerte","Fuerte"))))</f>
        <v/>
      </c>
      <c r="AW42" s="599"/>
      <c r="AX42" s="591"/>
      <c r="AY42" s="591"/>
      <c r="AZ42" s="591"/>
      <c r="BA42" s="591"/>
      <c r="BB42" s="588"/>
    </row>
    <row r="43" spans="1:54">
      <c r="A43" s="584"/>
      <c r="B43" s="584"/>
      <c r="C43" s="584"/>
      <c r="D43" s="584"/>
      <c r="E43" s="584"/>
      <c r="F43" s="597"/>
      <c r="G43" s="319"/>
      <c r="H43" s="585"/>
      <c r="I43" s="321"/>
      <c r="J43" s="586"/>
      <c r="K43" s="315"/>
      <c r="L43" s="346"/>
      <c r="M43" s="315"/>
      <c r="N43" s="316"/>
      <c r="O43" s="104"/>
      <c r="P43" s="111"/>
      <c r="Q43" s="1" t="s">
        <v>63</v>
      </c>
      <c r="R43" s="112">
        <f t="shared" si="74"/>
        <v>0</v>
      </c>
      <c r="S43" s="1" t="s">
        <v>63</v>
      </c>
      <c r="T43" s="113">
        <f t="shared" si="75"/>
        <v>0</v>
      </c>
      <c r="U43" s="1" t="s">
        <v>63</v>
      </c>
      <c r="V43" s="113">
        <f t="shared" si="76"/>
        <v>0</v>
      </c>
      <c r="W43" s="1" t="s">
        <v>63</v>
      </c>
      <c r="X43" s="113">
        <f t="shared" si="77"/>
        <v>0</v>
      </c>
      <c r="Y43" s="1" t="s">
        <v>63</v>
      </c>
      <c r="Z43" s="113">
        <f t="shared" si="78"/>
        <v>0</v>
      </c>
      <c r="AA43" s="1" t="s">
        <v>63</v>
      </c>
      <c r="AB43" s="113">
        <f t="shared" si="79"/>
        <v>0</v>
      </c>
      <c r="AC43" s="1" t="s">
        <v>63</v>
      </c>
      <c r="AD43" s="113">
        <f t="shared" si="80"/>
        <v>0</v>
      </c>
      <c r="AE43" s="113">
        <f t="shared" si="81"/>
        <v>0</v>
      </c>
      <c r="AF43" s="112" t="str">
        <f t="shared" si="82"/>
        <v/>
      </c>
      <c r="AG43" s="2" t="s">
        <v>63</v>
      </c>
      <c r="AH43" s="112" t="str">
        <f t="shared" si="83"/>
        <v>NA</v>
      </c>
      <c r="AI43" s="114" t="str">
        <f t="shared" si="0"/>
        <v>NA</v>
      </c>
      <c r="AJ43" s="115">
        <f t="shared" si="84"/>
        <v>0</v>
      </c>
      <c r="AK43" s="112" t="str">
        <f t="shared" si="1"/>
        <v>NA</v>
      </c>
      <c r="AL43" s="584"/>
      <c r="AM43" s="586"/>
      <c r="AN43" s="584"/>
      <c r="AO43" s="315"/>
      <c r="AP43" s="595"/>
      <c r="AQ43" s="342"/>
      <c r="AR43" s="344"/>
      <c r="AS43" s="315"/>
      <c r="AT43" s="315"/>
      <c r="AU43" s="329"/>
      <c r="AV43" s="358" t="str">
        <f t="shared" si="85"/>
        <v/>
      </c>
      <c r="AW43" s="599"/>
      <c r="AX43" s="591"/>
      <c r="AY43" s="591"/>
      <c r="AZ43" s="591"/>
      <c r="BA43" s="591"/>
      <c r="BB43" s="588"/>
    </row>
    <row r="44" spans="1:54">
      <c r="A44" s="584"/>
      <c r="B44" s="584"/>
      <c r="C44" s="584"/>
      <c r="D44" s="584"/>
      <c r="E44" s="584"/>
      <c r="F44" s="597"/>
      <c r="G44" s="319"/>
      <c r="H44" s="585"/>
      <c r="I44" s="321"/>
      <c r="J44" s="586"/>
      <c r="K44" s="315"/>
      <c r="L44" s="346"/>
      <c r="M44" s="315"/>
      <c r="N44" s="316"/>
      <c r="O44" s="104"/>
      <c r="P44" s="112"/>
      <c r="Q44" s="1" t="s">
        <v>63</v>
      </c>
      <c r="R44" s="112">
        <f t="shared" si="74"/>
        <v>0</v>
      </c>
      <c r="S44" s="1" t="s">
        <v>63</v>
      </c>
      <c r="T44" s="113">
        <f t="shared" si="75"/>
        <v>0</v>
      </c>
      <c r="U44" s="1" t="s">
        <v>63</v>
      </c>
      <c r="V44" s="113">
        <f t="shared" si="76"/>
        <v>0</v>
      </c>
      <c r="W44" s="1" t="s">
        <v>63</v>
      </c>
      <c r="X44" s="113">
        <f t="shared" si="77"/>
        <v>0</v>
      </c>
      <c r="Y44" s="1" t="s">
        <v>63</v>
      </c>
      <c r="Z44" s="113">
        <f t="shared" si="78"/>
        <v>0</v>
      </c>
      <c r="AA44" s="1" t="s">
        <v>63</v>
      </c>
      <c r="AB44" s="113">
        <f t="shared" si="79"/>
        <v>0</v>
      </c>
      <c r="AC44" s="1" t="s">
        <v>63</v>
      </c>
      <c r="AD44" s="113">
        <f t="shared" si="80"/>
        <v>0</v>
      </c>
      <c r="AE44" s="113">
        <f t="shared" si="81"/>
        <v>0</v>
      </c>
      <c r="AF44" s="112" t="str">
        <f t="shared" si="82"/>
        <v/>
      </c>
      <c r="AG44" s="2" t="s">
        <v>63</v>
      </c>
      <c r="AH44" s="112" t="str">
        <f t="shared" si="83"/>
        <v>NA</v>
      </c>
      <c r="AI44" s="114" t="str">
        <f t="shared" si="0"/>
        <v>NA</v>
      </c>
      <c r="AJ44" s="115">
        <f t="shared" si="84"/>
        <v>0</v>
      </c>
      <c r="AK44" s="112" t="str">
        <f t="shared" si="1"/>
        <v>NA</v>
      </c>
      <c r="AL44" s="584"/>
      <c r="AM44" s="586"/>
      <c r="AN44" s="584"/>
      <c r="AO44" s="315"/>
      <c r="AP44" s="595"/>
      <c r="AQ44" s="342"/>
      <c r="AR44" s="344"/>
      <c r="AS44" s="315"/>
      <c r="AT44" s="315"/>
      <c r="AU44" s="329"/>
      <c r="AV44" s="358" t="str">
        <f t="shared" si="85"/>
        <v/>
      </c>
      <c r="AW44" s="599"/>
      <c r="AX44" s="591"/>
      <c r="AY44" s="591"/>
      <c r="AZ44" s="591"/>
      <c r="BA44" s="591"/>
      <c r="BB44" s="588"/>
    </row>
    <row r="45" spans="1:54">
      <c r="A45" s="584"/>
      <c r="B45" s="584"/>
      <c r="C45" s="584"/>
      <c r="D45" s="584"/>
      <c r="E45" s="584"/>
      <c r="F45" s="597"/>
      <c r="G45" s="320"/>
      <c r="H45" s="585"/>
      <c r="I45" s="321"/>
      <c r="J45" s="586"/>
      <c r="K45" s="315"/>
      <c r="L45" s="346"/>
      <c r="M45" s="315"/>
      <c r="N45" s="316"/>
      <c r="O45" s="104"/>
      <c r="P45" s="112"/>
      <c r="Q45" s="1" t="s">
        <v>63</v>
      </c>
      <c r="R45" s="112">
        <f t="shared" si="74"/>
        <v>0</v>
      </c>
      <c r="S45" s="1" t="s">
        <v>63</v>
      </c>
      <c r="T45" s="113">
        <f t="shared" si="75"/>
        <v>0</v>
      </c>
      <c r="U45" s="1" t="s">
        <v>63</v>
      </c>
      <c r="V45" s="113">
        <f t="shared" si="76"/>
        <v>0</v>
      </c>
      <c r="W45" s="1" t="s">
        <v>63</v>
      </c>
      <c r="X45" s="113">
        <f t="shared" si="77"/>
        <v>0</v>
      </c>
      <c r="Y45" s="1" t="s">
        <v>63</v>
      </c>
      <c r="Z45" s="113">
        <f t="shared" si="78"/>
        <v>0</v>
      </c>
      <c r="AA45" s="1" t="s">
        <v>63</v>
      </c>
      <c r="AB45" s="113">
        <f t="shared" si="79"/>
        <v>0</v>
      </c>
      <c r="AC45" s="1" t="s">
        <v>63</v>
      </c>
      <c r="AD45" s="113">
        <f t="shared" si="80"/>
        <v>0</v>
      </c>
      <c r="AE45" s="113">
        <f t="shared" si="81"/>
        <v>0</v>
      </c>
      <c r="AF45" s="112" t="str">
        <f t="shared" si="82"/>
        <v/>
      </c>
      <c r="AG45" s="2" t="s">
        <v>63</v>
      </c>
      <c r="AH45" s="112" t="str">
        <f t="shared" si="83"/>
        <v>NA</v>
      </c>
      <c r="AI45" s="114" t="str">
        <f t="shared" si="0"/>
        <v>NA</v>
      </c>
      <c r="AJ45" s="115">
        <f t="shared" si="84"/>
        <v>0</v>
      </c>
      <c r="AK45" s="112" t="str">
        <f t="shared" si="1"/>
        <v>NA</v>
      </c>
      <c r="AL45" s="584"/>
      <c r="AM45" s="586"/>
      <c r="AN45" s="584"/>
      <c r="AO45" s="315"/>
      <c r="AP45" s="596"/>
      <c r="AQ45" s="342"/>
      <c r="AR45" s="345"/>
      <c r="AS45" s="315"/>
      <c r="AT45" s="315"/>
      <c r="AU45" s="330"/>
      <c r="AV45" s="359" t="str">
        <f t="shared" si="85"/>
        <v/>
      </c>
      <c r="AW45" s="600"/>
      <c r="AX45" s="592"/>
      <c r="AY45" s="592"/>
      <c r="AZ45" s="592"/>
      <c r="BA45" s="592"/>
      <c r="BB45" s="589"/>
    </row>
  </sheetData>
  <mergeCells count="268">
    <mergeCell ref="BB41:BB45"/>
    <mergeCell ref="AV41:AV45"/>
    <mergeCell ref="AW41:AW45"/>
    <mergeCell ref="AX41:AX45"/>
    <mergeCell ref="AY41:AY45"/>
    <mergeCell ref="AZ41:AZ45"/>
    <mergeCell ref="BA41:BA45"/>
    <mergeCell ref="AP41:AP45"/>
    <mergeCell ref="AQ41:AQ45"/>
    <mergeCell ref="AR41:AR45"/>
    <mergeCell ref="AS41:AS45"/>
    <mergeCell ref="AT41:AT45"/>
    <mergeCell ref="AU41:AU45"/>
    <mergeCell ref="M41:M45"/>
    <mergeCell ref="N41:N45"/>
    <mergeCell ref="AL41:AL45"/>
    <mergeCell ref="AM41:AM45"/>
    <mergeCell ref="AN41:AN45"/>
    <mergeCell ref="AO41:AO45"/>
    <mergeCell ref="G41:G45"/>
    <mergeCell ref="H41:H45"/>
    <mergeCell ref="I41:I45"/>
    <mergeCell ref="J41:J45"/>
    <mergeCell ref="K41:K45"/>
    <mergeCell ref="L41:L45"/>
    <mergeCell ref="AY36:AY40"/>
    <mergeCell ref="AZ36:AZ40"/>
    <mergeCell ref="BA36:BA40"/>
    <mergeCell ref="BB36:BB40"/>
    <mergeCell ref="A41:A45"/>
    <mergeCell ref="B41:B45"/>
    <mergeCell ref="C41:C45"/>
    <mergeCell ref="D41:D45"/>
    <mergeCell ref="E41:E45"/>
    <mergeCell ref="F41:F45"/>
    <mergeCell ref="AS36:AS40"/>
    <mergeCell ref="AT36:AT40"/>
    <mergeCell ref="AU36:AU40"/>
    <mergeCell ref="AV36:AV40"/>
    <mergeCell ref="AW36:AW40"/>
    <mergeCell ref="AX36:AX40"/>
    <mergeCell ref="AM36:AM40"/>
    <mergeCell ref="AN36:AN40"/>
    <mergeCell ref="AO36:AO40"/>
    <mergeCell ref="AP36:AP40"/>
    <mergeCell ref="AQ36:AQ40"/>
    <mergeCell ref="AR36:AR40"/>
    <mergeCell ref="J36:J40"/>
    <mergeCell ref="K36:K40"/>
    <mergeCell ref="L36:L40"/>
    <mergeCell ref="M36:M40"/>
    <mergeCell ref="N36:N40"/>
    <mergeCell ref="AL36:AL40"/>
    <mergeCell ref="BB31:BB35"/>
    <mergeCell ref="A36:A40"/>
    <mergeCell ref="B36:B40"/>
    <mergeCell ref="C36:C40"/>
    <mergeCell ref="D36:D40"/>
    <mergeCell ref="E36:E40"/>
    <mergeCell ref="F36:F40"/>
    <mergeCell ref="G36:G40"/>
    <mergeCell ref="H36:H40"/>
    <mergeCell ref="I36:I40"/>
    <mergeCell ref="AV31:AV35"/>
    <mergeCell ref="AW31:AW35"/>
    <mergeCell ref="AX31:AX35"/>
    <mergeCell ref="AY31:AY35"/>
    <mergeCell ref="AZ31:AZ35"/>
    <mergeCell ref="BA31:BA35"/>
    <mergeCell ref="AP31:AP35"/>
    <mergeCell ref="AQ31:AQ35"/>
    <mergeCell ref="AR31:AR35"/>
    <mergeCell ref="AS31:AS35"/>
    <mergeCell ref="AT31:AT35"/>
    <mergeCell ref="AU31:AU35"/>
    <mergeCell ref="M31:M35"/>
    <mergeCell ref="N31:N35"/>
    <mergeCell ref="AL31:AL35"/>
    <mergeCell ref="AM31:AM35"/>
    <mergeCell ref="AN31:AN35"/>
    <mergeCell ref="AO31:AO35"/>
    <mergeCell ref="G31:G35"/>
    <mergeCell ref="H31:H35"/>
    <mergeCell ref="I31:I35"/>
    <mergeCell ref="J31:J35"/>
    <mergeCell ref="K31:K35"/>
    <mergeCell ref="L31:L35"/>
    <mergeCell ref="AY26:AY30"/>
    <mergeCell ref="AZ26:AZ30"/>
    <mergeCell ref="BA26:BA30"/>
    <mergeCell ref="BB26:BB30"/>
    <mergeCell ref="A31:A35"/>
    <mergeCell ref="B31:B35"/>
    <mergeCell ref="C31:C35"/>
    <mergeCell ref="D31:D35"/>
    <mergeCell ref="E31:E35"/>
    <mergeCell ref="F31:F35"/>
    <mergeCell ref="AS26:AS30"/>
    <mergeCell ref="AT26:AT30"/>
    <mergeCell ref="AU26:AU30"/>
    <mergeCell ref="AV26:AV30"/>
    <mergeCell ref="AW26:AW30"/>
    <mergeCell ref="AX26:AX30"/>
    <mergeCell ref="AM26:AM30"/>
    <mergeCell ref="AN26:AN30"/>
    <mergeCell ref="AO26:AO30"/>
    <mergeCell ref="AP26:AP30"/>
    <mergeCell ref="AQ26:AQ30"/>
    <mergeCell ref="AR26:AR30"/>
    <mergeCell ref="J26:J30"/>
    <mergeCell ref="K26:K30"/>
    <mergeCell ref="L26:L30"/>
    <mergeCell ref="M26:M30"/>
    <mergeCell ref="N26:N30"/>
    <mergeCell ref="AL26:AL30"/>
    <mergeCell ref="BB21:BB25"/>
    <mergeCell ref="A26:A30"/>
    <mergeCell ref="B26:B30"/>
    <mergeCell ref="C26:C30"/>
    <mergeCell ref="D26:D30"/>
    <mergeCell ref="E26:E30"/>
    <mergeCell ref="F26:F30"/>
    <mergeCell ref="G26:G30"/>
    <mergeCell ref="H26:H30"/>
    <mergeCell ref="I26:I30"/>
    <mergeCell ref="AV21:AV25"/>
    <mergeCell ref="AW21:AW25"/>
    <mergeCell ref="AX21:AX25"/>
    <mergeCell ref="AY21:AY25"/>
    <mergeCell ref="AZ21:AZ25"/>
    <mergeCell ref="BA21:BA25"/>
    <mergeCell ref="AP21:AP25"/>
    <mergeCell ref="AQ21:AQ25"/>
    <mergeCell ref="AR21:AR25"/>
    <mergeCell ref="AS21:AS25"/>
    <mergeCell ref="AT21:AT25"/>
    <mergeCell ref="AU21:AU25"/>
    <mergeCell ref="M21:M25"/>
    <mergeCell ref="N21:N25"/>
    <mergeCell ref="AL21:AL25"/>
    <mergeCell ref="AM21:AM25"/>
    <mergeCell ref="AN21:AN25"/>
    <mergeCell ref="AO21:AO25"/>
    <mergeCell ref="G21:G25"/>
    <mergeCell ref="H21:H25"/>
    <mergeCell ref="I21:I25"/>
    <mergeCell ref="J21:J25"/>
    <mergeCell ref="K21:K25"/>
    <mergeCell ref="L21:L25"/>
    <mergeCell ref="A21:A25"/>
    <mergeCell ref="B21:B25"/>
    <mergeCell ref="C21:C25"/>
    <mergeCell ref="D21:D25"/>
    <mergeCell ref="E21:E25"/>
    <mergeCell ref="F21:F25"/>
    <mergeCell ref="BB16:BB20"/>
    <mergeCell ref="BA1:BB1"/>
    <mergeCell ref="BA2:BB2"/>
    <mergeCell ref="BA3:BB3"/>
    <mergeCell ref="BA4:BB4"/>
    <mergeCell ref="BA7:BA10"/>
    <mergeCell ref="BB7:BB10"/>
    <mergeCell ref="BA11:BA15"/>
    <mergeCell ref="BB11:BB15"/>
    <mergeCell ref="AV16:AV20"/>
    <mergeCell ref="AW16:AW20"/>
    <mergeCell ref="AX16:AX20"/>
    <mergeCell ref="AY16:AY20"/>
    <mergeCell ref="AZ16:AZ20"/>
    <mergeCell ref="BA16:BA20"/>
    <mergeCell ref="AP16:AP20"/>
    <mergeCell ref="AQ16:AQ20"/>
    <mergeCell ref="AR16:AR20"/>
    <mergeCell ref="AS16:AS20"/>
    <mergeCell ref="AT16:AT20"/>
    <mergeCell ref="AU16:AU20"/>
    <mergeCell ref="M16:M20"/>
    <mergeCell ref="N16:N20"/>
    <mergeCell ref="AL16:AL20"/>
    <mergeCell ref="AM16:AM20"/>
    <mergeCell ref="AN16:AN20"/>
    <mergeCell ref="AO16:AO20"/>
    <mergeCell ref="G16:G20"/>
    <mergeCell ref="H16:H20"/>
    <mergeCell ref="I16:I20"/>
    <mergeCell ref="J16:J20"/>
    <mergeCell ref="K16:K20"/>
    <mergeCell ref="L16:L20"/>
    <mergeCell ref="A16:A20"/>
    <mergeCell ref="B16:B20"/>
    <mergeCell ref="C16:C20"/>
    <mergeCell ref="D16:D20"/>
    <mergeCell ref="E16:E20"/>
    <mergeCell ref="F16:F20"/>
    <mergeCell ref="AU11:AU15"/>
    <mergeCell ref="AV11:AV15"/>
    <mergeCell ref="AW11:AW15"/>
    <mergeCell ref="AX11:AX15"/>
    <mergeCell ref="AY11:AY15"/>
    <mergeCell ref="AZ11:AZ15"/>
    <mergeCell ref="AO11:AO15"/>
    <mergeCell ref="AP11:AP15"/>
    <mergeCell ref="AQ11:AQ15"/>
    <mergeCell ref="AR11:AR15"/>
    <mergeCell ref="AS11:AS15"/>
    <mergeCell ref="AT11:AT15"/>
    <mergeCell ref="AL11:AL15"/>
    <mergeCell ref="AM11:AM15"/>
    <mergeCell ref="AN11:AN15"/>
    <mergeCell ref="F11:F15"/>
    <mergeCell ref="G11:G15"/>
    <mergeCell ref="H11:H15"/>
    <mergeCell ref="I11:I15"/>
    <mergeCell ref="J11:J15"/>
    <mergeCell ref="K11:K15"/>
    <mergeCell ref="J9:J10"/>
    <mergeCell ref="K9:K10"/>
    <mergeCell ref="L9:L10"/>
    <mergeCell ref="M9:M10"/>
    <mergeCell ref="N9:N10"/>
    <mergeCell ref="A11:A15"/>
    <mergeCell ref="B11:B15"/>
    <mergeCell ref="C11:C15"/>
    <mergeCell ref="D11:D15"/>
    <mergeCell ref="E11:E15"/>
    <mergeCell ref="A7:A10"/>
    <mergeCell ref="B7:H8"/>
    <mergeCell ref="I7:K8"/>
    <mergeCell ref="L7:N8"/>
    <mergeCell ref="B9:B10"/>
    <mergeCell ref="C9:G9"/>
    <mergeCell ref="H9:H10"/>
    <mergeCell ref="I9:I10"/>
    <mergeCell ref="L11:L15"/>
    <mergeCell ref="M11:M15"/>
    <mergeCell ref="N11:N15"/>
    <mergeCell ref="AZ7:AZ10"/>
    <mergeCell ref="O8:O10"/>
    <mergeCell ref="P8:P10"/>
    <mergeCell ref="Q8:AO9"/>
    <mergeCell ref="AP8:AP10"/>
    <mergeCell ref="AQ8:AQ10"/>
    <mergeCell ref="AR8:AR10"/>
    <mergeCell ref="AT7:AT10"/>
    <mergeCell ref="AU7:AU10"/>
    <mergeCell ref="AV7:AV10"/>
    <mergeCell ref="AW7:AW10"/>
    <mergeCell ref="AX7:AX10"/>
    <mergeCell ref="AY7:AY10"/>
    <mergeCell ref="O7:AR7"/>
    <mergeCell ref="AS7:AS10"/>
    <mergeCell ref="T5:V5"/>
    <mergeCell ref="W5:Z5"/>
    <mergeCell ref="AA5:AB5"/>
    <mergeCell ref="AC5:AE5"/>
    <mergeCell ref="A6:F6"/>
    <mergeCell ref="G6:O6"/>
    <mergeCell ref="Q6:AE6"/>
    <mergeCell ref="A1:B4"/>
    <mergeCell ref="C1:AZ1"/>
    <mergeCell ref="C2:AZ2"/>
    <mergeCell ref="C3:AZ3"/>
    <mergeCell ref="C4:AZ4"/>
    <mergeCell ref="A5:F5"/>
    <mergeCell ref="G5:H5"/>
    <mergeCell ref="J5:M5"/>
    <mergeCell ref="N5:O5"/>
    <mergeCell ref="R5:S5"/>
  </mergeCells>
  <conditionalFormatting sqref="K11">
    <cfRule type="cellIs" dxfId="944" priority="229" operator="equal">
      <formula>"Rara Vez"</formula>
    </cfRule>
    <cfRule type="cellIs" dxfId="943" priority="228" operator="equal">
      <formula>"Improbable"</formula>
    </cfRule>
    <cfRule type="cellIs" dxfId="942" priority="227" operator="equal">
      <formula>"Posible"</formula>
    </cfRule>
    <cfRule type="cellIs" dxfId="941" priority="225" operator="equal">
      <formula>"Casi seguro"</formula>
    </cfRule>
    <cfRule type="cellIs" dxfId="940" priority="226" operator="equal">
      <formula>"Probable"</formula>
    </cfRule>
  </conditionalFormatting>
  <conditionalFormatting sqref="K16">
    <cfRule type="cellIs" dxfId="939" priority="197" operator="equal">
      <formula>"Probable"</formula>
    </cfRule>
    <cfRule type="cellIs" dxfId="938" priority="199" operator="equal">
      <formula>"Improbable"</formula>
    </cfRule>
    <cfRule type="cellIs" dxfId="937" priority="198" operator="equal">
      <formula>"Posible"</formula>
    </cfRule>
    <cfRule type="cellIs" dxfId="936" priority="196" operator="equal">
      <formula>"Casi seguro"</formula>
    </cfRule>
    <cfRule type="cellIs" dxfId="935" priority="200" operator="equal">
      <formula>"Rara Vez"</formula>
    </cfRule>
  </conditionalFormatting>
  <conditionalFormatting sqref="K21">
    <cfRule type="cellIs" dxfId="934" priority="164" operator="equal">
      <formula>"Improbable"</formula>
    </cfRule>
    <cfRule type="cellIs" dxfId="933" priority="161" operator="equal">
      <formula>"Casi seguro"</formula>
    </cfRule>
    <cfRule type="cellIs" dxfId="932" priority="162" operator="equal">
      <formula>"Probable"</formula>
    </cfRule>
    <cfRule type="cellIs" dxfId="931" priority="163" operator="equal">
      <formula>"Posible"</formula>
    </cfRule>
    <cfRule type="cellIs" dxfId="930" priority="165" operator="equal">
      <formula>"Rara Vez"</formula>
    </cfRule>
  </conditionalFormatting>
  <conditionalFormatting sqref="K26">
    <cfRule type="cellIs" dxfId="929" priority="130" operator="equal">
      <formula>"Rara Vez"</formula>
    </cfRule>
    <cfRule type="cellIs" dxfId="928" priority="129" operator="equal">
      <formula>"Improbable"</formula>
    </cfRule>
    <cfRule type="cellIs" dxfId="927" priority="128" operator="equal">
      <formula>"Posible"</formula>
    </cfRule>
    <cfRule type="cellIs" dxfId="926" priority="127" operator="equal">
      <formula>"Probable"</formula>
    </cfRule>
    <cfRule type="cellIs" dxfId="925" priority="126" operator="equal">
      <formula>"Casi seguro"</formula>
    </cfRule>
  </conditionalFormatting>
  <conditionalFormatting sqref="K31">
    <cfRule type="cellIs" dxfId="924" priority="102" operator="equal">
      <formula>"Casi seguro"</formula>
    </cfRule>
    <cfRule type="cellIs" dxfId="923" priority="104" operator="equal">
      <formula>"Posible"</formula>
    </cfRule>
    <cfRule type="cellIs" dxfId="922" priority="106" operator="equal">
      <formula>"Rara Vez"</formula>
    </cfRule>
    <cfRule type="cellIs" dxfId="921" priority="103" operator="equal">
      <formula>"Probable"</formula>
    </cfRule>
    <cfRule type="cellIs" dxfId="920" priority="105" operator="equal">
      <formula>"Improbable"</formula>
    </cfRule>
  </conditionalFormatting>
  <conditionalFormatting sqref="K36">
    <cfRule type="cellIs" dxfId="919" priority="65" operator="equal">
      <formula>"Rara Vez"</formula>
    </cfRule>
    <cfRule type="cellIs" dxfId="918" priority="62" operator="equal">
      <formula>"Probable"</formula>
    </cfRule>
    <cfRule type="cellIs" dxfId="917" priority="61" operator="equal">
      <formula>"Casi seguro"</formula>
    </cfRule>
    <cfRule type="cellIs" dxfId="916" priority="64" operator="equal">
      <formula>"Improbable"</formula>
    </cfRule>
    <cfRule type="cellIs" dxfId="915" priority="63" operator="equal">
      <formula>"Posible"</formula>
    </cfRule>
  </conditionalFormatting>
  <conditionalFormatting sqref="K41">
    <cfRule type="cellIs" dxfId="914" priority="37" operator="equal">
      <formula>"Casi seguro"</formula>
    </cfRule>
    <cfRule type="cellIs" dxfId="913" priority="38" operator="equal">
      <formula>"Probable"</formula>
    </cfRule>
    <cfRule type="cellIs" dxfId="912" priority="39" operator="equal">
      <formula>"Posible"</formula>
    </cfRule>
    <cfRule type="cellIs" dxfId="911" priority="40" operator="equal">
      <formula>"Improbable"</formula>
    </cfRule>
    <cfRule type="cellIs" dxfId="910" priority="41" operator="equal">
      <formula>"Rara Vez"</formula>
    </cfRule>
  </conditionalFormatting>
  <conditionalFormatting sqref="M11">
    <cfRule type="cellIs" dxfId="909" priority="206" operator="equal">
      <formula>"Moderado"</formula>
    </cfRule>
    <cfRule type="cellIs" dxfId="908" priority="205" operator="equal">
      <formula>"Mayor"</formula>
    </cfRule>
    <cfRule type="cellIs" dxfId="907" priority="204" operator="equal">
      <formula>"Catastrofico"</formula>
    </cfRule>
  </conditionalFormatting>
  <conditionalFormatting sqref="M16">
    <cfRule type="cellIs" dxfId="906" priority="170" operator="equal">
      <formula>"Mayor"</formula>
    </cfRule>
    <cfRule type="cellIs" dxfId="905" priority="171" operator="equal">
      <formula>"Moderado"</formula>
    </cfRule>
    <cfRule type="cellIs" dxfId="904" priority="169" operator="equal">
      <formula>"Catastrofico"</formula>
    </cfRule>
  </conditionalFormatting>
  <conditionalFormatting sqref="M21">
    <cfRule type="cellIs" dxfId="903" priority="134" operator="equal">
      <formula>"Catastrofico"</formula>
    </cfRule>
    <cfRule type="cellIs" dxfId="902" priority="136" operator="equal">
      <formula>"Moderado"</formula>
    </cfRule>
    <cfRule type="cellIs" dxfId="901" priority="135" operator="equal">
      <formula>"Mayor"</formula>
    </cfRule>
  </conditionalFormatting>
  <conditionalFormatting sqref="M26">
    <cfRule type="cellIs" dxfId="900" priority="76" operator="equal">
      <formula>"Mayor"</formula>
    </cfRule>
    <cfRule type="cellIs" dxfId="899" priority="75" operator="equal">
      <formula>"Catastrofico"</formula>
    </cfRule>
    <cfRule type="cellIs" dxfId="898" priority="77" operator="equal">
      <formula>"Moderado"</formula>
    </cfRule>
  </conditionalFormatting>
  <conditionalFormatting sqref="M31">
    <cfRule type="cellIs" dxfId="897" priority="72" operator="equal">
      <formula>"Catastrofico"</formula>
    </cfRule>
    <cfRule type="cellIs" dxfId="896" priority="73" operator="equal">
      <formula>"Mayor"</formula>
    </cfRule>
    <cfRule type="cellIs" dxfId="895" priority="74" operator="equal">
      <formula>"Moderado"</formula>
    </cfRule>
  </conditionalFormatting>
  <conditionalFormatting sqref="M36">
    <cfRule type="cellIs" dxfId="894" priority="10" operator="equal">
      <formula>"Catastrofico"</formula>
    </cfRule>
    <cfRule type="cellIs" dxfId="893" priority="11" operator="equal">
      <formula>"Mayor"</formula>
    </cfRule>
    <cfRule type="cellIs" dxfId="892" priority="12" operator="equal">
      <formula>"Moderado"</formula>
    </cfRule>
  </conditionalFormatting>
  <conditionalFormatting sqref="M41">
    <cfRule type="cellIs" dxfId="891" priority="9" operator="equal">
      <formula>"Moderado"</formula>
    </cfRule>
    <cfRule type="cellIs" dxfId="890" priority="7" operator="equal">
      <formula>"Catastrofico"</formula>
    </cfRule>
    <cfRule type="cellIs" dxfId="889" priority="8" operator="equal">
      <formula>"Mayor"</formula>
    </cfRule>
  </conditionalFormatting>
  <conditionalFormatting sqref="N11">
    <cfRule type="cellIs" dxfId="888" priority="222" operator="equal">
      <formula>"Alto"</formula>
    </cfRule>
    <cfRule type="cellIs" dxfId="887" priority="221" operator="equal">
      <formula>"Extremo"</formula>
    </cfRule>
    <cfRule type="cellIs" dxfId="886" priority="223" operator="equal">
      <formula>"Moderado"</formula>
    </cfRule>
    <cfRule type="cellIs" dxfId="885" priority="224" operator="equal">
      <formula>"Bajo"</formula>
    </cfRule>
  </conditionalFormatting>
  <conditionalFormatting sqref="N16">
    <cfRule type="cellIs" dxfId="884" priority="190" operator="equal">
      <formula>"Alto"</formula>
    </cfRule>
    <cfRule type="cellIs" dxfId="883" priority="191" operator="equal">
      <formula>"Moderado"</formula>
    </cfRule>
    <cfRule type="cellIs" dxfId="882" priority="189" operator="equal">
      <formula>"Extremo"</formula>
    </cfRule>
    <cfRule type="cellIs" dxfId="881" priority="192" operator="equal">
      <formula>"Bajo"</formula>
    </cfRule>
  </conditionalFormatting>
  <conditionalFormatting sqref="N21">
    <cfRule type="cellIs" dxfId="880" priority="157" operator="equal">
      <formula>"Bajo"</formula>
    </cfRule>
    <cfRule type="cellIs" dxfId="879" priority="155" operator="equal">
      <formula>"Alto"</formula>
    </cfRule>
    <cfRule type="cellIs" dxfId="878" priority="154" operator="equal">
      <formula>"Extremo"</formula>
    </cfRule>
    <cfRule type="cellIs" dxfId="877" priority="156" operator="equal">
      <formula>"Moderado"</formula>
    </cfRule>
  </conditionalFormatting>
  <conditionalFormatting sqref="N26">
    <cfRule type="cellIs" dxfId="876" priority="119" operator="equal">
      <formula>"Extremo"</formula>
    </cfRule>
    <cfRule type="cellIs" dxfId="875" priority="121" operator="equal">
      <formula>"Moderado"</formula>
    </cfRule>
    <cfRule type="cellIs" dxfId="874" priority="120" operator="equal">
      <formula>"Alto"</formula>
    </cfRule>
    <cfRule type="cellIs" dxfId="873" priority="122" operator="equal">
      <formula>"Bajo"</formula>
    </cfRule>
  </conditionalFormatting>
  <conditionalFormatting sqref="N31">
    <cfRule type="cellIs" dxfId="872" priority="95" operator="equal">
      <formula>"Extremo"</formula>
    </cfRule>
    <cfRule type="cellIs" dxfId="871" priority="97" operator="equal">
      <formula>"Moderado"</formula>
    </cfRule>
    <cfRule type="cellIs" dxfId="870" priority="98" operator="equal">
      <formula>"Bajo"</formula>
    </cfRule>
    <cfRule type="cellIs" dxfId="869" priority="96" operator="equal">
      <formula>"Alto"</formula>
    </cfRule>
  </conditionalFormatting>
  <conditionalFormatting sqref="N36">
    <cfRule type="cellIs" dxfId="868" priority="55" operator="equal">
      <formula>"Alto"</formula>
    </cfRule>
    <cfRule type="cellIs" dxfId="867" priority="54" operator="equal">
      <formula>"Extremo"</formula>
    </cfRule>
    <cfRule type="cellIs" dxfId="866" priority="57" operator="equal">
      <formula>"Bajo"</formula>
    </cfRule>
    <cfRule type="cellIs" dxfId="865" priority="56" operator="equal">
      <formula>"Moderado"</formula>
    </cfRule>
  </conditionalFormatting>
  <conditionalFormatting sqref="N41">
    <cfRule type="cellIs" dxfId="864" priority="32" operator="equal">
      <formula>"Moderado"</formula>
    </cfRule>
    <cfRule type="cellIs" dxfId="863" priority="31" operator="equal">
      <formula>"Alto"</formula>
    </cfRule>
    <cfRule type="cellIs" dxfId="862" priority="30" operator="equal">
      <formula>"Extremo"</formula>
    </cfRule>
    <cfRule type="cellIs" dxfId="861" priority="33" operator="equal">
      <formula>"Bajo"</formula>
    </cfRule>
  </conditionalFormatting>
  <conditionalFormatting sqref="AG11:AG45">
    <cfRule type="cellIs" dxfId="860" priority="13" operator="equal">
      <formula>"Catastrofico"</formula>
    </cfRule>
    <cfRule type="cellIs" dxfId="859" priority="16" operator="equal">
      <formula>"Menor"</formula>
    </cfRule>
    <cfRule type="cellIs" dxfId="858" priority="14" operator="equal">
      <formula>"Mayor"</formula>
    </cfRule>
    <cfRule type="cellIs" dxfId="857" priority="15" operator="equal">
      <formula>"Moderado"</formula>
    </cfRule>
    <cfRule type="cellIs" dxfId="856" priority="17" operator="equal">
      <formula>"Leve"</formula>
    </cfRule>
  </conditionalFormatting>
  <conditionalFormatting sqref="AS11">
    <cfRule type="cellIs" dxfId="855" priority="219" operator="equal">
      <formula>"Improbable"</formula>
    </cfRule>
    <cfRule type="cellIs" dxfId="854" priority="220" operator="equal">
      <formula>"Rara Vez"</formula>
    </cfRule>
    <cfRule type="cellIs" dxfId="853" priority="217" operator="equal">
      <formula>"Probable"</formula>
    </cfRule>
    <cfRule type="cellIs" dxfId="852" priority="216" operator="equal">
      <formula>"Casi seguro"</formula>
    </cfRule>
    <cfRule type="cellIs" dxfId="851" priority="218" operator="equal">
      <formula>"Posible"</formula>
    </cfRule>
  </conditionalFormatting>
  <conditionalFormatting sqref="AS16">
    <cfRule type="cellIs" dxfId="850" priority="186" operator="equal">
      <formula>"Posible"</formula>
    </cfRule>
    <cfRule type="cellIs" dxfId="849" priority="188" operator="equal">
      <formula>"Rara Vez"</formula>
    </cfRule>
    <cfRule type="cellIs" dxfId="848" priority="184" operator="equal">
      <formula>"Casi seguro"</formula>
    </cfRule>
    <cfRule type="cellIs" dxfId="847" priority="185" operator="equal">
      <formula>"Probable"</formula>
    </cfRule>
    <cfRule type="cellIs" dxfId="846" priority="187" operator="equal">
      <formula>"Improbable"</formula>
    </cfRule>
  </conditionalFormatting>
  <conditionalFormatting sqref="AS21">
    <cfRule type="cellIs" dxfId="845" priority="153" operator="equal">
      <formula>"Rara Vez"</formula>
    </cfRule>
    <cfRule type="cellIs" dxfId="844" priority="152" operator="equal">
      <formula>"Improbable"</formula>
    </cfRule>
    <cfRule type="cellIs" dxfId="843" priority="149" operator="equal">
      <formula>"Casi seguro"</formula>
    </cfRule>
    <cfRule type="cellIs" dxfId="842" priority="150" operator="equal">
      <formula>"Probable"</formula>
    </cfRule>
    <cfRule type="cellIs" dxfId="841" priority="151" operator="equal">
      <formula>"Posible"</formula>
    </cfRule>
  </conditionalFormatting>
  <conditionalFormatting sqref="AS26">
    <cfRule type="cellIs" dxfId="840" priority="117" operator="equal">
      <formula>"Improbable"</formula>
    </cfRule>
    <cfRule type="cellIs" dxfId="839" priority="116" operator="equal">
      <formula>"Posible"</formula>
    </cfRule>
    <cfRule type="cellIs" dxfId="838" priority="115" operator="equal">
      <formula>"Probable"</formula>
    </cfRule>
    <cfRule type="cellIs" dxfId="837" priority="114" operator="equal">
      <formula>"Casi seguro"</formula>
    </cfRule>
    <cfRule type="cellIs" dxfId="836" priority="118" operator="equal">
      <formula>"Rara Vez"</formula>
    </cfRule>
  </conditionalFormatting>
  <conditionalFormatting sqref="AS31">
    <cfRule type="cellIs" dxfId="835" priority="92" operator="equal">
      <formula>"Posible"</formula>
    </cfRule>
    <cfRule type="cellIs" dxfId="834" priority="90" operator="equal">
      <formula>"Casi seguro"</formula>
    </cfRule>
    <cfRule type="cellIs" dxfId="833" priority="94" operator="equal">
      <formula>"Rara Vez"</formula>
    </cfRule>
    <cfRule type="cellIs" dxfId="832" priority="93" operator="equal">
      <formula>"Improbable"</formula>
    </cfRule>
    <cfRule type="cellIs" dxfId="831" priority="91" operator="equal">
      <formula>"Probable"</formula>
    </cfRule>
  </conditionalFormatting>
  <conditionalFormatting sqref="AS36">
    <cfRule type="cellIs" dxfId="830" priority="51" operator="equal">
      <formula>"Posible"</formula>
    </cfRule>
    <cfRule type="cellIs" dxfId="829" priority="49" operator="equal">
      <formula>"Casi seguro"</formula>
    </cfRule>
    <cfRule type="cellIs" dxfId="828" priority="50" operator="equal">
      <formula>"Probable"</formula>
    </cfRule>
    <cfRule type="cellIs" dxfId="827" priority="52" operator="equal">
      <formula>"Improbable"</formula>
    </cfRule>
    <cfRule type="cellIs" dxfId="826" priority="53" operator="equal">
      <formula>"Rara Vez"</formula>
    </cfRule>
  </conditionalFormatting>
  <conditionalFormatting sqref="AS41">
    <cfRule type="cellIs" dxfId="825" priority="29" operator="equal">
      <formula>"Rara Vez"</formula>
    </cfRule>
    <cfRule type="cellIs" dxfId="824" priority="26" operator="equal">
      <formula>"Probable"</formula>
    </cfRule>
    <cfRule type="cellIs" dxfId="823" priority="25" operator="equal">
      <formula>"Casi seguro"</formula>
    </cfRule>
    <cfRule type="cellIs" dxfId="822" priority="28" operator="equal">
      <formula>"Improbable"</formula>
    </cfRule>
    <cfRule type="cellIs" dxfId="821" priority="27" operator="equal">
      <formula>"Posible"</formula>
    </cfRule>
  </conditionalFormatting>
  <conditionalFormatting sqref="AT11">
    <cfRule type="cellIs" dxfId="820" priority="203" operator="equal">
      <formula>"Moderado"</formula>
    </cfRule>
    <cfRule type="cellIs" dxfId="819" priority="202" operator="equal">
      <formula>"Mayor"</formula>
    </cfRule>
    <cfRule type="cellIs" dxfId="818" priority="201" operator="equal">
      <formula>"Catastrofico"</formula>
    </cfRule>
  </conditionalFormatting>
  <conditionalFormatting sqref="AT16">
    <cfRule type="cellIs" dxfId="817" priority="166" operator="equal">
      <formula>"Catastrofico"</formula>
    </cfRule>
    <cfRule type="cellIs" dxfId="816" priority="167" operator="equal">
      <formula>"Mayor"</formula>
    </cfRule>
    <cfRule type="cellIs" dxfId="815" priority="168" operator="equal">
      <formula>"Moderado"</formula>
    </cfRule>
  </conditionalFormatting>
  <conditionalFormatting sqref="AT21">
    <cfRule type="cellIs" dxfId="814" priority="131" operator="equal">
      <formula>"Catastrofico"</formula>
    </cfRule>
    <cfRule type="cellIs" dxfId="813" priority="132" operator="equal">
      <formula>"Mayor"</formula>
    </cfRule>
    <cfRule type="cellIs" dxfId="812" priority="133" operator="equal">
      <formula>"Moderado"</formula>
    </cfRule>
  </conditionalFormatting>
  <conditionalFormatting sqref="AT26">
    <cfRule type="cellIs" dxfId="811" priority="70" operator="equal">
      <formula>"Mayor"</formula>
    </cfRule>
    <cfRule type="cellIs" dxfId="810" priority="71" operator="equal">
      <formula>"Moderado"</formula>
    </cfRule>
    <cfRule type="cellIs" dxfId="809" priority="69" operator="equal">
      <formula>"Catastrofico"</formula>
    </cfRule>
  </conditionalFormatting>
  <conditionalFormatting sqref="AT31">
    <cfRule type="cellIs" dxfId="808" priority="67" operator="equal">
      <formula>"Mayor"</formula>
    </cfRule>
    <cfRule type="cellIs" dxfId="807" priority="66" operator="equal">
      <formula>"Catastrofico"</formula>
    </cfRule>
    <cfRule type="cellIs" dxfId="806" priority="68" operator="equal">
      <formula>"Moderado"</formula>
    </cfRule>
  </conditionalFormatting>
  <conditionalFormatting sqref="AT36">
    <cfRule type="cellIs" dxfId="805" priority="4" operator="equal">
      <formula>"Catastrofico"</formula>
    </cfRule>
    <cfRule type="cellIs" dxfId="804" priority="6" operator="equal">
      <formula>"Moderado"</formula>
    </cfRule>
    <cfRule type="cellIs" dxfId="803" priority="5" operator="equal">
      <formula>"Mayor"</formula>
    </cfRule>
  </conditionalFormatting>
  <conditionalFormatting sqref="AT41">
    <cfRule type="cellIs" dxfId="802" priority="1" operator="equal">
      <formula>"Catastrofico"</formula>
    </cfRule>
    <cfRule type="cellIs" dxfId="801" priority="2" operator="equal">
      <formula>"Mayor"</formula>
    </cfRule>
    <cfRule type="cellIs" dxfId="800" priority="3" operator="equal">
      <formula>"Moderado"</formula>
    </cfRule>
  </conditionalFormatting>
  <conditionalFormatting sqref="AU11">
    <cfRule type="cellIs" dxfId="799" priority="215" operator="equal">
      <formula>"Bajo"</formula>
    </cfRule>
    <cfRule type="cellIs" dxfId="798" priority="214" operator="equal">
      <formula>"Moderado"</formula>
    </cfRule>
    <cfRule type="cellIs" dxfId="797" priority="213" operator="equal">
      <formula>"Alto"</formula>
    </cfRule>
    <cfRule type="cellIs" dxfId="796" priority="212" operator="equal">
      <formula>"Extremo"</formula>
    </cfRule>
  </conditionalFormatting>
  <conditionalFormatting sqref="AU16">
    <cfRule type="cellIs" dxfId="795" priority="179" operator="equal">
      <formula>"Moderado"</formula>
    </cfRule>
    <cfRule type="cellIs" dxfId="794" priority="180" operator="equal">
      <formula>"Bajo"</formula>
    </cfRule>
    <cfRule type="cellIs" dxfId="793" priority="178" operator="equal">
      <formula>"Alto"</formula>
    </cfRule>
    <cfRule type="cellIs" dxfId="792" priority="177" operator="equal">
      <formula>"Extremo"</formula>
    </cfRule>
  </conditionalFormatting>
  <conditionalFormatting sqref="AU21">
    <cfRule type="cellIs" dxfId="791" priority="142" operator="equal">
      <formula>"Extremo"</formula>
    </cfRule>
    <cfRule type="cellIs" dxfId="790" priority="145" operator="equal">
      <formula>"Bajo"</formula>
    </cfRule>
    <cfRule type="cellIs" dxfId="789" priority="143" operator="equal">
      <formula>"Alto"</formula>
    </cfRule>
    <cfRule type="cellIs" dxfId="788" priority="144" operator="equal">
      <formula>"Moderado"</formula>
    </cfRule>
  </conditionalFormatting>
  <conditionalFormatting sqref="AU26">
    <cfRule type="cellIs" dxfId="787" priority="110" operator="equal">
      <formula>"Bajo"</formula>
    </cfRule>
    <cfRule type="cellIs" dxfId="786" priority="107" operator="equal">
      <formula>"Extremo"</formula>
    </cfRule>
    <cfRule type="cellIs" dxfId="785" priority="109" operator="equal">
      <formula>"Moderado"</formula>
    </cfRule>
    <cfRule type="cellIs" dxfId="784" priority="108" operator="equal">
      <formula>"Alto"</formula>
    </cfRule>
  </conditionalFormatting>
  <conditionalFormatting sqref="AU31">
    <cfRule type="cellIs" dxfId="783" priority="86" operator="equal">
      <formula>"Bajo"</formula>
    </cfRule>
    <cfRule type="cellIs" dxfId="782" priority="85" operator="equal">
      <formula>"Moderado"</formula>
    </cfRule>
    <cfRule type="cellIs" dxfId="781" priority="84" operator="equal">
      <formula>"Alto"</formula>
    </cfRule>
    <cfRule type="cellIs" dxfId="780" priority="83" operator="equal">
      <formula>"Extremo"</formula>
    </cfRule>
  </conditionalFormatting>
  <conditionalFormatting sqref="AU36">
    <cfRule type="cellIs" dxfId="779" priority="43" operator="equal">
      <formula>"Alto"</formula>
    </cfRule>
    <cfRule type="cellIs" dxfId="778" priority="45" operator="equal">
      <formula>"Bajo"</formula>
    </cfRule>
    <cfRule type="cellIs" dxfId="777" priority="42" operator="equal">
      <formula>"Extremo"</formula>
    </cfRule>
    <cfRule type="cellIs" dxfId="776" priority="44" operator="equal">
      <formula>"Moderado"</formula>
    </cfRule>
  </conditionalFormatting>
  <conditionalFormatting sqref="AU41">
    <cfRule type="cellIs" dxfId="775" priority="18" operator="equal">
      <formula>"Extremo"</formula>
    </cfRule>
    <cfRule type="cellIs" dxfId="774" priority="19" operator="equal">
      <formula>"Alto"</formula>
    </cfRule>
    <cfRule type="cellIs" dxfId="773" priority="21" operator="equal">
      <formula>"Bajo"</formula>
    </cfRule>
    <cfRule type="cellIs" dxfId="772" priority="20" operator="equal">
      <formula>"Moderado"</formula>
    </cfRule>
  </conditionalFormatting>
  <dataValidations count="12">
    <dataValidation type="list" allowBlank="1" showInputMessage="1" showErrorMessage="1" sqref="R5" xr:uid="{00000000-0002-0000-0E00-000000000000}">
      <formula1>"Estrategico,Misional,Apoyo"</formula1>
    </dataValidation>
    <dataValidation type="list" allowBlank="1" showInputMessage="1" showErrorMessage="1" sqref="I11:I45" xr:uid="{00000000-0002-0000-0E00-000001000000}">
      <formula1>"N/A, Mas de 1 vez al año,Al menos 1 vez en el ultimo año,Al menos 1 vez en los ultimos 2 años,Al menos 1 vez en los ultimos 5 años,No se ha presentado en los ultimos 5 años"</formula1>
    </dataValidation>
    <dataValidation type="list" allowBlank="1" showInputMessage="1" showErrorMessage="1" sqref="G11:G45" xr:uid="{00000000-0002-0000-0E00-000002000000}">
      <formula1>"CORRUPCION,NA"</formula1>
    </dataValidation>
    <dataValidation type="list" allowBlank="1" showInputMessage="1" showErrorMessage="1" sqref="AO11 AO16 AO21 AO26 AO31 AO36 AO41" xr:uid="{00000000-0002-0000-0E00-000003000000}">
      <formula1>"directamente,no disminuye"</formula1>
    </dataValidation>
    <dataValidation type="list" allowBlank="1" showInputMessage="1" showErrorMessage="1" sqref="AG11:AG45" xr:uid="{00000000-0002-0000-0E00-000004000000}">
      <formula1>"NA,El control se ejecuta de manera consistente por parte del responsable,El control se ejecuta algunas veces por parte del responsable,El control no se ejecuta por parte del responsable"</formula1>
    </dataValidation>
    <dataValidation type="list" allowBlank="1" showInputMessage="1" showErrorMessage="1" sqref="AC11:AC45" xr:uid="{00000000-0002-0000-0E00-000005000000}">
      <formula1>"Completa,Incompleta,No existe,NA"</formula1>
    </dataValidation>
    <dataValidation type="list" allowBlank="1" showInputMessage="1" showErrorMessage="1" sqref="AA11:AA45" xr:uid="{00000000-0002-0000-0E00-000006000000}">
      <formula1>"NA,Se investigan y resuelven oportunamente,No se investigan y resuelven oportunamente"</formula1>
    </dataValidation>
    <dataValidation type="list" allowBlank="1" showInputMessage="1" showErrorMessage="1" sqref="Y11:Y45" xr:uid="{00000000-0002-0000-0E00-000007000000}">
      <formula1>"Confiable,No confiable,NA"</formula1>
    </dataValidation>
    <dataValidation type="list" allowBlank="1" showInputMessage="1" showErrorMessage="1" sqref="W11:W45" xr:uid="{00000000-0002-0000-0E00-000008000000}">
      <formula1>"Prevenir, Detectar,No es control,NA"</formula1>
    </dataValidation>
    <dataValidation type="list" allowBlank="1" showInputMessage="1" showErrorMessage="1" sqref="U11:U45" xr:uid="{00000000-0002-0000-0E00-000009000000}">
      <formula1>"Oportuna, Inoportuna,NA"</formula1>
    </dataValidation>
    <dataValidation type="list" allowBlank="1" showInputMessage="1" showErrorMessage="1" sqref="S11:S45" xr:uid="{00000000-0002-0000-0E00-00000A000000}">
      <formula1>"Adecuado, Inadecuado,NA"</formula1>
    </dataValidation>
    <dataValidation type="list" allowBlank="1" showInputMessage="1" showErrorMessage="1" sqref="Q11:Q45" xr:uid="{00000000-0002-0000-0E00-00000B000000}">
      <formula1>"Asignado, No Asignado,NA"</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B20"/>
  <sheetViews>
    <sheetView zoomScale="80" zoomScaleNormal="80" workbookViewId="0">
      <selection sqref="A1:B4"/>
    </sheetView>
  </sheetViews>
  <sheetFormatPr baseColWidth="10" defaultRowHeight="15"/>
  <cols>
    <col min="1" max="1" width="6.5" customWidth="1"/>
    <col min="2" max="2" width="38.6640625" customWidth="1"/>
    <col min="3" max="3" width="10.83203125" customWidth="1"/>
    <col min="4" max="4" width="7" customWidth="1"/>
    <col min="5" max="5" width="9.33203125" customWidth="1"/>
    <col min="6" max="6" width="7.1640625" customWidth="1"/>
    <col min="7" max="7" width="13.83203125" customWidth="1"/>
    <col min="8" max="8" width="26.83203125" customWidth="1"/>
    <col min="9" max="9" width="18.33203125" customWidth="1"/>
    <col min="10" max="10" width="14.1640625" customWidth="1"/>
    <col min="11" max="14" width="14.33203125" customWidth="1"/>
    <col min="15" max="15" width="12.83203125" customWidth="1"/>
    <col min="16" max="16" width="67.5" customWidth="1"/>
    <col min="17" max="17" width="12.33203125" customWidth="1"/>
    <col min="18" max="18" width="5.6640625" customWidth="1"/>
    <col min="19" max="19" width="9.83203125" customWidth="1"/>
    <col min="20" max="20" width="6.83203125" customWidth="1"/>
    <col min="21" max="21" width="9.6640625" customWidth="1"/>
    <col min="22" max="22" width="6.83203125" customWidth="1"/>
    <col min="23" max="23" width="8.5" customWidth="1"/>
    <col min="24" max="24" width="6.83203125" customWidth="1"/>
    <col min="25" max="25" width="12.1640625" customWidth="1"/>
    <col min="26" max="26" width="6.83203125" customWidth="1"/>
    <col min="27" max="27" width="12.5" customWidth="1"/>
    <col min="28" max="28" width="6.1640625" customWidth="1"/>
    <col min="29" max="30" width="9.83203125" customWidth="1"/>
    <col min="31" max="31" width="8.83203125" customWidth="1"/>
    <col min="32" max="32" width="13.6640625" customWidth="1"/>
    <col min="33" max="33" width="17" customWidth="1"/>
    <col min="34" max="38" width="10.83203125" customWidth="1"/>
    <col min="39" max="39" width="16.5" customWidth="1"/>
    <col min="40" max="41" width="10.83203125" customWidth="1"/>
    <col min="42" max="42" width="14.5" customWidth="1"/>
    <col min="43" max="43" width="0" hidden="1" customWidth="1"/>
    <col min="44" max="44" width="17.33203125" customWidth="1"/>
    <col min="45" max="45" width="12" customWidth="1"/>
    <col min="46" max="46" width="13.33203125" customWidth="1"/>
    <col min="47" max="47" width="12.6640625" customWidth="1"/>
    <col min="48" max="48" width="17.5" customWidth="1"/>
    <col min="49" max="49" width="17.33203125" customWidth="1"/>
    <col min="50" max="50" width="13.1640625" customWidth="1"/>
    <col min="51" max="51" width="15.6640625" customWidth="1"/>
    <col min="52" max="54" width="17.33203125" customWidth="1"/>
  </cols>
  <sheetData>
    <row r="1" spans="1:54" ht="16">
      <c r="A1" s="413"/>
      <c r="B1" s="413"/>
      <c r="C1" s="282" t="s">
        <v>55</v>
      </c>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414" t="s">
        <v>121</v>
      </c>
      <c r="BB1" s="415"/>
    </row>
    <row r="2" spans="1:54" ht="16">
      <c r="A2" s="413"/>
      <c r="B2" s="413"/>
      <c r="C2" s="282" t="s">
        <v>57</v>
      </c>
      <c r="D2" s="282"/>
      <c r="E2" s="282"/>
      <c r="F2" s="282"/>
      <c r="G2" s="282"/>
      <c r="H2" s="282"/>
      <c r="I2" s="282"/>
      <c r="J2" s="282"/>
      <c r="K2" s="282"/>
      <c r="L2" s="282"/>
      <c r="M2" s="282"/>
      <c r="N2" s="282"/>
      <c r="O2" s="282"/>
      <c r="P2" s="282"/>
      <c r="Q2" s="282"/>
      <c r="R2" s="282"/>
      <c r="S2" s="282"/>
      <c r="T2" s="282"/>
      <c r="U2" s="282"/>
      <c r="V2" s="282"/>
      <c r="W2" s="282"/>
      <c r="X2" s="282"/>
      <c r="Y2" s="282"/>
      <c r="Z2" s="282"/>
      <c r="AA2" s="282"/>
      <c r="AB2" s="282"/>
      <c r="AC2" s="282"/>
      <c r="AD2" s="282"/>
      <c r="AE2" s="282"/>
      <c r="AF2" s="282"/>
      <c r="AG2" s="282"/>
      <c r="AH2" s="282"/>
      <c r="AI2" s="282"/>
      <c r="AJ2" s="282"/>
      <c r="AK2" s="282"/>
      <c r="AL2" s="282"/>
      <c r="AM2" s="282"/>
      <c r="AN2" s="282"/>
      <c r="AO2" s="282"/>
      <c r="AP2" s="282"/>
      <c r="AQ2" s="282"/>
      <c r="AR2" s="282"/>
      <c r="AS2" s="282"/>
      <c r="AT2" s="282"/>
      <c r="AU2" s="282"/>
      <c r="AV2" s="282"/>
      <c r="AW2" s="282"/>
      <c r="AX2" s="282"/>
      <c r="AY2" s="282"/>
      <c r="AZ2" s="282"/>
      <c r="BA2" s="414" t="s">
        <v>122</v>
      </c>
      <c r="BB2" s="414"/>
    </row>
    <row r="3" spans="1:54" ht="16">
      <c r="A3" s="413"/>
      <c r="B3" s="413"/>
      <c r="C3" s="285" t="s">
        <v>58</v>
      </c>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7"/>
      <c r="BA3" s="414" t="s">
        <v>123</v>
      </c>
      <c r="BB3" s="414"/>
    </row>
    <row r="4" spans="1:54" ht="16">
      <c r="A4" s="413"/>
      <c r="B4" s="413"/>
      <c r="C4" s="288" t="s">
        <v>124</v>
      </c>
      <c r="D4" s="289"/>
      <c r="E4" s="289"/>
      <c r="F4" s="289"/>
      <c r="G4" s="289"/>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90"/>
      <c r="BA4" s="414" t="s">
        <v>59</v>
      </c>
      <c r="BB4" s="414"/>
    </row>
    <row r="5" spans="1:54" ht="17">
      <c r="A5" s="397" t="s">
        <v>125</v>
      </c>
      <c r="B5" s="398"/>
      <c r="C5" s="398"/>
      <c r="D5" s="398"/>
      <c r="E5" s="398"/>
      <c r="F5" s="399"/>
      <c r="G5" s="406" t="s">
        <v>60</v>
      </c>
      <c r="H5" s="407"/>
      <c r="I5" s="46" t="s">
        <v>126</v>
      </c>
      <c r="J5" s="408" t="s">
        <v>482</v>
      </c>
      <c r="K5" s="409"/>
      <c r="L5" s="409"/>
      <c r="M5" s="409"/>
      <c r="N5" s="271" t="s">
        <v>128</v>
      </c>
      <c r="O5" s="272"/>
      <c r="P5" s="8"/>
      <c r="Q5" s="47" t="s">
        <v>129</v>
      </c>
      <c r="R5" s="410" t="s">
        <v>413</v>
      </c>
      <c r="S5" s="411"/>
      <c r="T5" s="308" t="s">
        <v>61</v>
      </c>
      <c r="U5" s="309"/>
      <c r="V5" s="412"/>
      <c r="W5" s="273">
        <v>45258</v>
      </c>
      <c r="X5" s="274"/>
      <c r="Y5" s="274"/>
      <c r="Z5" s="275"/>
      <c r="AA5" s="271" t="s">
        <v>62</v>
      </c>
      <c r="AB5" s="272"/>
      <c r="AC5" s="394">
        <v>2024</v>
      </c>
      <c r="AD5" s="395"/>
      <c r="AE5" s="396"/>
      <c r="AF5" s="9"/>
      <c r="AG5" s="9"/>
      <c r="AH5" s="9"/>
      <c r="AI5" s="9"/>
      <c r="AJ5" s="9"/>
      <c r="AK5" s="9"/>
      <c r="AL5" s="9"/>
      <c r="AM5" s="9"/>
      <c r="AN5" s="9"/>
      <c r="AO5" s="9"/>
      <c r="AP5" s="9"/>
      <c r="AQ5" s="9"/>
      <c r="AR5" s="9"/>
      <c r="AS5" s="9"/>
      <c r="AT5" s="9"/>
      <c r="AU5" s="9"/>
      <c r="AV5" s="17"/>
      <c r="AW5" s="9"/>
      <c r="AX5" s="9"/>
      <c r="AY5" s="9"/>
      <c r="AZ5" s="9"/>
      <c r="BA5" s="9"/>
      <c r="BB5" s="10"/>
    </row>
    <row r="6" spans="1:54">
      <c r="A6" s="397" t="s">
        <v>131</v>
      </c>
      <c r="B6" s="398"/>
      <c r="C6" s="398"/>
      <c r="D6" s="398"/>
      <c r="E6" s="398"/>
      <c r="F6" s="399"/>
      <c r="G6" s="400" t="s">
        <v>483</v>
      </c>
      <c r="H6" s="401"/>
      <c r="I6" s="401"/>
      <c r="J6" s="401"/>
      <c r="K6" s="401"/>
      <c r="L6" s="401"/>
      <c r="M6" s="401"/>
      <c r="N6" s="401"/>
      <c r="O6" s="402"/>
      <c r="P6" s="48" t="s">
        <v>133</v>
      </c>
      <c r="Q6" s="403"/>
      <c r="R6" s="404"/>
      <c r="S6" s="404"/>
      <c r="T6" s="404"/>
      <c r="U6" s="404"/>
      <c r="V6" s="404"/>
      <c r="W6" s="404"/>
      <c r="X6" s="404"/>
      <c r="Y6" s="404"/>
      <c r="Z6" s="404"/>
      <c r="AA6" s="404"/>
      <c r="AB6" s="404"/>
      <c r="AC6" s="404"/>
      <c r="AD6" s="404"/>
      <c r="AE6" s="405"/>
      <c r="AF6" s="49"/>
      <c r="AG6" s="49"/>
      <c r="AH6" s="49"/>
      <c r="AI6" s="49"/>
      <c r="AJ6" s="49"/>
      <c r="AK6" s="49"/>
      <c r="AL6" s="49"/>
      <c r="AM6" s="49"/>
      <c r="AN6" s="49"/>
      <c r="AO6" s="49"/>
      <c r="AP6" s="49"/>
      <c r="AQ6" s="49"/>
      <c r="AR6" s="49"/>
      <c r="AS6" s="49"/>
      <c r="AT6" s="49"/>
      <c r="AU6" s="49"/>
      <c r="AV6" s="117"/>
      <c r="AW6" s="49"/>
      <c r="AX6" s="49"/>
      <c r="AY6" s="49"/>
      <c r="AZ6" s="49"/>
      <c r="BA6" s="49"/>
      <c r="BB6" s="50"/>
    </row>
    <row r="7" spans="1:54" ht="16">
      <c r="A7" s="291" t="s">
        <v>37</v>
      </c>
      <c r="B7" s="295" t="s">
        <v>38</v>
      </c>
      <c r="C7" s="296"/>
      <c r="D7" s="296"/>
      <c r="E7" s="296"/>
      <c r="F7" s="296"/>
      <c r="G7" s="296"/>
      <c r="H7" s="297"/>
      <c r="I7" s="307" t="s">
        <v>39</v>
      </c>
      <c r="J7" s="307"/>
      <c r="K7" s="307"/>
      <c r="L7" s="295" t="s">
        <v>40</v>
      </c>
      <c r="M7" s="296"/>
      <c r="N7" s="296"/>
      <c r="O7" s="308" t="s">
        <v>0</v>
      </c>
      <c r="P7" s="309"/>
      <c r="Q7" s="309"/>
      <c r="R7" s="309"/>
      <c r="S7" s="309"/>
      <c r="T7" s="309"/>
      <c r="U7" s="309"/>
      <c r="V7" s="309"/>
      <c r="W7" s="309"/>
      <c r="X7" s="309"/>
      <c r="Y7" s="309"/>
      <c r="Z7" s="309"/>
      <c r="AA7" s="309"/>
      <c r="AB7" s="309"/>
      <c r="AC7" s="309"/>
      <c r="AD7" s="309"/>
      <c r="AE7" s="309"/>
      <c r="AF7" s="309"/>
      <c r="AG7" s="309"/>
      <c r="AH7" s="309"/>
      <c r="AI7" s="309"/>
      <c r="AJ7" s="309"/>
      <c r="AK7" s="309"/>
      <c r="AL7" s="309"/>
      <c r="AM7" s="309"/>
      <c r="AN7" s="309"/>
      <c r="AO7" s="309"/>
      <c r="AP7" s="309"/>
      <c r="AQ7" s="309"/>
      <c r="AR7" s="309"/>
      <c r="AS7" s="307" t="s">
        <v>27</v>
      </c>
      <c r="AT7" s="307" t="s">
        <v>28</v>
      </c>
      <c r="AU7" s="307" t="s">
        <v>29</v>
      </c>
      <c r="AV7" s="307" t="s">
        <v>30</v>
      </c>
      <c r="AW7" s="291" t="s">
        <v>31</v>
      </c>
      <c r="AX7" s="291" t="s">
        <v>32</v>
      </c>
      <c r="AY7" s="291" t="s">
        <v>33</v>
      </c>
      <c r="AZ7" s="291" t="s">
        <v>34</v>
      </c>
      <c r="BA7" s="291" t="s">
        <v>35</v>
      </c>
      <c r="BB7" s="291" t="s">
        <v>36</v>
      </c>
    </row>
    <row r="8" spans="1:54">
      <c r="A8" s="292"/>
      <c r="B8" s="298"/>
      <c r="C8" s="299"/>
      <c r="D8" s="299"/>
      <c r="E8" s="299"/>
      <c r="F8" s="299"/>
      <c r="G8" s="299"/>
      <c r="H8" s="300"/>
      <c r="I8" s="307"/>
      <c r="J8" s="307"/>
      <c r="K8" s="307"/>
      <c r="L8" s="298"/>
      <c r="M8" s="299"/>
      <c r="N8" s="299"/>
      <c r="O8" s="294" t="s">
        <v>1</v>
      </c>
      <c r="P8" s="294" t="s">
        <v>2</v>
      </c>
      <c r="Q8" s="295" t="s">
        <v>3</v>
      </c>
      <c r="R8" s="296"/>
      <c r="S8" s="296"/>
      <c r="T8" s="296"/>
      <c r="U8" s="296"/>
      <c r="V8" s="296"/>
      <c r="W8" s="296"/>
      <c r="X8" s="296"/>
      <c r="Y8" s="296"/>
      <c r="Z8" s="296"/>
      <c r="AA8" s="296"/>
      <c r="AB8" s="296"/>
      <c r="AC8" s="296"/>
      <c r="AD8" s="296"/>
      <c r="AE8" s="296"/>
      <c r="AF8" s="296"/>
      <c r="AG8" s="296"/>
      <c r="AH8" s="296"/>
      <c r="AI8" s="296"/>
      <c r="AJ8" s="296"/>
      <c r="AK8" s="296"/>
      <c r="AL8" s="296"/>
      <c r="AM8" s="296"/>
      <c r="AN8" s="296"/>
      <c r="AO8" s="297"/>
      <c r="AP8" s="567" t="s">
        <v>4</v>
      </c>
      <c r="AQ8" s="291" t="s">
        <v>5</v>
      </c>
      <c r="AR8" s="304" t="s">
        <v>6</v>
      </c>
      <c r="AS8" s="307"/>
      <c r="AT8" s="307"/>
      <c r="AU8" s="307"/>
      <c r="AV8" s="307"/>
      <c r="AW8" s="292"/>
      <c r="AX8" s="292"/>
      <c r="AY8" s="292"/>
      <c r="AZ8" s="292"/>
      <c r="BA8" s="292"/>
      <c r="BB8" s="292"/>
    </row>
    <row r="9" spans="1:54">
      <c r="A9" s="292"/>
      <c r="B9" s="291" t="s">
        <v>41</v>
      </c>
      <c r="C9" s="390" t="s">
        <v>42</v>
      </c>
      <c r="D9" s="391"/>
      <c r="E9" s="391"/>
      <c r="F9" s="391"/>
      <c r="G9" s="392"/>
      <c r="H9" s="393" t="s">
        <v>43</v>
      </c>
      <c r="I9" s="291" t="s">
        <v>44</v>
      </c>
      <c r="J9" s="291" t="s">
        <v>45</v>
      </c>
      <c r="K9" s="291" t="s">
        <v>46</v>
      </c>
      <c r="L9" s="291" t="s">
        <v>47</v>
      </c>
      <c r="M9" s="291" t="s">
        <v>28</v>
      </c>
      <c r="N9" s="291" t="s">
        <v>48</v>
      </c>
      <c r="O9" s="294"/>
      <c r="P9" s="294"/>
      <c r="Q9" s="298"/>
      <c r="R9" s="299"/>
      <c r="S9" s="299"/>
      <c r="T9" s="299"/>
      <c r="U9" s="299"/>
      <c r="V9" s="299"/>
      <c r="W9" s="299"/>
      <c r="X9" s="299"/>
      <c r="Y9" s="299"/>
      <c r="Z9" s="299"/>
      <c r="AA9" s="299"/>
      <c r="AB9" s="299"/>
      <c r="AC9" s="299"/>
      <c r="AD9" s="299"/>
      <c r="AE9" s="299"/>
      <c r="AF9" s="299"/>
      <c r="AG9" s="299"/>
      <c r="AH9" s="299"/>
      <c r="AI9" s="299"/>
      <c r="AJ9" s="299"/>
      <c r="AK9" s="299"/>
      <c r="AL9" s="299"/>
      <c r="AM9" s="299"/>
      <c r="AN9" s="299"/>
      <c r="AO9" s="300"/>
      <c r="AP9" s="568"/>
      <c r="AQ9" s="292"/>
      <c r="AR9" s="305"/>
      <c r="AS9" s="307"/>
      <c r="AT9" s="307"/>
      <c r="AU9" s="307"/>
      <c r="AV9" s="307"/>
      <c r="AW9" s="292"/>
      <c r="AX9" s="292"/>
      <c r="AY9" s="292"/>
      <c r="AZ9" s="292"/>
      <c r="BA9" s="292"/>
      <c r="BB9" s="292"/>
    </row>
    <row r="10" spans="1:54" ht="70">
      <c r="A10" s="292"/>
      <c r="B10" s="292"/>
      <c r="C10" s="53" t="s">
        <v>49</v>
      </c>
      <c r="D10" s="53" t="s">
        <v>50</v>
      </c>
      <c r="E10" s="53" t="s">
        <v>51</v>
      </c>
      <c r="F10" s="53" t="s">
        <v>52</v>
      </c>
      <c r="G10" s="53" t="s">
        <v>53</v>
      </c>
      <c r="H10" s="393"/>
      <c r="I10" s="293"/>
      <c r="J10" s="293"/>
      <c r="K10" s="293"/>
      <c r="L10" s="293"/>
      <c r="M10" s="293"/>
      <c r="N10" s="293"/>
      <c r="O10" s="294"/>
      <c r="P10" s="294"/>
      <c r="Q10" s="51" t="s">
        <v>7</v>
      </c>
      <c r="R10" s="51" t="s">
        <v>8</v>
      </c>
      <c r="S10" s="51" t="s">
        <v>9</v>
      </c>
      <c r="T10" s="51" t="s">
        <v>8</v>
      </c>
      <c r="U10" s="51" t="s">
        <v>10</v>
      </c>
      <c r="V10" s="51" t="s">
        <v>8</v>
      </c>
      <c r="W10" s="51" t="s">
        <v>11</v>
      </c>
      <c r="X10" s="51" t="s">
        <v>8</v>
      </c>
      <c r="Y10" s="51" t="s">
        <v>12</v>
      </c>
      <c r="Z10" s="51" t="s">
        <v>8</v>
      </c>
      <c r="AA10" s="101" t="s">
        <v>13</v>
      </c>
      <c r="AB10" s="51" t="s">
        <v>8</v>
      </c>
      <c r="AC10" s="101" t="s">
        <v>14</v>
      </c>
      <c r="AD10" s="51" t="s">
        <v>8</v>
      </c>
      <c r="AE10" s="51" t="s">
        <v>15</v>
      </c>
      <c r="AF10" s="45" t="s">
        <v>16</v>
      </c>
      <c r="AG10" s="45" t="s">
        <v>17</v>
      </c>
      <c r="AH10" s="45" t="s">
        <v>18</v>
      </c>
      <c r="AI10" s="45" t="s">
        <v>19</v>
      </c>
      <c r="AJ10" s="45" t="s">
        <v>20</v>
      </c>
      <c r="AK10" s="45" t="s">
        <v>21</v>
      </c>
      <c r="AL10" s="45" t="s">
        <v>22</v>
      </c>
      <c r="AM10" s="45" t="s">
        <v>23</v>
      </c>
      <c r="AN10" s="51" t="s">
        <v>24</v>
      </c>
      <c r="AO10" s="45" t="s">
        <v>25</v>
      </c>
      <c r="AP10" s="569"/>
      <c r="AQ10" s="293"/>
      <c r="AR10" s="306"/>
      <c r="AS10" s="307"/>
      <c r="AT10" s="307"/>
      <c r="AU10" s="307"/>
      <c r="AV10" s="307"/>
      <c r="AW10" s="293"/>
      <c r="AX10" s="293"/>
      <c r="AY10" s="293"/>
      <c r="AZ10" s="293"/>
      <c r="BA10" s="293"/>
      <c r="BB10" s="293"/>
    </row>
    <row r="11" spans="1:54" ht="64">
      <c r="A11" s="310">
        <v>1</v>
      </c>
      <c r="B11" s="601" t="s">
        <v>484</v>
      </c>
      <c r="C11" s="350" t="s">
        <v>485</v>
      </c>
      <c r="D11" s="505" t="s">
        <v>66</v>
      </c>
      <c r="E11" s="505" t="s">
        <v>66</v>
      </c>
      <c r="F11" s="505" t="s">
        <v>66</v>
      </c>
      <c r="G11" s="318" t="s">
        <v>54</v>
      </c>
      <c r="H11" s="601" t="s">
        <v>486</v>
      </c>
      <c r="I11" s="602" t="s">
        <v>136</v>
      </c>
      <c r="J11" s="605">
        <f>IF(I11="","",IF(I11="Mas de 1 vez al año",5,IF(I11="Al menos 1 vez en el ultimo año",4,IF(I11="Al menos 1 vez en los ultimos 2 años",3,IF(I11="Al menos 1 vez en los ultimos 5 años",2,IF(I11="No se ha presentado en los ultimos 5 años",1,))))))</f>
        <v>3</v>
      </c>
      <c r="K11" s="354" t="str">
        <f>IF(J11&lt;=0,"",IF(J11&lt;=1,"Rara Vez",IF(J11&lt;=2,"Improbable",IF(J11&lt;=3,"Posible",IF(J11&lt;=4,"Probable","Casi seguro")))))</f>
        <v>Posible</v>
      </c>
      <c r="L11" s="346">
        <v>10</v>
      </c>
      <c r="M11" s="315" t="str">
        <f>IF(L11&lt;=0,"",IF(L11&lt;=5,"Moderado",IF(L11&lt;=11,"Mayor",IF(L11&lt;=20,"Catastrofico","Catastrofico"))))</f>
        <v>Mayor</v>
      </c>
      <c r="N11" s="316" t="str">
        <f>IF(OR(AND(K11="RaraVez",M11="Insignificante"),AND(K11="Rara Vez",M11="Menor"),AND(K11="Improbable",M11="Insignificante"),AND(K11="Improbable",M11="Menor")),"Bajo",IF(OR(AND(K11="Rara Vez",M11="Moderado"),AND(K11="Improbable",M11="Moderado"),AND(K11="Posible",M11="Menor"),AND(K11="Probable",M11="Insignificante")),"Moderado",IF(OR(AND(K11="Rara Vez",M11="Mayor"),AND(K11="Improbable",M11="Mayor"),AND(K11="Posible",M11="Moderado"),AND(K11="Probable",M11="Moderado"),AND(K11="Probable",M11="Menor"),AND(K11="Casi seguro",M11="Insignificante"),AND(K11="Casi seguro",M11="Menor")),"Alto",IF(OR(AND(K11="Rara Vez",M11="Catastrofico"),AND(K11="Improbable",M11="Catastrofico"),AND(K11="Posible",M11="Catastrofico"),AND(K11="Posible",M11="Mayor"),AND(K11="Probable",M11="Catastrofico"),AND(K11="Probable",M11="Mayor"),AND(K11="Casi seguro",M11="Moderado"),AND(K11="Casi seguro",M11="Mayor"),AND(K11="Casi seguro",M11="Catastrofico")),"Extremo",""))))</f>
        <v>Extremo</v>
      </c>
      <c r="O11" s="23">
        <v>1</v>
      </c>
      <c r="P11" s="20" t="s">
        <v>488</v>
      </c>
      <c r="Q11" s="1" t="s">
        <v>67</v>
      </c>
      <c r="R11" s="3">
        <f t="shared" ref="R11:R20" si="0">IF(Q11="","",IF(Q11="Asignado",15,IF(Q11="No Asigando",0,)))</f>
        <v>15</v>
      </c>
      <c r="S11" s="1" t="s">
        <v>68</v>
      </c>
      <c r="T11" s="4">
        <f t="shared" ref="T11:T20" si="1">IF(S11="","",IF(S11="Adecuado",15,IF(S11="inadecuado",0,)))</f>
        <v>15</v>
      </c>
      <c r="U11" s="1" t="s">
        <v>69</v>
      </c>
      <c r="V11" s="4">
        <f t="shared" ref="V11:V20" si="2">IF(U11="","",IF(U11="Oportuna",15,IF(U11="inoportuna",0,)))</f>
        <v>15</v>
      </c>
      <c r="W11" s="1" t="s">
        <v>70</v>
      </c>
      <c r="X11" s="4">
        <f t="shared" ref="X11:X20" si="3">IF(W11="","",IF(W11="Prevenir",15,IF(W11="Detectar",10,IF(W11="No es control",0,))))</f>
        <v>15</v>
      </c>
      <c r="Y11" s="1" t="s">
        <v>71</v>
      </c>
      <c r="Z11" s="4">
        <f t="shared" ref="Z11:Z20" si="4">IF(Y11="","",IF(Y11="Confiable",15,IF(Y11="No confiable",0,)))</f>
        <v>15</v>
      </c>
      <c r="AA11" s="1" t="s">
        <v>72</v>
      </c>
      <c r="AB11" s="4">
        <f t="shared" ref="AB11:AB20" si="5">IF(AA11="","",IF(AA11="Se investigan y resuelven oportunamente",15,IF(AA11="Nose investigan y resuelven oportunamente",0,)))</f>
        <v>15</v>
      </c>
      <c r="AC11" s="1" t="s">
        <v>63</v>
      </c>
      <c r="AD11" s="4">
        <f t="shared" ref="AD11:AD20" si="6">IF(AC11="","",IF(AC11="Completa",10,IF(AC11="Incompleta,No existe",5,)))</f>
        <v>0</v>
      </c>
      <c r="AE11" s="4">
        <f t="shared" ref="AE11:AE20" si="7">+R11+T11+V11+X11+Z11+AB11+AD11</f>
        <v>90</v>
      </c>
      <c r="AF11" s="3" t="str">
        <f t="shared" ref="AF11:AF20" si="8">IF(AE11&lt;=0,"",IF(AE11=0,"NA",IF(AE11&lt;=85,"Debil",IF(AE11&lt;=95,"Moderado",IF(AE11&lt;=100,"Fuerte","Fuerte")))))</f>
        <v>Moderado</v>
      </c>
      <c r="AG11" s="2" t="s">
        <v>74</v>
      </c>
      <c r="AH11" s="3" t="str">
        <f t="shared" ref="AH11:AH20" si="9">IF(AG11="","",IF(AG11="El control no se ejecuta por parte del responsable","Debil",IF(AG11="El control se ejecuta algunas veces por parte del responsable","Moderado",IF(AG11="El control se ejecuta de manera consistente por parte del responsable","Fuerte",IF(AG11="NA","NA","""")))))</f>
        <v>Fuerte</v>
      </c>
      <c r="AI11" s="5" t="str">
        <f t="shared" ref="AI11:AI20" si="10">IF(OR(AND(AF11="Fuerte",AH11="Fuerte")),"Fuerte",IF(OR(AND(AF11="Fuerte",AH11="Moderado")),"Moderado",IF(OR(AND(AF11="Fuerte",AH11="Debil")),"Debil",IF(OR(AND(AF11="Moderado",AH11="Fuerte")),"Moderado",IF(OR(AND(AF11="Moderado",AH11="Moderado")),"Moderado",IF(OR(AND(AF11="Moderado",AH11="Debil")),"Debil",IF(OR(AND(AF11="Debil",AH11="Fuerte")),"Debil",IF(OR(AND(AF11="Debil",AH11="Moderado")),"Debil",IF(OR(AND(AF11="Debil",AH11="Debil")),"Debil",IF(OR(AND(AH11="NA")),"NA"))))))))))</f>
        <v>Moderado</v>
      </c>
      <c r="AJ11" s="6">
        <f t="shared" ref="AJ11:AJ20" si="11">IF(AI11="","",IF(AI11="Fuerte",100,IF(AI11="Moderado",50,IF(AI11="Debil",0,))))</f>
        <v>50</v>
      </c>
      <c r="AK11" s="3" t="str">
        <f t="shared" ref="AK11:AK20" si="12">IF(OR(AND(AI11="Fuerte")),"No",IF(OR(AND(AI11="Moderado")),"Si",IF(OR(AND(AI11="Debil")),"Si",IF(OR(AND(AI11="NA")),"NA"))))</f>
        <v>Si</v>
      </c>
      <c r="AL11" s="310">
        <f>COUNTA(O11,O12,O13,O14,O15)</f>
        <v>1</v>
      </c>
      <c r="AM11" s="317">
        <f>(+AJ11+AJ12+AJ13+AJ14+AJ15)/AL11</f>
        <v>50</v>
      </c>
      <c r="AN11" s="310" t="str">
        <f>IF(AM11&lt;0,"",IF(AM11&lt;50,"Debil",IF(AM11&lt;=99,"Moderado",IF(AM11&lt;=100,"Fuerte","Fuerte"))))</f>
        <v>Moderado</v>
      </c>
      <c r="AO11" s="315" t="s">
        <v>26</v>
      </c>
      <c r="AP11" s="338" t="str">
        <f>IF(OR(AND(AN11="Fuerte",AO11="directamente")),"2",IF(OR(AND(AN11="Fuerte",AO11="no disminuye")),"0",IF(OR(AND(AN11="Moderado",AO11="directamente")),"1",IF(OR(AND(AN11="Moderado",AO11="no disminuye")),"0",IF(OR(AND(AN11="Debil",AO11="directamente")),"0",IF(OR(AND(AN11="Debil",AO11="no disminuye")),"0",""))))))</f>
        <v>1</v>
      </c>
      <c r="AQ11" s="341">
        <f>+J11-AP11</f>
        <v>2</v>
      </c>
      <c r="AR11" s="343">
        <f>+J11-AP11</f>
        <v>2</v>
      </c>
      <c r="AS11" s="315" t="str">
        <f>IF(AQ11&lt;-1,"",IF(AQ11&lt;=1,"Rara Vez",IF(AQ11&lt;=2,"Improbable",IF(AQ11&lt;=3,"Posible",IF(AQ11&lt;=4,"Probable","Casi seguro")))))</f>
        <v>Improbable</v>
      </c>
      <c r="AT11" s="315" t="str">
        <f>IF(L11&lt;=0,"",IF(L11&lt;=5,"Moderado",IF(L11&lt;=11,"Mayor",IF(L11&lt;=20,"Catastrofico","Catastrofico"))))</f>
        <v>Mayor</v>
      </c>
      <c r="AU11" s="328" t="str">
        <f>IF(OR(AND(AS11="RaraVez",AT11="Insignificante"),AND(AS11="Rara Vez",AT11="Menor"),AND(AS11="Improbable",AT11="Insignificante"),AND(AS11="Improbable",AT11="Menor")),"Bajo",IF(OR(AND(AS11="Rara Vez",AT11="Moderado"),AND(AS11="Improbable",AT11="Moderado"),AND(AS11="Posible",AT11="Menor"),AND(AS11="Probable",AT11="Insignificante")),"Moderado",IF(OR(AND(AS11="Rara Vez",AT11="Mayor"),AND(AS11="Improbable",AT11="Mayor"),AND(AS11="Posible",AT11="Moderado"),AND(AS11="Probable",AT11="Moderado"),AND(AS11="Probable",AT11="Menor"),AND(AS11="Casi seguro",AT11="Insignificante"),AND(AS11="Casi seguro",AT11="Menor")),"Alto",IF(OR(AND(AS11="Rara Vez",AT11="Catastrofico"),AND(AS11="Improbable",AT11="Catastrofico"),AND(AS11="Posible",AT11="Catastrofico"),AND(AS11="Posible",AT11="Mayor"),AND(AS11="Probable",AT11="Catastrofico"),AND(AS11="Probable",AT11="Mayor"),AND(AS11="Casi seguro",AT11="Moderado"),AND(AS11="Casi seguro",AT11="Mayor"),AND(AS11="Casi seguro",AT11="Catastrofico")),"Extremo",""))))</f>
        <v>Alto</v>
      </c>
      <c r="AV11" s="331" t="str">
        <f>IF(AU11="","",IF(AU11="Extremo","Evitar el riesgo",IF(AU11="Alto","Compartir el riesgo",IF(AU11="Moderado","Reducir el riesgo",IF(AU11="Bajo","Reducir el riesgo")))))</f>
        <v>Compartir el riesgo</v>
      </c>
      <c r="AW11" s="353" t="s">
        <v>491</v>
      </c>
      <c r="AX11" s="347">
        <v>45301</v>
      </c>
      <c r="AY11" s="347">
        <v>45657</v>
      </c>
      <c r="AZ11" s="350" t="s">
        <v>492</v>
      </c>
      <c r="BA11" s="353" t="s">
        <v>493</v>
      </c>
      <c r="BB11" s="350" t="s">
        <v>494</v>
      </c>
    </row>
    <row r="12" spans="1:54">
      <c r="A12" s="310"/>
      <c r="B12" s="601"/>
      <c r="C12" s="351"/>
      <c r="D12" s="505"/>
      <c r="E12" s="505"/>
      <c r="F12" s="505"/>
      <c r="G12" s="319"/>
      <c r="H12" s="601"/>
      <c r="I12" s="603"/>
      <c r="J12" s="605"/>
      <c r="K12" s="355"/>
      <c r="L12" s="346"/>
      <c r="M12" s="315"/>
      <c r="N12" s="316"/>
      <c r="O12" s="23"/>
      <c r="P12" s="3"/>
      <c r="Q12" s="1" t="s">
        <v>63</v>
      </c>
      <c r="R12" s="3">
        <f t="shared" si="0"/>
        <v>0</v>
      </c>
      <c r="S12" s="1" t="s">
        <v>63</v>
      </c>
      <c r="T12" s="4">
        <f t="shared" si="1"/>
        <v>0</v>
      </c>
      <c r="U12" s="1" t="s">
        <v>63</v>
      </c>
      <c r="V12" s="4">
        <f t="shared" si="2"/>
        <v>0</v>
      </c>
      <c r="W12" s="1" t="s">
        <v>63</v>
      </c>
      <c r="X12" s="4">
        <f t="shared" si="3"/>
        <v>0</v>
      </c>
      <c r="Y12" s="1" t="s">
        <v>63</v>
      </c>
      <c r="Z12" s="4">
        <f t="shared" si="4"/>
        <v>0</v>
      </c>
      <c r="AA12" s="1" t="s">
        <v>63</v>
      </c>
      <c r="AB12" s="4">
        <f t="shared" si="5"/>
        <v>0</v>
      </c>
      <c r="AC12" s="1" t="s">
        <v>63</v>
      </c>
      <c r="AD12" s="4">
        <f t="shared" si="6"/>
        <v>0</v>
      </c>
      <c r="AE12" s="4">
        <f t="shared" si="7"/>
        <v>0</v>
      </c>
      <c r="AF12" s="3" t="str">
        <f t="shared" si="8"/>
        <v/>
      </c>
      <c r="AG12" s="2" t="s">
        <v>63</v>
      </c>
      <c r="AH12" s="3" t="str">
        <f t="shared" si="9"/>
        <v>NA</v>
      </c>
      <c r="AI12" s="5" t="str">
        <f t="shared" si="10"/>
        <v>NA</v>
      </c>
      <c r="AJ12" s="6">
        <f t="shared" si="11"/>
        <v>0</v>
      </c>
      <c r="AK12" s="3" t="str">
        <f t="shared" si="12"/>
        <v>NA</v>
      </c>
      <c r="AL12" s="310"/>
      <c r="AM12" s="317"/>
      <c r="AN12" s="310"/>
      <c r="AO12" s="315"/>
      <c r="AP12" s="339"/>
      <c r="AQ12" s="342"/>
      <c r="AR12" s="344"/>
      <c r="AS12" s="315"/>
      <c r="AT12" s="315"/>
      <c r="AU12" s="329"/>
      <c r="AV12" s="332" t="str">
        <f>IF(AU12="","",IF(AU12="El control no se ejecuta por parte del responsable","Debil",IF(AU12="El control se ejecuta algunas veces por parte del responsable","Moderado",IF(AU12="El control se ejecuta de manera consistente por parte del responsable","Fuerte","Fuerte"))))</f>
        <v/>
      </c>
      <c r="AW12" s="348"/>
      <c r="AX12" s="348"/>
      <c r="AY12" s="348"/>
      <c r="AZ12" s="348"/>
      <c r="BA12" s="348"/>
      <c r="BB12" s="351"/>
    </row>
    <row r="13" spans="1:54">
      <c r="A13" s="310"/>
      <c r="B13" s="601"/>
      <c r="C13" s="351"/>
      <c r="D13" s="505"/>
      <c r="E13" s="505"/>
      <c r="F13" s="505"/>
      <c r="G13" s="319"/>
      <c r="H13" s="601"/>
      <c r="I13" s="603"/>
      <c r="J13" s="605"/>
      <c r="K13" s="355"/>
      <c r="L13" s="346"/>
      <c r="M13" s="315"/>
      <c r="N13" s="316"/>
      <c r="O13" s="23"/>
      <c r="P13" s="3"/>
      <c r="Q13" s="1" t="s">
        <v>63</v>
      </c>
      <c r="R13" s="3">
        <f t="shared" si="0"/>
        <v>0</v>
      </c>
      <c r="S13" s="1" t="s">
        <v>63</v>
      </c>
      <c r="T13" s="4">
        <f t="shared" si="1"/>
        <v>0</v>
      </c>
      <c r="U13" s="1" t="s">
        <v>63</v>
      </c>
      <c r="V13" s="4">
        <f t="shared" si="2"/>
        <v>0</v>
      </c>
      <c r="W13" s="1" t="s">
        <v>63</v>
      </c>
      <c r="X13" s="4">
        <f t="shared" si="3"/>
        <v>0</v>
      </c>
      <c r="Y13" s="1" t="s">
        <v>63</v>
      </c>
      <c r="Z13" s="4">
        <f t="shared" si="4"/>
        <v>0</v>
      </c>
      <c r="AA13" s="1" t="s">
        <v>63</v>
      </c>
      <c r="AB13" s="4">
        <f t="shared" si="5"/>
        <v>0</v>
      </c>
      <c r="AC13" s="1" t="s">
        <v>63</v>
      </c>
      <c r="AD13" s="4">
        <f t="shared" si="6"/>
        <v>0</v>
      </c>
      <c r="AE13" s="4">
        <f t="shared" si="7"/>
        <v>0</v>
      </c>
      <c r="AF13" s="3" t="str">
        <f t="shared" si="8"/>
        <v/>
      </c>
      <c r="AG13" s="2" t="s">
        <v>63</v>
      </c>
      <c r="AH13" s="3" t="str">
        <f t="shared" si="9"/>
        <v>NA</v>
      </c>
      <c r="AI13" s="5" t="str">
        <f t="shared" si="10"/>
        <v>NA</v>
      </c>
      <c r="AJ13" s="6">
        <f t="shared" si="11"/>
        <v>0</v>
      </c>
      <c r="AK13" s="3" t="str">
        <f t="shared" si="12"/>
        <v>NA</v>
      </c>
      <c r="AL13" s="310"/>
      <c r="AM13" s="317"/>
      <c r="AN13" s="310"/>
      <c r="AO13" s="315"/>
      <c r="AP13" s="339"/>
      <c r="AQ13" s="342"/>
      <c r="AR13" s="344"/>
      <c r="AS13" s="315"/>
      <c r="AT13" s="315"/>
      <c r="AU13" s="329"/>
      <c r="AV13" s="332" t="str">
        <f>IF(AU13="","",IF(AU13="El control no se ejecuta por parte del responsable","Debil",IF(AU13="El control se ejecuta algunas veces por parte del responsable","Moderado",IF(AU13="El control se ejecuta de manera consistente por parte del responsable","Fuerte","Fuerte"))))</f>
        <v/>
      </c>
      <c r="AW13" s="348"/>
      <c r="AX13" s="348"/>
      <c r="AY13" s="348"/>
      <c r="AZ13" s="348"/>
      <c r="BA13" s="348"/>
      <c r="BB13" s="351"/>
    </row>
    <row r="14" spans="1:54">
      <c r="A14" s="310"/>
      <c r="B14" s="601"/>
      <c r="C14" s="351"/>
      <c r="D14" s="505"/>
      <c r="E14" s="505"/>
      <c r="F14" s="505"/>
      <c r="G14" s="319"/>
      <c r="H14" s="601"/>
      <c r="I14" s="603"/>
      <c r="J14" s="605"/>
      <c r="K14" s="355"/>
      <c r="L14" s="346"/>
      <c r="M14" s="315"/>
      <c r="N14" s="316"/>
      <c r="O14" s="23"/>
      <c r="P14" s="3"/>
      <c r="Q14" s="1" t="s">
        <v>63</v>
      </c>
      <c r="R14" s="3">
        <f t="shared" si="0"/>
        <v>0</v>
      </c>
      <c r="S14" s="1" t="s">
        <v>63</v>
      </c>
      <c r="T14" s="4">
        <f t="shared" si="1"/>
        <v>0</v>
      </c>
      <c r="U14" s="1" t="s">
        <v>63</v>
      </c>
      <c r="V14" s="4">
        <f t="shared" si="2"/>
        <v>0</v>
      </c>
      <c r="W14" s="1" t="s">
        <v>63</v>
      </c>
      <c r="X14" s="4">
        <f t="shared" si="3"/>
        <v>0</v>
      </c>
      <c r="Y14" s="1" t="s">
        <v>63</v>
      </c>
      <c r="Z14" s="4">
        <f t="shared" si="4"/>
        <v>0</v>
      </c>
      <c r="AA14" s="1" t="s">
        <v>63</v>
      </c>
      <c r="AB14" s="4">
        <f t="shared" si="5"/>
        <v>0</v>
      </c>
      <c r="AC14" s="1" t="s">
        <v>63</v>
      </c>
      <c r="AD14" s="4">
        <f t="shared" si="6"/>
        <v>0</v>
      </c>
      <c r="AE14" s="4">
        <f t="shared" si="7"/>
        <v>0</v>
      </c>
      <c r="AF14" s="3" t="str">
        <f t="shared" si="8"/>
        <v/>
      </c>
      <c r="AG14" s="2" t="s">
        <v>63</v>
      </c>
      <c r="AH14" s="3" t="str">
        <f t="shared" si="9"/>
        <v>NA</v>
      </c>
      <c r="AI14" s="5" t="str">
        <f t="shared" si="10"/>
        <v>NA</v>
      </c>
      <c r="AJ14" s="6">
        <f t="shared" si="11"/>
        <v>0</v>
      </c>
      <c r="AK14" s="3" t="str">
        <f t="shared" si="12"/>
        <v>NA</v>
      </c>
      <c r="AL14" s="310"/>
      <c r="AM14" s="317"/>
      <c r="AN14" s="310"/>
      <c r="AO14" s="315"/>
      <c r="AP14" s="339"/>
      <c r="AQ14" s="342"/>
      <c r="AR14" s="344"/>
      <c r="AS14" s="315"/>
      <c r="AT14" s="315"/>
      <c r="AU14" s="329"/>
      <c r="AV14" s="332" t="str">
        <f>IF(AU14="","",IF(AU14="El control no se ejecuta por parte del responsable","Debil",IF(AU14="El control se ejecuta algunas veces por parte del responsable","Moderado",IF(AU14="El control se ejecuta de manera consistente por parte del responsable","Fuerte","Fuerte"))))</f>
        <v/>
      </c>
      <c r="AW14" s="348"/>
      <c r="AX14" s="348"/>
      <c r="AY14" s="348"/>
      <c r="AZ14" s="348"/>
      <c r="BA14" s="348"/>
      <c r="BB14" s="351"/>
    </row>
    <row r="15" spans="1:54">
      <c r="A15" s="310"/>
      <c r="B15" s="601"/>
      <c r="C15" s="352"/>
      <c r="D15" s="505"/>
      <c r="E15" s="505"/>
      <c r="F15" s="505"/>
      <c r="G15" s="320"/>
      <c r="H15" s="601"/>
      <c r="I15" s="604"/>
      <c r="J15" s="605"/>
      <c r="K15" s="356"/>
      <c r="L15" s="346"/>
      <c r="M15" s="315"/>
      <c r="N15" s="316"/>
      <c r="O15" s="23"/>
      <c r="P15" s="3"/>
      <c r="Q15" s="1" t="s">
        <v>63</v>
      </c>
      <c r="R15" s="3">
        <f t="shared" si="0"/>
        <v>0</v>
      </c>
      <c r="S15" s="1" t="s">
        <v>63</v>
      </c>
      <c r="T15" s="4">
        <f t="shared" si="1"/>
        <v>0</v>
      </c>
      <c r="U15" s="1" t="s">
        <v>63</v>
      </c>
      <c r="V15" s="4">
        <f t="shared" si="2"/>
        <v>0</v>
      </c>
      <c r="W15" s="1" t="s">
        <v>63</v>
      </c>
      <c r="X15" s="4">
        <f t="shared" si="3"/>
        <v>0</v>
      </c>
      <c r="Y15" s="1" t="s">
        <v>63</v>
      </c>
      <c r="Z15" s="4">
        <f t="shared" si="4"/>
        <v>0</v>
      </c>
      <c r="AA15" s="1" t="s">
        <v>63</v>
      </c>
      <c r="AB15" s="4">
        <f t="shared" si="5"/>
        <v>0</v>
      </c>
      <c r="AC15" s="1" t="s">
        <v>63</v>
      </c>
      <c r="AD15" s="4">
        <f t="shared" si="6"/>
        <v>0</v>
      </c>
      <c r="AE15" s="4">
        <f t="shared" si="7"/>
        <v>0</v>
      </c>
      <c r="AF15" s="3" t="str">
        <f t="shared" si="8"/>
        <v/>
      </c>
      <c r="AG15" s="2" t="s">
        <v>63</v>
      </c>
      <c r="AH15" s="3" t="str">
        <f t="shared" si="9"/>
        <v>NA</v>
      </c>
      <c r="AI15" s="5" t="str">
        <f t="shared" si="10"/>
        <v>NA</v>
      </c>
      <c r="AJ15" s="6">
        <f t="shared" si="11"/>
        <v>0</v>
      </c>
      <c r="AK15" s="3" t="str">
        <f t="shared" si="12"/>
        <v>NA</v>
      </c>
      <c r="AL15" s="310"/>
      <c r="AM15" s="317"/>
      <c r="AN15" s="310"/>
      <c r="AO15" s="315"/>
      <c r="AP15" s="340"/>
      <c r="AQ15" s="342"/>
      <c r="AR15" s="345"/>
      <c r="AS15" s="315"/>
      <c r="AT15" s="315"/>
      <c r="AU15" s="330"/>
      <c r="AV15" s="333" t="str">
        <f>IF(AU15="","",IF(AU15="El control no se ejecuta por parte del responsable","Debil",IF(AU15="El control se ejecuta algunas veces por parte del responsable","Moderado",IF(AU15="El control se ejecuta de manera consistente por parte del responsable","Fuerte","Fuerte"))))</f>
        <v/>
      </c>
      <c r="AW15" s="349"/>
      <c r="AX15" s="349"/>
      <c r="AY15" s="349"/>
      <c r="AZ15" s="349"/>
      <c r="BA15" s="349"/>
      <c r="BB15" s="352"/>
    </row>
    <row r="16" spans="1:54" ht="64">
      <c r="A16" s="310">
        <v>2</v>
      </c>
      <c r="B16" s="601" t="s">
        <v>495</v>
      </c>
      <c r="C16" s="570" t="s">
        <v>485</v>
      </c>
      <c r="D16" s="505" t="s">
        <v>66</v>
      </c>
      <c r="E16" s="505" t="s">
        <v>66</v>
      </c>
      <c r="F16" s="505" t="s">
        <v>66</v>
      </c>
      <c r="G16" s="318" t="s">
        <v>54</v>
      </c>
      <c r="H16" s="570" t="s">
        <v>496</v>
      </c>
      <c r="I16" s="321" t="s">
        <v>75</v>
      </c>
      <c r="J16" s="605">
        <f>IF(I16="","",IF(I16="Mas de 1 vez al año",5,IF(I16="Al menos 1 vez en el ultimo año",4,IF(I16="Al menos 1 vez en los ultimos 2 años",3,IF(I16="Al menos 1 vez en los ultimos 5 años",2,IF(I16="No se ha presentado en los ultimos 5 años",1,))))))</f>
        <v>1</v>
      </c>
      <c r="K16" s="315" t="str">
        <f>IF(J16&lt;=0,"",IF(J16&lt;=1,"Rara Vez",IF(J16&lt;=2,"Improbable",IF(J16&lt;=3,"Posible",IF(J16&lt;=4,"Probable","Casi seguro")))))</f>
        <v>Rara Vez</v>
      </c>
      <c r="L16" s="346">
        <v>9</v>
      </c>
      <c r="M16" s="315" t="str">
        <f>IF(L16&lt;=0,"",IF(L16&lt;=5,"Moderado",IF(L16&lt;=11,"Mayor",IF(L16&lt;=20,"Catastrofico","Catastrofico"))))</f>
        <v>Mayor</v>
      </c>
      <c r="N16" s="316" t="str">
        <f>IF(OR(AND(K16="RaraVez",M16="Insignificante"),AND(K16="Rara Vez",M16="Menor"),AND(K16="Improbable",M16="Insignificante"),AND(K16="Improbable",M16="Menor")),"Bajo",IF(OR(AND(K16="Rara Vez",M16="Moderado"),AND(K16="Improbable",M16="Moderado"),AND(K16="Posible",M16="Menor"),AND(K16="Probable",M16="Insignificante")),"Moderado",IF(OR(AND(K16="Rara Vez",M16="Mayor"),AND(K16="Improbable",M16="Mayor"),AND(K16="Posible",M16="Moderado"),AND(K16="Probable",M16="Moderado"),AND(K16="Probable",M16="Menor"),AND(K16="Casi seguro",M16="Insignificante"),AND(K16="Casi seguro",M16="Menor")),"Alto",IF(OR(AND(K16="Rara Vez",M16="Catastrofico"),AND(K16="Improbable",M16="Catastrofico"),AND(K16="Posible",M16="Catastrofico"),AND(K16="Posible",M16="Mayor"),AND(K16="Probable",M16="Catastrofico"),AND(K16="Probable",M16="Mayor"),AND(K16="Casi seguro",M16="Moderado"),AND(K16="Casi seguro",M16="Mayor"),AND(K16="Casi seguro",M16="Catastrofico")),"Extremo",""))))</f>
        <v>Alto</v>
      </c>
      <c r="O16" s="23">
        <v>1</v>
      </c>
      <c r="P16" s="20" t="s">
        <v>497</v>
      </c>
      <c r="Q16" s="1" t="s">
        <v>67</v>
      </c>
      <c r="R16" s="3">
        <f t="shared" si="0"/>
        <v>15</v>
      </c>
      <c r="S16" s="1" t="s">
        <v>68</v>
      </c>
      <c r="T16" s="4">
        <f t="shared" si="1"/>
        <v>15</v>
      </c>
      <c r="U16" s="1" t="s">
        <v>69</v>
      </c>
      <c r="V16" s="4">
        <f t="shared" si="2"/>
        <v>15</v>
      </c>
      <c r="W16" s="1" t="s">
        <v>70</v>
      </c>
      <c r="X16" s="4">
        <f t="shared" si="3"/>
        <v>15</v>
      </c>
      <c r="Y16" s="1" t="s">
        <v>71</v>
      </c>
      <c r="Z16" s="4">
        <f t="shared" si="4"/>
        <v>15</v>
      </c>
      <c r="AA16" s="1" t="s">
        <v>72</v>
      </c>
      <c r="AB16" s="4">
        <f t="shared" si="5"/>
        <v>15</v>
      </c>
      <c r="AC16" s="1" t="s">
        <v>63</v>
      </c>
      <c r="AD16" s="4">
        <f t="shared" si="6"/>
        <v>0</v>
      </c>
      <c r="AE16" s="4">
        <f t="shared" si="7"/>
        <v>90</v>
      </c>
      <c r="AF16" s="3" t="str">
        <f t="shared" si="8"/>
        <v>Moderado</v>
      </c>
      <c r="AG16" s="2" t="s">
        <v>74</v>
      </c>
      <c r="AH16" s="3" t="str">
        <f t="shared" si="9"/>
        <v>Fuerte</v>
      </c>
      <c r="AI16" s="5" t="str">
        <f t="shared" si="10"/>
        <v>Moderado</v>
      </c>
      <c r="AJ16" s="6">
        <f t="shared" si="11"/>
        <v>50</v>
      </c>
      <c r="AK16" s="3" t="str">
        <f t="shared" si="12"/>
        <v>Si</v>
      </c>
      <c r="AL16" s="310">
        <f>COUNTA(O16,O17,O18,O19,O20)</f>
        <v>1</v>
      </c>
      <c r="AM16" s="317">
        <v>50</v>
      </c>
      <c r="AN16" s="310" t="s">
        <v>451</v>
      </c>
      <c r="AO16" s="315" t="s">
        <v>26</v>
      </c>
      <c r="AP16" s="338" t="str">
        <f>IF(OR(AND(AN16="Fuerte",AO16="directamente")),"2",IF(OR(AND(AN16="Fuerte",AO16="no disminuye")),"0",IF(OR(AND(AN16="Moderado",AO16="directamente")),"1",IF(OR(AND(AN16="Moderado",AO16="no disminuye")),"0",IF(OR(AND(AN16="Debil",AO16="directamente")),"0",IF(OR(AND(AN16="Debil",AO16="no disminuye")),"0",""))))))</f>
        <v>1</v>
      </c>
      <c r="AQ16" s="341">
        <f>+J16-AP16</f>
        <v>0</v>
      </c>
      <c r="AR16" s="343">
        <f>+J16-AP16</f>
        <v>0</v>
      </c>
      <c r="AS16" s="315" t="str">
        <f>IF(AQ16&lt;-1,"",IF(AQ16&lt;=1,"Rara Vez",IF(AQ16&lt;=2,"Improbable",IF(AQ16&lt;=3,"Posible",IF(AQ16&lt;=4,"Probable","Casi seguro")))))</f>
        <v>Rara Vez</v>
      </c>
      <c r="AT16" s="315" t="str">
        <f>IF(L16&lt;=0,"",IF(L16&lt;=5,"Moderado",IF(L16&lt;=11,"Mayor",IF(L16&lt;=20,"Catastrofico","Catastrofico"))))</f>
        <v>Mayor</v>
      </c>
      <c r="AU16" s="328" t="str">
        <f>IF(OR(AND(AS16="RaraVez",AT16="Insignificante"),AND(AS16="Rara Vez",AT16="Menor"),AND(AS16="Improbable",AT16="Insignificante"),AND(AS16="Improbable",AT16="Menor")),"Bajo",IF(OR(AND(AS16="Rara Vez",AT16="Moderado"),AND(AS16="Improbable",AT16="Moderado"),AND(AS16="Posible",AT16="Menor"),AND(AS16="Probable",AT16="Insignificante")),"Moderado",IF(OR(AND(AS16="Rara Vez",AT16="Mayor"),AND(AS16="Improbable",AT16="Mayor"),AND(AS16="Posible",AT16="Moderado"),AND(AS16="Probable",AT16="Moderado"),AND(AS16="Probable",AT16="Menor"),AND(AS16="Casi seguro",AT16="Insignificante"),AND(AS16="Casi seguro",AT16="Menor")),"Alto",IF(OR(AND(AS16="Rara Vez",AT16="Catastrofico"),AND(AS16="Improbable",AT16="Catastrofico"),AND(AS16="Posible",AT16="Catastrofico"),AND(AS16="Posible",AT16="Mayor"),AND(AS16="Probable",AT16="Catastrofico"),AND(AS16="Probable",AT16="Mayor"),AND(AS16="Casi seguro",AT16="Moderado"),AND(AS16="Casi seguro",AT16="Mayor"),AND(AS16="Casi seguro",AT16="Catastrofico")),"Extremo",""))))</f>
        <v>Alto</v>
      </c>
      <c r="AV16" s="331" t="str">
        <f>IF(AU16="","",IF(AU16="Extremo","Evitar el riesgo",IF(AU16="Alto","Compartir el riesgo",IF(AU16="Moderado","Reducir el riesgo",IF(AU16="Bajo","Reducir el riesgo")))))</f>
        <v>Compartir el riesgo</v>
      </c>
      <c r="AW16" s="353" t="s">
        <v>491</v>
      </c>
      <c r="AX16" s="347">
        <v>45302</v>
      </c>
      <c r="AY16" s="347">
        <v>45658</v>
      </c>
      <c r="AZ16" s="350" t="s">
        <v>498</v>
      </c>
      <c r="BA16" s="353" t="s">
        <v>493</v>
      </c>
      <c r="BB16" s="350" t="s">
        <v>494</v>
      </c>
    </row>
    <row r="17" spans="1:54">
      <c r="A17" s="310"/>
      <c r="B17" s="601"/>
      <c r="C17" s="570"/>
      <c r="D17" s="505"/>
      <c r="E17" s="505"/>
      <c r="F17" s="505"/>
      <c r="G17" s="319"/>
      <c r="H17" s="570"/>
      <c r="I17" s="321"/>
      <c r="J17" s="605"/>
      <c r="K17" s="315"/>
      <c r="L17" s="346"/>
      <c r="M17" s="315"/>
      <c r="N17" s="316"/>
      <c r="O17" s="23"/>
      <c r="P17" s="3"/>
      <c r="Q17" s="1" t="s">
        <v>63</v>
      </c>
      <c r="R17" s="3">
        <f t="shared" si="0"/>
        <v>0</v>
      </c>
      <c r="S17" s="1" t="s">
        <v>63</v>
      </c>
      <c r="T17" s="4">
        <f t="shared" si="1"/>
        <v>0</v>
      </c>
      <c r="U17" s="1" t="s">
        <v>63</v>
      </c>
      <c r="V17" s="4">
        <f t="shared" si="2"/>
        <v>0</v>
      </c>
      <c r="W17" s="1" t="s">
        <v>63</v>
      </c>
      <c r="X17" s="4">
        <f t="shared" si="3"/>
        <v>0</v>
      </c>
      <c r="Y17" s="1" t="s">
        <v>63</v>
      </c>
      <c r="Z17" s="4">
        <f t="shared" si="4"/>
        <v>0</v>
      </c>
      <c r="AA17" s="1" t="s">
        <v>63</v>
      </c>
      <c r="AB17" s="4">
        <f t="shared" si="5"/>
        <v>0</v>
      </c>
      <c r="AC17" s="1" t="s">
        <v>63</v>
      </c>
      <c r="AD17" s="4">
        <f t="shared" si="6"/>
        <v>0</v>
      </c>
      <c r="AE17" s="4">
        <f t="shared" si="7"/>
        <v>0</v>
      </c>
      <c r="AF17" s="3" t="str">
        <f t="shared" si="8"/>
        <v/>
      </c>
      <c r="AG17" s="2" t="s">
        <v>63</v>
      </c>
      <c r="AH17" s="3" t="str">
        <f t="shared" si="9"/>
        <v>NA</v>
      </c>
      <c r="AI17" s="5" t="str">
        <f t="shared" si="10"/>
        <v>NA</v>
      </c>
      <c r="AJ17" s="6">
        <f t="shared" si="11"/>
        <v>0</v>
      </c>
      <c r="AK17" s="3" t="str">
        <f t="shared" si="12"/>
        <v>NA</v>
      </c>
      <c r="AL17" s="310"/>
      <c r="AM17" s="317"/>
      <c r="AN17" s="310"/>
      <c r="AO17" s="315"/>
      <c r="AP17" s="339"/>
      <c r="AQ17" s="342"/>
      <c r="AR17" s="344"/>
      <c r="AS17" s="315"/>
      <c r="AT17" s="315"/>
      <c r="AU17" s="329"/>
      <c r="AV17" s="332" t="str">
        <f>IF(AU17="","",IF(AU17="El control no se ejecuta por parte del responsable","Debil",IF(AU17="El control se ejecuta algunas veces por parte del responsable","Moderado",IF(AU17="El control se ejecuta de manera consistente por parte del responsable","Fuerte","Fuerte"))))</f>
        <v/>
      </c>
      <c r="AW17" s="348"/>
      <c r="AX17" s="348"/>
      <c r="AY17" s="348"/>
      <c r="AZ17" s="348"/>
      <c r="BA17" s="348"/>
      <c r="BB17" s="351"/>
    </row>
    <row r="18" spans="1:54">
      <c r="A18" s="310"/>
      <c r="B18" s="601"/>
      <c r="C18" s="570"/>
      <c r="D18" s="505"/>
      <c r="E18" s="505"/>
      <c r="F18" s="505"/>
      <c r="G18" s="319"/>
      <c r="H18" s="570"/>
      <c r="I18" s="321"/>
      <c r="J18" s="605"/>
      <c r="K18" s="315"/>
      <c r="L18" s="346"/>
      <c r="M18" s="315"/>
      <c r="N18" s="316"/>
      <c r="O18" s="23"/>
      <c r="P18" s="3"/>
      <c r="Q18" s="1" t="s">
        <v>63</v>
      </c>
      <c r="R18" s="3">
        <f t="shared" si="0"/>
        <v>0</v>
      </c>
      <c r="S18" s="1" t="s">
        <v>63</v>
      </c>
      <c r="T18" s="4">
        <f t="shared" si="1"/>
        <v>0</v>
      </c>
      <c r="U18" s="1" t="s">
        <v>63</v>
      </c>
      <c r="V18" s="4">
        <f t="shared" si="2"/>
        <v>0</v>
      </c>
      <c r="W18" s="1" t="s">
        <v>63</v>
      </c>
      <c r="X18" s="4">
        <f t="shared" si="3"/>
        <v>0</v>
      </c>
      <c r="Y18" s="1" t="s">
        <v>63</v>
      </c>
      <c r="Z18" s="4">
        <f t="shared" si="4"/>
        <v>0</v>
      </c>
      <c r="AA18" s="1" t="s">
        <v>63</v>
      </c>
      <c r="AB18" s="4">
        <f t="shared" si="5"/>
        <v>0</v>
      </c>
      <c r="AC18" s="1" t="s">
        <v>63</v>
      </c>
      <c r="AD18" s="4">
        <f t="shared" si="6"/>
        <v>0</v>
      </c>
      <c r="AE18" s="4">
        <f t="shared" si="7"/>
        <v>0</v>
      </c>
      <c r="AF18" s="3" t="str">
        <f t="shared" si="8"/>
        <v/>
      </c>
      <c r="AG18" s="2" t="s">
        <v>63</v>
      </c>
      <c r="AH18" s="3" t="str">
        <f t="shared" si="9"/>
        <v>NA</v>
      </c>
      <c r="AI18" s="5" t="str">
        <f t="shared" si="10"/>
        <v>NA</v>
      </c>
      <c r="AJ18" s="6">
        <f t="shared" si="11"/>
        <v>0</v>
      </c>
      <c r="AK18" s="3" t="str">
        <f t="shared" si="12"/>
        <v>NA</v>
      </c>
      <c r="AL18" s="310"/>
      <c r="AM18" s="317"/>
      <c r="AN18" s="310"/>
      <c r="AO18" s="315"/>
      <c r="AP18" s="339"/>
      <c r="AQ18" s="342"/>
      <c r="AR18" s="344"/>
      <c r="AS18" s="315"/>
      <c r="AT18" s="315"/>
      <c r="AU18" s="329"/>
      <c r="AV18" s="332" t="str">
        <f>IF(AU18="","",IF(AU18="El control no se ejecuta por parte del responsable","Debil",IF(AU18="El control se ejecuta algunas veces por parte del responsable","Moderado",IF(AU18="El control se ejecuta de manera consistente por parte del responsable","Fuerte","Fuerte"))))</f>
        <v/>
      </c>
      <c r="AW18" s="348"/>
      <c r="AX18" s="348"/>
      <c r="AY18" s="348"/>
      <c r="AZ18" s="348"/>
      <c r="BA18" s="348"/>
      <c r="BB18" s="351"/>
    </row>
    <row r="19" spans="1:54">
      <c r="A19" s="310"/>
      <c r="B19" s="601"/>
      <c r="C19" s="570"/>
      <c r="D19" s="505"/>
      <c r="E19" s="505"/>
      <c r="F19" s="505"/>
      <c r="G19" s="319"/>
      <c r="H19" s="570"/>
      <c r="I19" s="321"/>
      <c r="J19" s="605"/>
      <c r="K19" s="315"/>
      <c r="L19" s="346"/>
      <c r="M19" s="315"/>
      <c r="N19" s="316"/>
      <c r="O19" s="23"/>
      <c r="P19" s="3"/>
      <c r="Q19" s="1" t="s">
        <v>63</v>
      </c>
      <c r="R19" s="3">
        <f t="shared" si="0"/>
        <v>0</v>
      </c>
      <c r="S19" s="1" t="s">
        <v>63</v>
      </c>
      <c r="T19" s="4">
        <f t="shared" si="1"/>
        <v>0</v>
      </c>
      <c r="U19" s="1" t="s">
        <v>63</v>
      </c>
      <c r="V19" s="4">
        <f t="shared" si="2"/>
        <v>0</v>
      </c>
      <c r="W19" s="1" t="s">
        <v>63</v>
      </c>
      <c r="X19" s="4">
        <f t="shared" si="3"/>
        <v>0</v>
      </c>
      <c r="Y19" s="1" t="s">
        <v>63</v>
      </c>
      <c r="Z19" s="4">
        <f t="shared" si="4"/>
        <v>0</v>
      </c>
      <c r="AA19" s="1" t="s">
        <v>63</v>
      </c>
      <c r="AB19" s="4">
        <f t="shared" si="5"/>
        <v>0</v>
      </c>
      <c r="AC19" s="1" t="s">
        <v>63</v>
      </c>
      <c r="AD19" s="4">
        <f t="shared" si="6"/>
        <v>0</v>
      </c>
      <c r="AE19" s="4">
        <f t="shared" si="7"/>
        <v>0</v>
      </c>
      <c r="AF19" s="3" t="str">
        <f t="shared" si="8"/>
        <v/>
      </c>
      <c r="AG19" s="2" t="s">
        <v>63</v>
      </c>
      <c r="AH19" s="3" t="str">
        <f t="shared" si="9"/>
        <v>NA</v>
      </c>
      <c r="AI19" s="5" t="str">
        <f t="shared" si="10"/>
        <v>NA</v>
      </c>
      <c r="AJ19" s="6">
        <f t="shared" si="11"/>
        <v>0</v>
      </c>
      <c r="AK19" s="3" t="str">
        <f t="shared" si="12"/>
        <v>NA</v>
      </c>
      <c r="AL19" s="310"/>
      <c r="AM19" s="317"/>
      <c r="AN19" s="310"/>
      <c r="AO19" s="315"/>
      <c r="AP19" s="339"/>
      <c r="AQ19" s="342"/>
      <c r="AR19" s="344"/>
      <c r="AS19" s="315"/>
      <c r="AT19" s="315"/>
      <c r="AU19" s="329"/>
      <c r="AV19" s="332" t="str">
        <f>IF(AU19="","",IF(AU19="El control no se ejecuta por parte del responsable","Debil",IF(AU19="El control se ejecuta algunas veces por parte del responsable","Moderado",IF(AU19="El control se ejecuta de manera consistente por parte del responsable","Fuerte","Fuerte"))))</f>
        <v/>
      </c>
      <c r="AW19" s="348"/>
      <c r="AX19" s="348"/>
      <c r="AY19" s="348"/>
      <c r="AZ19" s="348"/>
      <c r="BA19" s="348"/>
      <c r="BB19" s="351"/>
    </row>
    <row r="20" spans="1:54">
      <c r="A20" s="310"/>
      <c r="B20" s="601"/>
      <c r="C20" s="570"/>
      <c r="D20" s="505"/>
      <c r="E20" s="505"/>
      <c r="F20" s="505"/>
      <c r="G20" s="320"/>
      <c r="H20" s="570"/>
      <c r="I20" s="321"/>
      <c r="J20" s="605"/>
      <c r="K20" s="315"/>
      <c r="L20" s="346"/>
      <c r="M20" s="315"/>
      <c r="N20" s="316"/>
      <c r="O20" s="23"/>
      <c r="P20" s="3"/>
      <c r="Q20" s="1" t="s">
        <v>63</v>
      </c>
      <c r="R20" s="3">
        <f t="shared" si="0"/>
        <v>0</v>
      </c>
      <c r="S20" s="1" t="s">
        <v>63</v>
      </c>
      <c r="T20" s="4">
        <f t="shared" si="1"/>
        <v>0</v>
      </c>
      <c r="U20" s="1" t="s">
        <v>63</v>
      </c>
      <c r="V20" s="4">
        <f t="shared" si="2"/>
        <v>0</v>
      </c>
      <c r="W20" s="1" t="s">
        <v>63</v>
      </c>
      <c r="X20" s="4">
        <f t="shared" si="3"/>
        <v>0</v>
      </c>
      <c r="Y20" s="1" t="s">
        <v>63</v>
      </c>
      <c r="Z20" s="4">
        <f t="shared" si="4"/>
        <v>0</v>
      </c>
      <c r="AA20" s="1" t="s">
        <v>63</v>
      </c>
      <c r="AB20" s="4">
        <f t="shared" si="5"/>
        <v>0</v>
      </c>
      <c r="AC20" s="1" t="s">
        <v>63</v>
      </c>
      <c r="AD20" s="4">
        <f t="shared" si="6"/>
        <v>0</v>
      </c>
      <c r="AE20" s="4">
        <f t="shared" si="7"/>
        <v>0</v>
      </c>
      <c r="AF20" s="3" t="str">
        <f t="shared" si="8"/>
        <v/>
      </c>
      <c r="AG20" s="2" t="s">
        <v>63</v>
      </c>
      <c r="AH20" s="3" t="str">
        <f t="shared" si="9"/>
        <v>NA</v>
      </c>
      <c r="AI20" s="5" t="str">
        <f t="shared" si="10"/>
        <v>NA</v>
      </c>
      <c r="AJ20" s="6">
        <f t="shared" si="11"/>
        <v>0</v>
      </c>
      <c r="AK20" s="3" t="str">
        <f t="shared" si="12"/>
        <v>NA</v>
      </c>
      <c r="AL20" s="310"/>
      <c r="AM20" s="317"/>
      <c r="AN20" s="310"/>
      <c r="AO20" s="315"/>
      <c r="AP20" s="340"/>
      <c r="AQ20" s="342"/>
      <c r="AR20" s="345"/>
      <c r="AS20" s="315"/>
      <c r="AT20" s="315"/>
      <c r="AU20" s="330"/>
      <c r="AV20" s="333" t="str">
        <f>IF(AU20="","",IF(AU20="El control no se ejecuta por parte del responsable","Debil",IF(AU20="El control se ejecuta algunas veces por parte del responsable","Moderado",IF(AU20="El control se ejecuta de manera consistente por parte del responsable","Fuerte","Fuerte"))))</f>
        <v/>
      </c>
      <c r="AW20" s="349"/>
      <c r="AX20" s="349"/>
      <c r="AY20" s="349"/>
      <c r="AZ20" s="349"/>
      <c r="BA20" s="349"/>
      <c r="BB20" s="352"/>
    </row>
  </sheetData>
  <mergeCells count="113">
    <mergeCell ref="AX16:AX20"/>
    <mergeCell ref="AY16:AY20"/>
    <mergeCell ref="AZ16:AZ20"/>
    <mergeCell ref="BA16:BA20"/>
    <mergeCell ref="BB16:BB20"/>
    <mergeCell ref="AR16:AR20"/>
    <mergeCell ref="AS16:AS20"/>
    <mergeCell ref="AT16:AT20"/>
    <mergeCell ref="AU16:AU20"/>
    <mergeCell ref="AV16:AV20"/>
    <mergeCell ref="AW16:AW20"/>
    <mergeCell ref="AL16:AL20"/>
    <mergeCell ref="AM16:AM20"/>
    <mergeCell ref="AN16:AN20"/>
    <mergeCell ref="AO16:AO20"/>
    <mergeCell ref="AP16:AP20"/>
    <mergeCell ref="AQ16:AQ20"/>
    <mergeCell ref="I16:I20"/>
    <mergeCell ref="J16:J20"/>
    <mergeCell ref="K16:K20"/>
    <mergeCell ref="L16:L20"/>
    <mergeCell ref="M16:M20"/>
    <mergeCell ref="N16:N20"/>
    <mergeCell ref="BA11:BA15"/>
    <mergeCell ref="BB11:BB15"/>
    <mergeCell ref="A16:A20"/>
    <mergeCell ref="B16:B20"/>
    <mergeCell ref="C16:C20"/>
    <mergeCell ref="D16:D20"/>
    <mergeCell ref="E16:E20"/>
    <mergeCell ref="F16:F20"/>
    <mergeCell ref="G16:G20"/>
    <mergeCell ref="H16:H20"/>
    <mergeCell ref="AU11:AU15"/>
    <mergeCell ref="AV11:AV15"/>
    <mergeCell ref="AW11:AW15"/>
    <mergeCell ref="AX11:AX15"/>
    <mergeCell ref="AY11:AY15"/>
    <mergeCell ref="AZ11:AZ15"/>
    <mergeCell ref="AO11:AO15"/>
    <mergeCell ref="AP11:AP15"/>
    <mergeCell ref="AQ11:AQ15"/>
    <mergeCell ref="AR11:AR15"/>
    <mergeCell ref="AS11:AS15"/>
    <mergeCell ref="AT11:AT15"/>
    <mergeCell ref="L11:L15"/>
    <mergeCell ref="M11:M15"/>
    <mergeCell ref="AL11:AL15"/>
    <mergeCell ref="AM11:AM15"/>
    <mergeCell ref="AN11:AN15"/>
    <mergeCell ref="F11:F15"/>
    <mergeCell ref="G11:G15"/>
    <mergeCell ref="H11:H15"/>
    <mergeCell ref="I11:I15"/>
    <mergeCell ref="J11:J15"/>
    <mergeCell ref="K11:K15"/>
    <mergeCell ref="J9:J10"/>
    <mergeCell ref="K9:K10"/>
    <mergeCell ref="L9:L10"/>
    <mergeCell ref="M9:M10"/>
    <mergeCell ref="N9:N10"/>
    <mergeCell ref="A11:A15"/>
    <mergeCell ref="B11:B15"/>
    <mergeCell ref="C11:C15"/>
    <mergeCell ref="D11:D15"/>
    <mergeCell ref="E11:E15"/>
    <mergeCell ref="A7:A10"/>
    <mergeCell ref="B7:H8"/>
    <mergeCell ref="I7:K8"/>
    <mergeCell ref="L7:N8"/>
    <mergeCell ref="B9:B10"/>
    <mergeCell ref="C9:G9"/>
    <mergeCell ref="H9:H10"/>
    <mergeCell ref="I9:I10"/>
    <mergeCell ref="N11:N15"/>
    <mergeCell ref="AZ7:AZ10"/>
    <mergeCell ref="BA7:BA10"/>
    <mergeCell ref="BB7:BB10"/>
    <mergeCell ref="O8:O10"/>
    <mergeCell ref="P8:P10"/>
    <mergeCell ref="Q8:AO9"/>
    <mergeCell ref="AP8:AP10"/>
    <mergeCell ref="AQ8:AQ10"/>
    <mergeCell ref="AR8:AR10"/>
    <mergeCell ref="AT7:AT10"/>
    <mergeCell ref="AU7:AU10"/>
    <mergeCell ref="AV7:AV10"/>
    <mergeCell ref="AW7:AW10"/>
    <mergeCell ref="AX7:AX10"/>
    <mergeCell ref="AY7:AY10"/>
    <mergeCell ref="O7:AR7"/>
    <mergeCell ref="AS7:AS10"/>
    <mergeCell ref="W5:Z5"/>
    <mergeCell ref="AA5:AB5"/>
    <mergeCell ref="AC5:AE5"/>
    <mergeCell ref="A6:F6"/>
    <mergeCell ref="G6:O6"/>
    <mergeCell ref="Q6:AE6"/>
    <mergeCell ref="A5:F5"/>
    <mergeCell ref="G5:H5"/>
    <mergeCell ref="J5:M5"/>
    <mergeCell ref="N5:O5"/>
    <mergeCell ref="R5:S5"/>
    <mergeCell ref="T5:V5"/>
    <mergeCell ref="A1:B4"/>
    <mergeCell ref="C1:AZ1"/>
    <mergeCell ref="BA1:BB1"/>
    <mergeCell ref="C2:AZ2"/>
    <mergeCell ref="BA2:BB2"/>
    <mergeCell ref="C3:AZ3"/>
    <mergeCell ref="BA3:BB3"/>
    <mergeCell ref="C4:AZ4"/>
    <mergeCell ref="BA4:BB4"/>
  </mergeCells>
  <conditionalFormatting sqref="K11">
    <cfRule type="cellIs" dxfId="771" priority="48" operator="equal">
      <formula>"Rara Vez"</formula>
    </cfRule>
    <cfRule type="cellIs" dxfId="770" priority="47" operator="equal">
      <formula>"Improbable"</formula>
    </cfRule>
    <cfRule type="cellIs" dxfId="769" priority="46" operator="equal">
      <formula>"Posible"</formula>
    </cfRule>
    <cfRule type="cellIs" dxfId="768" priority="45" operator="equal">
      <formula>"Probable"</formula>
    </cfRule>
    <cfRule type="cellIs" dxfId="767" priority="44" operator="equal">
      <formula>"Casi seguro"</formula>
    </cfRule>
  </conditionalFormatting>
  <conditionalFormatting sqref="K16">
    <cfRule type="cellIs" dxfId="766" priority="53" operator="equal">
      <formula>"Rara Vez"</formula>
    </cfRule>
    <cfRule type="cellIs" dxfId="765" priority="52" operator="equal">
      <formula>"Improbable"</formula>
    </cfRule>
    <cfRule type="cellIs" dxfId="764" priority="51" operator="equal">
      <formula>"Posible"</formula>
    </cfRule>
    <cfRule type="cellIs" dxfId="763" priority="50" operator="equal">
      <formula>"Probable"</formula>
    </cfRule>
    <cfRule type="cellIs" dxfId="762" priority="49" operator="equal">
      <formula>"Casi seguro"</formula>
    </cfRule>
  </conditionalFormatting>
  <conditionalFormatting sqref="M11">
    <cfRule type="cellIs" dxfId="761" priority="43" operator="equal">
      <formula>"Moderado"</formula>
    </cfRule>
    <cfRule type="cellIs" dxfId="760" priority="42" operator="equal">
      <formula>"Mayor"</formula>
    </cfRule>
    <cfRule type="cellIs" dxfId="759" priority="41" operator="equal">
      <formula>"Catastrofico"</formula>
    </cfRule>
  </conditionalFormatting>
  <conditionalFormatting sqref="M16">
    <cfRule type="cellIs" dxfId="758" priority="34" operator="equal">
      <formula>"Catastrofico"</formula>
    </cfRule>
    <cfRule type="cellIs" dxfId="757" priority="35" operator="equal">
      <formula>"Mayor"</formula>
    </cfRule>
    <cfRule type="cellIs" dxfId="756" priority="36" operator="equal">
      <formula>"Moderado"</formula>
    </cfRule>
  </conditionalFormatting>
  <conditionalFormatting sqref="N11">
    <cfRule type="cellIs" dxfId="755" priority="37" operator="equal">
      <formula>"Extremo"</formula>
    </cfRule>
    <cfRule type="cellIs" dxfId="754" priority="38" operator="equal">
      <formula>"Alto"</formula>
    </cfRule>
    <cfRule type="cellIs" dxfId="753" priority="40" operator="equal">
      <formula>"Bajo"</formula>
    </cfRule>
    <cfRule type="cellIs" dxfId="752" priority="39" operator="equal">
      <formula>"Moderado"</formula>
    </cfRule>
  </conditionalFormatting>
  <conditionalFormatting sqref="N16">
    <cfRule type="cellIs" dxfId="751" priority="30" operator="equal">
      <formula>"Extremo"</formula>
    </cfRule>
    <cfRule type="cellIs" dxfId="750" priority="33" operator="equal">
      <formula>"Bajo"</formula>
    </cfRule>
    <cfRule type="cellIs" dxfId="749" priority="31" operator="equal">
      <formula>"Alto"</formula>
    </cfRule>
    <cfRule type="cellIs" dxfId="748" priority="32" operator="equal">
      <formula>"Moderado"</formula>
    </cfRule>
  </conditionalFormatting>
  <conditionalFormatting sqref="AG11:AG20">
    <cfRule type="cellIs" dxfId="747" priority="13" operator="equal">
      <formula>"Catastrofico"</formula>
    </cfRule>
    <cfRule type="cellIs" dxfId="746" priority="16" operator="equal">
      <formula>"Menor"</formula>
    </cfRule>
    <cfRule type="cellIs" dxfId="745" priority="14" operator="equal">
      <formula>"Mayor"</formula>
    </cfRule>
    <cfRule type="cellIs" dxfId="744" priority="17" operator="equal">
      <formula>"Leve"</formula>
    </cfRule>
    <cfRule type="cellIs" dxfId="743" priority="15" operator="equal">
      <formula>"Moderado"</formula>
    </cfRule>
  </conditionalFormatting>
  <conditionalFormatting sqref="AS11">
    <cfRule type="cellIs" dxfId="742" priority="29" operator="equal">
      <formula>"Rara Vez"</formula>
    </cfRule>
    <cfRule type="cellIs" dxfId="741" priority="28" operator="equal">
      <formula>"Improbable"</formula>
    </cfRule>
    <cfRule type="cellIs" dxfId="740" priority="27" operator="equal">
      <formula>"Posible"</formula>
    </cfRule>
    <cfRule type="cellIs" dxfId="739" priority="26" operator="equal">
      <formula>"Probable"</formula>
    </cfRule>
    <cfRule type="cellIs" dxfId="738" priority="25" operator="equal">
      <formula>"Casi seguro"</formula>
    </cfRule>
  </conditionalFormatting>
  <conditionalFormatting sqref="AS16">
    <cfRule type="cellIs" dxfId="737" priority="12" operator="equal">
      <formula>"Rara Vez"</formula>
    </cfRule>
    <cfRule type="cellIs" dxfId="736" priority="9" operator="equal">
      <formula>"Probable"</formula>
    </cfRule>
    <cfRule type="cellIs" dxfId="735" priority="8" operator="equal">
      <formula>"Casi seguro"</formula>
    </cfRule>
    <cfRule type="cellIs" dxfId="734" priority="10" operator="equal">
      <formula>"Posible"</formula>
    </cfRule>
    <cfRule type="cellIs" dxfId="733" priority="11" operator="equal">
      <formula>"Improbable"</formula>
    </cfRule>
  </conditionalFormatting>
  <conditionalFormatting sqref="AT11">
    <cfRule type="cellIs" dxfId="732" priority="23" operator="equal">
      <formula>"Mayor"</formula>
    </cfRule>
    <cfRule type="cellIs" dxfId="731" priority="24" operator="equal">
      <formula>"Moderado"</formula>
    </cfRule>
    <cfRule type="cellIs" dxfId="730" priority="22" operator="equal">
      <formula>"Catastrofico"</formula>
    </cfRule>
  </conditionalFormatting>
  <conditionalFormatting sqref="AT16">
    <cfRule type="cellIs" dxfId="729" priority="7" operator="equal">
      <formula>"Moderado"</formula>
    </cfRule>
    <cfRule type="cellIs" dxfId="728" priority="5" operator="equal">
      <formula>"Catastrofico"</formula>
    </cfRule>
    <cfRule type="cellIs" dxfId="727" priority="6" operator="equal">
      <formula>"Mayor"</formula>
    </cfRule>
  </conditionalFormatting>
  <conditionalFormatting sqref="AU11">
    <cfRule type="cellIs" dxfId="726" priority="19" operator="equal">
      <formula>"Alto"</formula>
    </cfRule>
    <cfRule type="cellIs" dxfId="725" priority="18" operator="equal">
      <formula>"Extremo"</formula>
    </cfRule>
    <cfRule type="cellIs" dxfId="724" priority="21" operator="equal">
      <formula>"Bajo"</formula>
    </cfRule>
    <cfRule type="cellIs" dxfId="723" priority="20" operator="equal">
      <formula>"Moderado"</formula>
    </cfRule>
  </conditionalFormatting>
  <conditionalFormatting sqref="AU16">
    <cfRule type="cellIs" dxfId="722" priority="4" operator="equal">
      <formula>"Bajo"</formula>
    </cfRule>
    <cfRule type="cellIs" dxfId="721" priority="3" operator="equal">
      <formula>"Moderado"</formula>
    </cfRule>
    <cfRule type="cellIs" dxfId="720" priority="2" operator="equal">
      <formula>"Alto"</formula>
    </cfRule>
    <cfRule type="cellIs" dxfId="719" priority="1" operator="equal">
      <formula>"Extremo"</formula>
    </cfRule>
  </conditionalFormatting>
  <dataValidations count="12">
    <dataValidation type="list" allowBlank="1" showInputMessage="1" showErrorMessage="1" sqref="R5" xr:uid="{00000000-0002-0000-0F00-000000000000}">
      <formula1>"Estrategico,Misional,Apoyo"</formula1>
    </dataValidation>
    <dataValidation type="list" allowBlank="1" showInputMessage="1" showErrorMessage="1" sqref="I11:I20" xr:uid="{00000000-0002-0000-0F00-000001000000}">
      <formula1>"N/A, Mas de 1 vez al año,Al menos 1 vez en el ultimo año,Al menos 1 vez en los ultimos 2 años,Al menos 1 vez en los ultimos 5 años,No se ha presentado en los ultimos 5 años"</formula1>
    </dataValidation>
    <dataValidation type="list" allowBlank="1" showInputMessage="1" showErrorMessage="1" sqref="G11:G20" xr:uid="{00000000-0002-0000-0F00-000002000000}">
      <formula1>"CORRUPCION,NA"</formula1>
    </dataValidation>
    <dataValidation type="list" allowBlank="1" showInputMessage="1" showErrorMessage="1" sqref="AO16 AO11" xr:uid="{00000000-0002-0000-0F00-000003000000}">
      <formula1>"directamente,no disminuye"</formula1>
    </dataValidation>
    <dataValidation type="list" allowBlank="1" showInputMessage="1" showErrorMessage="1" sqref="AG11:AG20" xr:uid="{00000000-0002-0000-0F00-000004000000}">
      <formula1>"NA,El control se ejecuta de manera consistente por parte del responsable,El control se ejecuta algunas veces por parte del responsable,El control no se ejecuta por parte del responsable"</formula1>
    </dataValidation>
    <dataValidation type="list" allowBlank="1" showInputMessage="1" showErrorMessage="1" sqref="AC11:AC20" xr:uid="{00000000-0002-0000-0F00-000005000000}">
      <formula1>"Completa,Incompleta,No existe,NA"</formula1>
    </dataValidation>
    <dataValidation type="list" allowBlank="1" showInputMessage="1" showErrorMessage="1" sqref="AA11:AA20" xr:uid="{00000000-0002-0000-0F00-000006000000}">
      <formula1>"NA,Se investigan y resuelven oportunamente,No se investigan y resuelven oportunamente"</formula1>
    </dataValidation>
    <dataValidation type="list" allowBlank="1" showInputMessage="1" showErrorMessage="1" sqref="Y11:Y20" xr:uid="{00000000-0002-0000-0F00-000007000000}">
      <formula1>"Confiable,No confiable,NA"</formula1>
    </dataValidation>
    <dataValidation type="list" allowBlank="1" showInputMessage="1" showErrorMessage="1" sqref="W11:W20" xr:uid="{00000000-0002-0000-0F00-000008000000}">
      <formula1>"Prevenir, Detectar,No es control,NA"</formula1>
    </dataValidation>
    <dataValidation type="list" allowBlank="1" showInputMessage="1" showErrorMessage="1" sqref="U11:U20" xr:uid="{00000000-0002-0000-0F00-000009000000}">
      <formula1>"Oportuna, Inoportuna,NA"</formula1>
    </dataValidation>
    <dataValidation type="list" allowBlank="1" showInputMessage="1" showErrorMessage="1" sqref="S11:S20" xr:uid="{00000000-0002-0000-0F00-00000A000000}">
      <formula1>"Adecuado, Inadecuado,NA"</formula1>
    </dataValidation>
    <dataValidation type="list" allowBlank="1" showInputMessage="1" showErrorMessage="1" sqref="Q11:Q20" xr:uid="{00000000-0002-0000-0F00-00000B000000}">
      <formula1>"Asignado, No Asignado,NA"</formula1>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B35"/>
  <sheetViews>
    <sheetView zoomScale="80" zoomScaleNormal="80" workbookViewId="0">
      <selection activeCell="L11" sqref="L11:L15"/>
    </sheetView>
  </sheetViews>
  <sheetFormatPr baseColWidth="10" defaultRowHeight="15"/>
  <cols>
    <col min="1" max="1" width="6.5" customWidth="1"/>
    <col min="2" max="2" width="16.83203125" customWidth="1"/>
    <col min="3" max="6" width="4.1640625" customWidth="1"/>
    <col min="7" max="7" width="13.83203125" customWidth="1"/>
    <col min="8" max="8" width="16.5" bestFit="1" customWidth="1"/>
    <col min="9" max="9" width="11.33203125" customWidth="1"/>
    <col min="10" max="10" width="8.6640625" customWidth="1"/>
    <col min="11" max="11" width="11.5" customWidth="1"/>
    <col min="12" max="12" width="10.1640625" customWidth="1"/>
    <col min="13" max="13" width="14" customWidth="1"/>
    <col min="14" max="14" width="12.6640625" customWidth="1"/>
    <col min="15" max="15" width="8.5" customWidth="1"/>
    <col min="16" max="16" width="67.5" customWidth="1"/>
    <col min="17" max="17" width="12.33203125" customWidth="1"/>
    <col min="18" max="18" width="5.6640625" customWidth="1"/>
    <col min="19" max="19" width="9.83203125" customWidth="1"/>
    <col min="20" max="20" width="6.83203125" customWidth="1"/>
    <col min="21" max="21" width="9.6640625" customWidth="1"/>
    <col min="22" max="22" width="6.83203125" customWidth="1"/>
    <col min="23" max="23" width="8.5" customWidth="1"/>
    <col min="24" max="24" width="6.83203125" customWidth="1"/>
    <col min="25" max="25" width="12.1640625" customWidth="1"/>
    <col min="26" max="26" width="6.83203125" customWidth="1"/>
    <col min="27" max="27" width="12.5" customWidth="1"/>
    <col min="28" max="28" width="6.1640625" customWidth="1"/>
    <col min="29" max="30" width="9.83203125" customWidth="1"/>
    <col min="31" max="31" width="8.83203125" customWidth="1"/>
    <col min="32" max="33" width="13.6640625" customWidth="1"/>
    <col min="34" max="41" width="10.83203125" customWidth="1"/>
    <col min="42" max="42" width="8.5" customWidth="1"/>
    <col min="43" max="43" width="0" hidden="1" customWidth="1"/>
    <col min="44" max="44" width="8.5" customWidth="1"/>
    <col min="45" max="45" width="12" customWidth="1"/>
    <col min="46" max="46" width="13.33203125" customWidth="1"/>
    <col min="47" max="47" width="12.6640625" customWidth="1"/>
    <col min="48" max="48" width="12" customWidth="1"/>
    <col min="49" max="49" width="17.33203125" customWidth="1"/>
    <col min="50" max="51" width="9.5" customWidth="1"/>
    <col min="52" max="54" width="17.33203125" customWidth="1"/>
  </cols>
  <sheetData>
    <row r="1" spans="1:54" ht="16">
      <c r="A1" s="413"/>
      <c r="B1" s="413"/>
      <c r="C1" s="282" t="s">
        <v>55</v>
      </c>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283" t="s">
        <v>56</v>
      </c>
      <c r="BB1" s="284"/>
    </row>
    <row r="2" spans="1:54" ht="16">
      <c r="A2" s="413"/>
      <c r="B2" s="413"/>
      <c r="C2" s="282" t="s">
        <v>57</v>
      </c>
      <c r="D2" s="282"/>
      <c r="E2" s="282"/>
      <c r="F2" s="282"/>
      <c r="G2" s="282"/>
      <c r="H2" s="282"/>
      <c r="I2" s="282"/>
      <c r="J2" s="282"/>
      <c r="K2" s="282"/>
      <c r="L2" s="282"/>
      <c r="M2" s="282"/>
      <c r="N2" s="282"/>
      <c r="O2" s="282"/>
      <c r="P2" s="282"/>
      <c r="Q2" s="282"/>
      <c r="R2" s="282"/>
      <c r="S2" s="282"/>
      <c r="T2" s="282"/>
      <c r="U2" s="282"/>
      <c r="V2" s="282"/>
      <c r="W2" s="282"/>
      <c r="X2" s="282"/>
      <c r="Y2" s="282"/>
      <c r="Z2" s="282"/>
      <c r="AA2" s="282"/>
      <c r="AB2" s="282"/>
      <c r="AC2" s="282"/>
      <c r="AD2" s="282"/>
      <c r="AE2" s="282"/>
      <c r="AF2" s="282"/>
      <c r="AG2" s="282"/>
      <c r="AH2" s="282"/>
      <c r="AI2" s="282"/>
      <c r="AJ2" s="282"/>
      <c r="AK2" s="282"/>
      <c r="AL2" s="282"/>
      <c r="AM2" s="282"/>
      <c r="AN2" s="282"/>
      <c r="AO2" s="282"/>
      <c r="AP2" s="282"/>
      <c r="AQ2" s="282"/>
      <c r="AR2" s="282"/>
      <c r="AS2" s="282"/>
      <c r="AT2" s="282"/>
      <c r="AU2" s="282"/>
      <c r="AV2" s="282"/>
      <c r="AW2" s="282"/>
      <c r="AX2" s="282"/>
      <c r="AY2" s="282"/>
      <c r="AZ2" s="282"/>
      <c r="BA2" s="283" t="s">
        <v>64</v>
      </c>
      <c r="BB2" s="283"/>
    </row>
    <row r="3" spans="1:54" ht="16">
      <c r="A3" s="413"/>
      <c r="B3" s="413"/>
      <c r="C3" s="285" t="s">
        <v>58</v>
      </c>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7"/>
      <c r="BA3" s="283" t="s">
        <v>65</v>
      </c>
      <c r="BB3" s="283"/>
    </row>
    <row r="4" spans="1:54" ht="16">
      <c r="A4" s="413"/>
      <c r="B4" s="413"/>
      <c r="C4" s="288" t="s">
        <v>124</v>
      </c>
      <c r="D4" s="289"/>
      <c r="E4" s="289"/>
      <c r="F4" s="289"/>
      <c r="G4" s="289"/>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90"/>
      <c r="BA4" s="283" t="s">
        <v>59</v>
      </c>
      <c r="BB4" s="283"/>
    </row>
    <row r="5" spans="1:54" ht="17">
      <c r="A5" s="397" t="s">
        <v>125</v>
      </c>
      <c r="B5" s="398"/>
      <c r="C5" s="398"/>
      <c r="D5" s="398"/>
      <c r="E5" s="398"/>
      <c r="F5" s="399"/>
      <c r="G5" s="406" t="s">
        <v>60</v>
      </c>
      <c r="H5" s="407"/>
      <c r="I5" s="46" t="s">
        <v>126</v>
      </c>
      <c r="J5" s="408" t="s">
        <v>499</v>
      </c>
      <c r="K5" s="409"/>
      <c r="L5" s="409"/>
      <c r="M5" s="409"/>
      <c r="N5" s="271" t="s">
        <v>128</v>
      </c>
      <c r="O5" s="272"/>
      <c r="P5" s="8"/>
      <c r="Q5" s="47" t="s">
        <v>129</v>
      </c>
      <c r="R5" s="410" t="s">
        <v>413</v>
      </c>
      <c r="S5" s="411"/>
      <c r="T5" s="308" t="s">
        <v>61</v>
      </c>
      <c r="U5" s="309"/>
      <c r="V5" s="412"/>
      <c r="W5" s="583"/>
      <c r="X5" s="274"/>
      <c r="Y5" s="274"/>
      <c r="Z5" s="275"/>
      <c r="AA5" s="271" t="s">
        <v>62</v>
      </c>
      <c r="AB5" s="272"/>
      <c r="AC5" s="394">
        <v>2023</v>
      </c>
      <c r="AD5" s="395"/>
      <c r="AE5" s="396"/>
      <c r="AF5" s="9"/>
      <c r="AG5" s="9"/>
      <c r="AH5" s="9"/>
      <c r="AI5" s="9"/>
      <c r="AJ5" s="9"/>
      <c r="AK5" s="9"/>
      <c r="AL5" s="9"/>
      <c r="AM5" s="9"/>
      <c r="AN5" s="9"/>
      <c r="AO5" s="9"/>
      <c r="AP5" s="9"/>
      <c r="AQ5" s="9"/>
      <c r="AR5" s="9"/>
      <c r="AS5" s="9"/>
      <c r="AT5" s="9"/>
      <c r="AU5" s="9"/>
      <c r="AV5" s="9"/>
      <c r="AW5" s="9"/>
      <c r="AX5" s="9"/>
      <c r="AY5" s="9"/>
      <c r="AZ5" s="9"/>
      <c r="BA5" s="9"/>
      <c r="BB5" s="10"/>
    </row>
    <row r="6" spans="1:54">
      <c r="A6" s="397" t="s">
        <v>131</v>
      </c>
      <c r="B6" s="398"/>
      <c r="C6" s="398"/>
      <c r="D6" s="398"/>
      <c r="E6" s="398"/>
      <c r="F6" s="399"/>
      <c r="G6" s="400"/>
      <c r="H6" s="401"/>
      <c r="I6" s="401"/>
      <c r="J6" s="401"/>
      <c r="K6" s="401"/>
      <c r="L6" s="401"/>
      <c r="M6" s="401"/>
      <c r="N6" s="401"/>
      <c r="O6" s="402"/>
      <c r="P6" s="48" t="s">
        <v>133</v>
      </c>
      <c r="Q6" s="403"/>
      <c r="R6" s="404"/>
      <c r="S6" s="404"/>
      <c r="T6" s="404"/>
      <c r="U6" s="404"/>
      <c r="V6" s="404"/>
      <c r="W6" s="404"/>
      <c r="X6" s="404"/>
      <c r="Y6" s="404"/>
      <c r="Z6" s="404"/>
      <c r="AA6" s="404"/>
      <c r="AB6" s="404"/>
      <c r="AC6" s="404"/>
      <c r="AD6" s="404"/>
      <c r="AE6" s="405"/>
      <c r="AF6" s="49"/>
      <c r="AG6" s="49"/>
      <c r="AH6" s="49"/>
      <c r="AI6" s="49"/>
      <c r="AJ6" s="49"/>
      <c r="AK6" s="49"/>
      <c r="AL6" s="49"/>
      <c r="AM6" s="49"/>
      <c r="AN6" s="49"/>
      <c r="AO6" s="49"/>
      <c r="AP6" s="49"/>
      <c r="AQ6" s="49"/>
      <c r="AR6" s="49"/>
      <c r="AS6" s="49"/>
      <c r="AT6" s="49"/>
      <c r="AU6" s="49"/>
      <c r="AV6" s="49"/>
      <c r="AW6" s="49"/>
      <c r="AX6" s="49"/>
      <c r="AY6" s="49"/>
      <c r="AZ6" s="49"/>
      <c r="BA6" s="49"/>
      <c r="BB6" s="50"/>
    </row>
    <row r="7" spans="1:54" ht="16">
      <c r="A7" s="291" t="s">
        <v>37</v>
      </c>
      <c r="B7" s="295" t="s">
        <v>38</v>
      </c>
      <c r="C7" s="296"/>
      <c r="D7" s="296"/>
      <c r="E7" s="296"/>
      <c r="F7" s="296"/>
      <c r="G7" s="296"/>
      <c r="H7" s="297"/>
      <c r="I7" s="307" t="s">
        <v>39</v>
      </c>
      <c r="J7" s="307"/>
      <c r="K7" s="307"/>
      <c r="L7" s="295" t="s">
        <v>40</v>
      </c>
      <c r="M7" s="296"/>
      <c r="N7" s="296"/>
      <c r="O7" s="308" t="s">
        <v>0</v>
      </c>
      <c r="P7" s="309"/>
      <c r="Q7" s="309"/>
      <c r="R7" s="309"/>
      <c r="S7" s="309"/>
      <c r="T7" s="309"/>
      <c r="U7" s="309"/>
      <c r="V7" s="309"/>
      <c r="W7" s="309"/>
      <c r="X7" s="309"/>
      <c r="Y7" s="309"/>
      <c r="Z7" s="309"/>
      <c r="AA7" s="309"/>
      <c r="AB7" s="309"/>
      <c r="AC7" s="309"/>
      <c r="AD7" s="309"/>
      <c r="AE7" s="309"/>
      <c r="AF7" s="309"/>
      <c r="AG7" s="309"/>
      <c r="AH7" s="309"/>
      <c r="AI7" s="309"/>
      <c r="AJ7" s="309"/>
      <c r="AK7" s="309"/>
      <c r="AL7" s="309"/>
      <c r="AM7" s="309"/>
      <c r="AN7" s="309"/>
      <c r="AO7" s="309"/>
      <c r="AP7" s="309"/>
      <c r="AQ7" s="309"/>
      <c r="AR7" s="309"/>
      <c r="AS7" s="307" t="s">
        <v>27</v>
      </c>
      <c r="AT7" s="307" t="s">
        <v>28</v>
      </c>
      <c r="AU7" s="307" t="s">
        <v>29</v>
      </c>
      <c r="AV7" s="307" t="s">
        <v>30</v>
      </c>
      <c r="AW7" s="291" t="s">
        <v>31</v>
      </c>
      <c r="AX7" s="291" t="s">
        <v>32</v>
      </c>
      <c r="AY7" s="291" t="s">
        <v>33</v>
      </c>
      <c r="AZ7" s="291" t="s">
        <v>34</v>
      </c>
      <c r="BA7" s="291" t="s">
        <v>35</v>
      </c>
      <c r="BB7" s="291" t="s">
        <v>36</v>
      </c>
    </row>
    <row r="8" spans="1:54">
      <c r="A8" s="292"/>
      <c r="B8" s="298"/>
      <c r="C8" s="299"/>
      <c r="D8" s="299"/>
      <c r="E8" s="299"/>
      <c r="F8" s="299"/>
      <c r="G8" s="299"/>
      <c r="H8" s="300"/>
      <c r="I8" s="307"/>
      <c r="J8" s="307"/>
      <c r="K8" s="307"/>
      <c r="L8" s="298"/>
      <c r="M8" s="299"/>
      <c r="N8" s="299"/>
      <c r="O8" s="294" t="s">
        <v>1</v>
      </c>
      <c r="P8" s="294" t="s">
        <v>2</v>
      </c>
      <c r="Q8" s="295" t="s">
        <v>3</v>
      </c>
      <c r="R8" s="296"/>
      <c r="S8" s="296"/>
      <c r="T8" s="296"/>
      <c r="U8" s="296"/>
      <c r="V8" s="296"/>
      <c r="W8" s="296"/>
      <c r="X8" s="296"/>
      <c r="Y8" s="296"/>
      <c r="Z8" s="296"/>
      <c r="AA8" s="296"/>
      <c r="AB8" s="296"/>
      <c r="AC8" s="296"/>
      <c r="AD8" s="296"/>
      <c r="AE8" s="296"/>
      <c r="AF8" s="296"/>
      <c r="AG8" s="296"/>
      <c r="AH8" s="296"/>
      <c r="AI8" s="296"/>
      <c r="AJ8" s="296"/>
      <c r="AK8" s="296"/>
      <c r="AL8" s="296"/>
      <c r="AM8" s="296"/>
      <c r="AN8" s="296"/>
      <c r="AO8" s="297"/>
      <c r="AP8" s="301" t="s">
        <v>4</v>
      </c>
      <c r="AQ8" s="291" t="s">
        <v>5</v>
      </c>
      <c r="AR8" s="304" t="s">
        <v>6</v>
      </c>
      <c r="AS8" s="307"/>
      <c r="AT8" s="307"/>
      <c r="AU8" s="307"/>
      <c r="AV8" s="307"/>
      <c r="AW8" s="292"/>
      <c r="AX8" s="292"/>
      <c r="AY8" s="292"/>
      <c r="AZ8" s="292"/>
      <c r="BA8" s="292"/>
      <c r="BB8" s="292"/>
    </row>
    <row r="9" spans="1:54">
      <c r="A9" s="292"/>
      <c r="B9" s="291" t="s">
        <v>41</v>
      </c>
      <c r="C9" s="304" t="s">
        <v>42</v>
      </c>
      <c r="D9" s="312"/>
      <c r="E9" s="312"/>
      <c r="F9" s="312"/>
      <c r="G9" s="313"/>
      <c r="H9" s="314" t="s">
        <v>43</v>
      </c>
      <c r="I9" s="291" t="s">
        <v>44</v>
      </c>
      <c r="J9" s="291" t="s">
        <v>45</v>
      </c>
      <c r="K9" s="291" t="s">
        <v>46</v>
      </c>
      <c r="L9" s="291" t="s">
        <v>47</v>
      </c>
      <c r="M9" s="291" t="s">
        <v>28</v>
      </c>
      <c r="N9" s="291" t="s">
        <v>48</v>
      </c>
      <c r="O9" s="294"/>
      <c r="P9" s="294"/>
      <c r="Q9" s="298"/>
      <c r="R9" s="299"/>
      <c r="S9" s="299"/>
      <c r="T9" s="299"/>
      <c r="U9" s="299"/>
      <c r="V9" s="299"/>
      <c r="W9" s="299"/>
      <c r="X9" s="299"/>
      <c r="Y9" s="299"/>
      <c r="Z9" s="299"/>
      <c r="AA9" s="299"/>
      <c r="AB9" s="299"/>
      <c r="AC9" s="299"/>
      <c r="AD9" s="299"/>
      <c r="AE9" s="299"/>
      <c r="AF9" s="299"/>
      <c r="AG9" s="299"/>
      <c r="AH9" s="299"/>
      <c r="AI9" s="299"/>
      <c r="AJ9" s="299"/>
      <c r="AK9" s="299"/>
      <c r="AL9" s="299"/>
      <c r="AM9" s="299"/>
      <c r="AN9" s="299"/>
      <c r="AO9" s="300"/>
      <c r="AP9" s="302"/>
      <c r="AQ9" s="292"/>
      <c r="AR9" s="305"/>
      <c r="AS9" s="307"/>
      <c r="AT9" s="307"/>
      <c r="AU9" s="307"/>
      <c r="AV9" s="307"/>
      <c r="AW9" s="292"/>
      <c r="AX9" s="292"/>
      <c r="AY9" s="292"/>
      <c r="AZ9" s="292"/>
      <c r="BA9" s="292"/>
      <c r="BB9" s="292"/>
    </row>
    <row r="10" spans="1:54" ht="76">
      <c r="A10" s="292"/>
      <c r="B10" s="292"/>
      <c r="C10" s="11" t="s">
        <v>49</v>
      </c>
      <c r="D10" s="11" t="s">
        <v>50</v>
      </c>
      <c r="E10" s="11" t="s">
        <v>51</v>
      </c>
      <c r="F10" s="11" t="s">
        <v>52</v>
      </c>
      <c r="G10" s="12" t="s">
        <v>53</v>
      </c>
      <c r="H10" s="314"/>
      <c r="I10" s="293"/>
      <c r="J10" s="293"/>
      <c r="K10" s="293"/>
      <c r="L10" s="293"/>
      <c r="M10" s="293"/>
      <c r="N10" s="293"/>
      <c r="O10" s="294"/>
      <c r="P10" s="294"/>
      <c r="Q10" s="13" t="s">
        <v>7</v>
      </c>
      <c r="R10" s="13" t="s">
        <v>8</v>
      </c>
      <c r="S10" s="13" t="s">
        <v>9</v>
      </c>
      <c r="T10" s="13" t="s">
        <v>8</v>
      </c>
      <c r="U10" s="13" t="s">
        <v>10</v>
      </c>
      <c r="V10" s="13" t="s">
        <v>8</v>
      </c>
      <c r="W10" s="13" t="s">
        <v>11</v>
      </c>
      <c r="X10" s="13" t="s">
        <v>8</v>
      </c>
      <c r="Y10" s="13" t="s">
        <v>12</v>
      </c>
      <c r="Z10" s="13" t="s">
        <v>8</v>
      </c>
      <c r="AA10" s="14" t="s">
        <v>13</v>
      </c>
      <c r="AB10" s="13" t="s">
        <v>8</v>
      </c>
      <c r="AC10" s="14" t="s">
        <v>14</v>
      </c>
      <c r="AD10" s="13" t="s">
        <v>8</v>
      </c>
      <c r="AE10" s="13" t="s">
        <v>15</v>
      </c>
      <c r="AF10" s="15" t="s">
        <v>16</v>
      </c>
      <c r="AG10" s="15" t="s">
        <v>17</v>
      </c>
      <c r="AH10" s="15" t="s">
        <v>18</v>
      </c>
      <c r="AI10" s="15" t="s">
        <v>19</v>
      </c>
      <c r="AJ10" s="15" t="s">
        <v>20</v>
      </c>
      <c r="AK10" s="15" t="s">
        <v>21</v>
      </c>
      <c r="AL10" s="15" t="s">
        <v>22</v>
      </c>
      <c r="AM10" s="15" t="s">
        <v>23</v>
      </c>
      <c r="AN10" s="13" t="s">
        <v>24</v>
      </c>
      <c r="AO10" s="15" t="s">
        <v>25</v>
      </c>
      <c r="AP10" s="303"/>
      <c r="AQ10" s="293"/>
      <c r="AR10" s="306"/>
      <c r="AS10" s="307"/>
      <c r="AT10" s="307"/>
      <c r="AU10" s="307"/>
      <c r="AV10" s="307"/>
      <c r="AW10" s="293"/>
      <c r="AX10" s="293"/>
      <c r="AY10" s="293"/>
      <c r="AZ10" s="293"/>
      <c r="BA10" s="293"/>
      <c r="BB10" s="293"/>
    </row>
    <row r="11" spans="1:54" ht="80">
      <c r="A11" s="310">
        <v>1</v>
      </c>
      <c r="B11" s="322" t="s">
        <v>500</v>
      </c>
      <c r="C11" s="310" t="s">
        <v>66</v>
      </c>
      <c r="D11" s="310" t="s">
        <v>66</v>
      </c>
      <c r="E11" s="310" t="s">
        <v>66</v>
      </c>
      <c r="F11" s="310" t="s">
        <v>66</v>
      </c>
      <c r="G11" s="318" t="s">
        <v>54</v>
      </c>
      <c r="H11" s="505"/>
      <c r="I11" s="321" t="s">
        <v>86</v>
      </c>
      <c r="J11" s="317">
        <f>IF(I11="","",IF(I11="Mas de 1 vez al año",5,IF(I11="Al menos 1 vez en el ultimo año",4,IF(I11="Al menos 1 vez en los ultimos 2 años",3,IF(I11="Al menos 1 vez en los ultimos 5 años",2,IF(I11="No se ha presentado en los ultimos 5 años",1,))))))</f>
        <v>2</v>
      </c>
      <c r="K11" s="315" t="str">
        <f>IF(J11&lt;=0,"",IF(J11&lt;=1,"Rara Vez",IF(J11&lt;=2,"Improbable",IF(J11&lt;=3,"Posible",IF(J11&lt;=4,"Probable","Casi seguro")))))</f>
        <v>Improbable</v>
      </c>
      <c r="L11" s="346">
        <v>11</v>
      </c>
      <c r="M11" s="315" t="str">
        <f>IF(L11&lt;=0,"",IF(L11&lt;=5,"Moderado",IF(L11&lt;=11,"Mayor",IF(L11&lt;=20,"Catastrofico","Catastrofico"))))</f>
        <v>Mayor</v>
      </c>
      <c r="N11" s="316" t="str">
        <f>IF(OR(AND(K11="RaraVez",M11="Insignificante"),AND(K11="Rara Vez",M11="Menor"),AND(K11="Improbable",M11="Insignificante"),AND(K11="Improbable",M11="Menor")),"Bajo",IF(OR(AND(K11="Rara Vez",M11="Moderado"),AND(K11="Improbable",M11="Moderado"),AND(K11="Posible",M11="Menor"),AND(K11="Probable",M11="Insignificante")),"Moderado",IF(OR(AND(K11="Rara Vez",M11="Mayor"),AND(K11="Improbable",M11="Mayor"),AND(K11="Posible",M11="Moderado"),AND(K11="Probable",M11="Moderado"),AND(K11="Probable",M11="Menor"),AND(K11="Casi seguro",M11="Insignificante"),AND(K11="Casi seguro",M11="Menor")),"Alto",IF(OR(AND(K11="Rara Vez",M11="Catastrofico"),AND(K11="Improbable",M11="Catastrofico"),AND(K11="Posible",M11="Catastrofico"),AND(K11="Posible",M11="Mayor"),AND(K11="Probable",M11="Catastrofico"),AND(K11="Probable",M11="Mayor"),AND(K11="Casi seguro",M11="Moderado"),AND(K11="Casi seguro",M11="Mayor"),AND(K11="Casi seguro",M11="Catastrofico")),"Extremo",""))))</f>
        <v>Alto</v>
      </c>
      <c r="O11" s="3">
        <v>1</v>
      </c>
      <c r="P11" s="20" t="s">
        <v>501</v>
      </c>
      <c r="Q11" s="1" t="s">
        <v>67</v>
      </c>
      <c r="R11" s="3">
        <f>IF(Q11="","",IF(Q11="Asignado",15,IF(Q11="No Asigando",0,)))</f>
        <v>15</v>
      </c>
      <c r="S11" s="1" t="s">
        <v>68</v>
      </c>
      <c r="T11" s="4">
        <f>IF(S11="","",IF(S11="Adecuado",15,IF(S11="inadecuado",0,)))</f>
        <v>15</v>
      </c>
      <c r="U11" s="1" t="s">
        <v>69</v>
      </c>
      <c r="V11" s="4">
        <f>IF(U11="","",IF(U11="Oportuna",15,IF(U11="inoportuna",0,)))</f>
        <v>15</v>
      </c>
      <c r="W11" s="1" t="s">
        <v>70</v>
      </c>
      <c r="X11" s="4">
        <f>IF(W11="","",IF(W11="Prevenir",15,IF(W11="Detectar",10,IF(W11="No es control",0,))))</f>
        <v>15</v>
      </c>
      <c r="Y11" s="1" t="s">
        <v>71</v>
      </c>
      <c r="Z11" s="4">
        <f>IF(Y11="","",IF(Y11="Confiable",15,IF(Y11="No confiable",0,)))</f>
        <v>15</v>
      </c>
      <c r="AA11" s="1" t="s">
        <v>72</v>
      </c>
      <c r="AB11" s="4">
        <f>IF(AA11="","",IF(AA11="Se investigan y resuelven oportunamente",15,IF(AA11="Nose investigan y resuelven oportunamente",0,)))</f>
        <v>15</v>
      </c>
      <c r="AC11" s="1" t="s">
        <v>73</v>
      </c>
      <c r="AD11" s="4">
        <f>IF(AC11="","",IF(AC11="Completa",10,IF(AC11="Incompleta,No existe",5,)))</f>
        <v>10</v>
      </c>
      <c r="AE11" s="4">
        <f>+R11+T11+V11+X11+Z11+AB11+AD11</f>
        <v>100</v>
      </c>
      <c r="AF11" s="3" t="str">
        <f>IF(AE11&lt;=0,"",IF(AE11=0,"NA",IF(AE11&lt;=85,"Debil",IF(AE11&lt;=95,"Moderado",IF(AE11&lt;=100,"Fuerte","Fuerte")))))</f>
        <v>Fuerte</v>
      </c>
      <c r="AG11" s="2" t="s">
        <v>74</v>
      </c>
      <c r="AH11" s="3" t="str">
        <f>IF(AG11="","",IF(AG11="El control no se ejecuta por parte del responsable","Debil",IF(AG11="El control se ejecuta algunas veces por parte del responsable","Moderado",IF(AG11="El control se ejecuta de manera consistente por parte del responsable","Fuerte",IF(AG11="NA","NA","""")))))</f>
        <v>Fuerte</v>
      </c>
      <c r="AI11" s="5" t="str">
        <f t="shared" ref="AI11:AI35" si="0">IF(OR(AND(AF11="Fuerte",AH11="Fuerte")),"Fuerte",IF(OR(AND(AF11="Fuerte",AH11="Moderado")),"Moderado",IF(OR(AND(AF11="Fuerte",AH11="Debil")),"Debil",IF(OR(AND(AF11="Moderado",AH11="Fuerte")),"Moderado",IF(OR(AND(AF11="Moderado",AH11="Moderado")),"Moderado",IF(OR(AND(AF11="Moderado",AH11="Debil")),"Debil",IF(OR(AND(AF11="Debil",AH11="Fuerte")),"Debil",IF(OR(AND(AF11="Debil",AH11="Moderado")),"Debil",IF(OR(AND(AF11="Debil",AH11="Debil")),"Debil",IF(OR(AND(AH11="NA")),"NA"))))))))))</f>
        <v>Fuerte</v>
      </c>
      <c r="AJ11" s="6">
        <f>IF(AI11="","",IF(AI11="Fuerte",100,IF(AI11="Moderado",50,IF(AI11="Debil",0,))))</f>
        <v>100</v>
      </c>
      <c r="AK11" s="3" t="str">
        <f t="shared" ref="AK11:AK35" si="1">IF(OR(AND(AI11="Fuerte")),"No",IF(OR(AND(AI11="Moderado")),"Si",IF(OR(AND(AI11="Debil")),"Si",IF(OR(AND(AI11="NA")),"NA"))))</f>
        <v>No</v>
      </c>
      <c r="AL11" s="310">
        <f>COUNTA(O11,O12,O13,O14,O15)</f>
        <v>3</v>
      </c>
      <c r="AM11" s="317">
        <f>(+AJ11+AJ12+AJ13+AJ14+AJ15)/AL11</f>
        <v>100</v>
      </c>
      <c r="AN11" s="310" t="str">
        <f>IF(AM11&lt;0,"",IF(AM11&lt;50,"Debil",IF(AM11&lt;=99,"Moderado",IF(AM11&lt;=100,"Fuerte","Fuerte"))))</f>
        <v>Fuerte</v>
      </c>
      <c r="AO11" s="315" t="s">
        <v>26</v>
      </c>
      <c r="AP11" s="338" t="str">
        <f>IF(OR(AND(AN11="Fuerte",AO11="directamente")),"2",IF(OR(AND(AN11="Fuerte",AO11="no disminuye")),"0",IF(OR(AND(AN11="Moderado",AO11="directamente")),"1",IF(OR(AND(AN11="Moderado",AO11="no disminuye")),"0",IF(OR(AND(AN11="Debil",AO11="directamente")),"0",IF(OR(AND(AN11="Debil",AO11="no disminuye")),"0",""))))))</f>
        <v>2</v>
      </c>
      <c r="AQ11" s="341">
        <f>+J11-AP11</f>
        <v>0</v>
      </c>
      <c r="AR11" s="343">
        <f>+J11-AP11</f>
        <v>0</v>
      </c>
      <c r="AS11" s="315" t="str">
        <f>IF(AQ11&lt;-1,"",IF(AQ11&lt;=1,"Rara Vez",IF(AQ11&lt;=2,"Improbable",IF(AQ11&lt;=3,"Posible",IF(AQ11&lt;=4,"Probable","Casi seguro")))))</f>
        <v>Rara Vez</v>
      </c>
      <c r="AT11" s="315" t="str">
        <f>IF(L11&lt;=0,"",IF(L11&lt;=5,"Moderado",IF(L11&lt;=11,"Mayor",IF(L11&lt;=20,"Catastrofico","Catastrofico"))))</f>
        <v>Mayor</v>
      </c>
      <c r="AU11" s="328" t="str">
        <f>IF(OR(AND(AS11="RaraVez",AT11="Insignificante"),AND(AS11="Rara Vez",AT11="Menor"),AND(AS11="Improbable",AT11="Insignificante"),AND(AS11="Improbable",AT11="Menor")),"Bajo",IF(OR(AND(AS11="Rara Vez",AT11="Moderado"),AND(AS11="Improbable",AT11="Moderado"),AND(AS11="Posible",AT11="Menor"),AND(AS11="Probable",AT11="Insignificante")),"Moderado",IF(OR(AND(AS11="Rara Vez",AT11="Mayor"),AND(AS11="Improbable",AT11="Mayor"),AND(AS11="Posible",AT11="Moderado"),AND(AS11="Probable",AT11="Moderado"),AND(AS11="Probable",AT11="Menor"),AND(AS11="Casi seguro",AT11="Insignificante"),AND(AS11="Casi seguro",AT11="Menor")),"Alto",IF(OR(AND(AS11="Rara Vez",AT11="Catastrofico"),AND(AS11="Improbable",AT11="Catastrofico"),AND(AS11="Posible",AT11="Catastrofico"),AND(AS11="Posible",AT11="Mayor"),AND(AS11="Probable",AT11="Catastrofico"),AND(AS11="Probable",AT11="Mayor"),AND(AS11="Casi seguro",AT11="Moderado"),AND(AS11="Casi seguro",AT11="Mayor"),AND(AS11="Casi seguro",AT11="Catastrofico")),"Extremo",""))))</f>
        <v>Alto</v>
      </c>
      <c r="AV11" s="331" t="str">
        <f>IF(AU11="","",IF(AU11="Extremo","Evitar el riesgo",IF(AU11="Alto","Compartir el riesgo",IF(AU11="Moderado","Reducir el riesgo",IF(AU11="Bajo","Reducir el riesgo")))))</f>
        <v>Compartir el riesgo</v>
      </c>
      <c r="AW11" s="86" t="s">
        <v>502</v>
      </c>
      <c r="AX11" s="118">
        <v>45021</v>
      </c>
      <c r="AY11" s="118">
        <v>45107</v>
      </c>
      <c r="AZ11" s="86" t="s">
        <v>503</v>
      </c>
      <c r="BA11" s="86" t="s">
        <v>504</v>
      </c>
      <c r="BB11" s="86" t="s">
        <v>505</v>
      </c>
    </row>
    <row r="12" spans="1:54" ht="96">
      <c r="A12" s="310"/>
      <c r="B12" s="323"/>
      <c r="C12" s="310"/>
      <c r="D12" s="310"/>
      <c r="E12" s="310"/>
      <c r="F12" s="310"/>
      <c r="G12" s="319"/>
      <c r="H12" s="505"/>
      <c r="I12" s="321"/>
      <c r="J12" s="317"/>
      <c r="K12" s="315"/>
      <c r="L12" s="346"/>
      <c r="M12" s="315"/>
      <c r="N12" s="316"/>
      <c r="O12" s="3">
        <v>2</v>
      </c>
      <c r="P12" s="20" t="s">
        <v>506</v>
      </c>
      <c r="Q12" s="1" t="s">
        <v>67</v>
      </c>
      <c r="R12" s="3">
        <f t="shared" ref="R12:R35" si="2">IF(Q12="","",IF(Q12="Asignado",15,IF(Q12="No Asigando",0,)))</f>
        <v>15</v>
      </c>
      <c r="S12" s="1" t="s">
        <v>68</v>
      </c>
      <c r="T12" s="4">
        <f t="shared" ref="T12:T35" si="3">IF(S12="","",IF(S12="Adecuado",15,IF(S12="inadecuado",0,)))</f>
        <v>15</v>
      </c>
      <c r="U12" s="1" t="s">
        <v>69</v>
      </c>
      <c r="V12" s="4">
        <f t="shared" ref="V12:V35" si="4">IF(U12="","",IF(U12="Oportuna",15,IF(U12="inoportuna",0,)))</f>
        <v>15</v>
      </c>
      <c r="W12" s="1" t="s">
        <v>70</v>
      </c>
      <c r="X12" s="4">
        <f t="shared" ref="X12:X35" si="5">IF(W12="","",IF(W12="Prevenir",15,IF(W12="Detectar",10,IF(W12="No es control",0,))))</f>
        <v>15</v>
      </c>
      <c r="Y12" s="1" t="s">
        <v>71</v>
      </c>
      <c r="Z12" s="4">
        <f t="shared" ref="Z12:Z35" si="6">IF(Y12="","",IF(Y12="Confiable",15,IF(Y12="No confiable",0,)))</f>
        <v>15</v>
      </c>
      <c r="AA12" s="1" t="s">
        <v>72</v>
      </c>
      <c r="AB12" s="4">
        <f t="shared" ref="AB12:AB35" si="7">IF(AA12="","",IF(AA12="Se investigan y resuelven oportunamente",15,IF(AA12="Nose investigan y resuelven oportunamente",0,)))</f>
        <v>15</v>
      </c>
      <c r="AC12" s="1" t="s">
        <v>73</v>
      </c>
      <c r="AD12" s="4">
        <f t="shared" ref="AD12:AD35" si="8">IF(AC12="","",IF(AC12="Completa",10,IF(AC12="Incompleta,No existe",5,)))</f>
        <v>10</v>
      </c>
      <c r="AE12" s="4">
        <f t="shared" ref="AE12:AE35" si="9">+R12+T12+V12+X12+Z12+AB12+AD12</f>
        <v>100</v>
      </c>
      <c r="AF12" s="3" t="str">
        <f t="shared" ref="AF12:AF35" si="10">IF(AE12&lt;=0,"",IF(AE12=0,"NA",IF(AE12&lt;=85,"Debil",IF(AE12&lt;=95,"Moderado",IF(AE12&lt;=100,"Fuerte","Fuerte")))))</f>
        <v>Fuerte</v>
      </c>
      <c r="AG12" s="2" t="s">
        <v>74</v>
      </c>
      <c r="AH12" s="3" t="str">
        <f t="shared" ref="AH12:AH35" si="11">IF(AG12="","",IF(AG12="El control no se ejecuta por parte del responsable","Debil",IF(AG12="El control se ejecuta algunas veces por parte del responsable","Moderado",IF(AG12="El control se ejecuta de manera consistente por parte del responsable","Fuerte",IF(AG12="NA","NA","""")))))</f>
        <v>Fuerte</v>
      </c>
      <c r="AI12" s="5" t="str">
        <f t="shared" si="0"/>
        <v>Fuerte</v>
      </c>
      <c r="AJ12" s="6">
        <f t="shared" ref="AJ12:AJ35" si="12">IF(AI12="","",IF(AI12="Fuerte",100,IF(AI12="Moderado",50,IF(AI12="Debil",0,))))</f>
        <v>100</v>
      </c>
      <c r="AK12" s="3" t="str">
        <f t="shared" si="1"/>
        <v>No</v>
      </c>
      <c r="AL12" s="310"/>
      <c r="AM12" s="317"/>
      <c r="AN12" s="310"/>
      <c r="AO12" s="315"/>
      <c r="AP12" s="339"/>
      <c r="AQ12" s="342"/>
      <c r="AR12" s="344"/>
      <c r="AS12" s="315"/>
      <c r="AT12" s="315"/>
      <c r="AU12" s="329"/>
      <c r="AV12" s="332" t="str">
        <f t="shared" ref="AV12:AV15" si="13">IF(AU12="","",IF(AU12="El control no se ejecuta por parte del responsable","Debil",IF(AU12="El control se ejecuta algunas veces por parte del responsable","Moderado",IF(AU12="El control se ejecuta de manera consistente por parte del responsable","Fuerte","Fuerte"))))</f>
        <v/>
      </c>
      <c r="AW12" s="86" t="s">
        <v>507</v>
      </c>
      <c r="AX12" s="118">
        <v>44986</v>
      </c>
      <c r="AY12" s="118">
        <v>45015</v>
      </c>
      <c r="AZ12" s="86" t="s">
        <v>508</v>
      </c>
      <c r="BA12" s="86" t="s">
        <v>504</v>
      </c>
      <c r="BB12" s="86" t="s">
        <v>505</v>
      </c>
    </row>
    <row r="13" spans="1:54" ht="112">
      <c r="A13" s="310"/>
      <c r="B13" s="323"/>
      <c r="C13" s="310"/>
      <c r="D13" s="310"/>
      <c r="E13" s="310"/>
      <c r="F13" s="310"/>
      <c r="G13" s="319"/>
      <c r="H13" s="505"/>
      <c r="I13" s="321"/>
      <c r="J13" s="317"/>
      <c r="K13" s="315"/>
      <c r="L13" s="346"/>
      <c r="M13" s="315"/>
      <c r="N13" s="316"/>
      <c r="O13" s="3">
        <v>3</v>
      </c>
      <c r="P13" s="20" t="s">
        <v>509</v>
      </c>
      <c r="Q13" s="1" t="s">
        <v>67</v>
      </c>
      <c r="R13" s="3">
        <f t="shared" si="2"/>
        <v>15</v>
      </c>
      <c r="S13" s="1" t="s">
        <v>68</v>
      </c>
      <c r="T13" s="4">
        <f t="shared" si="3"/>
        <v>15</v>
      </c>
      <c r="U13" s="1" t="s">
        <v>69</v>
      </c>
      <c r="V13" s="4">
        <f t="shared" si="4"/>
        <v>15</v>
      </c>
      <c r="W13" s="1" t="s">
        <v>70</v>
      </c>
      <c r="X13" s="4">
        <f t="shared" si="5"/>
        <v>15</v>
      </c>
      <c r="Y13" s="1" t="s">
        <v>71</v>
      </c>
      <c r="Z13" s="4">
        <f t="shared" si="6"/>
        <v>15</v>
      </c>
      <c r="AA13" s="1" t="s">
        <v>72</v>
      </c>
      <c r="AB13" s="4">
        <f t="shared" si="7"/>
        <v>15</v>
      </c>
      <c r="AC13" s="1" t="s">
        <v>73</v>
      </c>
      <c r="AD13" s="4">
        <f t="shared" si="8"/>
        <v>10</v>
      </c>
      <c r="AE13" s="4">
        <f t="shared" si="9"/>
        <v>100</v>
      </c>
      <c r="AF13" s="3" t="str">
        <f t="shared" si="10"/>
        <v>Fuerte</v>
      </c>
      <c r="AG13" s="2" t="s">
        <v>74</v>
      </c>
      <c r="AH13" s="3" t="str">
        <f t="shared" si="11"/>
        <v>Fuerte</v>
      </c>
      <c r="AI13" s="5" t="str">
        <f t="shared" si="0"/>
        <v>Fuerte</v>
      </c>
      <c r="AJ13" s="6">
        <f t="shared" si="12"/>
        <v>100</v>
      </c>
      <c r="AK13" s="3" t="str">
        <f t="shared" si="1"/>
        <v>No</v>
      </c>
      <c r="AL13" s="310"/>
      <c r="AM13" s="317"/>
      <c r="AN13" s="310"/>
      <c r="AO13" s="315"/>
      <c r="AP13" s="339"/>
      <c r="AQ13" s="342"/>
      <c r="AR13" s="344"/>
      <c r="AS13" s="315"/>
      <c r="AT13" s="315"/>
      <c r="AU13" s="329"/>
      <c r="AV13" s="332" t="str">
        <f t="shared" si="13"/>
        <v/>
      </c>
      <c r="AW13" s="86" t="s">
        <v>510</v>
      </c>
      <c r="AX13" s="118">
        <v>44986</v>
      </c>
      <c r="AY13" s="118">
        <v>45015</v>
      </c>
      <c r="AZ13" s="86" t="s">
        <v>511</v>
      </c>
      <c r="BA13" s="86" t="s">
        <v>504</v>
      </c>
      <c r="BB13" s="86" t="s">
        <v>505</v>
      </c>
    </row>
    <row r="14" spans="1:54">
      <c r="A14" s="310"/>
      <c r="B14" s="323"/>
      <c r="C14" s="310"/>
      <c r="D14" s="310"/>
      <c r="E14" s="310"/>
      <c r="F14" s="310"/>
      <c r="G14" s="319"/>
      <c r="H14" s="505"/>
      <c r="I14" s="321"/>
      <c r="J14" s="317"/>
      <c r="K14" s="315"/>
      <c r="L14" s="346"/>
      <c r="M14" s="315"/>
      <c r="N14" s="316"/>
      <c r="O14" s="3"/>
      <c r="P14" s="3"/>
      <c r="Q14" s="1" t="s">
        <v>63</v>
      </c>
      <c r="R14" s="3">
        <f t="shared" si="2"/>
        <v>0</v>
      </c>
      <c r="S14" s="1" t="s">
        <v>63</v>
      </c>
      <c r="T14" s="4">
        <f t="shared" si="3"/>
        <v>0</v>
      </c>
      <c r="U14" s="1" t="s">
        <v>63</v>
      </c>
      <c r="V14" s="4">
        <f t="shared" si="4"/>
        <v>0</v>
      </c>
      <c r="W14" s="1" t="s">
        <v>63</v>
      </c>
      <c r="X14" s="4">
        <f t="shared" si="5"/>
        <v>0</v>
      </c>
      <c r="Y14" s="1" t="s">
        <v>63</v>
      </c>
      <c r="Z14" s="4">
        <f t="shared" si="6"/>
        <v>0</v>
      </c>
      <c r="AA14" s="1" t="s">
        <v>63</v>
      </c>
      <c r="AB14" s="4">
        <f t="shared" si="7"/>
        <v>0</v>
      </c>
      <c r="AC14" s="1" t="s">
        <v>63</v>
      </c>
      <c r="AD14" s="4">
        <f t="shared" si="8"/>
        <v>0</v>
      </c>
      <c r="AE14" s="4">
        <f t="shared" si="9"/>
        <v>0</v>
      </c>
      <c r="AF14" s="3" t="str">
        <f t="shared" si="10"/>
        <v/>
      </c>
      <c r="AG14" s="2" t="s">
        <v>63</v>
      </c>
      <c r="AH14" s="3" t="str">
        <f t="shared" si="11"/>
        <v>NA</v>
      </c>
      <c r="AI14" s="5" t="str">
        <f t="shared" si="0"/>
        <v>NA</v>
      </c>
      <c r="AJ14" s="6">
        <f t="shared" si="12"/>
        <v>0</v>
      </c>
      <c r="AK14" s="3" t="str">
        <f t="shared" si="1"/>
        <v>NA</v>
      </c>
      <c r="AL14" s="310"/>
      <c r="AM14" s="317"/>
      <c r="AN14" s="310"/>
      <c r="AO14" s="315"/>
      <c r="AP14" s="339"/>
      <c r="AQ14" s="342"/>
      <c r="AR14" s="344"/>
      <c r="AS14" s="315"/>
      <c r="AT14" s="315"/>
      <c r="AU14" s="329"/>
      <c r="AV14" s="332" t="str">
        <f t="shared" si="13"/>
        <v/>
      </c>
      <c r="AW14" s="119"/>
      <c r="AX14" s="119"/>
      <c r="AY14" s="119"/>
      <c r="AZ14" s="119"/>
      <c r="BA14" s="119"/>
      <c r="BB14" s="119"/>
    </row>
    <row r="15" spans="1:54">
      <c r="A15" s="310"/>
      <c r="B15" s="324"/>
      <c r="C15" s="310"/>
      <c r="D15" s="310"/>
      <c r="E15" s="310"/>
      <c r="F15" s="310"/>
      <c r="G15" s="320"/>
      <c r="H15" s="505"/>
      <c r="I15" s="321"/>
      <c r="J15" s="317"/>
      <c r="K15" s="315"/>
      <c r="L15" s="346"/>
      <c r="M15" s="315"/>
      <c r="N15" s="316"/>
      <c r="O15" s="3"/>
      <c r="P15" s="3"/>
      <c r="Q15" s="1" t="s">
        <v>63</v>
      </c>
      <c r="R15" s="3">
        <f t="shared" si="2"/>
        <v>0</v>
      </c>
      <c r="S15" s="1" t="s">
        <v>63</v>
      </c>
      <c r="T15" s="4">
        <f t="shared" si="3"/>
        <v>0</v>
      </c>
      <c r="U15" s="1" t="s">
        <v>63</v>
      </c>
      <c r="V15" s="4">
        <f t="shared" si="4"/>
        <v>0</v>
      </c>
      <c r="W15" s="1" t="s">
        <v>63</v>
      </c>
      <c r="X15" s="4">
        <f t="shared" si="5"/>
        <v>0</v>
      </c>
      <c r="Y15" s="1" t="s">
        <v>63</v>
      </c>
      <c r="Z15" s="4">
        <f t="shared" si="6"/>
        <v>0</v>
      </c>
      <c r="AA15" s="1" t="s">
        <v>63</v>
      </c>
      <c r="AB15" s="4">
        <f t="shared" si="7"/>
        <v>0</v>
      </c>
      <c r="AC15" s="1" t="s">
        <v>63</v>
      </c>
      <c r="AD15" s="4">
        <f t="shared" si="8"/>
        <v>0</v>
      </c>
      <c r="AE15" s="4">
        <f t="shared" si="9"/>
        <v>0</v>
      </c>
      <c r="AF15" s="3" t="str">
        <f t="shared" si="10"/>
        <v/>
      </c>
      <c r="AG15" s="2" t="s">
        <v>63</v>
      </c>
      <c r="AH15" s="3" t="str">
        <f t="shared" si="11"/>
        <v>NA</v>
      </c>
      <c r="AI15" s="5" t="str">
        <f t="shared" si="0"/>
        <v>NA</v>
      </c>
      <c r="AJ15" s="6">
        <f t="shared" si="12"/>
        <v>0</v>
      </c>
      <c r="AK15" s="3" t="str">
        <f t="shared" si="1"/>
        <v>NA</v>
      </c>
      <c r="AL15" s="310"/>
      <c r="AM15" s="317"/>
      <c r="AN15" s="310"/>
      <c r="AO15" s="315"/>
      <c r="AP15" s="340"/>
      <c r="AQ15" s="342"/>
      <c r="AR15" s="345"/>
      <c r="AS15" s="315"/>
      <c r="AT15" s="315"/>
      <c r="AU15" s="330"/>
      <c r="AV15" s="333" t="str">
        <f t="shared" si="13"/>
        <v/>
      </c>
      <c r="AW15" s="120"/>
      <c r="AX15" s="120"/>
      <c r="AY15" s="120"/>
      <c r="AZ15" s="120"/>
      <c r="BA15" s="120"/>
      <c r="BB15" s="120"/>
    </row>
    <row r="16" spans="1:54" ht="112">
      <c r="A16" s="310">
        <v>2</v>
      </c>
      <c r="B16" s="322" t="s">
        <v>512</v>
      </c>
      <c r="C16" s="310" t="s">
        <v>66</v>
      </c>
      <c r="D16" s="310" t="s">
        <v>66</v>
      </c>
      <c r="E16" s="310" t="s">
        <v>66</v>
      </c>
      <c r="F16" s="310" t="s">
        <v>66</v>
      </c>
      <c r="G16" s="318" t="s">
        <v>54</v>
      </c>
      <c r="H16" s="505"/>
      <c r="I16" s="321" t="s">
        <v>86</v>
      </c>
      <c r="J16" s="317">
        <f>IF(I16="","",IF(I16="Mas de 1 vez al año",5,IF(I16="Al menos 1 vez en el ultimo año",4,IF(I16="Al menos 1 vez en los ultimos 2 años",3,IF(I16="Al menos 1 vez en los ultimos 5 años",2,IF(I16="No se ha presentado en los ultimos 5 años",1,))))))</f>
        <v>2</v>
      </c>
      <c r="K16" s="315" t="str">
        <f>IF(J16&lt;=0,"",IF(J16&lt;=1,"Rara Vez",IF(J16&lt;=2,"Improbable",IF(J16&lt;=3,"Posible",IF(J16&lt;=4,"Probable","Casi seguro")))))</f>
        <v>Improbable</v>
      </c>
      <c r="L16" s="346">
        <v>11</v>
      </c>
      <c r="M16" s="315" t="str">
        <f>IF(L16&lt;=0,"",IF(L16&lt;=5,"Moderado",IF(L16&lt;=11,"Mayor",IF(L16&lt;=20,"Catastrofico","Catastrofico"))))</f>
        <v>Mayor</v>
      </c>
      <c r="N16" s="316" t="str">
        <f>IF(OR(AND(K16="RaraVez",M16="Insignificante"),AND(K16="Rara Vez",M16="Menor"),AND(K16="Improbable",M16="Insignificante"),AND(K16="Improbable",M16="Menor")),"Bajo",IF(OR(AND(K16="Rara Vez",M16="Moderado"),AND(K16="Improbable",M16="Moderado"),AND(K16="Posible",M16="Menor"),AND(K16="Probable",M16="Insignificante")),"Moderado",IF(OR(AND(K16="Rara Vez",M16="Mayor"),AND(K16="Improbable",M16="Mayor"),AND(K16="Posible",M16="Moderado"),AND(K16="Probable",M16="Moderado"),AND(K16="Probable",M16="Menor"),AND(K16="Casi seguro",M16="Insignificante"),AND(K16="Casi seguro",M16="Menor")),"Alto",IF(OR(AND(K16="Rara Vez",M16="Catastrofico"),AND(K16="Improbable",M16="Catastrofico"),AND(K16="Posible",M16="Catastrofico"),AND(K16="Posible",M16="Mayor"),AND(K16="Probable",M16="Catastrofico"),AND(K16="Probable",M16="Mayor"),AND(K16="Casi seguro",M16="Moderado"),AND(K16="Casi seguro",M16="Mayor"),AND(K16="Casi seguro",M16="Catastrofico")),"Extremo",""))))</f>
        <v>Alto</v>
      </c>
      <c r="O16" s="3">
        <v>1</v>
      </c>
      <c r="P16" s="20" t="s">
        <v>513</v>
      </c>
      <c r="Q16" s="1" t="s">
        <v>67</v>
      </c>
      <c r="R16" s="3">
        <f t="shared" si="2"/>
        <v>15</v>
      </c>
      <c r="S16" s="1" t="s">
        <v>68</v>
      </c>
      <c r="T16" s="4">
        <f t="shared" si="3"/>
        <v>15</v>
      </c>
      <c r="U16" s="1" t="s">
        <v>69</v>
      </c>
      <c r="V16" s="4">
        <f t="shared" si="4"/>
        <v>15</v>
      </c>
      <c r="W16" s="1" t="s">
        <v>70</v>
      </c>
      <c r="X16" s="4">
        <f t="shared" si="5"/>
        <v>15</v>
      </c>
      <c r="Y16" s="1" t="s">
        <v>71</v>
      </c>
      <c r="Z16" s="4">
        <f t="shared" si="6"/>
        <v>15</v>
      </c>
      <c r="AA16" s="1" t="s">
        <v>72</v>
      </c>
      <c r="AB16" s="4">
        <f t="shared" si="7"/>
        <v>15</v>
      </c>
      <c r="AC16" s="1" t="s">
        <v>73</v>
      </c>
      <c r="AD16" s="4">
        <f t="shared" si="8"/>
        <v>10</v>
      </c>
      <c r="AE16" s="4">
        <f t="shared" si="9"/>
        <v>100</v>
      </c>
      <c r="AF16" s="3" t="str">
        <f t="shared" si="10"/>
        <v>Fuerte</v>
      </c>
      <c r="AG16" s="2" t="s">
        <v>74</v>
      </c>
      <c r="AH16" s="3" t="str">
        <f t="shared" si="11"/>
        <v>Fuerte</v>
      </c>
      <c r="AI16" s="5" t="str">
        <f t="shared" si="0"/>
        <v>Fuerte</v>
      </c>
      <c r="AJ16" s="6">
        <f t="shared" si="12"/>
        <v>100</v>
      </c>
      <c r="AK16" s="3" t="str">
        <f t="shared" si="1"/>
        <v>No</v>
      </c>
      <c r="AL16" s="310">
        <f>COUNTA(O16,O17,O18,O19,O20)</f>
        <v>1</v>
      </c>
      <c r="AM16" s="317">
        <f>(+AJ16+AJ17+AJ18+AJ19+AJ20)/AL16</f>
        <v>100</v>
      </c>
      <c r="AN16" s="310" t="str">
        <f>IF(AM16&lt;0,"",IF(AM16&lt;50,"Debil",IF(AM16&lt;=99,"Moderado",IF(AM16&lt;=100,"Fuerte","Fuerte"))))</f>
        <v>Fuerte</v>
      </c>
      <c r="AO16" s="315" t="s">
        <v>26</v>
      </c>
      <c r="AP16" s="338" t="str">
        <f>IF(OR(AND(AN16="Fuerte",AO16="directamente")),"2",IF(OR(AND(AN16="Fuerte",AO16="no disminuye")),"0",IF(OR(AND(AN16="Moderado",AO16="directamente")),"1",IF(OR(AND(AN16="Moderado",AO16="no disminuye")),"0",IF(OR(AND(AN16="Debil",AO16="directamente")),"0",IF(OR(AND(AN16="Debil",AO16="no disminuye")),"0",""))))))</f>
        <v>2</v>
      </c>
      <c r="AQ16" s="341">
        <f>+J16-AP16</f>
        <v>0</v>
      </c>
      <c r="AR16" s="343">
        <f>+J16-AP16</f>
        <v>0</v>
      </c>
      <c r="AS16" s="315" t="str">
        <f>IF(AQ16&lt;-1,"",IF(AQ16&lt;=1,"Rara Vez",IF(AQ16&lt;=2,"Improbable",IF(AQ16&lt;=3,"Posible",IF(AQ16&lt;=4,"Probable","Casi seguro")))))</f>
        <v>Rara Vez</v>
      </c>
      <c r="AT16" s="315" t="str">
        <f>IF(L16&lt;=0,"",IF(L16&lt;=5,"Moderado",IF(L16&lt;=11,"Mayor",IF(L16&lt;=20,"Catastrofico","Catastrofico"))))</f>
        <v>Mayor</v>
      </c>
      <c r="AU16" s="328" t="str">
        <f>IF(OR(AND(AS16="RaraVez",AT16="Insignificante"),AND(AS16="Rara Vez",AT16="Menor"),AND(AS16="Improbable",AT16="Insignificante"),AND(AS16="Improbable",AT16="Menor")),"Bajo",IF(OR(AND(AS16="Rara Vez",AT16="Moderado"),AND(AS16="Improbable",AT16="Moderado"),AND(AS16="Posible",AT16="Menor"),AND(AS16="Probable",AT16="Insignificante")),"Moderado",IF(OR(AND(AS16="Rara Vez",AT16="Mayor"),AND(AS16="Improbable",AT16="Mayor"),AND(AS16="Posible",AT16="Moderado"),AND(AS16="Probable",AT16="Moderado"),AND(AS16="Probable",AT16="Menor"),AND(AS16="Casi seguro",AT16="Insignificante"),AND(AS16="Casi seguro",AT16="Menor")),"Alto",IF(OR(AND(AS16="Rara Vez",AT16="Catastrofico"),AND(AS16="Improbable",AT16="Catastrofico"),AND(AS16="Posible",AT16="Catastrofico"),AND(AS16="Posible",AT16="Mayor"),AND(AS16="Probable",AT16="Catastrofico"),AND(AS16="Probable",AT16="Mayor"),AND(AS16="Casi seguro",AT16="Moderado"),AND(AS16="Casi seguro",AT16="Mayor"),AND(AS16="Casi seguro",AT16="Catastrofico")),"Extremo",""))))</f>
        <v>Alto</v>
      </c>
      <c r="AV16" s="331" t="str">
        <f>IF(AU16="","",IF(AU16="Extremo","Evitar el riesgo",IF(AU16="Alto","Compartir el riesgo",IF(AU16="Moderado","Reducir el riesgo",IF(AU16="Bajo","Reducir el riesgo")))))</f>
        <v>Compartir el riesgo</v>
      </c>
      <c r="AW16" s="121" t="s">
        <v>514</v>
      </c>
      <c r="AX16" s="118">
        <v>45021</v>
      </c>
      <c r="AY16" s="118" t="s">
        <v>515</v>
      </c>
      <c r="AZ16" s="121" t="s">
        <v>516</v>
      </c>
      <c r="BA16" s="121" t="s">
        <v>504</v>
      </c>
      <c r="BB16" s="121" t="s">
        <v>505</v>
      </c>
    </row>
    <row r="17" spans="1:54">
      <c r="A17" s="310"/>
      <c r="B17" s="323"/>
      <c r="C17" s="310"/>
      <c r="D17" s="310"/>
      <c r="E17" s="310"/>
      <c r="F17" s="310"/>
      <c r="G17" s="319"/>
      <c r="H17" s="505"/>
      <c r="I17" s="321"/>
      <c r="J17" s="317"/>
      <c r="K17" s="315"/>
      <c r="L17" s="346"/>
      <c r="M17" s="315"/>
      <c r="N17" s="316"/>
      <c r="O17" s="3"/>
      <c r="P17" s="3"/>
      <c r="Q17" s="1" t="s">
        <v>63</v>
      </c>
      <c r="R17" s="3">
        <f t="shared" si="2"/>
        <v>0</v>
      </c>
      <c r="S17" s="1" t="s">
        <v>63</v>
      </c>
      <c r="T17" s="4">
        <f t="shared" si="3"/>
        <v>0</v>
      </c>
      <c r="U17" s="1" t="s">
        <v>63</v>
      </c>
      <c r="V17" s="4">
        <f t="shared" si="4"/>
        <v>0</v>
      </c>
      <c r="W17" s="1" t="s">
        <v>63</v>
      </c>
      <c r="X17" s="4">
        <f t="shared" si="5"/>
        <v>0</v>
      </c>
      <c r="Y17" s="1" t="s">
        <v>63</v>
      </c>
      <c r="Z17" s="4">
        <f t="shared" si="6"/>
        <v>0</v>
      </c>
      <c r="AA17" s="1" t="s">
        <v>63</v>
      </c>
      <c r="AB17" s="4">
        <f t="shared" si="7"/>
        <v>0</v>
      </c>
      <c r="AC17" s="1" t="s">
        <v>63</v>
      </c>
      <c r="AD17" s="4">
        <f t="shared" si="8"/>
        <v>0</v>
      </c>
      <c r="AE17" s="4">
        <f t="shared" si="9"/>
        <v>0</v>
      </c>
      <c r="AF17" s="3" t="str">
        <f t="shared" si="10"/>
        <v/>
      </c>
      <c r="AG17" s="2" t="s">
        <v>63</v>
      </c>
      <c r="AH17" s="3" t="str">
        <f t="shared" si="11"/>
        <v>NA</v>
      </c>
      <c r="AI17" s="5" t="str">
        <f t="shared" si="0"/>
        <v>NA</v>
      </c>
      <c r="AJ17" s="6">
        <f t="shared" si="12"/>
        <v>0</v>
      </c>
      <c r="AK17" s="3" t="str">
        <f t="shared" si="1"/>
        <v>NA</v>
      </c>
      <c r="AL17" s="310"/>
      <c r="AM17" s="317"/>
      <c r="AN17" s="310"/>
      <c r="AO17" s="315"/>
      <c r="AP17" s="339"/>
      <c r="AQ17" s="342"/>
      <c r="AR17" s="344"/>
      <c r="AS17" s="315"/>
      <c r="AT17" s="315"/>
      <c r="AU17" s="329"/>
      <c r="AV17" s="332" t="str">
        <f t="shared" ref="AV17:AV20" si="14">IF(AU17="","",IF(AU17="El control no se ejecuta por parte del responsable","Debil",IF(AU17="El control se ejecuta algunas veces por parte del responsable","Moderado",IF(AU17="El control se ejecuta de manera consistente por parte del responsable","Fuerte","Fuerte"))))</f>
        <v/>
      </c>
      <c r="AW17" s="86"/>
      <c r="AX17" s="118"/>
      <c r="AY17" s="118"/>
      <c r="AZ17" s="86"/>
      <c r="BA17" s="86"/>
      <c r="BB17" s="86"/>
    </row>
    <row r="18" spans="1:54">
      <c r="A18" s="310"/>
      <c r="B18" s="323"/>
      <c r="C18" s="310"/>
      <c r="D18" s="310"/>
      <c r="E18" s="310"/>
      <c r="F18" s="310"/>
      <c r="G18" s="319"/>
      <c r="H18" s="505"/>
      <c r="I18" s="321"/>
      <c r="J18" s="317"/>
      <c r="K18" s="315"/>
      <c r="L18" s="346"/>
      <c r="M18" s="315"/>
      <c r="N18" s="316"/>
      <c r="O18" s="3"/>
      <c r="P18" s="3"/>
      <c r="Q18" s="1" t="s">
        <v>63</v>
      </c>
      <c r="R18" s="3">
        <f t="shared" si="2"/>
        <v>0</v>
      </c>
      <c r="S18" s="1" t="s">
        <v>63</v>
      </c>
      <c r="T18" s="4">
        <f t="shared" si="3"/>
        <v>0</v>
      </c>
      <c r="U18" s="1" t="s">
        <v>63</v>
      </c>
      <c r="V18" s="4">
        <f t="shared" si="4"/>
        <v>0</v>
      </c>
      <c r="W18" s="1" t="s">
        <v>63</v>
      </c>
      <c r="X18" s="4">
        <f t="shared" si="5"/>
        <v>0</v>
      </c>
      <c r="Y18" s="1" t="s">
        <v>63</v>
      </c>
      <c r="Z18" s="4">
        <f t="shared" si="6"/>
        <v>0</v>
      </c>
      <c r="AA18" s="1" t="s">
        <v>63</v>
      </c>
      <c r="AB18" s="4">
        <f t="shared" si="7"/>
        <v>0</v>
      </c>
      <c r="AC18" s="1" t="s">
        <v>63</v>
      </c>
      <c r="AD18" s="4">
        <f t="shared" si="8"/>
        <v>0</v>
      </c>
      <c r="AE18" s="4">
        <f t="shared" si="9"/>
        <v>0</v>
      </c>
      <c r="AF18" s="3" t="str">
        <f t="shared" si="10"/>
        <v/>
      </c>
      <c r="AG18" s="2" t="s">
        <v>63</v>
      </c>
      <c r="AH18" s="3" t="str">
        <f t="shared" si="11"/>
        <v>NA</v>
      </c>
      <c r="AI18" s="5" t="str">
        <f t="shared" si="0"/>
        <v>NA</v>
      </c>
      <c r="AJ18" s="6">
        <f t="shared" si="12"/>
        <v>0</v>
      </c>
      <c r="AK18" s="3" t="str">
        <f t="shared" si="1"/>
        <v>NA</v>
      </c>
      <c r="AL18" s="310"/>
      <c r="AM18" s="317"/>
      <c r="AN18" s="310"/>
      <c r="AO18" s="315"/>
      <c r="AP18" s="339"/>
      <c r="AQ18" s="342"/>
      <c r="AR18" s="344"/>
      <c r="AS18" s="315"/>
      <c r="AT18" s="315"/>
      <c r="AU18" s="329"/>
      <c r="AV18" s="332" t="str">
        <f t="shared" si="14"/>
        <v/>
      </c>
      <c r="AW18" s="86"/>
      <c r="AX18" s="118"/>
      <c r="AY18" s="118"/>
      <c r="AZ18" s="86"/>
      <c r="BA18" s="86"/>
      <c r="BB18" s="86"/>
    </row>
    <row r="19" spans="1:54">
      <c r="A19" s="310"/>
      <c r="B19" s="323"/>
      <c r="C19" s="310"/>
      <c r="D19" s="310"/>
      <c r="E19" s="310"/>
      <c r="F19" s="310"/>
      <c r="G19" s="319"/>
      <c r="H19" s="505"/>
      <c r="I19" s="321"/>
      <c r="J19" s="317"/>
      <c r="K19" s="315"/>
      <c r="L19" s="346"/>
      <c r="M19" s="315"/>
      <c r="N19" s="316"/>
      <c r="O19" s="3"/>
      <c r="P19" s="3"/>
      <c r="Q19" s="1" t="s">
        <v>63</v>
      </c>
      <c r="R19" s="3">
        <f t="shared" si="2"/>
        <v>0</v>
      </c>
      <c r="S19" s="1" t="s">
        <v>63</v>
      </c>
      <c r="T19" s="4">
        <f t="shared" si="3"/>
        <v>0</v>
      </c>
      <c r="U19" s="1" t="s">
        <v>63</v>
      </c>
      <c r="V19" s="4">
        <f t="shared" si="4"/>
        <v>0</v>
      </c>
      <c r="W19" s="1" t="s">
        <v>63</v>
      </c>
      <c r="X19" s="4">
        <f t="shared" si="5"/>
        <v>0</v>
      </c>
      <c r="Y19" s="1" t="s">
        <v>63</v>
      </c>
      <c r="Z19" s="4">
        <f t="shared" si="6"/>
        <v>0</v>
      </c>
      <c r="AA19" s="1" t="s">
        <v>63</v>
      </c>
      <c r="AB19" s="4">
        <f t="shared" si="7"/>
        <v>0</v>
      </c>
      <c r="AC19" s="1" t="s">
        <v>63</v>
      </c>
      <c r="AD19" s="4">
        <f t="shared" si="8"/>
        <v>0</v>
      </c>
      <c r="AE19" s="4">
        <f t="shared" si="9"/>
        <v>0</v>
      </c>
      <c r="AF19" s="3" t="str">
        <f t="shared" si="10"/>
        <v/>
      </c>
      <c r="AG19" s="2" t="s">
        <v>63</v>
      </c>
      <c r="AH19" s="3" t="str">
        <f t="shared" si="11"/>
        <v>NA</v>
      </c>
      <c r="AI19" s="5" t="str">
        <f t="shared" si="0"/>
        <v>NA</v>
      </c>
      <c r="AJ19" s="6">
        <f t="shared" si="12"/>
        <v>0</v>
      </c>
      <c r="AK19" s="3" t="str">
        <f t="shared" si="1"/>
        <v>NA</v>
      </c>
      <c r="AL19" s="310"/>
      <c r="AM19" s="317"/>
      <c r="AN19" s="310"/>
      <c r="AO19" s="315"/>
      <c r="AP19" s="339"/>
      <c r="AQ19" s="342"/>
      <c r="AR19" s="344"/>
      <c r="AS19" s="315"/>
      <c r="AT19" s="315"/>
      <c r="AU19" s="329"/>
      <c r="AV19" s="332" t="str">
        <f t="shared" si="14"/>
        <v/>
      </c>
      <c r="AW19" s="119"/>
      <c r="AX19" s="119"/>
      <c r="AY19" s="119"/>
      <c r="AZ19" s="119"/>
      <c r="BA19" s="119"/>
      <c r="BB19" s="119"/>
    </row>
    <row r="20" spans="1:54">
      <c r="A20" s="310"/>
      <c r="B20" s="324"/>
      <c r="C20" s="310"/>
      <c r="D20" s="310"/>
      <c r="E20" s="310"/>
      <c r="F20" s="310"/>
      <c r="G20" s="320"/>
      <c r="H20" s="505"/>
      <c r="I20" s="321"/>
      <c r="J20" s="317"/>
      <c r="K20" s="315"/>
      <c r="L20" s="346"/>
      <c r="M20" s="315"/>
      <c r="N20" s="316"/>
      <c r="O20" s="3"/>
      <c r="P20" s="3"/>
      <c r="Q20" s="1" t="s">
        <v>63</v>
      </c>
      <c r="R20" s="3">
        <f t="shared" si="2"/>
        <v>0</v>
      </c>
      <c r="S20" s="1" t="s">
        <v>63</v>
      </c>
      <c r="T20" s="4">
        <f t="shared" si="3"/>
        <v>0</v>
      </c>
      <c r="U20" s="1" t="s">
        <v>63</v>
      </c>
      <c r="V20" s="4">
        <f t="shared" si="4"/>
        <v>0</v>
      </c>
      <c r="W20" s="1" t="s">
        <v>63</v>
      </c>
      <c r="X20" s="4">
        <f t="shared" si="5"/>
        <v>0</v>
      </c>
      <c r="Y20" s="1" t="s">
        <v>63</v>
      </c>
      <c r="Z20" s="4">
        <f t="shared" si="6"/>
        <v>0</v>
      </c>
      <c r="AA20" s="1" t="s">
        <v>63</v>
      </c>
      <c r="AB20" s="4">
        <f t="shared" si="7"/>
        <v>0</v>
      </c>
      <c r="AC20" s="1" t="s">
        <v>63</v>
      </c>
      <c r="AD20" s="4">
        <f t="shared" si="8"/>
        <v>0</v>
      </c>
      <c r="AE20" s="4">
        <f t="shared" si="9"/>
        <v>0</v>
      </c>
      <c r="AF20" s="3" t="str">
        <f t="shared" si="10"/>
        <v/>
      </c>
      <c r="AG20" s="2" t="s">
        <v>63</v>
      </c>
      <c r="AH20" s="3" t="str">
        <f t="shared" si="11"/>
        <v>NA</v>
      </c>
      <c r="AI20" s="5" t="str">
        <f t="shared" si="0"/>
        <v>NA</v>
      </c>
      <c r="AJ20" s="6">
        <f t="shared" si="12"/>
        <v>0</v>
      </c>
      <c r="AK20" s="3" t="str">
        <f t="shared" si="1"/>
        <v>NA</v>
      </c>
      <c r="AL20" s="310"/>
      <c r="AM20" s="317"/>
      <c r="AN20" s="310"/>
      <c r="AO20" s="315"/>
      <c r="AP20" s="340"/>
      <c r="AQ20" s="342"/>
      <c r="AR20" s="345"/>
      <c r="AS20" s="315"/>
      <c r="AT20" s="315"/>
      <c r="AU20" s="330"/>
      <c r="AV20" s="333" t="str">
        <f t="shared" si="14"/>
        <v/>
      </c>
      <c r="AW20" s="120"/>
      <c r="AX20" s="120"/>
      <c r="AY20" s="120"/>
      <c r="AZ20" s="120"/>
      <c r="BA20" s="120"/>
      <c r="BB20" s="120"/>
    </row>
    <row r="21" spans="1:54" ht="64">
      <c r="A21" s="310">
        <v>3</v>
      </c>
      <c r="B21" s="322" t="s">
        <v>517</v>
      </c>
      <c r="C21" s="310" t="s">
        <v>66</v>
      </c>
      <c r="D21" s="310" t="s">
        <v>66</v>
      </c>
      <c r="E21" s="310" t="s">
        <v>66</v>
      </c>
      <c r="F21" s="310" t="s">
        <v>66</v>
      </c>
      <c r="G21" s="318" t="s">
        <v>54</v>
      </c>
      <c r="H21" s="505"/>
      <c r="I21" s="321" t="s">
        <v>86</v>
      </c>
      <c r="J21" s="317">
        <f>IF(I21="","",IF(I21="Mas de 1 vez al año",5,IF(I21="Al menos 1 vez en el ultimo año",4,IF(I21="Al menos 1 vez en los ultimos 2 años",3,IF(I21="Al menos 1 vez en los ultimos 5 años",2,IF(I21="No se ha presentado en los ultimos 5 años",1,))))))</f>
        <v>2</v>
      </c>
      <c r="K21" s="315" t="str">
        <f>IF(J21&lt;=0,"",IF(J21&lt;=1,"Rara Vez",IF(J21&lt;=2,"Improbable",IF(J21&lt;=3,"Posible",IF(J21&lt;=4,"Probable","Casi seguro")))))</f>
        <v>Improbable</v>
      </c>
      <c r="L21" s="346">
        <v>11</v>
      </c>
      <c r="M21" s="315" t="str">
        <f>IF(L21&lt;=0,"",IF(L21&lt;=5,"Moderado",IF(L21&lt;=11,"Mayor",IF(L21&lt;=20,"Catastrofico","Catastrofico"))))</f>
        <v>Mayor</v>
      </c>
      <c r="N21" s="316" t="str">
        <f>IF(OR(AND(K21="RaraVez",M21="Insignificante"),AND(K21="Rara Vez",M21="Menor"),AND(K21="Improbable",M21="Insignificante"),AND(K21="Improbable",M21="Menor")),"Bajo",IF(OR(AND(K21="Rara Vez",M21="Moderado"),AND(K21="Improbable",M21="Moderado"),AND(K21="Posible",M21="Menor"),AND(K21="Probable",M21="Insignificante")),"Moderado",IF(OR(AND(K21="Rara Vez",M21="Mayor"),AND(K21="Improbable",M21="Mayor"),AND(K21="Posible",M21="Moderado"),AND(K21="Probable",M21="Moderado"),AND(K21="Probable",M21="Menor"),AND(K21="Casi seguro",M21="Insignificante"),AND(K21="Casi seguro",M21="Menor")),"Alto",IF(OR(AND(K21="Rara Vez",M21="Catastrofico"),AND(K21="Improbable",M21="Catastrofico"),AND(K21="Posible",M21="Catastrofico"),AND(K21="Posible",M21="Mayor"),AND(K21="Probable",M21="Catastrofico"),AND(K21="Probable",M21="Mayor"),AND(K21="Casi seguro",M21="Moderado"),AND(K21="Casi seguro",M21="Mayor"),AND(K21="Casi seguro",M21="Catastrofico")),"Extremo",""))))</f>
        <v>Alto</v>
      </c>
      <c r="O21" s="3">
        <v>1</v>
      </c>
      <c r="P21" s="20" t="s">
        <v>518</v>
      </c>
      <c r="Q21" s="1" t="s">
        <v>67</v>
      </c>
      <c r="R21" s="3">
        <f t="shared" si="2"/>
        <v>15</v>
      </c>
      <c r="S21" s="1" t="s">
        <v>68</v>
      </c>
      <c r="T21" s="4">
        <f t="shared" si="3"/>
        <v>15</v>
      </c>
      <c r="U21" s="1" t="s">
        <v>69</v>
      </c>
      <c r="V21" s="4">
        <f t="shared" si="4"/>
        <v>15</v>
      </c>
      <c r="W21" s="1" t="s">
        <v>70</v>
      </c>
      <c r="X21" s="4">
        <f t="shared" si="5"/>
        <v>15</v>
      </c>
      <c r="Y21" s="1" t="s">
        <v>71</v>
      </c>
      <c r="Z21" s="4">
        <f t="shared" si="6"/>
        <v>15</v>
      </c>
      <c r="AA21" s="1" t="s">
        <v>72</v>
      </c>
      <c r="AB21" s="4">
        <f t="shared" si="7"/>
        <v>15</v>
      </c>
      <c r="AC21" s="1" t="s">
        <v>73</v>
      </c>
      <c r="AD21" s="4">
        <f t="shared" si="8"/>
        <v>10</v>
      </c>
      <c r="AE21" s="4">
        <f t="shared" si="9"/>
        <v>100</v>
      </c>
      <c r="AF21" s="3" t="str">
        <f t="shared" si="10"/>
        <v>Fuerte</v>
      </c>
      <c r="AG21" s="2" t="s">
        <v>74</v>
      </c>
      <c r="AH21" s="3" t="str">
        <f t="shared" si="11"/>
        <v>Fuerte</v>
      </c>
      <c r="AI21" s="5" t="str">
        <f t="shared" si="0"/>
        <v>Fuerte</v>
      </c>
      <c r="AJ21" s="6">
        <f t="shared" si="12"/>
        <v>100</v>
      </c>
      <c r="AK21" s="3" t="str">
        <f t="shared" si="1"/>
        <v>No</v>
      </c>
      <c r="AL21" s="310">
        <f>COUNTA(O21,O22,O23,O24,O25)</f>
        <v>1</v>
      </c>
      <c r="AM21" s="317">
        <f>(+AJ21+AJ22+AJ23+AJ24+AJ25)/AL21</f>
        <v>100</v>
      </c>
      <c r="AN21" s="310" t="str">
        <f>IF(AM21&lt;0,"",IF(AM21&lt;50,"Debil",IF(AM21&lt;=99,"Moderado",IF(AM21&lt;=100,"Fuerte","Fuerte"))))</f>
        <v>Fuerte</v>
      </c>
      <c r="AO21" s="315" t="s">
        <v>26</v>
      </c>
      <c r="AP21" s="338" t="str">
        <f>IF(OR(AND(AN21="Fuerte",AO21="directamente")),"2",IF(OR(AND(AN21="Fuerte",AO21="no disminuye")),"0",IF(OR(AND(AN21="Moderado",AO21="directamente")),"1",IF(OR(AND(AN21="Moderado",AO21="no disminuye")),"0",IF(OR(AND(AN21="Debil",AO21="directamente")),"0",IF(OR(AND(AN21="Debil",AO21="no disminuye")),"0",""))))))</f>
        <v>2</v>
      </c>
      <c r="AQ21" s="341">
        <f>+J21-AP21</f>
        <v>0</v>
      </c>
      <c r="AR21" s="343">
        <f>+J21-AP21</f>
        <v>0</v>
      </c>
      <c r="AS21" s="315" t="str">
        <f>IF(AQ21&lt;-1,"",IF(AQ21&lt;=1,"Rara Vez",IF(AQ21&lt;=2,"Improbable",IF(AQ21&lt;=3,"Posible",IF(AQ21&lt;=4,"Probable","Casi seguro")))))</f>
        <v>Rara Vez</v>
      </c>
      <c r="AT21" s="315" t="str">
        <f>IF(L21&lt;=0,"",IF(L21&lt;=5,"Moderado",IF(L21&lt;=11,"Mayor",IF(L21&lt;=20,"Catastrofico","Catastrofico"))))</f>
        <v>Mayor</v>
      </c>
      <c r="AU21" s="328" t="str">
        <f>IF(OR(AND(AS21="RaraVez",AT21="Insignificante"),AND(AS21="Rara Vez",AT21="Menor"),AND(AS21="Improbable",AT21="Insignificante"),AND(AS21="Improbable",AT21="Menor")),"Bajo",IF(OR(AND(AS21="Rara Vez",AT21="Moderado"),AND(AS21="Improbable",AT21="Moderado"),AND(AS21="Posible",AT21="Menor"),AND(AS21="Probable",AT21="Insignificante")),"Moderado",IF(OR(AND(AS21="Rara Vez",AT21="Mayor"),AND(AS21="Improbable",AT21="Mayor"),AND(AS21="Posible",AT21="Moderado"),AND(AS21="Probable",AT21="Moderado"),AND(AS21="Probable",AT21="Menor"),AND(AS21="Casi seguro",AT21="Insignificante"),AND(AS21="Casi seguro",AT21="Menor")),"Alto",IF(OR(AND(AS21="Rara Vez",AT21="Catastrofico"),AND(AS21="Improbable",AT21="Catastrofico"),AND(AS21="Posible",AT21="Catastrofico"),AND(AS21="Posible",AT21="Mayor"),AND(AS21="Probable",AT21="Catastrofico"),AND(AS21="Probable",AT21="Mayor"),AND(AS21="Casi seguro",AT21="Moderado"),AND(AS21="Casi seguro",AT21="Mayor"),AND(AS21="Casi seguro",AT21="Catastrofico")),"Extremo",""))))</f>
        <v>Alto</v>
      </c>
      <c r="AV21" s="331" t="str">
        <f>IF(AU21="","",IF(AU21="Extremo","Evitar el riesgo",IF(AU21="Alto","Compartir el riesgo",IF(AU21="Moderado","Reducir el riesgo",IF(AU21="Bajo","Reducir el riesgo")))))</f>
        <v>Compartir el riesgo</v>
      </c>
      <c r="AW21" s="353"/>
      <c r="AX21" s="353"/>
      <c r="AY21" s="353"/>
      <c r="AZ21" s="353"/>
      <c r="BA21" s="353"/>
      <c r="BB21" s="353"/>
    </row>
    <row r="22" spans="1:54">
      <c r="A22" s="310"/>
      <c r="B22" s="323"/>
      <c r="C22" s="310"/>
      <c r="D22" s="310"/>
      <c r="E22" s="310"/>
      <c r="F22" s="310"/>
      <c r="G22" s="319"/>
      <c r="H22" s="505"/>
      <c r="I22" s="321"/>
      <c r="J22" s="317"/>
      <c r="K22" s="315"/>
      <c r="L22" s="346"/>
      <c r="M22" s="315"/>
      <c r="N22" s="316"/>
      <c r="O22" s="3"/>
      <c r="P22" s="3"/>
      <c r="Q22" s="1" t="s">
        <v>63</v>
      </c>
      <c r="R22" s="3">
        <f t="shared" si="2"/>
        <v>0</v>
      </c>
      <c r="S22" s="1" t="s">
        <v>63</v>
      </c>
      <c r="T22" s="4">
        <f t="shared" si="3"/>
        <v>0</v>
      </c>
      <c r="U22" s="1" t="s">
        <v>63</v>
      </c>
      <c r="V22" s="4">
        <f t="shared" si="4"/>
        <v>0</v>
      </c>
      <c r="W22" s="1" t="s">
        <v>63</v>
      </c>
      <c r="X22" s="4">
        <f t="shared" si="5"/>
        <v>0</v>
      </c>
      <c r="Y22" s="1" t="s">
        <v>63</v>
      </c>
      <c r="Z22" s="4">
        <f t="shared" si="6"/>
        <v>0</v>
      </c>
      <c r="AA22" s="1" t="s">
        <v>63</v>
      </c>
      <c r="AB22" s="4">
        <f t="shared" si="7"/>
        <v>0</v>
      </c>
      <c r="AC22" s="1" t="s">
        <v>63</v>
      </c>
      <c r="AD22" s="4">
        <f t="shared" si="8"/>
        <v>0</v>
      </c>
      <c r="AE22" s="4">
        <f t="shared" si="9"/>
        <v>0</v>
      </c>
      <c r="AF22" s="3" t="str">
        <f t="shared" si="10"/>
        <v/>
      </c>
      <c r="AG22" s="2" t="s">
        <v>63</v>
      </c>
      <c r="AH22" s="3" t="str">
        <f t="shared" si="11"/>
        <v>NA</v>
      </c>
      <c r="AI22" s="5" t="str">
        <f t="shared" si="0"/>
        <v>NA</v>
      </c>
      <c r="AJ22" s="6">
        <f t="shared" si="12"/>
        <v>0</v>
      </c>
      <c r="AK22" s="3" t="str">
        <f t="shared" si="1"/>
        <v>NA</v>
      </c>
      <c r="AL22" s="310"/>
      <c r="AM22" s="317"/>
      <c r="AN22" s="310"/>
      <c r="AO22" s="315"/>
      <c r="AP22" s="339"/>
      <c r="AQ22" s="342"/>
      <c r="AR22" s="344"/>
      <c r="AS22" s="315"/>
      <c r="AT22" s="315"/>
      <c r="AU22" s="329"/>
      <c r="AV22" s="332" t="str">
        <f t="shared" ref="AV22:AV25" si="15">IF(AU22="","",IF(AU22="El control no se ejecuta por parte del responsable","Debil",IF(AU22="El control se ejecuta algunas veces por parte del responsable","Moderado",IF(AU22="El control se ejecuta de manera consistente por parte del responsable","Fuerte","Fuerte"))))</f>
        <v/>
      </c>
      <c r="AW22" s="348"/>
      <c r="AX22" s="348"/>
      <c r="AY22" s="348"/>
      <c r="AZ22" s="348"/>
      <c r="BA22" s="348"/>
      <c r="BB22" s="348"/>
    </row>
    <row r="23" spans="1:54">
      <c r="A23" s="310"/>
      <c r="B23" s="323"/>
      <c r="C23" s="310"/>
      <c r="D23" s="310"/>
      <c r="E23" s="310"/>
      <c r="F23" s="310"/>
      <c r="G23" s="319"/>
      <c r="H23" s="505"/>
      <c r="I23" s="321"/>
      <c r="J23" s="317"/>
      <c r="K23" s="315"/>
      <c r="L23" s="346"/>
      <c r="M23" s="315"/>
      <c r="N23" s="316"/>
      <c r="O23" s="3"/>
      <c r="P23" s="3"/>
      <c r="Q23" s="1" t="s">
        <v>63</v>
      </c>
      <c r="R23" s="3">
        <f t="shared" si="2"/>
        <v>0</v>
      </c>
      <c r="S23" s="1" t="s">
        <v>63</v>
      </c>
      <c r="T23" s="4">
        <f t="shared" si="3"/>
        <v>0</v>
      </c>
      <c r="U23" s="1" t="s">
        <v>63</v>
      </c>
      <c r="V23" s="4">
        <f t="shared" si="4"/>
        <v>0</v>
      </c>
      <c r="W23" s="1" t="s">
        <v>63</v>
      </c>
      <c r="X23" s="4">
        <f t="shared" si="5"/>
        <v>0</v>
      </c>
      <c r="Y23" s="1" t="s">
        <v>63</v>
      </c>
      <c r="Z23" s="4">
        <f t="shared" si="6"/>
        <v>0</v>
      </c>
      <c r="AA23" s="1" t="s">
        <v>63</v>
      </c>
      <c r="AB23" s="4">
        <f t="shared" si="7"/>
        <v>0</v>
      </c>
      <c r="AC23" s="1" t="s">
        <v>63</v>
      </c>
      <c r="AD23" s="4">
        <f t="shared" si="8"/>
        <v>0</v>
      </c>
      <c r="AE23" s="4">
        <f t="shared" si="9"/>
        <v>0</v>
      </c>
      <c r="AF23" s="3" t="str">
        <f t="shared" si="10"/>
        <v/>
      </c>
      <c r="AG23" s="2" t="s">
        <v>63</v>
      </c>
      <c r="AH23" s="3" t="str">
        <f t="shared" si="11"/>
        <v>NA</v>
      </c>
      <c r="AI23" s="5" t="str">
        <f t="shared" si="0"/>
        <v>NA</v>
      </c>
      <c r="AJ23" s="6">
        <f t="shared" si="12"/>
        <v>0</v>
      </c>
      <c r="AK23" s="3" t="str">
        <f t="shared" si="1"/>
        <v>NA</v>
      </c>
      <c r="AL23" s="310"/>
      <c r="AM23" s="317"/>
      <c r="AN23" s="310"/>
      <c r="AO23" s="315"/>
      <c r="AP23" s="339"/>
      <c r="AQ23" s="342"/>
      <c r="AR23" s="344"/>
      <c r="AS23" s="315"/>
      <c r="AT23" s="315"/>
      <c r="AU23" s="329"/>
      <c r="AV23" s="332" t="str">
        <f t="shared" si="15"/>
        <v/>
      </c>
      <c r="AW23" s="348"/>
      <c r="AX23" s="348"/>
      <c r="AY23" s="348"/>
      <c r="AZ23" s="348"/>
      <c r="BA23" s="348"/>
      <c r="BB23" s="348"/>
    </row>
    <row r="24" spans="1:54">
      <c r="A24" s="310"/>
      <c r="B24" s="323"/>
      <c r="C24" s="310"/>
      <c r="D24" s="310"/>
      <c r="E24" s="310"/>
      <c r="F24" s="310"/>
      <c r="G24" s="319"/>
      <c r="H24" s="505"/>
      <c r="I24" s="321"/>
      <c r="J24" s="317"/>
      <c r="K24" s="315"/>
      <c r="L24" s="346"/>
      <c r="M24" s="315"/>
      <c r="N24" s="316"/>
      <c r="O24" s="3"/>
      <c r="P24" s="3"/>
      <c r="Q24" s="1" t="s">
        <v>63</v>
      </c>
      <c r="R24" s="3">
        <f t="shared" si="2"/>
        <v>0</v>
      </c>
      <c r="S24" s="1" t="s">
        <v>63</v>
      </c>
      <c r="T24" s="4">
        <f t="shared" si="3"/>
        <v>0</v>
      </c>
      <c r="U24" s="1" t="s">
        <v>63</v>
      </c>
      <c r="V24" s="4">
        <f t="shared" si="4"/>
        <v>0</v>
      </c>
      <c r="W24" s="1" t="s">
        <v>63</v>
      </c>
      <c r="X24" s="4">
        <f t="shared" si="5"/>
        <v>0</v>
      </c>
      <c r="Y24" s="1" t="s">
        <v>63</v>
      </c>
      <c r="Z24" s="4">
        <f t="shared" si="6"/>
        <v>0</v>
      </c>
      <c r="AA24" s="1" t="s">
        <v>63</v>
      </c>
      <c r="AB24" s="4">
        <f t="shared" si="7"/>
        <v>0</v>
      </c>
      <c r="AC24" s="1" t="s">
        <v>63</v>
      </c>
      <c r="AD24" s="4">
        <f t="shared" si="8"/>
        <v>0</v>
      </c>
      <c r="AE24" s="4">
        <f t="shared" si="9"/>
        <v>0</v>
      </c>
      <c r="AF24" s="3" t="str">
        <f t="shared" si="10"/>
        <v/>
      </c>
      <c r="AG24" s="2" t="s">
        <v>63</v>
      </c>
      <c r="AH24" s="3" t="str">
        <f t="shared" si="11"/>
        <v>NA</v>
      </c>
      <c r="AI24" s="5" t="str">
        <f t="shared" si="0"/>
        <v>NA</v>
      </c>
      <c r="AJ24" s="6">
        <f t="shared" si="12"/>
        <v>0</v>
      </c>
      <c r="AK24" s="3" t="str">
        <f t="shared" si="1"/>
        <v>NA</v>
      </c>
      <c r="AL24" s="310"/>
      <c r="AM24" s="317"/>
      <c r="AN24" s="310"/>
      <c r="AO24" s="315"/>
      <c r="AP24" s="339"/>
      <c r="AQ24" s="342"/>
      <c r="AR24" s="344"/>
      <c r="AS24" s="315"/>
      <c r="AT24" s="315"/>
      <c r="AU24" s="329"/>
      <c r="AV24" s="332" t="str">
        <f t="shared" si="15"/>
        <v/>
      </c>
      <c r="AW24" s="348"/>
      <c r="AX24" s="348"/>
      <c r="AY24" s="348"/>
      <c r="AZ24" s="348"/>
      <c r="BA24" s="348"/>
      <c r="BB24" s="348"/>
    </row>
    <row r="25" spans="1:54">
      <c r="A25" s="310"/>
      <c r="B25" s="324"/>
      <c r="C25" s="310"/>
      <c r="D25" s="310"/>
      <c r="E25" s="310"/>
      <c r="F25" s="310"/>
      <c r="G25" s="320"/>
      <c r="H25" s="505"/>
      <c r="I25" s="321"/>
      <c r="J25" s="317"/>
      <c r="K25" s="315"/>
      <c r="L25" s="346"/>
      <c r="M25" s="315"/>
      <c r="N25" s="316"/>
      <c r="O25" s="3"/>
      <c r="P25" s="3"/>
      <c r="Q25" s="1" t="s">
        <v>63</v>
      </c>
      <c r="R25" s="3">
        <f t="shared" si="2"/>
        <v>0</v>
      </c>
      <c r="S25" s="1" t="s">
        <v>63</v>
      </c>
      <c r="T25" s="4">
        <f t="shared" si="3"/>
        <v>0</v>
      </c>
      <c r="U25" s="1" t="s">
        <v>63</v>
      </c>
      <c r="V25" s="4">
        <f t="shared" si="4"/>
        <v>0</v>
      </c>
      <c r="W25" s="1" t="s">
        <v>63</v>
      </c>
      <c r="X25" s="4">
        <f t="shared" si="5"/>
        <v>0</v>
      </c>
      <c r="Y25" s="1" t="s">
        <v>63</v>
      </c>
      <c r="Z25" s="4">
        <f t="shared" si="6"/>
        <v>0</v>
      </c>
      <c r="AA25" s="1" t="s">
        <v>63</v>
      </c>
      <c r="AB25" s="4">
        <f t="shared" si="7"/>
        <v>0</v>
      </c>
      <c r="AC25" s="1" t="s">
        <v>63</v>
      </c>
      <c r="AD25" s="4">
        <f t="shared" si="8"/>
        <v>0</v>
      </c>
      <c r="AE25" s="4">
        <f t="shared" si="9"/>
        <v>0</v>
      </c>
      <c r="AF25" s="3" t="str">
        <f t="shared" si="10"/>
        <v/>
      </c>
      <c r="AG25" s="2" t="s">
        <v>63</v>
      </c>
      <c r="AH25" s="3" t="str">
        <f t="shared" si="11"/>
        <v>NA</v>
      </c>
      <c r="AI25" s="5" t="str">
        <f t="shared" si="0"/>
        <v>NA</v>
      </c>
      <c r="AJ25" s="6">
        <f t="shared" si="12"/>
        <v>0</v>
      </c>
      <c r="AK25" s="3" t="str">
        <f t="shared" si="1"/>
        <v>NA</v>
      </c>
      <c r="AL25" s="310"/>
      <c r="AM25" s="317"/>
      <c r="AN25" s="310"/>
      <c r="AO25" s="315"/>
      <c r="AP25" s="340"/>
      <c r="AQ25" s="342"/>
      <c r="AR25" s="345"/>
      <c r="AS25" s="315"/>
      <c r="AT25" s="315"/>
      <c r="AU25" s="330"/>
      <c r="AV25" s="333" t="str">
        <f t="shared" si="15"/>
        <v/>
      </c>
      <c r="AW25" s="349"/>
      <c r="AX25" s="349"/>
      <c r="AY25" s="349"/>
      <c r="AZ25" s="349"/>
      <c r="BA25" s="349"/>
      <c r="BB25" s="349"/>
    </row>
    <row r="26" spans="1:54" ht="64">
      <c r="A26" s="310">
        <v>4</v>
      </c>
      <c r="B26" s="322" t="s">
        <v>519</v>
      </c>
      <c r="C26" s="310" t="s">
        <v>66</v>
      </c>
      <c r="D26" s="310" t="s">
        <v>66</v>
      </c>
      <c r="E26" s="310" t="s">
        <v>66</v>
      </c>
      <c r="F26" s="310" t="s">
        <v>66</v>
      </c>
      <c r="G26" s="318" t="s">
        <v>54</v>
      </c>
      <c r="H26" s="505"/>
      <c r="I26" s="321" t="s">
        <v>86</v>
      </c>
      <c r="J26" s="317">
        <f>IF(I26="","",IF(I26="Mas de 1 vez al año",5,IF(I26="Al menos 1 vez en el ultimo año",4,IF(I26="Al menos 1 vez en los ultimos 2 años",3,IF(I26="Al menos 1 vez en los ultimos 5 años",2,IF(I26="No se ha presentado en los ultimos 5 años",1,))))))</f>
        <v>2</v>
      </c>
      <c r="K26" s="315" t="str">
        <f>IF(J26&lt;=0,"",IF(J26&lt;=1,"Rara Vez",IF(J26&lt;=2,"Improbable",IF(J26&lt;=3,"Posible",IF(J26&lt;=4,"Probable","Casi seguro")))))</f>
        <v>Improbable</v>
      </c>
      <c r="L26" s="346">
        <v>11</v>
      </c>
      <c r="M26" s="315" t="str">
        <f>IF(L26&lt;=0,"",IF(L26&lt;=5,"Moderado",IF(L26&lt;=11,"Mayor",IF(L26&lt;=20,"Catastrofico","Catastrofico"))))</f>
        <v>Mayor</v>
      </c>
      <c r="N26" s="316" t="str">
        <f>IF(OR(AND(K26="RaraVez",M26="Insignificante"),AND(K26="Rara Vez",M26="Menor"),AND(K26="Improbable",M26="Insignificante"),AND(K26="Improbable",M26="Menor")),"Bajo",IF(OR(AND(K26="Rara Vez",M26="Moderado"),AND(K26="Improbable",M26="Moderado"),AND(K26="Posible",M26="Menor"),AND(K26="Probable",M26="Insignificante")),"Moderado",IF(OR(AND(K26="Rara Vez",M26="Mayor"),AND(K26="Improbable",M26="Mayor"),AND(K26="Posible",M26="Moderado"),AND(K26="Probable",M26="Moderado"),AND(K26="Probable",M26="Menor"),AND(K26="Casi seguro",M26="Insignificante"),AND(K26="Casi seguro",M26="Menor")),"Alto",IF(OR(AND(K26="Rara Vez",M26="Catastrofico"),AND(K26="Improbable",M26="Catastrofico"),AND(K26="Posible",M26="Catastrofico"),AND(K26="Posible",M26="Mayor"),AND(K26="Probable",M26="Catastrofico"),AND(K26="Probable",M26="Mayor"),AND(K26="Casi seguro",M26="Moderado"),AND(K26="Casi seguro",M26="Mayor"),AND(K26="Casi seguro",M26="Catastrofico")),"Extremo",""))))</f>
        <v>Alto</v>
      </c>
      <c r="O26" s="3">
        <v>1</v>
      </c>
      <c r="P26" s="20" t="s">
        <v>520</v>
      </c>
      <c r="Q26" s="1" t="s">
        <v>67</v>
      </c>
      <c r="R26" s="3">
        <f t="shared" si="2"/>
        <v>15</v>
      </c>
      <c r="S26" s="1" t="s">
        <v>68</v>
      </c>
      <c r="T26" s="4">
        <f t="shared" si="3"/>
        <v>15</v>
      </c>
      <c r="U26" s="1" t="s">
        <v>69</v>
      </c>
      <c r="V26" s="4">
        <f t="shared" si="4"/>
        <v>15</v>
      </c>
      <c r="W26" s="1" t="s">
        <v>70</v>
      </c>
      <c r="X26" s="4">
        <f t="shared" si="5"/>
        <v>15</v>
      </c>
      <c r="Y26" s="1" t="s">
        <v>71</v>
      </c>
      <c r="Z26" s="4">
        <f t="shared" si="6"/>
        <v>15</v>
      </c>
      <c r="AA26" s="1" t="s">
        <v>72</v>
      </c>
      <c r="AB26" s="4">
        <f t="shared" si="7"/>
        <v>15</v>
      </c>
      <c r="AC26" s="1" t="s">
        <v>73</v>
      </c>
      <c r="AD26" s="4">
        <f t="shared" si="8"/>
        <v>10</v>
      </c>
      <c r="AE26" s="4">
        <f t="shared" si="9"/>
        <v>100</v>
      </c>
      <c r="AF26" s="3" t="str">
        <f t="shared" si="10"/>
        <v>Fuerte</v>
      </c>
      <c r="AG26" s="2" t="s">
        <v>74</v>
      </c>
      <c r="AH26" s="3" t="str">
        <f t="shared" si="11"/>
        <v>Fuerte</v>
      </c>
      <c r="AI26" s="5" t="str">
        <f t="shared" si="0"/>
        <v>Fuerte</v>
      </c>
      <c r="AJ26" s="6">
        <f t="shared" si="12"/>
        <v>100</v>
      </c>
      <c r="AK26" s="3" t="str">
        <f t="shared" si="1"/>
        <v>No</v>
      </c>
      <c r="AL26" s="310">
        <f>COUNTA(O26,O27,O28,O29,O30)</f>
        <v>2</v>
      </c>
      <c r="AM26" s="317">
        <f>(+AJ26+AJ27+AJ28+AJ29+AJ30)/AL26</f>
        <v>100</v>
      </c>
      <c r="AN26" s="310" t="str">
        <f>IF(AM26&lt;0,"",IF(AM26&lt;50,"Debil",IF(AM26&lt;=99,"Moderado",IF(AM26&lt;=100,"Fuerte","Fuerte"))))</f>
        <v>Fuerte</v>
      </c>
      <c r="AO26" s="315" t="s">
        <v>26</v>
      </c>
      <c r="AP26" s="338" t="str">
        <f>IF(OR(AND(AN26="Fuerte",AO26="directamente")),"2",IF(OR(AND(AN26="Fuerte",AO26="no disminuye")),"0",IF(OR(AND(AN26="Moderado",AO26="directamente")),"1",IF(OR(AND(AN26="Moderado",AO26="no disminuye")),"0",IF(OR(AND(AN26="Debil",AO26="directamente")),"0",IF(OR(AND(AN26="Debil",AO26="no disminuye")),"0",""))))))</f>
        <v>2</v>
      </c>
      <c r="AQ26" s="341">
        <f>+J26-AP26</f>
        <v>0</v>
      </c>
      <c r="AR26" s="343">
        <f>+J26-AP26</f>
        <v>0</v>
      </c>
      <c r="AS26" s="315" t="str">
        <f>IF(AQ26&lt;-1,"",IF(AQ26&lt;=1,"Rara Vez",IF(AQ26&lt;=2,"Improbable",IF(AQ26&lt;=3,"Posible",IF(AQ26&lt;=4,"Probable","Casi seguro")))))</f>
        <v>Rara Vez</v>
      </c>
      <c r="AT26" s="315" t="str">
        <f>IF(L26&lt;=0,"",IF(L26&lt;=5,"Moderado",IF(L26&lt;=11,"Mayor",IF(L26&lt;=20,"Catastrofico","Catastrofico"))))</f>
        <v>Mayor</v>
      </c>
      <c r="AU26" s="328" t="str">
        <f>IF(OR(AND(AS26="RaraVez",AT26="Insignificante"),AND(AS26="Rara Vez",AT26="Menor"),AND(AS26="Improbable",AT26="Insignificante"),AND(AS26="Improbable",AT26="Menor")),"Bajo",IF(OR(AND(AS26="Rara Vez",AT26="Moderado"),AND(AS26="Improbable",AT26="Moderado"),AND(AS26="Posible",AT26="Menor"),AND(AS26="Probable",AT26="Insignificante")),"Moderado",IF(OR(AND(AS26="Rara Vez",AT26="Mayor"),AND(AS26="Improbable",AT26="Mayor"),AND(AS26="Posible",AT26="Moderado"),AND(AS26="Probable",AT26="Moderado"),AND(AS26="Probable",AT26="Menor"),AND(AS26="Casi seguro",AT26="Insignificante"),AND(AS26="Casi seguro",AT26="Menor")),"Alto",IF(OR(AND(AS26="Rara Vez",AT26="Catastrofico"),AND(AS26="Improbable",AT26="Catastrofico"),AND(AS26="Posible",AT26="Catastrofico"),AND(AS26="Posible",AT26="Mayor"),AND(AS26="Probable",AT26="Catastrofico"),AND(AS26="Probable",AT26="Mayor"),AND(AS26="Casi seguro",AT26="Moderado"),AND(AS26="Casi seguro",AT26="Mayor"),AND(AS26="Casi seguro",AT26="Catastrofico")),"Extremo",""))))</f>
        <v>Alto</v>
      </c>
      <c r="AV26" s="331" t="str">
        <f>IF(AU26="","",IF(AU26="Extremo","Evitar el riesgo",IF(AU26="Alto","Compartir el riesgo",IF(AU26="Moderado","Reducir el riesgo",IF(AU26="Bajo","Reducir el riesgo")))))</f>
        <v>Compartir el riesgo</v>
      </c>
      <c r="AW26" s="353"/>
      <c r="AX26" s="353"/>
      <c r="AY26" s="353"/>
      <c r="AZ26" s="353"/>
      <c r="BA26" s="353"/>
      <c r="BB26" s="353"/>
    </row>
    <row r="27" spans="1:54" ht="39">
      <c r="A27" s="310"/>
      <c r="B27" s="323"/>
      <c r="C27" s="310"/>
      <c r="D27" s="310"/>
      <c r="E27" s="310"/>
      <c r="F27" s="310"/>
      <c r="G27" s="319"/>
      <c r="H27" s="505"/>
      <c r="I27" s="321"/>
      <c r="J27" s="317"/>
      <c r="K27" s="315"/>
      <c r="L27" s="346"/>
      <c r="M27" s="315"/>
      <c r="N27" s="316"/>
      <c r="O27" s="3">
        <v>2</v>
      </c>
      <c r="P27" s="20" t="s">
        <v>521</v>
      </c>
      <c r="Q27" s="1" t="s">
        <v>67</v>
      </c>
      <c r="R27" s="3">
        <f t="shared" si="2"/>
        <v>15</v>
      </c>
      <c r="S27" s="1" t="s">
        <v>68</v>
      </c>
      <c r="T27" s="4">
        <f t="shared" si="3"/>
        <v>15</v>
      </c>
      <c r="U27" s="1" t="s">
        <v>69</v>
      </c>
      <c r="V27" s="4">
        <f t="shared" si="4"/>
        <v>15</v>
      </c>
      <c r="W27" s="1" t="s">
        <v>70</v>
      </c>
      <c r="X27" s="4">
        <f t="shared" si="5"/>
        <v>15</v>
      </c>
      <c r="Y27" s="1" t="s">
        <v>71</v>
      </c>
      <c r="Z27" s="4">
        <f t="shared" si="6"/>
        <v>15</v>
      </c>
      <c r="AA27" s="1" t="s">
        <v>72</v>
      </c>
      <c r="AB27" s="4">
        <f t="shared" si="7"/>
        <v>15</v>
      </c>
      <c r="AC27" s="1" t="s">
        <v>73</v>
      </c>
      <c r="AD27" s="4">
        <f t="shared" si="8"/>
        <v>10</v>
      </c>
      <c r="AE27" s="4">
        <f t="shared" si="9"/>
        <v>100</v>
      </c>
      <c r="AF27" s="3" t="str">
        <f t="shared" si="10"/>
        <v>Fuerte</v>
      </c>
      <c r="AG27" s="2" t="s">
        <v>74</v>
      </c>
      <c r="AH27" s="3" t="str">
        <f t="shared" si="11"/>
        <v>Fuerte</v>
      </c>
      <c r="AI27" s="5" t="str">
        <f t="shared" si="0"/>
        <v>Fuerte</v>
      </c>
      <c r="AJ27" s="6">
        <f t="shared" si="12"/>
        <v>100</v>
      </c>
      <c r="AK27" s="3" t="str">
        <f t="shared" si="1"/>
        <v>No</v>
      </c>
      <c r="AL27" s="310"/>
      <c r="AM27" s="317"/>
      <c r="AN27" s="310"/>
      <c r="AO27" s="315"/>
      <c r="AP27" s="339"/>
      <c r="AQ27" s="342"/>
      <c r="AR27" s="344"/>
      <c r="AS27" s="315"/>
      <c r="AT27" s="315"/>
      <c r="AU27" s="329"/>
      <c r="AV27" s="332" t="str">
        <f t="shared" ref="AV27:AV30" si="16">IF(AU27="","",IF(AU27="El control no se ejecuta por parte del responsable","Debil",IF(AU27="El control se ejecuta algunas veces por parte del responsable","Moderado",IF(AU27="El control se ejecuta de manera consistente por parte del responsable","Fuerte","Fuerte"))))</f>
        <v/>
      </c>
      <c r="AW27" s="348"/>
      <c r="AX27" s="348"/>
      <c r="AY27" s="348"/>
      <c r="AZ27" s="348"/>
      <c r="BA27" s="348"/>
      <c r="BB27" s="348"/>
    </row>
    <row r="28" spans="1:54">
      <c r="A28" s="310"/>
      <c r="B28" s="323"/>
      <c r="C28" s="310"/>
      <c r="D28" s="310"/>
      <c r="E28" s="310"/>
      <c r="F28" s="310"/>
      <c r="G28" s="319"/>
      <c r="H28" s="505"/>
      <c r="I28" s="321"/>
      <c r="J28" s="317"/>
      <c r="K28" s="315"/>
      <c r="L28" s="346"/>
      <c r="M28" s="315"/>
      <c r="N28" s="316"/>
      <c r="O28" s="3"/>
      <c r="P28" s="3"/>
      <c r="Q28" s="1" t="s">
        <v>63</v>
      </c>
      <c r="R28" s="3">
        <f t="shared" si="2"/>
        <v>0</v>
      </c>
      <c r="S28" s="1" t="s">
        <v>63</v>
      </c>
      <c r="T28" s="4">
        <f t="shared" si="3"/>
        <v>0</v>
      </c>
      <c r="U28" s="1" t="s">
        <v>63</v>
      </c>
      <c r="V28" s="4">
        <f t="shared" si="4"/>
        <v>0</v>
      </c>
      <c r="W28" s="1" t="s">
        <v>63</v>
      </c>
      <c r="X28" s="4">
        <f t="shared" si="5"/>
        <v>0</v>
      </c>
      <c r="Y28" s="1" t="s">
        <v>63</v>
      </c>
      <c r="Z28" s="4">
        <f t="shared" si="6"/>
        <v>0</v>
      </c>
      <c r="AA28" s="1" t="s">
        <v>63</v>
      </c>
      <c r="AB28" s="4">
        <f t="shared" si="7"/>
        <v>0</v>
      </c>
      <c r="AC28" s="1" t="s">
        <v>63</v>
      </c>
      <c r="AD28" s="4">
        <f t="shared" si="8"/>
        <v>0</v>
      </c>
      <c r="AE28" s="4">
        <f t="shared" si="9"/>
        <v>0</v>
      </c>
      <c r="AF28" s="3" t="str">
        <f t="shared" si="10"/>
        <v/>
      </c>
      <c r="AG28" s="2" t="s">
        <v>63</v>
      </c>
      <c r="AH28" s="3" t="str">
        <f t="shared" si="11"/>
        <v>NA</v>
      </c>
      <c r="AI28" s="5" t="str">
        <f t="shared" si="0"/>
        <v>NA</v>
      </c>
      <c r="AJ28" s="6">
        <f t="shared" si="12"/>
        <v>0</v>
      </c>
      <c r="AK28" s="3" t="str">
        <f t="shared" si="1"/>
        <v>NA</v>
      </c>
      <c r="AL28" s="310"/>
      <c r="AM28" s="317"/>
      <c r="AN28" s="310"/>
      <c r="AO28" s="315"/>
      <c r="AP28" s="339"/>
      <c r="AQ28" s="342"/>
      <c r="AR28" s="344"/>
      <c r="AS28" s="315"/>
      <c r="AT28" s="315"/>
      <c r="AU28" s="329"/>
      <c r="AV28" s="332" t="str">
        <f t="shared" si="16"/>
        <v/>
      </c>
      <c r="AW28" s="348"/>
      <c r="AX28" s="348"/>
      <c r="AY28" s="348"/>
      <c r="AZ28" s="348"/>
      <c r="BA28" s="348"/>
      <c r="BB28" s="348"/>
    </row>
    <row r="29" spans="1:54">
      <c r="A29" s="310"/>
      <c r="B29" s="323"/>
      <c r="C29" s="310"/>
      <c r="D29" s="310"/>
      <c r="E29" s="310"/>
      <c r="F29" s="310"/>
      <c r="G29" s="319"/>
      <c r="H29" s="505"/>
      <c r="I29" s="321"/>
      <c r="J29" s="317"/>
      <c r="K29" s="315"/>
      <c r="L29" s="346"/>
      <c r="M29" s="315"/>
      <c r="N29" s="316"/>
      <c r="O29" s="3"/>
      <c r="P29" s="3"/>
      <c r="Q29" s="1" t="s">
        <v>63</v>
      </c>
      <c r="R29" s="3">
        <f t="shared" si="2"/>
        <v>0</v>
      </c>
      <c r="S29" s="1" t="s">
        <v>63</v>
      </c>
      <c r="T29" s="4">
        <f t="shared" si="3"/>
        <v>0</v>
      </c>
      <c r="U29" s="1" t="s">
        <v>63</v>
      </c>
      <c r="V29" s="4">
        <f t="shared" si="4"/>
        <v>0</v>
      </c>
      <c r="W29" s="1" t="s">
        <v>63</v>
      </c>
      <c r="X29" s="4">
        <f t="shared" si="5"/>
        <v>0</v>
      </c>
      <c r="Y29" s="1" t="s">
        <v>63</v>
      </c>
      <c r="Z29" s="4">
        <f t="shared" si="6"/>
        <v>0</v>
      </c>
      <c r="AA29" s="1" t="s">
        <v>63</v>
      </c>
      <c r="AB29" s="4">
        <f t="shared" si="7"/>
        <v>0</v>
      </c>
      <c r="AC29" s="1" t="s">
        <v>63</v>
      </c>
      <c r="AD29" s="4">
        <f t="shared" si="8"/>
        <v>0</v>
      </c>
      <c r="AE29" s="4">
        <f t="shared" si="9"/>
        <v>0</v>
      </c>
      <c r="AF29" s="3" t="str">
        <f t="shared" si="10"/>
        <v/>
      </c>
      <c r="AG29" s="2" t="s">
        <v>63</v>
      </c>
      <c r="AH29" s="3" t="str">
        <f t="shared" si="11"/>
        <v>NA</v>
      </c>
      <c r="AI29" s="5" t="str">
        <f t="shared" si="0"/>
        <v>NA</v>
      </c>
      <c r="AJ29" s="6">
        <f t="shared" si="12"/>
        <v>0</v>
      </c>
      <c r="AK29" s="3" t="str">
        <f t="shared" si="1"/>
        <v>NA</v>
      </c>
      <c r="AL29" s="310"/>
      <c r="AM29" s="317"/>
      <c r="AN29" s="310"/>
      <c r="AO29" s="315"/>
      <c r="AP29" s="339"/>
      <c r="AQ29" s="342"/>
      <c r="AR29" s="344"/>
      <c r="AS29" s="315"/>
      <c r="AT29" s="315"/>
      <c r="AU29" s="329"/>
      <c r="AV29" s="332" t="str">
        <f t="shared" si="16"/>
        <v/>
      </c>
      <c r="AW29" s="348"/>
      <c r="AX29" s="348"/>
      <c r="AY29" s="348"/>
      <c r="AZ29" s="348"/>
      <c r="BA29" s="348"/>
      <c r="BB29" s="348"/>
    </row>
    <row r="30" spans="1:54">
      <c r="A30" s="310"/>
      <c r="B30" s="324"/>
      <c r="C30" s="310"/>
      <c r="D30" s="310"/>
      <c r="E30" s="310"/>
      <c r="F30" s="310"/>
      <c r="G30" s="320"/>
      <c r="H30" s="505"/>
      <c r="I30" s="321"/>
      <c r="J30" s="317"/>
      <c r="K30" s="315"/>
      <c r="L30" s="346"/>
      <c r="M30" s="315"/>
      <c r="N30" s="316"/>
      <c r="O30" s="3"/>
      <c r="P30" s="3"/>
      <c r="Q30" s="1" t="s">
        <v>63</v>
      </c>
      <c r="R30" s="3">
        <f t="shared" si="2"/>
        <v>0</v>
      </c>
      <c r="S30" s="1" t="s">
        <v>63</v>
      </c>
      <c r="T30" s="4">
        <f t="shared" si="3"/>
        <v>0</v>
      </c>
      <c r="U30" s="1" t="s">
        <v>63</v>
      </c>
      <c r="V30" s="4">
        <f t="shared" si="4"/>
        <v>0</v>
      </c>
      <c r="W30" s="1" t="s">
        <v>63</v>
      </c>
      <c r="X30" s="4">
        <f t="shared" si="5"/>
        <v>0</v>
      </c>
      <c r="Y30" s="1" t="s">
        <v>63</v>
      </c>
      <c r="Z30" s="4">
        <f t="shared" si="6"/>
        <v>0</v>
      </c>
      <c r="AA30" s="1" t="s">
        <v>63</v>
      </c>
      <c r="AB30" s="4">
        <f t="shared" si="7"/>
        <v>0</v>
      </c>
      <c r="AC30" s="1" t="s">
        <v>63</v>
      </c>
      <c r="AD30" s="4">
        <f t="shared" si="8"/>
        <v>0</v>
      </c>
      <c r="AE30" s="4">
        <f t="shared" si="9"/>
        <v>0</v>
      </c>
      <c r="AF30" s="3" t="str">
        <f t="shared" si="10"/>
        <v/>
      </c>
      <c r="AG30" s="2" t="s">
        <v>63</v>
      </c>
      <c r="AH30" s="3" t="str">
        <f t="shared" si="11"/>
        <v>NA</v>
      </c>
      <c r="AI30" s="5" t="str">
        <f t="shared" si="0"/>
        <v>NA</v>
      </c>
      <c r="AJ30" s="6">
        <f t="shared" si="12"/>
        <v>0</v>
      </c>
      <c r="AK30" s="3" t="str">
        <f t="shared" si="1"/>
        <v>NA</v>
      </c>
      <c r="AL30" s="310"/>
      <c r="AM30" s="317"/>
      <c r="AN30" s="310"/>
      <c r="AO30" s="315"/>
      <c r="AP30" s="340"/>
      <c r="AQ30" s="342"/>
      <c r="AR30" s="345"/>
      <c r="AS30" s="315"/>
      <c r="AT30" s="315"/>
      <c r="AU30" s="330"/>
      <c r="AV30" s="333" t="str">
        <f t="shared" si="16"/>
        <v/>
      </c>
      <c r="AW30" s="349"/>
      <c r="AX30" s="349"/>
      <c r="AY30" s="349"/>
      <c r="AZ30" s="349"/>
      <c r="BA30" s="349"/>
      <c r="BB30" s="349"/>
    </row>
    <row r="31" spans="1:54" ht="48">
      <c r="A31" s="310">
        <v>5</v>
      </c>
      <c r="B31" s="322" t="s">
        <v>522</v>
      </c>
      <c r="C31" s="310" t="s">
        <v>66</v>
      </c>
      <c r="D31" s="310" t="s">
        <v>66</v>
      </c>
      <c r="E31" s="310" t="s">
        <v>66</v>
      </c>
      <c r="F31" s="310" t="s">
        <v>66</v>
      </c>
      <c r="G31" s="318" t="s">
        <v>54</v>
      </c>
      <c r="H31" s="505"/>
      <c r="I31" s="321" t="s">
        <v>86</v>
      </c>
      <c r="J31" s="317">
        <f>IF(I31="","",IF(I31="Mas de 1 vez al año",5,IF(I31="Al menos 1 vez en el ultimo año",4,IF(I31="Al menos 1 vez en los ultimos 2 años",3,IF(I31="Al menos 1 vez en los ultimos 5 años",2,IF(I31="No se ha presentado en los ultimos 5 años",1,))))))</f>
        <v>2</v>
      </c>
      <c r="K31" s="315" t="str">
        <f>IF(J31&lt;=0,"",IF(J31&lt;=1,"Rara Vez",IF(J31&lt;=2,"Improbable",IF(J31&lt;=3,"Posible",IF(J31&lt;=4,"Probable","Casi seguro")))))</f>
        <v>Improbable</v>
      </c>
      <c r="L31" s="346">
        <v>11</v>
      </c>
      <c r="M31" s="315" t="str">
        <f>IF(L31&lt;=0,"",IF(L31&lt;=5,"Moderado",IF(L31&lt;=11,"Mayor",IF(L31&lt;=20,"Catastrofico","Catastrofico"))))</f>
        <v>Mayor</v>
      </c>
      <c r="N31" s="316" t="str">
        <f>IF(OR(AND(K31="RaraVez",M31="Insignificante"),AND(K31="Rara Vez",M31="Menor"),AND(K31="Improbable",M31="Insignificante"),AND(K31="Improbable",M31="Menor")),"Bajo",IF(OR(AND(K31="Rara Vez",M31="Moderado"),AND(K31="Improbable",M31="Moderado"),AND(K31="Posible",M31="Menor"),AND(K31="Probable",M31="Insignificante")),"Moderado",IF(OR(AND(K31="Rara Vez",M31="Mayor"),AND(K31="Improbable",M31="Mayor"),AND(K31="Posible",M31="Moderado"),AND(K31="Probable",M31="Moderado"),AND(K31="Probable",M31="Menor"),AND(K31="Casi seguro",M31="Insignificante"),AND(K31="Casi seguro",M31="Menor")),"Alto",IF(OR(AND(K31="Rara Vez",M31="Catastrofico"),AND(K31="Improbable",M31="Catastrofico"),AND(K31="Posible",M31="Catastrofico"),AND(K31="Posible",M31="Mayor"),AND(K31="Probable",M31="Catastrofico"),AND(K31="Probable",M31="Mayor"),AND(K31="Casi seguro",M31="Moderado"),AND(K31="Casi seguro",M31="Mayor"),AND(K31="Casi seguro",M31="Catastrofico")),"Extremo",""))))</f>
        <v>Alto</v>
      </c>
      <c r="O31" s="3">
        <v>1</v>
      </c>
      <c r="P31" s="20" t="s">
        <v>523</v>
      </c>
      <c r="Q31" s="1" t="s">
        <v>67</v>
      </c>
      <c r="R31" s="3">
        <f t="shared" si="2"/>
        <v>15</v>
      </c>
      <c r="S31" s="1" t="s">
        <v>68</v>
      </c>
      <c r="T31" s="4">
        <f t="shared" si="3"/>
        <v>15</v>
      </c>
      <c r="U31" s="1" t="s">
        <v>69</v>
      </c>
      <c r="V31" s="4">
        <f t="shared" si="4"/>
        <v>15</v>
      </c>
      <c r="W31" s="1" t="s">
        <v>70</v>
      </c>
      <c r="X31" s="4">
        <f t="shared" si="5"/>
        <v>15</v>
      </c>
      <c r="Y31" s="1" t="s">
        <v>71</v>
      </c>
      <c r="Z31" s="4">
        <f t="shared" si="6"/>
        <v>15</v>
      </c>
      <c r="AA31" s="1" t="s">
        <v>72</v>
      </c>
      <c r="AB31" s="4">
        <f t="shared" si="7"/>
        <v>15</v>
      </c>
      <c r="AC31" s="1" t="s">
        <v>73</v>
      </c>
      <c r="AD31" s="4">
        <f t="shared" si="8"/>
        <v>10</v>
      </c>
      <c r="AE31" s="4">
        <f t="shared" si="9"/>
        <v>100</v>
      </c>
      <c r="AF31" s="3" t="str">
        <f t="shared" si="10"/>
        <v>Fuerte</v>
      </c>
      <c r="AG31" s="2" t="s">
        <v>74</v>
      </c>
      <c r="AH31" s="3" t="str">
        <f t="shared" si="11"/>
        <v>Fuerte</v>
      </c>
      <c r="AI31" s="5" t="str">
        <f t="shared" si="0"/>
        <v>Fuerte</v>
      </c>
      <c r="AJ31" s="6">
        <f t="shared" si="12"/>
        <v>100</v>
      </c>
      <c r="AK31" s="3" t="str">
        <f t="shared" si="1"/>
        <v>No</v>
      </c>
      <c r="AL31" s="310">
        <f>COUNTA(O31,O32,O33,O34,O35)</f>
        <v>2</v>
      </c>
      <c r="AM31" s="317">
        <f>(+AJ31+AJ32+AJ33+AJ34+AJ35)/AL31</f>
        <v>100</v>
      </c>
      <c r="AN31" s="310" t="str">
        <f>IF(AM31&lt;0,"",IF(AM31&lt;50,"Debil",IF(AM31&lt;=99,"Moderado",IF(AM31&lt;=100,"Fuerte","Fuerte"))))</f>
        <v>Fuerte</v>
      </c>
      <c r="AO31" s="315" t="s">
        <v>26</v>
      </c>
      <c r="AP31" s="338" t="str">
        <f>IF(OR(AND(AN31="Fuerte",AO31="directamente")),"2",IF(OR(AND(AN31="Fuerte",AO31="no disminuye")),"0",IF(OR(AND(AN31="Moderado",AO31="directamente")),"1",IF(OR(AND(AN31="Moderado",AO31="no disminuye")),"0",IF(OR(AND(AN31="Debil",AO31="directamente")),"0",IF(OR(AND(AN31="Debil",AO31="no disminuye")),"0",""))))))</f>
        <v>2</v>
      </c>
      <c r="AQ31" s="341">
        <f>+J31-AP31</f>
        <v>0</v>
      </c>
      <c r="AR31" s="343">
        <f>+J31-AP31</f>
        <v>0</v>
      </c>
      <c r="AS31" s="315" t="str">
        <f>IF(AQ31&lt;-1,"",IF(AQ31&lt;=1,"Rara Vez",IF(AQ31&lt;=2,"Improbable",IF(AQ31&lt;=3,"Posible",IF(AQ31&lt;=4,"Probable","Casi seguro")))))</f>
        <v>Rara Vez</v>
      </c>
      <c r="AT31" s="315" t="str">
        <f>IF(L31&lt;=0,"",IF(L31&lt;=5,"Moderado",IF(L31&lt;=11,"Mayor",IF(L31&lt;=20,"Catastrofico","Catastrofico"))))</f>
        <v>Mayor</v>
      </c>
      <c r="AU31" s="328" t="str">
        <f>IF(OR(AND(AS31="RaraVez",AT31="Insignificante"),AND(AS31="Rara Vez",AT31="Menor"),AND(AS31="Improbable",AT31="Insignificante"),AND(AS31="Improbable",AT31="Menor")),"Bajo",IF(OR(AND(AS31="Rara Vez",AT31="Moderado"),AND(AS31="Improbable",AT31="Moderado"),AND(AS31="Posible",AT31="Menor"),AND(AS31="Probable",AT31="Insignificante")),"Moderado",IF(OR(AND(AS31="Rara Vez",AT31="Mayor"),AND(AS31="Improbable",AT31="Mayor"),AND(AS31="Posible",AT31="Moderado"),AND(AS31="Probable",AT31="Moderado"),AND(AS31="Probable",AT31="Menor"),AND(AS31="Casi seguro",AT31="Insignificante"),AND(AS31="Casi seguro",AT31="Menor")),"Alto",IF(OR(AND(AS31="Rara Vez",AT31="Catastrofico"),AND(AS31="Improbable",AT31="Catastrofico"),AND(AS31="Posible",AT31="Catastrofico"),AND(AS31="Posible",AT31="Mayor"),AND(AS31="Probable",AT31="Catastrofico"),AND(AS31="Probable",AT31="Mayor"),AND(AS31="Casi seguro",AT31="Moderado"),AND(AS31="Casi seguro",AT31="Mayor"),AND(AS31="Casi seguro",AT31="Catastrofico")),"Extremo",""))))</f>
        <v>Alto</v>
      </c>
      <c r="AV31" s="331" t="str">
        <f>IF(AU31="","",IF(AU31="Extremo","Evitar el riesgo",IF(AU31="Alto","Compartir el riesgo",IF(AU31="Moderado","Reducir el riesgo",IF(AU31="Bajo","Reducir el riesgo")))))</f>
        <v>Compartir el riesgo</v>
      </c>
      <c r="AW31" s="353"/>
      <c r="AX31" s="353"/>
      <c r="AY31" s="353"/>
      <c r="AZ31" s="353"/>
      <c r="BA31" s="353"/>
      <c r="BB31" s="353"/>
    </row>
    <row r="32" spans="1:54" ht="48">
      <c r="A32" s="310"/>
      <c r="B32" s="323"/>
      <c r="C32" s="310"/>
      <c r="D32" s="310"/>
      <c r="E32" s="310"/>
      <c r="F32" s="310"/>
      <c r="G32" s="319"/>
      <c r="H32" s="505"/>
      <c r="I32" s="321"/>
      <c r="J32" s="317"/>
      <c r="K32" s="315"/>
      <c r="L32" s="346"/>
      <c r="M32" s="315"/>
      <c r="N32" s="316"/>
      <c r="O32" s="3">
        <v>2</v>
      </c>
      <c r="P32" s="20" t="s">
        <v>524</v>
      </c>
      <c r="Q32" s="1" t="s">
        <v>67</v>
      </c>
      <c r="R32" s="3">
        <f t="shared" si="2"/>
        <v>15</v>
      </c>
      <c r="S32" s="1" t="s">
        <v>68</v>
      </c>
      <c r="T32" s="4">
        <f t="shared" si="3"/>
        <v>15</v>
      </c>
      <c r="U32" s="1" t="s">
        <v>69</v>
      </c>
      <c r="V32" s="4">
        <f t="shared" si="4"/>
        <v>15</v>
      </c>
      <c r="W32" s="1" t="s">
        <v>70</v>
      </c>
      <c r="X32" s="4">
        <f t="shared" si="5"/>
        <v>15</v>
      </c>
      <c r="Y32" s="1" t="s">
        <v>71</v>
      </c>
      <c r="Z32" s="4">
        <f t="shared" si="6"/>
        <v>15</v>
      </c>
      <c r="AA32" s="1" t="s">
        <v>72</v>
      </c>
      <c r="AB32" s="4">
        <f t="shared" si="7"/>
        <v>15</v>
      </c>
      <c r="AC32" s="1" t="s">
        <v>73</v>
      </c>
      <c r="AD32" s="4">
        <f t="shared" si="8"/>
        <v>10</v>
      </c>
      <c r="AE32" s="4">
        <f t="shared" si="9"/>
        <v>100</v>
      </c>
      <c r="AF32" s="3" t="str">
        <f t="shared" si="10"/>
        <v>Fuerte</v>
      </c>
      <c r="AG32" s="2" t="s">
        <v>74</v>
      </c>
      <c r="AH32" s="3" t="str">
        <f t="shared" si="11"/>
        <v>Fuerte</v>
      </c>
      <c r="AI32" s="5" t="str">
        <f t="shared" si="0"/>
        <v>Fuerte</v>
      </c>
      <c r="AJ32" s="6">
        <f t="shared" si="12"/>
        <v>100</v>
      </c>
      <c r="AK32" s="3" t="str">
        <f t="shared" si="1"/>
        <v>No</v>
      </c>
      <c r="AL32" s="310"/>
      <c r="AM32" s="317"/>
      <c r="AN32" s="310"/>
      <c r="AO32" s="315"/>
      <c r="AP32" s="339"/>
      <c r="AQ32" s="342"/>
      <c r="AR32" s="344"/>
      <c r="AS32" s="315"/>
      <c r="AT32" s="315"/>
      <c r="AU32" s="329"/>
      <c r="AV32" s="332" t="str">
        <f t="shared" ref="AV32:AV35" si="17">IF(AU32="","",IF(AU32="El control no se ejecuta por parte del responsable","Debil",IF(AU32="El control se ejecuta algunas veces por parte del responsable","Moderado",IF(AU32="El control se ejecuta de manera consistente por parte del responsable","Fuerte","Fuerte"))))</f>
        <v/>
      </c>
      <c r="AW32" s="348"/>
      <c r="AX32" s="348"/>
      <c r="AY32" s="348"/>
      <c r="AZ32" s="348"/>
      <c r="BA32" s="348"/>
      <c r="BB32" s="348"/>
    </row>
    <row r="33" spans="1:54">
      <c r="A33" s="310"/>
      <c r="B33" s="323"/>
      <c r="C33" s="310"/>
      <c r="D33" s="310"/>
      <c r="E33" s="310"/>
      <c r="F33" s="310"/>
      <c r="G33" s="319"/>
      <c r="H33" s="505"/>
      <c r="I33" s="321"/>
      <c r="J33" s="317"/>
      <c r="K33" s="315"/>
      <c r="L33" s="346"/>
      <c r="M33" s="315"/>
      <c r="N33" s="316"/>
      <c r="O33" s="3"/>
      <c r="P33" s="3"/>
      <c r="Q33" s="1" t="s">
        <v>63</v>
      </c>
      <c r="R33" s="3">
        <f t="shared" si="2"/>
        <v>0</v>
      </c>
      <c r="S33" s="1" t="s">
        <v>63</v>
      </c>
      <c r="T33" s="4">
        <f t="shared" si="3"/>
        <v>0</v>
      </c>
      <c r="U33" s="1" t="s">
        <v>63</v>
      </c>
      <c r="V33" s="4">
        <f t="shared" si="4"/>
        <v>0</v>
      </c>
      <c r="W33" s="1" t="s">
        <v>63</v>
      </c>
      <c r="X33" s="4">
        <f t="shared" si="5"/>
        <v>0</v>
      </c>
      <c r="Y33" s="1" t="s">
        <v>63</v>
      </c>
      <c r="Z33" s="4">
        <f t="shared" si="6"/>
        <v>0</v>
      </c>
      <c r="AA33" s="1" t="s">
        <v>63</v>
      </c>
      <c r="AB33" s="4">
        <f t="shared" si="7"/>
        <v>0</v>
      </c>
      <c r="AC33" s="1" t="s">
        <v>63</v>
      </c>
      <c r="AD33" s="4">
        <f t="shared" si="8"/>
        <v>0</v>
      </c>
      <c r="AE33" s="4">
        <f t="shared" si="9"/>
        <v>0</v>
      </c>
      <c r="AF33" s="3" t="str">
        <f t="shared" si="10"/>
        <v/>
      </c>
      <c r="AG33" s="2" t="s">
        <v>63</v>
      </c>
      <c r="AH33" s="3" t="str">
        <f t="shared" si="11"/>
        <v>NA</v>
      </c>
      <c r="AI33" s="5" t="str">
        <f t="shared" si="0"/>
        <v>NA</v>
      </c>
      <c r="AJ33" s="6">
        <f t="shared" si="12"/>
        <v>0</v>
      </c>
      <c r="AK33" s="3" t="str">
        <f t="shared" si="1"/>
        <v>NA</v>
      </c>
      <c r="AL33" s="310"/>
      <c r="AM33" s="317"/>
      <c r="AN33" s="310"/>
      <c r="AO33" s="315"/>
      <c r="AP33" s="339"/>
      <c r="AQ33" s="342"/>
      <c r="AR33" s="344"/>
      <c r="AS33" s="315"/>
      <c r="AT33" s="315"/>
      <c r="AU33" s="329"/>
      <c r="AV33" s="332" t="str">
        <f t="shared" si="17"/>
        <v/>
      </c>
      <c r="AW33" s="348"/>
      <c r="AX33" s="348"/>
      <c r="AY33" s="348"/>
      <c r="AZ33" s="348"/>
      <c r="BA33" s="348"/>
      <c r="BB33" s="348"/>
    </row>
    <row r="34" spans="1:54">
      <c r="A34" s="310"/>
      <c r="B34" s="323"/>
      <c r="C34" s="310"/>
      <c r="D34" s="310"/>
      <c r="E34" s="310"/>
      <c r="F34" s="310"/>
      <c r="G34" s="319"/>
      <c r="H34" s="505"/>
      <c r="I34" s="321"/>
      <c r="J34" s="317"/>
      <c r="K34" s="315"/>
      <c r="L34" s="346"/>
      <c r="M34" s="315"/>
      <c r="N34" s="316"/>
      <c r="O34" s="3"/>
      <c r="P34" s="3"/>
      <c r="Q34" s="1" t="s">
        <v>63</v>
      </c>
      <c r="R34" s="3">
        <f t="shared" si="2"/>
        <v>0</v>
      </c>
      <c r="S34" s="1" t="s">
        <v>63</v>
      </c>
      <c r="T34" s="4">
        <f t="shared" si="3"/>
        <v>0</v>
      </c>
      <c r="U34" s="1" t="s">
        <v>63</v>
      </c>
      <c r="V34" s="4">
        <f t="shared" si="4"/>
        <v>0</v>
      </c>
      <c r="W34" s="1" t="s">
        <v>63</v>
      </c>
      <c r="X34" s="4">
        <f t="shared" si="5"/>
        <v>0</v>
      </c>
      <c r="Y34" s="1" t="s">
        <v>63</v>
      </c>
      <c r="Z34" s="4">
        <f t="shared" si="6"/>
        <v>0</v>
      </c>
      <c r="AA34" s="1" t="s">
        <v>63</v>
      </c>
      <c r="AB34" s="4">
        <f t="shared" si="7"/>
        <v>0</v>
      </c>
      <c r="AC34" s="1" t="s">
        <v>63</v>
      </c>
      <c r="AD34" s="4">
        <f t="shared" si="8"/>
        <v>0</v>
      </c>
      <c r="AE34" s="4">
        <f t="shared" si="9"/>
        <v>0</v>
      </c>
      <c r="AF34" s="3" t="str">
        <f t="shared" si="10"/>
        <v/>
      </c>
      <c r="AG34" s="2" t="s">
        <v>63</v>
      </c>
      <c r="AH34" s="3" t="str">
        <f t="shared" si="11"/>
        <v>NA</v>
      </c>
      <c r="AI34" s="5" t="str">
        <f t="shared" si="0"/>
        <v>NA</v>
      </c>
      <c r="AJ34" s="6">
        <f t="shared" si="12"/>
        <v>0</v>
      </c>
      <c r="AK34" s="3" t="str">
        <f t="shared" si="1"/>
        <v>NA</v>
      </c>
      <c r="AL34" s="310"/>
      <c r="AM34" s="317"/>
      <c r="AN34" s="310"/>
      <c r="AO34" s="315"/>
      <c r="AP34" s="339"/>
      <c r="AQ34" s="342"/>
      <c r="AR34" s="344"/>
      <c r="AS34" s="315"/>
      <c r="AT34" s="315"/>
      <c r="AU34" s="329"/>
      <c r="AV34" s="332" t="str">
        <f t="shared" si="17"/>
        <v/>
      </c>
      <c r="AW34" s="348"/>
      <c r="AX34" s="348"/>
      <c r="AY34" s="348"/>
      <c r="AZ34" s="348"/>
      <c r="BA34" s="348"/>
      <c r="BB34" s="348"/>
    </row>
    <row r="35" spans="1:54">
      <c r="A35" s="310"/>
      <c r="B35" s="324"/>
      <c r="C35" s="310"/>
      <c r="D35" s="310"/>
      <c r="E35" s="310"/>
      <c r="F35" s="310"/>
      <c r="G35" s="320"/>
      <c r="H35" s="505"/>
      <c r="I35" s="321"/>
      <c r="J35" s="317"/>
      <c r="K35" s="315"/>
      <c r="L35" s="346"/>
      <c r="M35" s="315"/>
      <c r="N35" s="316"/>
      <c r="O35" s="3"/>
      <c r="P35" s="3"/>
      <c r="Q35" s="1" t="s">
        <v>63</v>
      </c>
      <c r="R35" s="3">
        <f t="shared" si="2"/>
        <v>0</v>
      </c>
      <c r="S35" s="1" t="s">
        <v>63</v>
      </c>
      <c r="T35" s="4">
        <f t="shared" si="3"/>
        <v>0</v>
      </c>
      <c r="U35" s="1" t="s">
        <v>63</v>
      </c>
      <c r="V35" s="4">
        <f t="shared" si="4"/>
        <v>0</v>
      </c>
      <c r="W35" s="1" t="s">
        <v>63</v>
      </c>
      <c r="X35" s="4">
        <f t="shared" si="5"/>
        <v>0</v>
      </c>
      <c r="Y35" s="1" t="s">
        <v>63</v>
      </c>
      <c r="Z35" s="4">
        <f t="shared" si="6"/>
        <v>0</v>
      </c>
      <c r="AA35" s="1" t="s">
        <v>63</v>
      </c>
      <c r="AB35" s="4">
        <f t="shared" si="7"/>
        <v>0</v>
      </c>
      <c r="AC35" s="1" t="s">
        <v>63</v>
      </c>
      <c r="AD35" s="4">
        <f t="shared" si="8"/>
        <v>0</v>
      </c>
      <c r="AE35" s="4">
        <f t="shared" si="9"/>
        <v>0</v>
      </c>
      <c r="AF35" s="3" t="str">
        <f t="shared" si="10"/>
        <v/>
      </c>
      <c r="AG35" s="2" t="s">
        <v>63</v>
      </c>
      <c r="AH35" s="3" t="str">
        <f t="shared" si="11"/>
        <v>NA</v>
      </c>
      <c r="AI35" s="5" t="str">
        <f t="shared" si="0"/>
        <v>NA</v>
      </c>
      <c r="AJ35" s="6">
        <f t="shared" si="12"/>
        <v>0</v>
      </c>
      <c r="AK35" s="3" t="str">
        <f t="shared" si="1"/>
        <v>NA</v>
      </c>
      <c r="AL35" s="310"/>
      <c r="AM35" s="317"/>
      <c r="AN35" s="310"/>
      <c r="AO35" s="315"/>
      <c r="AP35" s="340"/>
      <c r="AQ35" s="342"/>
      <c r="AR35" s="345"/>
      <c r="AS35" s="315"/>
      <c r="AT35" s="315"/>
      <c r="AU35" s="330"/>
      <c r="AV35" s="333" t="str">
        <f t="shared" si="17"/>
        <v/>
      </c>
      <c r="AW35" s="349"/>
      <c r="AX35" s="349"/>
      <c r="AY35" s="349"/>
      <c r="AZ35" s="349"/>
      <c r="BA35" s="349"/>
      <c r="BB35" s="349"/>
    </row>
  </sheetData>
  <mergeCells count="194">
    <mergeCell ref="BA31:BA35"/>
    <mergeCell ref="BB31:BB35"/>
    <mergeCell ref="AU31:AU35"/>
    <mergeCell ref="AV31:AV35"/>
    <mergeCell ref="AW31:AW35"/>
    <mergeCell ref="AX31:AX35"/>
    <mergeCell ref="AY31:AY35"/>
    <mergeCell ref="AZ31:AZ35"/>
    <mergeCell ref="AO31:AO35"/>
    <mergeCell ref="AP31:AP35"/>
    <mergeCell ref="AQ31:AQ35"/>
    <mergeCell ref="AR31:AR35"/>
    <mergeCell ref="AS31:AS35"/>
    <mergeCell ref="AT31:AT35"/>
    <mergeCell ref="L31:L35"/>
    <mergeCell ref="M31:M35"/>
    <mergeCell ref="N31:N35"/>
    <mergeCell ref="AL31:AL35"/>
    <mergeCell ref="AM31:AM35"/>
    <mergeCell ref="AN31:AN35"/>
    <mergeCell ref="F31:F35"/>
    <mergeCell ref="G31:G35"/>
    <mergeCell ref="H31:H35"/>
    <mergeCell ref="I31:I35"/>
    <mergeCell ref="J31:J35"/>
    <mergeCell ref="K31:K35"/>
    <mergeCell ref="AX26:AX30"/>
    <mergeCell ref="AY26:AY30"/>
    <mergeCell ref="AZ26:AZ30"/>
    <mergeCell ref="BA26:BA30"/>
    <mergeCell ref="BB26:BB30"/>
    <mergeCell ref="A31:A35"/>
    <mergeCell ref="B31:B35"/>
    <mergeCell ref="C31:C35"/>
    <mergeCell ref="D31:D35"/>
    <mergeCell ref="E31:E35"/>
    <mergeCell ref="AR26:AR30"/>
    <mergeCell ref="AS26:AS30"/>
    <mergeCell ref="AT26:AT30"/>
    <mergeCell ref="AU26:AU30"/>
    <mergeCell ref="AV26:AV30"/>
    <mergeCell ref="AW26:AW30"/>
    <mergeCell ref="AL26:AL30"/>
    <mergeCell ref="AM26:AM30"/>
    <mergeCell ref="AN26:AN30"/>
    <mergeCell ref="AO26:AO30"/>
    <mergeCell ref="AP26:AP30"/>
    <mergeCell ref="AQ26:AQ30"/>
    <mergeCell ref="I26:I30"/>
    <mergeCell ref="J26:J30"/>
    <mergeCell ref="K26:K30"/>
    <mergeCell ref="L26:L30"/>
    <mergeCell ref="M26:M30"/>
    <mergeCell ref="N26:N30"/>
    <mergeCell ref="BA21:BA25"/>
    <mergeCell ref="BB21:BB25"/>
    <mergeCell ref="A26:A30"/>
    <mergeCell ref="B26:B30"/>
    <mergeCell ref="C26:C30"/>
    <mergeCell ref="D26:D30"/>
    <mergeCell ref="E26:E30"/>
    <mergeCell ref="F26:F30"/>
    <mergeCell ref="G26:G30"/>
    <mergeCell ref="H26:H30"/>
    <mergeCell ref="AU21:AU25"/>
    <mergeCell ref="AV21:AV25"/>
    <mergeCell ref="AW21:AW25"/>
    <mergeCell ref="AX21:AX25"/>
    <mergeCell ref="AY21:AY25"/>
    <mergeCell ref="AZ21:AZ25"/>
    <mergeCell ref="AO21:AO25"/>
    <mergeCell ref="AP21:AP25"/>
    <mergeCell ref="AQ21:AQ25"/>
    <mergeCell ref="AR21:AR25"/>
    <mergeCell ref="L21:L25"/>
    <mergeCell ref="M21:M25"/>
    <mergeCell ref="N21:N25"/>
    <mergeCell ref="AL21:AL25"/>
    <mergeCell ref="AM21:AM25"/>
    <mergeCell ref="AN21:AN25"/>
    <mergeCell ref="F21:F25"/>
    <mergeCell ref="G21:G25"/>
    <mergeCell ref="H21:H25"/>
    <mergeCell ref="I21:I25"/>
    <mergeCell ref="J21:J25"/>
    <mergeCell ref="K21:K25"/>
    <mergeCell ref="AR16:AR20"/>
    <mergeCell ref="AS16:AS20"/>
    <mergeCell ref="AT16:AT20"/>
    <mergeCell ref="AU16:AU20"/>
    <mergeCell ref="AV16:AV20"/>
    <mergeCell ref="A21:A25"/>
    <mergeCell ref="B21:B25"/>
    <mergeCell ref="C21:C25"/>
    <mergeCell ref="D21:D25"/>
    <mergeCell ref="E21:E25"/>
    <mergeCell ref="AL16:AL20"/>
    <mergeCell ref="AM16:AM20"/>
    <mergeCell ref="AN16:AN20"/>
    <mergeCell ref="AO16:AO20"/>
    <mergeCell ref="AP16:AP20"/>
    <mergeCell ref="AQ16:AQ20"/>
    <mergeCell ref="I16:I20"/>
    <mergeCell ref="J16:J20"/>
    <mergeCell ref="K16:K20"/>
    <mergeCell ref="L16:L20"/>
    <mergeCell ref="M16:M20"/>
    <mergeCell ref="N16:N20"/>
    <mergeCell ref="AS21:AS25"/>
    <mergeCell ref="AT21:AT25"/>
    <mergeCell ref="AU11:AU15"/>
    <mergeCell ref="AV11:AV15"/>
    <mergeCell ref="A16:A20"/>
    <mergeCell ref="B16:B20"/>
    <mergeCell ref="C16:C20"/>
    <mergeCell ref="D16:D20"/>
    <mergeCell ref="E16:E20"/>
    <mergeCell ref="F16:F20"/>
    <mergeCell ref="G16:G20"/>
    <mergeCell ref="H16:H20"/>
    <mergeCell ref="AO11:AO15"/>
    <mergeCell ref="AP11:AP15"/>
    <mergeCell ref="AQ11:AQ15"/>
    <mergeCell ref="AR11:AR15"/>
    <mergeCell ref="AS11:AS15"/>
    <mergeCell ref="AT11:AT15"/>
    <mergeCell ref="L11:L15"/>
    <mergeCell ref="M11:M15"/>
    <mergeCell ref="N11:N15"/>
    <mergeCell ref="AL11:AL15"/>
    <mergeCell ref="AM11:AM15"/>
    <mergeCell ref="AN11:AN15"/>
    <mergeCell ref="F11:F15"/>
    <mergeCell ref="G11:G15"/>
    <mergeCell ref="H11:H15"/>
    <mergeCell ref="I11:I15"/>
    <mergeCell ref="J11:J15"/>
    <mergeCell ref="K11:K15"/>
    <mergeCell ref="J9:J10"/>
    <mergeCell ref="K9:K10"/>
    <mergeCell ref="L9:L10"/>
    <mergeCell ref="M9:M10"/>
    <mergeCell ref="N9:N10"/>
    <mergeCell ref="A11:A15"/>
    <mergeCell ref="B11:B15"/>
    <mergeCell ref="C11:C15"/>
    <mergeCell ref="D11:D15"/>
    <mergeCell ref="E11:E15"/>
    <mergeCell ref="AZ7:AZ10"/>
    <mergeCell ref="BA7:BA10"/>
    <mergeCell ref="BB7:BB10"/>
    <mergeCell ref="O8:O10"/>
    <mergeCell ref="P8:P10"/>
    <mergeCell ref="Q8:AO9"/>
    <mergeCell ref="AP8:AP10"/>
    <mergeCell ref="AQ8:AQ10"/>
    <mergeCell ref="AR8:AR10"/>
    <mergeCell ref="AT7:AT10"/>
    <mergeCell ref="AU7:AU10"/>
    <mergeCell ref="AV7:AV10"/>
    <mergeCell ref="AW7:AW10"/>
    <mergeCell ref="AX7:AX10"/>
    <mergeCell ref="AY7:AY10"/>
    <mergeCell ref="A7:A10"/>
    <mergeCell ref="B7:H8"/>
    <mergeCell ref="I7:K8"/>
    <mergeCell ref="L7:N8"/>
    <mergeCell ref="O7:AR7"/>
    <mergeCell ref="AS7:AS10"/>
    <mergeCell ref="B9:B10"/>
    <mergeCell ref="C9:G9"/>
    <mergeCell ref="H9:H10"/>
    <mergeCell ref="I9:I10"/>
    <mergeCell ref="W5:Z5"/>
    <mergeCell ref="AA5:AB5"/>
    <mergeCell ref="AC5:AE5"/>
    <mergeCell ref="A6:F6"/>
    <mergeCell ref="G6:O6"/>
    <mergeCell ref="Q6:AE6"/>
    <mergeCell ref="A5:F5"/>
    <mergeCell ref="G5:H5"/>
    <mergeCell ref="J5:M5"/>
    <mergeCell ref="N5:O5"/>
    <mergeCell ref="R5:S5"/>
    <mergeCell ref="T5:V5"/>
    <mergeCell ref="A1:B4"/>
    <mergeCell ref="C1:AZ1"/>
    <mergeCell ref="BA1:BB1"/>
    <mergeCell ref="C2:AZ2"/>
    <mergeCell ref="BA2:BB2"/>
    <mergeCell ref="C3:AZ3"/>
    <mergeCell ref="BA3:BB3"/>
    <mergeCell ref="C4:AZ4"/>
    <mergeCell ref="BA4:BB4"/>
  </mergeCells>
  <conditionalFormatting sqref="K11">
    <cfRule type="cellIs" dxfId="718" priority="170" operator="equal">
      <formula>"Rara Vez"</formula>
    </cfRule>
    <cfRule type="cellIs" dxfId="717" priority="169" operator="equal">
      <formula>"Improbable"</formula>
    </cfRule>
    <cfRule type="cellIs" dxfId="716" priority="168" operator="equal">
      <formula>"Posible"</formula>
    </cfRule>
    <cfRule type="cellIs" dxfId="715" priority="167" operator="equal">
      <formula>"Probable"</formula>
    </cfRule>
    <cfRule type="cellIs" dxfId="714" priority="166" operator="equal">
      <formula>"Casi seguro"</formula>
    </cfRule>
  </conditionalFormatting>
  <conditionalFormatting sqref="K16">
    <cfRule type="cellIs" dxfId="713" priority="144" operator="equal">
      <formula>"Posible"</formula>
    </cfRule>
    <cfRule type="cellIs" dxfId="712" priority="145" operator="equal">
      <formula>"Improbable"</formula>
    </cfRule>
    <cfRule type="cellIs" dxfId="711" priority="142" operator="equal">
      <formula>"Casi seguro"</formula>
    </cfRule>
    <cfRule type="cellIs" dxfId="710" priority="143" operator="equal">
      <formula>"Probable"</formula>
    </cfRule>
    <cfRule type="cellIs" dxfId="709" priority="146" operator="equal">
      <formula>"Rara Vez"</formula>
    </cfRule>
  </conditionalFormatting>
  <conditionalFormatting sqref="K21">
    <cfRule type="cellIs" dxfId="708" priority="119" operator="equal">
      <formula>"Probable"</formula>
    </cfRule>
    <cfRule type="cellIs" dxfId="707" priority="118" operator="equal">
      <formula>"Casi seguro"</formula>
    </cfRule>
    <cfRule type="cellIs" dxfId="706" priority="120" operator="equal">
      <formula>"Posible"</formula>
    </cfRule>
    <cfRule type="cellIs" dxfId="705" priority="122" operator="equal">
      <formula>"Rara Vez"</formula>
    </cfRule>
    <cfRule type="cellIs" dxfId="704" priority="121" operator="equal">
      <formula>"Improbable"</formula>
    </cfRule>
  </conditionalFormatting>
  <conditionalFormatting sqref="K26">
    <cfRule type="cellIs" dxfId="703" priority="98" operator="equal">
      <formula>"Rara Vez"</formula>
    </cfRule>
    <cfRule type="cellIs" dxfId="702" priority="96" operator="equal">
      <formula>"Posible"</formula>
    </cfRule>
    <cfRule type="cellIs" dxfId="701" priority="97" operator="equal">
      <formula>"Improbable"</formula>
    </cfRule>
    <cfRule type="cellIs" dxfId="700" priority="95" operator="equal">
      <formula>"Probable"</formula>
    </cfRule>
    <cfRule type="cellIs" dxfId="699" priority="94" operator="equal">
      <formula>"Casi seguro"</formula>
    </cfRule>
  </conditionalFormatting>
  <conditionalFormatting sqref="K31">
    <cfRule type="cellIs" dxfId="698" priority="58" operator="equal">
      <formula>"Improbable"</formula>
    </cfRule>
    <cfRule type="cellIs" dxfId="697" priority="55" operator="equal">
      <formula>"Casi seguro"</formula>
    </cfRule>
    <cfRule type="cellIs" dxfId="696" priority="57" operator="equal">
      <formula>"Posible"</formula>
    </cfRule>
    <cfRule type="cellIs" dxfId="695" priority="59" operator="equal">
      <formula>"Rara Vez"</formula>
    </cfRule>
    <cfRule type="cellIs" dxfId="694" priority="56" operator="equal">
      <formula>"Probable"</formula>
    </cfRule>
  </conditionalFormatting>
  <conditionalFormatting sqref="M11">
    <cfRule type="cellIs" dxfId="693" priority="165" operator="equal">
      <formula>"Moderado"</formula>
    </cfRule>
    <cfRule type="cellIs" dxfId="692" priority="163" operator="equal">
      <formula>"Catastrofico"</formula>
    </cfRule>
    <cfRule type="cellIs" dxfId="691" priority="164" operator="equal">
      <formula>"Mayor"</formula>
    </cfRule>
  </conditionalFormatting>
  <conditionalFormatting sqref="M16">
    <cfRule type="cellIs" dxfId="690" priority="140" operator="equal">
      <formula>"Mayor"</formula>
    </cfRule>
    <cfRule type="cellIs" dxfId="689" priority="141" operator="equal">
      <formula>"Moderado"</formula>
    </cfRule>
    <cfRule type="cellIs" dxfId="688" priority="139" operator="equal">
      <formula>"Catastrofico"</formula>
    </cfRule>
  </conditionalFormatting>
  <conditionalFormatting sqref="M21">
    <cfRule type="cellIs" dxfId="687" priority="115" operator="equal">
      <formula>"Catastrofico"</formula>
    </cfRule>
    <cfRule type="cellIs" dxfId="686" priority="117" operator="equal">
      <formula>"Moderado"</formula>
    </cfRule>
    <cfRule type="cellIs" dxfId="685" priority="116" operator="equal">
      <formula>"Mayor"</formula>
    </cfRule>
  </conditionalFormatting>
  <conditionalFormatting sqref="M26">
    <cfRule type="cellIs" dxfId="684" priority="93" operator="equal">
      <formula>"Moderado"</formula>
    </cfRule>
    <cfRule type="cellIs" dxfId="683" priority="92" operator="equal">
      <formula>"Mayor"</formula>
    </cfRule>
    <cfRule type="cellIs" dxfId="682" priority="91" operator="equal">
      <formula>"Catastrofico"</formula>
    </cfRule>
  </conditionalFormatting>
  <conditionalFormatting sqref="M31">
    <cfRule type="cellIs" dxfId="681" priority="53" operator="equal">
      <formula>"Mayor"</formula>
    </cfRule>
    <cfRule type="cellIs" dxfId="680" priority="52" operator="equal">
      <formula>"Catastrofico"</formula>
    </cfRule>
    <cfRule type="cellIs" dxfId="679" priority="54" operator="equal">
      <formula>"Moderado"</formula>
    </cfRule>
  </conditionalFormatting>
  <conditionalFormatting sqref="N11">
    <cfRule type="cellIs" dxfId="678" priority="162" operator="equal">
      <formula>"Bajo"</formula>
    </cfRule>
    <cfRule type="cellIs" dxfId="677" priority="159" operator="equal">
      <formula>"Extremo"</formula>
    </cfRule>
    <cfRule type="cellIs" dxfId="676" priority="161" operator="equal">
      <formula>"Moderado"</formula>
    </cfRule>
    <cfRule type="cellIs" dxfId="675" priority="160" operator="equal">
      <formula>"Alto"</formula>
    </cfRule>
  </conditionalFormatting>
  <conditionalFormatting sqref="N16">
    <cfRule type="cellIs" dxfId="674" priority="135" operator="equal">
      <formula>"Extremo"</formula>
    </cfRule>
    <cfRule type="cellIs" dxfId="673" priority="136" operator="equal">
      <formula>"Alto"</formula>
    </cfRule>
    <cfRule type="cellIs" dxfId="672" priority="137" operator="equal">
      <formula>"Moderado"</formula>
    </cfRule>
    <cfRule type="cellIs" dxfId="671" priority="138" operator="equal">
      <formula>"Bajo"</formula>
    </cfRule>
  </conditionalFormatting>
  <conditionalFormatting sqref="N21">
    <cfRule type="cellIs" dxfId="670" priority="111" operator="equal">
      <formula>"Extremo"</formula>
    </cfRule>
    <cfRule type="cellIs" dxfId="669" priority="114" operator="equal">
      <formula>"Bajo"</formula>
    </cfRule>
    <cfRule type="cellIs" dxfId="668" priority="113" operator="equal">
      <formula>"Moderado"</formula>
    </cfRule>
    <cfRule type="cellIs" dxfId="667" priority="112" operator="equal">
      <formula>"Alto"</formula>
    </cfRule>
  </conditionalFormatting>
  <conditionalFormatting sqref="N26">
    <cfRule type="cellIs" dxfId="666" priority="90" operator="equal">
      <formula>"Bajo"</formula>
    </cfRule>
    <cfRule type="cellIs" dxfId="665" priority="88" operator="equal">
      <formula>"Alto"</formula>
    </cfRule>
    <cfRule type="cellIs" dxfId="664" priority="89" operator="equal">
      <formula>"Moderado"</formula>
    </cfRule>
    <cfRule type="cellIs" dxfId="663" priority="87" operator="equal">
      <formula>"Extremo"</formula>
    </cfRule>
  </conditionalFormatting>
  <conditionalFormatting sqref="N31">
    <cfRule type="cellIs" dxfId="662" priority="51" operator="equal">
      <formula>"Bajo"</formula>
    </cfRule>
    <cfRule type="cellIs" dxfId="661" priority="48" operator="equal">
      <formula>"Extremo"</formula>
    </cfRule>
    <cfRule type="cellIs" dxfId="660" priority="49" operator="equal">
      <formula>"Alto"</formula>
    </cfRule>
    <cfRule type="cellIs" dxfId="659" priority="50" operator="equal">
      <formula>"Moderado"</formula>
    </cfRule>
  </conditionalFormatting>
  <conditionalFormatting sqref="AG11:AG35">
    <cfRule type="cellIs" dxfId="658" priority="1" operator="equal">
      <formula>"Catastrofico"</formula>
    </cfRule>
    <cfRule type="cellIs" dxfId="657" priority="2" operator="equal">
      <formula>"Mayor"</formula>
    </cfRule>
    <cfRule type="cellIs" dxfId="656" priority="3" operator="equal">
      <formula>"Moderado"</formula>
    </cfRule>
    <cfRule type="cellIs" dxfId="655" priority="4" operator="equal">
      <formula>"Menor"</formula>
    </cfRule>
    <cfRule type="cellIs" dxfId="654" priority="5" operator="equal">
      <formula>"Leve"</formula>
    </cfRule>
  </conditionalFormatting>
  <conditionalFormatting sqref="AS11">
    <cfRule type="cellIs" dxfId="653" priority="158" operator="equal">
      <formula>"Rara Vez"</formula>
    </cfRule>
    <cfRule type="cellIs" dxfId="652" priority="157" operator="equal">
      <formula>"Improbable"</formula>
    </cfRule>
    <cfRule type="cellIs" dxfId="651" priority="156" operator="equal">
      <formula>"Posible"</formula>
    </cfRule>
    <cfRule type="cellIs" dxfId="650" priority="155" operator="equal">
      <formula>"Probable"</formula>
    </cfRule>
    <cfRule type="cellIs" dxfId="649" priority="154" operator="equal">
      <formula>"Casi seguro"</formula>
    </cfRule>
  </conditionalFormatting>
  <conditionalFormatting sqref="AS16">
    <cfRule type="cellIs" dxfId="648" priority="134" operator="equal">
      <formula>"Rara Vez"</formula>
    </cfRule>
    <cfRule type="cellIs" dxfId="647" priority="133" operator="equal">
      <formula>"Improbable"</formula>
    </cfRule>
    <cfRule type="cellIs" dxfId="646" priority="132" operator="equal">
      <formula>"Posible"</formula>
    </cfRule>
    <cfRule type="cellIs" dxfId="645" priority="131" operator="equal">
      <formula>"Probable"</formula>
    </cfRule>
    <cfRule type="cellIs" dxfId="644" priority="130" operator="equal">
      <formula>"Casi seguro"</formula>
    </cfRule>
  </conditionalFormatting>
  <conditionalFormatting sqref="AS21">
    <cfRule type="cellIs" dxfId="643" priority="108" operator="equal">
      <formula>"Posible"</formula>
    </cfRule>
    <cfRule type="cellIs" dxfId="642" priority="110" operator="equal">
      <formula>"Rara Vez"</formula>
    </cfRule>
    <cfRule type="cellIs" dxfId="641" priority="107" operator="equal">
      <formula>"Probable"</formula>
    </cfRule>
    <cfRule type="cellIs" dxfId="640" priority="106" operator="equal">
      <formula>"Casi seguro"</formula>
    </cfRule>
    <cfRule type="cellIs" dxfId="639" priority="109" operator="equal">
      <formula>"Improbable"</formula>
    </cfRule>
  </conditionalFormatting>
  <conditionalFormatting sqref="AS26">
    <cfRule type="cellIs" dxfId="638" priority="82" operator="equal">
      <formula>"Casi seguro"</formula>
    </cfRule>
    <cfRule type="cellIs" dxfId="637" priority="83" operator="equal">
      <formula>"Probable"</formula>
    </cfRule>
    <cfRule type="cellIs" dxfId="636" priority="86" operator="equal">
      <formula>"Rara Vez"</formula>
    </cfRule>
    <cfRule type="cellIs" dxfId="635" priority="85" operator="equal">
      <formula>"Improbable"</formula>
    </cfRule>
    <cfRule type="cellIs" dxfId="634" priority="84" operator="equal">
      <formula>"Posible"</formula>
    </cfRule>
  </conditionalFormatting>
  <conditionalFormatting sqref="AS31">
    <cfRule type="cellIs" dxfId="633" priority="43" operator="equal">
      <formula>"Casi seguro"</formula>
    </cfRule>
    <cfRule type="cellIs" dxfId="632" priority="44" operator="equal">
      <formula>"Probable"</formula>
    </cfRule>
    <cfRule type="cellIs" dxfId="631" priority="46" operator="equal">
      <formula>"Improbable"</formula>
    </cfRule>
    <cfRule type="cellIs" dxfId="630" priority="45" operator="equal">
      <formula>"Posible"</formula>
    </cfRule>
    <cfRule type="cellIs" dxfId="629" priority="47" operator="equal">
      <formula>"Rara Vez"</formula>
    </cfRule>
  </conditionalFormatting>
  <conditionalFormatting sqref="AT11">
    <cfRule type="cellIs" dxfId="628" priority="152" operator="equal">
      <formula>"Mayor"</formula>
    </cfRule>
    <cfRule type="cellIs" dxfId="627" priority="153" operator="equal">
      <formula>"Moderado"</formula>
    </cfRule>
    <cfRule type="cellIs" dxfId="626" priority="151" operator="equal">
      <formula>"Catastrofico"</formula>
    </cfRule>
  </conditionalFormatting>
  <conditionalFormatting sqref="AT16">
    <cfRule type="cellIs" dxfId="625" priority="127" operator="equal">
      <formula>"Catastrofico"</formula>
    </cfRule>
    <cfRule type="cellIs" dxfId="624" priority="128" operator="equal">
      <formula>"Mayor"</formula>
    </cfRule>
    <cfRule type="cellIs" dxfId="623" priority="129" operator="equal">
      <formula>"Moderado"</formula>
    </cfRule>
  </conditionalFormatting>
  <conditionalFormatting sqref="AT21">
    <cfRule type="cellIs" dxfId="622" priority="103" operator="equal">
      <formula>"Catastrofico"</formula>
    </cfRule>
    <cfRule type="cellIs" dxfId="621" priority="105" operator="equal">
      <formula>"Moderado"</formula>
    </cfRule>
    <cfRule type="cellIs" dxfId="620" priority="104" operator="equal">
      <formula>"Mayor"</formula>
    </cfRule>
  </conditionalFormatting>
  <conditionalFormatting sqref="AT26">
    <cfRule type="cellIs" dxfId="619" priority="79" operator="equal">
      <formula>"Catastrofico"</formula>
    </cfRule>
    <cfRule type="cellIs" dxfId="618" priority="80" operator="equal">
      <formula>"Mayor"</formula>
    </cfRule>
    <cfRule type="cellIs" dxfId="617" priority="81" operator="equal">
      <formula>"Moderado"</formula>
    </cfRule>
  </conditionalFormatting>
  <conditionalFormatting sqref="AT31">
    <cfRule type="cellIs" dxfId="616" priority="41" operator="equal">
      <formula>"Mayor"</formula>
    </cfRule>
    <cfRule type="cellIs" dxfId="615" priority="40" operator="equal">
      <formula>"Catastrofico"</formula>
    </cfRule>
    <cfRule type="cellIs" dxfId="614" priority="42" operator="equal">
      <formula>"Moderado"</formula>
    </cfRule>
  </conditionalFormatting>
  <conditionalFormatting sqref="AU11">
    <cfRule type="cellIs" dxfId="613" priority="150" operator="equal">
      <formula>"Bajo"</formula>
    </cfRule>
    <cfRule type="cellIs" dxfId="612" priority="149" operator="equal">
      <formula>"Moderado"</formula>
    </cfRule>
    <cfRule type="cellIs" dxfId="611" priority="148" operator="equal">
      <formula>"Alto"</formula>
    </cfRule>
    <cfRule type="cellIs" dxfId="610" priority="147" operator="equal">
      <formula>"Extremo"</formula>
    </cfRule>
  </conditionalFormatting>
  <conditionalFormatting sqref="AU16">
    <cfRule type="cellIs" dxfId="609" priority="125" operator="equal">
      <formula>"Moderado"</formula>
    </cfRule>
    <cfRule type="cellIs" dxfId="608" priority="126" operator="equal">
      <formula>"Bajo"</formula>
    </cfRule>
    <cfRule type="cellIs" dxfId="607" priority="123" operator="equal">
      <formula>"Extremo"</formula>
    </cfRule>
    <cfRule type="cellIs" dxfId="606" priority="124" operator="equal">
      <formula>"Alto"</formula>
    </cfRule>
  </conditionalFormatting>
  <conditionalFormatting sqref="AU21">
    <cfRule type="cellIs" dxfId="605" priority="101" operator="equal">
      <formula>"Moderado"</formula>
    </cfRule>
    <cfRule type="cellIs" dxfId="604" priority="100" operator="equal">
      <formula>"Alto"</formula>
    </cfRule>
    <cfRule type="cellIs" dxfId="603" priority="99" operator="equal">
      <formula>"Extremo"</formula>
    </cfRule>
    <cfRule type="cellIs" dxfId="602" priority="102" operator="equal">
      <formula>"Bajo"</formula>
    </cfRule>
  </conditionalFormatting>
  <conditionalFormatting sqref="AU26">
    <cfRule type="cellIs" dxfId="601" priority="76" operator="equal">
      <formula>"Alto"</formula>
    </cfRule>
    <cfRule type="cellIs" dxfId="600" priority="77" operator="equal">
      <formula>"Moderado"</formula>
    </cfRule>
    <cfRule type="cellIs" dxfId="599" priority="75" operator="equal">
      <formula>"Extremo"</formula>
    </cfRule>
    <cfRule type="cellIs" dxfId="598" priority="78" operator="equal">
      <formula>"Bajo"</formula>
    </cfRule>
  </conditionalFormatting>
  <conditionalFormatting sqref="AU31">
    <cfRule type="cellIs" dxfId="597" priority="37" operator="equal">
      <formula>"Alto"</formula>
    </cfRule>
    <cfRule type="cellIs" dxfId="596" priority="39" operator="equal">
      <formula>"Bajo"</formula>
    </cfRule>
    <cfRule type="cellIs" dxfId="595" priority="36" operator="equal">
      <formula>"Extremo"</formula>
    </cfRule>
    <cfRule type="cellIs" dxfId="594" priority="38" operator="equal">
      <formula>"Moderado"</formula>
    </cfRule>
  </conditionalFormatting>
  <dataValidations count="12">
    <dataValidation type="list" allowBlank="1" showInputMessage="1" showErrorMessage="1" sqref="R5" xr:uid="{00000000-0002-0000-1000-000000000000}">
      <formula1>"Estrategico,Misional,Apoyo"</formula1>
    </dataValidation>
    <dataValidation type="list" allowBlank="1" showInputMessage="1" showErrorMessage="1" sqref="I11:I35" xr:uid="{00000000-0002-0000-1000-000001000000}">
      <formula1>"N/A, Mas de 1 vez al año,Al menos 1 vez en el ultimo año,Al menos 1 vez en los ultimos 2 años,Al menos 1 vez en los ultimos 5 años,No se ha presentado en los ultimos 5 años"</formula1>
    </dataValidation>
    <dataValidation type="list" allowBlank="1" showInputMessage="1" showErrorMessage="1" sqref="G11:G35" xr:uid="{00000000-0002-0000-1000-000002000000}">
      <formula1>"CORRUPCION,NA"</formula1>
    </dataValidation>
    <dataValidation type="list" allowBlank="1" showInputMessage="1" showErrorMessage="1" sqref="AO11 AO16 AO21 AO26 AO31" xr:uid="{00000000-0002-0000-1000-000003000000}">
      <formula1>"directamente,no disminuye"</formula1>
    </dataValidation>
    <dataValidation type="list" allowBlank="1" showInputMessage="1" showErrorMessage="1" sqref="AG11:AG35" xr:uid="{00000000-0002-0000-1000-000004000000}">
      <formula1>"NA,El control se ejecuta de manera consistente por parte del responsable,El control se ejecuta algunas veces por parte del responsable,El control no se ejecuta por parte del responsable"</formula1>
    </dataValidation>
    <dataValidation type="list" allowBlank="1" showInputMessage="1" showErrorMessage="1" sqref="AC11:AC35" xr:uid="{00000000-0002-0000-1000-000005000000}">
      <formula1>"Completa,Incompleta,No existe,NA"</formula1>
    </dataValidation>
    <dataValidation type="list" allowBlank="1" showInputMessage="1" showErrorMessage="1" sqref="AA11:AA35" xr:uid="{00000000-0002-0000-1000-000006000000}">
      <formula1>"NA,Se investigan y resuelven oportunamente,No se investigan y resuelven oportunamente"</formula1>
    </dataValidation>
    <dataValidation type="list" allowBlank="1" showInputMessage="1" showErrorMessage="1" sqref="Y11:Y35" xr:uid="{00000000-0002-0000-1000-000007000000}">
      <formula1>"Confiable,No confiable,NA"</formula1>
    </dataValidation>
    <dataValidation type="list" allowBlank="1" showInputMessage="1" showErrorMessage="1" sqref="W11:W35" xr:uid="{00000000-0002-0000-1000-000008000000}">
      <formula1>"Prevenir, Detectar,No es control,NA"</formula1>
    </dataValidation>
    <dataValidation type="list" allowBlank="1" showInputMessage="1" showErrorMessage="1" sqref="U11:U35" xr:uid="{00000000-0002-0000-1000-000009000000}">
      <formula1>"Oportuna, Inoportuna,NA"</formula1>
    </dataValidation>
    <dataValidation type="list" allowBlank="1" showInputMessage="1" showErrorMessage="1" sqref="S11:S35" xr:uid="{00000000-0002-0000-1000-00000A000000}">
      <formula1>"Adecuado, Inadecuado,NA"</formula1>
    </dataValidation>
    <dataValidation type="list" allowBlank="1" showInputMessage="1" showErrorMessage="1" sqref="Q11:Q35" xr:uid="{00000000-0002-0000-1000-00000B000000}">
      <formula1>"Asignado, No Asignado,NA"</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C29"/>
  <sheetViews>
    <sheetView zoomScale="80" zoomScaleNormal="80" workbookViewId="0">
      <selection activeCell="I12" sqref="I12"/>
    </sheetView>
  </sheetViews>
  <sheetFormatPr baseColWidth="10" defaultRowHeight="15"/>
  <cols>
    <col min="2" max="2" width="6.5" customWidth="1"/>
    <col min="3" max="3" width="16.83203125" customWidth="1"/>
    <col min="4" max="7" width="4.1640625" customWidth="1"/>
    <col min="8" max="8" width="13.83203125" customWidth="1"/>
    <col min="9" max="9" width="16.5" bestFit="1" customWidth="1"/>
    <col min="10" max="10" width="11.33203125" customWidth="1"/>
    <col min="11" max="11" width="8.6640625" customWidth="1"/>
    <col min="12" max="12" width="11.5" customWidth="1"/>
    <col min="13" max="13" width="10.1640625" customWidth="1"/>
    <col min="14" max="14" width="14" customWidth="1"/>
    <col min="15" max="15" width="12.6640625" customWidth="1"/>
    <col min="16" max="16" width="8.5" customWidth="1"/>
    <col min="17" max="17" width="67.5" customWidth="1"/>
    <col min="18" max="18" width="12.33203125" customWidth="1"/>
    <col min="19" max="19" width="5.6640625" customWidth="1"/>
    <col min="20" max="20" width="9.83203125" customWidth="1"/>
    <col min="21" max="21" width="6.83203125" customWidth="1"/>
    <col min="22" max="22" width="9.6640625" customWidth="1"/>
    <col min="23" max="23" width="6.83203125" customWidth="1"/>
    <col min="24" max="24" width="8.5" customWidth="1"/>
    <col min="25" max="25" width="6.83203125" customWidth="1"/>
    <col min="26" max="26" width="12.1640625" customWidth="1"/>
    <col min="27" max="27" width="6.83203125" customWidth="1"/>
    <col min="28" max="28" width="12.5" customWidth="1"/>
    <col min="29" max="29" width="6.1640625" customWidth="1"/>
    <col min="30" max="31" width="9.83203125" customWidth="1"/>
    <col min="32" max="32" width="8.83203125" customWidth="1"/>
    <col min="33" max="34" width="13.6640625" customWidth="1"/>
    <col min="35" max="42" width="10.83203125" customWidth="1"/>
    <col min="43" max="43" width="8.5" customWidth="1"/>
    <col min="44" max="44" width="0" hidden="1" customWidth="1"/>
    <col min="45" max="45" width="8.5" customWidth="1"/>
    <col min="46" max="46" width="12" customWidth="1"/>
    <col min="47" max="47" width="13.33203125" customWidth="1"/>
    <col min="48" max="48" width="12.6640625" customWidth="1"/>
    <col min="49" max="49" width="12" customWidth="1"/>
    <col min="50" max="50" width="17.33203125" customWidth="1"/>
    <col min="51" max="52" width="9.5" customWidth="1"/>
    <col min="53" max="53" width="17.33203125" customWidth="1"/>
  </cols>
  <sheetData>
    <row r="1" spans="1:55" ht="16">
      <c r="B1" s="413"/>
      <c r="C1" s="413"/>
      <c r="D1" s="282" t="s">
        <v>55</v>
      </c>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282"/>
      <c r="BB1" s="283" t="s">
        <v>56</v>
      </c>
      <c r="BC1" s="284"/>
    </row>
    <row r="2" spans="1:55" ht="16">
      <c r="B2" s="413"/>
      <c r="C2" s="413"/>
      <c r="D2" s="282" t="s">
        <v>57</v>
      </c>
      <c r="E2" s="282"/>
      <c r="F2" s="282"/>
      <c r="G2" s="282"/>
      <c r="H2" s="282"/>
      <c r="I2" s="282"/>
      <c r="J2" s="282"/>
      <c r="K2" s="282"/>
      <c r="L2" s="282"/>
      <c r="M2" s="282"/>
      <c r="N2" s="282"/>
      <c r="O2" s="282"/>
      <c r="P2" s="282"/>
      <c r="Q2" s="282"/>
      <c r="R2" s="282"/>
      <c r="S2" s="282"/>
      <c r="T2" s="282"/>
      <c r="U2" s="282"/>
      <c r="V2" s="282"/>
      <c r="W2" s="282"/>
      <c r="X2" s="282"/>
      <c r="Y2" s="282"/>
      <c r="Z2" s="282"/>
      <c r="AA2" s="282"/>
      <c r="AB2" s="282"/>
      <c r="AC2" s="282"/>
      <c r="AD2" s="282"/>
      <c r="AE2" s="282"/>
      <c r="AF2" s="282"/>
      <c r="AG2" s="282"/>
      <c r="AH2" s="282"/>
      <c r="AI2" s="282"/>
      <c r="AJ2" s="282"/>
      <c r="AK2" s="282"/>
      <c r="AL2" s="282"/>
      <c r="AM2" s="282"/>
      <c r="AN2" s="282"/>
      <c r="AO2" s="282"/>
      <c r="AP2" s="282"/>
      <c r="AQ2" s="282"/>
      <c r="AR2" s="282"/>
      <c r="AS2" s="282"/>
      <c r="AT2" s="282"/>
      <c r="AU2" s="282"/>
      <c r="AV2" s="282"/>
      <c r="AW2" s="282"/>
      <c r="AX2" s="282"/>
      <c r="AY2" s="282"/>
      <c r="AZ2" s="282"/>
      <c r="BA2" s="282"/>
      <c r="BB2" s="283" t="s">
        <v>64</v>
      </c>
      <c r="BC2" s="283"/>
    </row>
    <row r="3" spans="1:55" ht="16">
      <c r="B3" s="413"/>
      <c r="C3" s="413"/>
      <c r="D3" s="285" t="s">
        <v>58</v>
      </c>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c r="BA3" s="287"/>
      <c r="BB3" s="283" t="s">
        <v>65</v>
      </c>
      <c r="BC3" s="283"/>
    </row>
    <row r="4" spans="1:55" ht="16">
      <c r="B4" s="413"/>
      <c r="C4" s="413"/>
      <c r="D4" s="288" t="s">
        <v>124</v>
      </c>
      <c r="E4" s="289"/>
      <c r="F4" s="289"/>
      <c r="G4" s="289"/>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90"/>
      <c r="BB4" s="283" t="s">
        <v>59</v>
      </c>
      <c r="BC4" s="283"/>
    </row>
    <row r="5" spans="1:55" ht="17">
      <c r="B5" s="397" t="s">
        <v>125</v>
      </c>
      <c r="C5" s="398"/>
      <c r="D5" s="398"/>
      <c r="E5" s="398"/>
      <c r="F5" s="398"/>
      <c r="G5" s="399"/>
      <c r="H5" s="406" t="s">
        <v>60</v>
      </c>
      <c r="I5" s="407"/>
      <c r="J5" s="46"/>
      <c r="K5" s="408"/>
      <c r="L5" s="409"/>
      <c r="M5" s="409"/>
      <c r="N5" s="409"/>
      <c r="O5" s="271"/>
      <c r="P5" s="272"/>
      <c r="Q5" s="8"/>
      <c r="R5" s="47" t="s">
        <v>129</v>
      </c>
      <c r="S5" s="410" t="s">
        <v>413</v>
      </c>
      <c r="T5" s="411"/>
      <c r="U5" s="308" t="s">
        <v>61</v>
      </c>
      <c r="V5" s="309"/>
      <c r="W5" s="412"/>
      <c r="X5" s="273">
        <v>45258</v>
      </c>
      <c r="Y5" s="274"/>
      <c r="Z5" s="274"/>
      <c r="AA5" s="275"/>
      <c r="AB5" s="271" t="s">
        <v>62</v>
      </c>
      <c r="AC5" s="272"/>
      <c r="AD5" s="394">
        <v>2024</v>
      </c>
      <c r="AE5" s="395"/>
      <c r="AF5" s="396"/>
      <c r="AG5" s="9"/>
      <c r="AH5" s="9"/>
      <c r="AI5" s="9"/>
      <c r="AJ5" s="9"/>
      <c r="AK5" s="9"/>
      <c r="AL5" s="9"/>
      <c r="AM5" s="9"/>
      <c r="AN5" s="9"/>
      <c r="AO5" s="9"/>
      <c r="AP5" s="9"/>
      <c r="AQ5" s="9"/>
      <c r="AR5" s="9"/>
      <c r="AS5" s="9"/>
      <c r="AT5" s="9"/>
      <c r="AU5" s="9"/>
      <c r="AV5" s="9"/>
      <c r="AW5" s="9"/>
      <c r="AX5" s="9"/>
      <c r="AY5" s="9"/>
      <c r="AZ5" s="9"/>
      <c r="BA5" s="9"/>
      <c r="BB5" s="9"/>
      <c r="BC5" s="10"/>
    </row>
    <row r="6" spans="1:55" ht="16">
      <c r="A6" s="291" t="s">
        <v>117</v>
      </c>
      <c r="B6" s="291" t="s">
        <v>37</v>
      </c>
      <c r="C6" s="295" t="s">
        <v>38</v>
      </c>
      <c r="D6" s="296"/>
      <c r="E6" s="296"/>
      <c r="F6" s="296"/>
      <c r="G6" s="296"/>
      <c r="H6" s="296"/>
      <c r="I6" s="297"/>
      <c r="J6" s="307" t="s">
        <v>39</v>
      </c>
      <c r="K6" s="307"/>
      <c r="L6" s="307"/>
      <c r="M6" s="295" t="s">
        <v>40</v>
      </c>
      <c r="N6" s="296"/>
      <c r="O6" s="296"/>
      <c r="P6" s="308" t="s">
        <v>0</v>
      </c>
      <c r="Q6" s="309"/>
      <c r="R6" s="309"/>
      <c r="S6" s="309"/>
      <c r="T6" s="309"/>
      <c r="U6" s="309"/>
      <c r="V6" s="309"/>
      <c r="W6" s="309"/>
      <c r="X6" s="309"/>
      <c r="Y6" s="309"/>
      <c r="Z6" s="309"/>
      <c r="AA6" s="309"/>
      <c r="AB6" s="309"/>
      <c r="AC6" s="309"/>
      <c r="AD6" s="309"/>
      <c r="AE6" s="309"/>
      <c r="AF6" s="309"/>
      <c r="AG6" s="309"/>
      <c r="AH6" s="309"/>
      <c r="AI6" s="309"/>
      <c r="AJ6" s="309"/>
      <c r="AK6" s="309"/>
      <c r="AL6" s="309"/>
      <c r="AM6" s="309"/>
      <c r="AN6" s="309"/>
      <c r="AO6" s="309"/>
      <c r="AP6" s="309"/>
      <c r="AQ6" s="309"/>
      <c r="AR6" s="309"/>
      <c r="AS6" s="309"/>
      <c r="AT6" s="307" t="s">
        <v>27</v>
      </c>
      <c r="AU6" s="307" t="s">
        <v>28</v>
      </c>
      <c r="AV6" s="307" t="s">
        <v>29</v>
      </c>
      <c r="AW6" s="307" t="s">
        <v>30</v>
      </c>
      <c r="AX6" s="291" t="s">
        <v>31</v>
      </c>
      <c r="AY6" s="291" t="s">
        <v>32</v>
      </c>
      <c r="AZ6" s="291" t="s">
        <v>33</v>
      </c>
      <c r="BA6" s="291" t="s">
        <v>34</v>
      </c>
      <c r="BB6" s="291" t="s">
        <v>35</v>
      </c>
      <c r="BC6" s="291" t="s">
        <v>36</v>
      </c>
    </row>
    <row r="7" spans="1:55">
      <c r="A7" s="292"/>
      <c r="B7" s="292"/>
      <c r="C7" s="298"/>
      <c r="D7" s="299"/>
      <c r="E7" s="299"/>
      <c r="F7" s="299"/>
      <c r="G7" s="299"/>
      <c r="H7" s="299"/>
      <c r="I7" s="300"/>
      <c r="J7" s="307"/>
      <c r="K7" s="307"/>
      <c r="L7" s="307"/>
      <c r="M7" s="298"/>
      <c r="N7" s="299"/>
      <c r="O7" s="299"/>
      <c r="P7" s="294" t="s">
        <v>1</v>
      </c>
      <c r="Q7" s="294" t="s">
        <v>2</v>
      </c>
      <c r="R7" s="295" t="s">
        <v>3</v>
      </c>
      <c r="S7" s="296"/>
      <c r="T7" s="296"/>
      <c r="U7" s="296"/>
      <c r="V7" s="296"/>
      <c r="W7" s="296"/>
      <c r="X7" s="296"/>
      <c r="Y7" s="296"/>
      <c r="Z7" s="296"/>
      <c r="AA7" s="296"/>
      <c r="AB7" s="296"/>
      <c r="AC7" s="296"/>
      <c r="AD7" s="296"/>
      <c r="AE7" s="296"/>
      <c r="AF7" s="296"/>
      <c r="AG7" s="296"/>
      <c r="AH7" s="296"/>
      <c r="AI7" s="296"/>
      <c r="AJ7" s="296"/>
      <c r="AK7" s="296"/>
      <c r="AL7" s="296"/>
      <c r="AM7" s="296"/>
      <c r="AN7" s="296"/>
      <c r="AO7" s="296"/>
      <c r="AP7" s="297"/>
      <c r="AQ7" s="301" t="s">
        <v>4</v>
      </c>
      <c r="AR7" s="291" t="s">
        <v>5</v>
      </c>
      <c r="AS7" s="304" t="s">
        <v>6</v>
      </c>
      <c r="AT7" s="307"/>
      <c r="AU7" s="307"/>
      <c r="AV7" s="307"/>
      <c r="AW7" s="307"/>
      <c r="AX7" s="292"/>
      <c r="AY7" s="292"/>
      <c r="AZ7" s="292"/>
      <c r="BA7" s="292"/>
      <c r="BB7" s="292"/>
      <c r="BC7" s="292"/>
    </row>
    <row r="8" spans="1:55">
      <c r="A8" s="292"/>
      <c r="B8" s="292"/>
      <c r="C8" s="291" t="s">
        <v>41</v>
      </c>
      <c r="D8" s="304" t="s">
        <v>42</v>
      </c>
      <c r="E8" s="312"/>
      <c r="F8" s="312"/>
      <c r="G8" s="312"/>
      <c r="H8" s="313"/>
      <c r="I8" s="314" t="s">
        <v>43</v>
      </c>
      <c r="J8" s="291" t="s">
        <v>44</v>
      </c>
      <c r="K8" s="291" t="s">
        <v>45</v>
      </c>
      <c r="L8" s="291" t="s">
        <v>46</v>
      </c>
      <c r="M8" s="291" t="s">
        <v>47</v>
      </c>
      <c r="N8" s="291" t="s">
        <v>28</v>
      </c>
      <c r="O8" s="291" t="s">
        <v>48</v>
      </c>
      <c r="P8" s="294"/>
      <c r="Q8" s="294"/>
      <c r="R8" s="298"/>
      <c r="S8" s="299"/>
      <c r="T8" s="299"/>
      <c r="U8" s="299"/>
      <c r="V8" s="299"/>
      <c r="W8" s="299"/>
      <c r="X8" s="299"/>
      <c r="Y8" s="299"/>
      <c r="Z8" s="299"/>
      <c r="AA8" s="299"/>
      <c r="AB8" s="299"/>
      <c r="AC8" s="299"/>
      <c r="AD8" s="299"/>
      <c r="AE8" s="299"/>
      <c r="AF8" s="299"/>
      <c r="AG8" s="299"/>
      <c r="AH8" s="299"/>
      <c r="AI8" s="299"/>
      <c r="AJ8" s="299"/>
      <c r="AK8" s="299"/>
      <c r="AL8" s="299"/>
      <c r="AM8" s="299"/>
      <c r="AN8" s="299"/>
      <c r="AO8" s="299"/>
      <c r="AP8" s="300"/>
      <c r="AQ8" s="302"/>
      <c r="AR8" s="292"/>
      <c r="AS8" s="305"/>
      <c r="AT8" s="307"/>
      <c r="AU8" s="307"/>
      <c r="AV8" s="307"/>
      <c r="AW8" s="307"/>
      <c r="AX8" s="292"/>
      <c r="AY8" s="292"/>
      <c r="AZ8" s="292"/>
      <c r="BA8" s="292"/>
      <c r="BB8" s="292"/>
      <c r="BC8" s="292"/>
    </row>
    <row r="9" spans="1:55" ht="76">
      <c r="A9" s="292"/>
      <c r="B9" s="292"/>
      <c r="C9" s="292"/>
      <c r="D9" s="11" t="s">
        <v>49</v>
      </c>
      <c r="E9" s="11" t="s">
        <v>50</v>
      </c>
      <c r="F9" s="11" t="s">
        <v>51</v>
      </c>
      <c r="G9" s="11" t="s">
        <v>52</v>
      </c>
      <c r="H9" s="12" t="s">
        <v>53</v>
      </c>
      <c r="I9" s="314"/>
      <c r="J9" s="293"/>
      <c r="K9" s="293"/>
      <c r="L9" s="293"/>
      <c r="M9" s="293"/>
      <c r="N9" s="293"/>
      <c r="O9" s="293"/>
      <c r="P9" s="294"/>
      <c r="Q9" s="294"/>
      <c r="R9" s="13" t="s">
        <v>7</v>
      </c>
      <c r="S9" s="13" t="s">
        <v>8</v>
      </c>
      <c r="T9" s="13" t="s">
        <v>9</v>
      </c>
      <c r="U9" s="13" t="s">
        <v>8</v>
      </c>
      <c r="V9" s="13" t="s">
        <v>10</v>
      </c>
      <c r="W9" s="13" t="s">
        <v>8</v>
      </c>
      <c r="X9" s="13" t="s">
        <v>11</v>
      </c>
      <c r="Y9" s="13" t="s">
        <v>8</v>
      </c>
      <c r="Z9" s="13" t="s">
        <v>12</v>
      </c>
      <c r="AA9" s="13" t="s">
        <v>8</v>
      </c>
      <c r="AB9" s="14" t="s">
        <v>13</v>
      </c>
      <c r="AC9" s="13" t="s">
        <v>8</v>
      </c>
      <c r="AD9" s="14" t="s">
        <v>14</v>
      </c>
      <c r="AE9" s="13" t="s">
        <v>8</v>
      </c>
      <c r="AF9" s="13" t="s">
        <v>15</v>
      </c>
      <c r="AG9" s="15" t="s">
        <v>16</v>
      </c>
      <c r="AH9" s="15" t="s">
        <v>17</v>
      </c>
      <c r="AI9" s="15" t="s">
        <v>18</v>
      </c>
      <c r="AJ9" s="15" t="s">
        <v>19</v>
      </c>
      <c r="AK9" s="15" t="s">
        <v>20</v>
      </c>
      <c r="AL9" s="15" t="s">
        <v>21</v>
      </c>
      <c r="AM9" s="15" t="s">
        <v>22</v>
      </c>
      <c r="AN9" s="15" t="s">
        <v>23</v>
      </c>
      <c r="AO9" s="13" t="s">
        <v>24</v>
      </c>
      <c r="AP9" s="15" t="s">
        <v>25</v>
      </c>
      <c r="AQ9" s="303"/>
      <c r="AR9" s="293"/>
      <c r="AS9" s="306"/>
      <c r="AT9" s="307"/>
      <c r="AU9" s="307"/>
      <c r="AV9" s="307"/>
      <c r="AW9" s="307"/>
      <c r="AX9" s="293"/>
      <c r="AY9" s="293"/>
      <c r="AZ9" s="293"/>
      <c r="BA9" s="293"/>
      <c r="BB9" s="293"/>
      <c r="BC9" s="293"/>
    </row>
    <row r="10" spans="1:55" ht="24.75" customHeight="1">
      <c r="A10" s="606" t="s">
        <v>525</v>
      </c>
      <c r="B10" s="310">
        <v>1</v>
      </c>
      <c r="C10" s="606" t="s">
        <v>526</v>
      </c>
      <c r="D10" s="310" t="s">
        <v>66</v>
      </c>
      <c r="E10" s="310" t="s">
        <v>89</v>
      </c>
      <c r="F10" s="310" t="s">
        <v>89</v>
      </c>
      <c r="G10" s="310" t="s">
        <v>89</v>
      </c>
      <c r="H10" s="318" t="s">
        <v>54</v>
      </c>
      <c r="I10" s="122" t="s">
        <v>527</v>
      </c>
      <c r="J10" s="321" t="s">
        <v>75</v>
      </c>
      <c r="K10" s="317">
        <f>IF(J10="","",IF(J10="Mas de 1 vez al año",5,IF(J10="Al menos 1 vez en el ultimo año",4,IF(J10="Al menos 1 vez en los ultimos 2 años",3,IF(J10="Al menos 1 vez en los ultimos 5 años",2,IF(J10="No se ha presentado en los ultimos 5 años",1,))))))</f>
        <v>1</v>
      </c>
      <c r="L10" s="315" t="str">
        <f>IF(K10&lt;=0,"",IF(K10&lt;=1,"Rara Vez",IF(K10&lt;=2,"Improbable",IF(K10&lt;=3,"Posible",IF(K10&lt;=4,"Probable","Casi seguro")))))</f>
        <v>Rara Vez</v>
      </c>
      <c r="M10" s="346">
        <v>4</v>
      </c>
      <c r="N10" s="315" t="str">
        <f>IF(M10&lt;=0,"",IF(M10&lt;=5,"Moderado",IF(M10&lt;=11,"Mayor",IF(M10&lt;=20,"Catastrofico","Catastrofico"))))</f>
        <v>Moderado</v>
      </c>
      <c r="O10" s="316" t="str">
        <f>IF(OR(AND(L10="RaraVez",N10="Insignificante"),AND(L10="Rara Vez",N10="Menor"),AND(L10="Improbable",N10="Insignificante"),AND(L10="Improbable",N10="Menor")),"Bajo",IF(OR(AND(L10="Rara Vez",N10="Moderado"),AND(L10="Improbable",N10="Moderado"),AND(L10="Posible",N10="Menor"),AND(L10="Probable",N10="Insignificante")),"Moderado",IF(OR(AND(L10="Rara Vez",N10="Mayor"),AND(L10="Improbable",N10="Mayor"),AND(L10="Posible",N10="Moderado"),AND(L10="Probable",N10="Moderado"),AND(L10="Probable",N10="Menor"),AND(L10="Casi seguro",N10="Insignificante"),AND(L10="Casi seguro",N10="Menor")),"Alto",IF(OR(AND(L10="Rara Vez",N10="Catastrofico"),AND(L10="Improbable",N10="Catastrofico"),AND(L10="Posible",N10="Catastrofico"),AND(L10="Posible",N10="Mayor"),AND(L10="Probable",N10="Catastrofico"),AND(L10="Probable",N10="Mayor"),AND(L10="Casi seguro",N10="Moderado"),AND(L10="Casi seguro",N10="Mayor"),AND(L10="Casi seguro",N10="Catastrofico")),"Extremo",""))))</f>
        <v>Moderado</v>
      </c>
      <c r="P10" s="123">
        <v>1</v>
      </c>
      <c r="Q10" s="124" t="s">
        <v>528</v>
      </c>
      <c r="R10" s="1" t="s">
        <v>67</v>
      </c>
      <c r="S10" s="3">
        <f>IF(R10="","",IF(R10="Asignado",15,IF(R10="No Asigando",0,)))</f>
        <v>15</v>
      </c>
      <c r="T10" s="1" t="s">
        <v>68</v>
      </c>
      <c r="U10" s="4">
        <f>IF(T10="","",IF(T10="Adecuado",15,IF(T10="inadecuado",0,)))</f>
        <v>15</v>
      </c>
      <c r="V10" s="1" t="s">
        <v>69</v>
      </c>
      <c r="W10" s="4">
        <f>IF(V10="","",IF(V10="Oportuna",15,IF(V10="inoportuna",0,)))</f>
        <v>15</v>
      </c>
      <c r="X10" s="1" t="s">
        <v>70</v>
      </c>
      <c r="Y10" s="4">
        <f>IF(X10="","",IF(X10="Prevenir",15,IF(X10="Detectar",10,IF(X10="No es control",0,))))</f>
        <v>15</v>
      </c>
      <c r="Z10" s="1" t="s">
        <v>71</v>
      </c>
      <c r="AA10" s="4">
        <f>IF(Z10="","",IF(Z10="Confiable",15,IF(Z10="No confiable",0,)))</f>
        <v>15</v>
      </c>
      <c r="AB10" s="1" t="s">
        <v>72</v>
      </c>
      <c r="AC10" s="4">
        <f>IF(AB10="","",IF(AB10="Se investigan y resuelven oportunamente",15,IF(AB10="Nose investigan y resuelven oportunamente",0,)))</f>
        <v>15</v>
      </c>
      <c r="AD10" s="1" t="s">
        <v>73</v>
      </c>
      <c r="AE10" s="4">
        <f>IF(AD10="","",IF(AD10="Completa",10,IF(AD10="Incompleta,No existe",5,)))</f>
        <v>10</v>
      </c>
      <c r="AF10" s="4">
        <f>+S10+U10+W10+Y10+AA10+AC10+AE10</f>
        <v>100</v>
      </c>
      <c r="AG10" s="3" t="str">
        <f>IF(AF10&lt;=0,"",IF(AF10=0,"NA",IF(AF10&lt;=85,"Debil",IF(AF10&lt;=95,"Moderado",IF(AF10&lt;=100,"Fuerte","Fuerte")))))</f>
        <v>Fuerte</v>
      </c>
      <c r="AH10" s="2" t="s">
        <v>74</v>
      </c>
      <c r="AI10" s="3" t="str">
        <f>IF(AH10="","",IF(AH10="El control no se ejecuta por parte del responsable","Debil",IF(AH10="El control se ejecuta algunas veces por parte del responsable","Moderado",IF(AH10="El control se ejecuta de manera consistente por parte del responsable","Fuerte",IF(AH10="NA","NA","""")))))</f>
        <v>Fuerte</v>
      </c>
      <c r="AJ10" s="5" t="str">
        <f t="shared" ref="AJ10:AJ29" si="0">IF(OR(AND(AG10="Fuerte",AI10="Fuerte")),"Fuerte",IF(OR(AND(AG10="Fuerte",AI10="Moderado")),"Moderado",IF(OR(AND(AG10="Fuerte",AI10="Debil")),"Debil",IF(OR(AND(AG10="Moderado",AI10="Fuerte")),"Moderado",IF(OR(AND(AG10="Moderado",AI10="Moderado")),"Moderado",IF(OR(AND(AG10="Moderado",AI10="Debil")),"Debil",IF(OR(AND(AG10="Debil",AI10="Fuerte")),"Debil",IF(OR(AND(AG10="Debil",AI10="Moderado")),"Debil",IF(OR(AND(AG10="Debil",AI10="Debil")),"Debil",IF(OR(AND(AI10="NA")),"NA"))))))))))</f>
        <v>Fuerte</v>
      </c>
      <c r="AK10" s="6">
        <f>IF(AJ10="","",IF(AJ10="Fuerte",100,IF(AJ10="Moderado",50,IF(AJ10="Debil",0,))))</f>
        <v>100</v>
      </c>
      <c r="AL10" s="3" t="str">
        <f t="shared" ref="AL10:AL29" si="1">IF(OR(AND(AJ10="Fuerte")),"No",IF(OR(AND(AJ10="Moderado")),"Si",IF(OR(AND(AJ10="Debil")),"Si",IF(OR(AND(AJ10="NA")),"NA"))))</f>
        <v>No</v>
      </c>
      <c r="AM10" s="310">
        <f>COUNTA(P10,P11,P12,P13,P14)</f>
        <v>1</v>
      </c>
      <c r="AN10" s="317">
        <f>(+AK10+AK11+AK12+AK13+AK14)/AM10</f>
        <v>100</v>
      </c>
      <c r="AO10" s="310" t="str">
        <f>IF(AN10&lt;0,"",IF(AN10&lt;50,"Debil",IF(AN10&lt;=99,"Moderado",IF(AN10&lt;=100,"Fuerte","Fuerte"))))</f>
        <v>Fuerte</v>
      </c>
      <c r="AP10" s="315" t="s">
        <v>26</v>
      </c>
      <c r="AQ10" s="338" t="str">
        <f>IF(OR(AND(AO10="Fuerte",AP10="directamente")),"2",IF(OR(AND(AO10="Fuerte",AP10="no disminuye")),"0",IF(OR(AND(AO10="Moderado",AP10="directamente")),"1",IF(OR(AND(AO10="Moderado",AP10="no disminuye")),"0",IF(OR(AND(AO10="Debil",AP10="directamente")),"0",IF(OR(AND(AO10="Debil",AP10="no disminuye")),"0",""))))))</f>
        <v>2</v>
      </c>
      <c r="AR10" s="341">
        <f>+K10-AQ10</f>
        <v>-1</v>
      </c>
      <c r="AS10" s="343">
        <f>+K10-AQ10</f>
        <v>-1</v>
      </c>
      <c r="AT10" s="315" t="str">
        <f>IF(AR10&lt;-1,"",IF(AR10&lt;=1,"Rara Vez",IF(AR10&lt;=2,"Improbable",IF(AR10&lt;=3,"Posible",IF(AR10&lt;=4,"Probable","Casi seguro")))))</f>
        <v>Rara Vez</v>
      </c>
      <c r="AU10" s="315" t="str">
        <f>IF(M10&lt;=0,"",IF(M10&lt;=5,"Moderado",IF(M10&lt;=11,"Mayor",IF(M10&lt;=20,"Catastrofico","Catastrofico"))))</f>
        <v>Moderado</v>
      </c>
      <c r="AV10" s="328" t="str">
        <f>IF(OR(AND(AT10="RaraVez",AU10="Insignificante"),AND(AT10="Rara Vez",AU10="Menor"),AND(AT10="Improbable",AU10="Insignificante"),AND(AT10="Improbable",AU10="Menor")),"Bajo",IF(OR(AND(AT10="Rara Vez",AU10="Moderado"),AND(AT10="Improbable",AU10="Moderado"),AND(AT10="Posible",AU10="Menor"),AND(AT10="Probable",AU10="Insignificante")),"Moderado",IF(OR(AND(AT10="Rara Vez",AU10="Mayor"),AND(AT10="Improbable",AU10="Mayor"),AND(AT10="Posible",AU10="Moderado"),AND(AT10="Probable",AU10="Moderado"),AND(AT10="Probable",AU10="Menor"),AND(AT10="Casi seguro",AU10="Insignificante"),AND(AT10="Casi seguro",AU10="Menor")),"Alto",IF(OR(AND(AT10="Rara Vez",AU10="Catastrofico"),AND(AT10="Improbable",AU10="Catastrofico"),AND(AT10="Posible",AU10="Catastrofico"),AND(AT10="Posible",AU10="Mayor"),AND(AT10="Probable",AU10="Catastrofico"),AND(AT10="Probable",AU10="Mayor"),AND(AT10="Casi seguro",AU10="Moderado"),AND(AT10="Casi seguro",AU10="Mayor"),AND(AT10="Casi seguro",AU10="Catastrofico")),"Extremo",""))))</f>
        <v>Moderado</v>
      </c>
      <c r="AW10" s="357" t="str">
        <f>IF(AV10="","",IF(AV10="Extremo","Evitar el riesgo",IF(AV10="Alto","Compartir el riesgo",IF(AV10="Moderado","Reducir el riesgo",IF(AV10="Bajo","Reducir el riesgo")))))</f>
        <v>Reducir el riesgo</v>
      </c>
      <c r="AX10" s="124" t="s">
        <v>529</v>
      </c>
      <c r="AY10" s="125">
        <v>44774</v>
      </c>
      <c r="AZ10" s="125">
        <v>44865</v>
      </c>
      <c r="BA10" s="124" t="s">
        <v>530</v>
      </c>
      <c r="BB10" s="124" t="s">
        <v>533</v>
      </c>
      <c r="BC10" s="124" t="s">
        <v>534</v>
      </c>
    </row>
    <row r="11" spans="1:55" ht="24.75" customHeight="1">
      <c r="A11" s="607"/>
      <c r="B11" s="310"/>
      <c r="C11" s="607"/>
      <c r="D11" s="310"/>
      <c r="E11" s="310"/>
      <c r="F11" s="310"/>
      <c r="G11" s="310"/>
      <c r="H11" s="319"/>
      <c r="I11" s="126" t="s">
        <v>531</v>
      </c>
      <c r="J11" s="321"/>
      <c r="K11" s="317"/>
      <c r="L11" s="315"/>
      <c r="M11" s="346"/>
      <c r="N11" s="315"/>
      <c r="O11" s="316"/>
      <c r="P11" s="31"/>
      <c r="Q11" s="127"/>
      <c r="R11" s="1" t="s">
        <v>63</v>
      </c>
      <c r="S11" s="3">
        <f t="shared" ref="S11:S14" si="2">IF(R11="","",IF(R11="Asignado",15,IF(R11="No Asigando",0,)))</f>
        <v>0</v>
      </c>
      <c r="T11" s="1" t="s">
        <v>63</v>
      </c>
      <c r="U11" s="4">
        <f t="shared" ref="U11:U14" si="3">IF(T11="","",IF(T11="Adecuado",15,IF(T11="inadecuado",0,)))</f>
        <v>0</v>
      </c>
      <c r="V11" s="1" t="s">
        <v>63</v>
      </c>
      <c r="W11" s="4">
        <f t="shared" ref="W11:W14" si="4">IF(V11="","",IF(V11="Oportuna",15,IF(V11="inoportuna",0,)))</f>
        <v>0</v>
      </c>
      <c r="X11" s="1" t="s">
        <v>63</v>
      </c>
      <c r="Y11" s="4">
        <f t="shared" ref="Y11:Y14" si="5">IF(X11="","",IF(X11="Prevenir",15,IF(X11="Detectar",10,IF(X11="No es control",0,))))</f>
        <v>0</v>
      </c>
      <c r="Z11" s="1" t="s">
        <v>63</v>
      </c>
      <c r="AA11" s="4">
        <f t="shared" ref="AA11:AA14" si="6">IF(Z11="","",IF(Z11="Confiable",15,IF(Z11="No confiable",0,)))</f>
        <v>0</v>
      </c>
      <c r="AB11" s="1" t="s">
        <v>63</v>
      </c>
      <c r="AC11" s="4">
        <f t="shared" ref="AC11:AC14" si="7">IF(AB11="","",IF(AB11="Se investigan y resuelven oportunamente",15,IF(AB11="Nose investigan y resuelven oportunamente",0,)))</f>
        <v>0</v>
      </c>
      <c r="AD11" s="1" t="s">
        <v>63</v>
      </c>
      <c r="AE11" s="4">
        <f t="shared" ref="AE11:AE14" si="8">IF(AD11="","",IF(AD11="Completa",10,IF(AD11="Incompleta,No existe",5,)))</f>
        <v>0</v>
      </c>
      <c r="AF11" s="4">
        <f t="shared" ref="AF11:AF14" si="9">+S11+U11+W11+Y11+AA11+AC11+AE11</f>
        <v>0</v>
      </c>
      <c r="AG11" s="3" t="str">
        <f t="shared" ref="AG11:AG14" si="10">IF(AF11&lt;=0,"",IF(AF11=0,"NA",IF(AF11&lt;=85,"Debil",IF(AF11&lt;=95,"Moderado",IF(AF11&lt;=100,"Fuerte","Fuerte")))))</f>
        <v/>
      </c>
      <c r="AH11" s="2" t="s">
        <v>63</v>
      </c>
      <c r="AI11" s="3" t="str">
        <f t="shared" ref="AI11:AI14" si="11">IF(AH11="","",IF(AH11="El control no se ejecuta por parte del responsable","Debil",IF(AH11="El control se ejecuta algunas veces por parte del responsable","Moderado",IF(AH11="El control se ejecuta de manera consistente por parte del responsable","Fuerte",IF(AH11="NA","NA","""")))))</f>
        <v>NA</v>
      </c>
      <c r="AJ11" s="5" t="str">
        <f t="shared" si="0"/>
        <v>NA</v>
      </c>
      <c r="AK11" s="6">
        <f t="shared" ref="AK11:AK14" si="12">IF(AJ11="","",IF(AJ11="Fuerte",100,IF(AJ11="Moderado",50,IF(AJ11="Debil",0,))))</f>
        <v>0</v>
      </c>
      <c r="AL11" s="3" t="str">
        <f t="shared" si="1"/>
        <v>NA</v>
      </c>
      <c r="AM11" s="310"/>
      <c r="AN11" s="317"/>
      <c r="AO11" s="310"/>
      <c r="AP11" s="315"/>
      <c r="AQ11" s="339"/>
      <c r="AR11" s="342"/>
      <c r="AS11" s="344"/>
      <c r="AT11" s="315"/>
      <c r="AU11" s="315"/>
      <c r="AV11" s="329"/>
      <c r="AW11" s="358" t="str">
        <f t="shared" ref="AW11:AW14" si="13">IF(AV11="","",IF(AV11="El control no se ejecuta por parte del responsable","Debil",IF(AV11="El control se ejecuta algunas veces por parte del responsable","Moderado",IF(AV11="El control se ejecuta de manera consistente por parte del responsable","Fuerte","Fuerte"))))</f>
        <v/>
      </c>
      <c r="AX11" s="127"/>
      <c r="AY11" s="127"/>
      <c r="AZ11" s="127"/>
      <c r="BA11" s="127"/>
      <c r="BB11" s="127"/>
      <c r="BC11" s="127"/>
    </row>
    <row r="12" spans="1:55" ht="24.75" customHeight="1">
      <c r="A12" s="607"/>
      <c r="B12" s="310"/>
      <c r="C12" s="607"/>
      <c r="D12" s="310"/>
      <c r="E12" s="310"/>
      <c r="F12" s="310"/>
      <c r="G12" s="310"/>
      <c r="H12" s="319"/>
      <c r="I12" s="126" t="s">
        <v>532</v>
      </c>
      <c r="J12" s="321"/>
      <c r="K12" s="317"/>
      <c r="L12" s="315"/>
      <c r="M12" s="346"/>
      <c r="N12" s="315"/>
      <c r="O12" s="316"/>
      <c r="P12" s="31"/>
      <c r="Q12" s="127"/>
      <c r="R12" s="1" t="s">
        <v>63</v>
      </c>
      <c r="S12" s="3">
        <f t="shared" si="2"/>
        <v>0</v>
      </c>
      <c r="T12" s="1" t="s">
        <v>63</v>
      </c>
      <c r="U12" s="4">
        <f t="shared" si="3"/>
        <v>0</v>
      </c>
      <c r="V12" s="1" t="s">
        <v>63</v>
      </c>
      <c r="W12" s="4">
        <f t="shared" si="4"/>
        <v>0</v>
      </c>
      <c r="X12" s="1" t="s">
        <v>63</v>
      </c>
      <c r="Y12" s="4">
        <f t="shared" si="5"/>
        <v>0</v>
      </c>
      <c r="Z12" s="1" t="s">
        <v>63</v>
      </c>
      <c r="AA12" s="4">
        <f t="shared" si="6"/>
        <v>0</v>
      </c>
      <c r="AB12" s="1" t="s">
        <v>63</v>
      </c>
      <c r="AC12" s="4">
        <f t="shared" si="7"/>
        <v>0</v>
      </c>
      <c r="AD12" s="1" t="s">
        <v>63</v>
      </c>
      <c r="AE12" s="4">
        <f t="shared" si="8"/>
        <v>0</v>
      </c>
      <c r="AF12" s="4">
        <f t="shared" si="9"/>
        <v>0</v>
      </c>
      <c r="AG12" s="3" t="str">
        <f t="shared" si="10"/>
        <v/>
      </c>
      <c r="AH12" s="2" t="s">
        <v>63</v>
      </c>
      <c r="AI12" s="3" t="str">
        <f t="shared" si="11"/>
        <v>NA</v>
      </c>
      <c r="AJ12" s="5" t="str">
        <f t="shared" si="0"/>
        <v>NA</v>
      </c>
      <c r="AK12" s="6">
        <f t="shared" si="12"/>
        <v>0</v>
      </c>
      <c r="AL12" s="3" t="str">
        <f t="shared" si="1"/>
        <v>NA</v>
      </c>
      <c r="AM12" s="310"/>
      <c r="AN12" s="317"/>
      <c r="AO12" s="310"/>
      <c r="AP12" s="315"/>
      <c r="AQ12" s="339"/>
      <c r="AR12" s="342"/>
      <c r="AS12" s="344"/>
      <c r="AT12" s="315"/>
      <c r="AU12" s="315"/>
      <c r="AV12" s="329"/>
      <c r="AW12" s="358" t="str">
        <f t="shared" si="13"/>
        <v/>
      </c>
      <c r="AX12" s="127"/>
      <c r="AY12" s="127"/>
      <c r="AZ12" s="127"/>
      <c r="BA12" s="127"/>
      <c r="BB12" s="127"/>
      <c r="BC12" s="127"/>
    </row>
    <row r="13" spans="1:55" ht="24.75" customHeight="1">
      <c r="A13" s="607"/>
      <c r="B13" s="310"/>
      <c r="C13" s="607"/>
      <c r="D13" s="310"/>
      <c r="E13" s="310"/>
      <c r="F13" s="310"/>
      <c r="G13" s="310"/>
      <c r="H13" s="319"/>
      <c r="I13" s="126"/>
      <c r="J13" s="321"/>
      <c r="K13" s="317"/>
      <c r="L13" s="315"/>
      <c r="M13" s="346"/>
      <c r="N13" s="315"/>
      <c r="O13" s="316"/>
      <c r="P13" s="31"/>
      <c r="Q13" s="127"/>
      <c r="R13" s="1" t="s">
        <v>63</v>
      </c>
      <c r="S13" s="3">
        <f t="shared" si="2"/>
        <v>0</v>
      </c>
      <c r="T13" s="1" t="s">
        <v>63</v>
      </c>
      <c r="U13" s="4">
        <f t="shared" si="3"/>
        <v>0</v>
      </c>
      <c r="V13" s="1" t="s">
        <v>63</v>
      </c>
      <c r="W13" s="4">
        <f t="shared" si="4"/>
        <v>0</v>
      </c>
      <c r="X13" s="1" t="s">
        <v>63</v>
      </c>
      <c r="Y13" s="4">
        <f t="shared" si="5"/>
        <v>0</v>
      </c>
      <c r="Z13" s="1" t="s">
        <v>63</v>
      </c>
      <c r="AA13" s="4">
        <f t="shared" si="6"/>
        <v>0</v>
      </c>
      <c r="AB13" s="1" t="s">
        <v>63</v>
      </c>
      <c r="AC13" s="4">
        <f t="shared" si="7"/>
        <v>0</v>
      </c>
      <c r="AD13" s="1" t="s">
        <v>63</v>
      </c>
      <c r="AE13" s="4">
        <f t="shared" si="8"/>
        <v>0</v>
      </c>
      <c r="AF13" s="4">
        <f t="shared" si="9"/>
        <v>0</v>
      </c>
      <c r="AG13" s="3" t="str">
        <f t="shared" si="10"/>
        <v/>
      </c>
      <c r="AH13" s="2" t="s">
        <v>63</v>
      </c>
      <c r="AI13" s="3" t="str">
        <f t="shared" si="11"/>
        <v>NA</v>
      </c>
      <c r="AJ13" s="5" t="str">
        <f t="shared" si="0"/>
        <v>NA</v>
      </c>
      <c r="AK13" s="6">
        <f t="shared" si="12"/>
        <v>0</v>
      </c>
      <c r="AL13" s="3" t="str">
        <f t="shared" si="1"/>
        <v>NA</v>
      </c>
      <c r="AM13" s="310"/>
      <c r="AN13" s="317"/>
      <c r="AO13" s="310"/>
      <c r="AP13" s="315"/>
      <c r="AQ13" s="339"/>
      <c r="AR13" s="342"/>
      <c r="AS13" s="344"/>
      <c r="AT13" s="315"/>
      <c r="AU13" s="315"/>
      <c r="AV13" s="329"/>
      <c r="AW13" s="358" t="str">
        <f t="shared" si="13"/>
        <v/>
      </c>
      <c r="AX13" s="127"/>
      <c r="AY13" s="127"/>
      <c r="AZ13" s="127"/>
      <c r="BA13" s="127"/>
      <c r="BB13" s="127"/>
      <c r="BC13" s="127"/>
    </row>
    <row r="14" spans="1:55" ht="24.75" customHeight="1">
      <c r="A14" s="608"/>
      <c r="B14" s="310"/>
      <c r="C14" s="608"/>
      <c r="D14" s="310"/>
      <c r="E14" s="310"/>
      <c r="F14" s="310"/>
      <c r="G14" s="310"/>
      <c r="H14" s="320"/>
      <c r="I14" s="126"/>
      <c r="J14" s="321"/>
      <c r="K14" s="317"/>
      <c r="L14" s="315"/>
      <c r="M14" s="346"/>
      <c r="N14" s="315"/>
      <c r="O14" s="316"/>
      <c r="P14" s="32"/>
      <c r="Q14" s="128"/>
      <c r="R14" s="1" t="s">
        <v>63</v>
      </c>
      <c r="S14" s="3">
        <f t="shared" si="2"/>
        <v>0</v>
      </c>
      <c r="T14" s="1" t="s">
        <v>63</v>
      </c>
      <c r="U14" s="4">
        <f t="shared" si="3"/>
        <v>0</v>
      </c>
      <c r="V14" s="1" t="s">
        <v>63</v>
      </c>
      <c r="W14" s="4">
        <f t="shared" si="4"/>
        <v>0</v>
      </c>
      <c r="X14" s="1" t="s">
        <v>63</v>
      </c>
      <c r="Y14" s="4">
        <f t="shared" si="5"/>
        <v>0</v>
      </c>
      <c r="Z14" s="1" t="s">
        <v>63</v>
      </c>
      <c r="AA14" s="4">
        <f t="shared" si="6"/>
        <v>0</v>
      </c>
      <c r="AB14" s="1" t="s">
        <v>63</v>
      </c>
      <c r="AC14" s="4">
        <f t="shared" si="7"/>
        <v>0</v>
      </c>
      <c r="AD14" s="1" t="s">
        <v>63</v>
      </c>
      <c r="AE14" s="4">
        <f t="shared" si="8"/>
        <v>0</v>
      </c>
      <c r="AF14" s="4">
        <f t="shared" si="9"/>
        <v>0</v>
      </c>
      <c r="AG14" s="3" t="str">
        <f t="shared" si="10"/>
        <v/>
      </c>
      <c r="AH14" s="2" t="s">
        <v>63</v>
      </c>
      <c r="AI14" s="3" t="str">
        <f t="shared" si="11"/>
        <v>NA</v>
      </c>
      <c r="AJ14" s="5" t="str">
        <f t="shared" si="0"/>
        <v>NA</v>
      </c>
      <c r="AK14" s="6">
        <f t="shared" si="12"/>
        <v>0</v>
      </c>
      <c r="AL14" s="3" t="str">
        <f t="shared" si="1"/>
        <v>NA</v>
      </c>
      <c r="AM14" s="310"/>
      <c r="AN14" s="317"/>
      <c r="AO14" s="310"/>
      <c r="AP14" s="315"/>
      <c r="AQ14" s="340"/>
      <c r="AR14" s="342"/>
      <c r="AS14" s="345"/>
      <c r="AT14" s="315"/>
      <c r="AU14" s="315"/>
      <c r="AV14" s="330"/>
      <c r="AW14" s="359" t="str">
        <f t="shared" si="13"/>
        <v/>
      </c>
      <c r="AX14" s="128"/>
      <c r="AY14" s="128"/>
      <c r="AZ14" s="128"/>
      <c r="BA14" s="128"/>
      <c r="BB14" s="128"/>
      <c r="BC14" s="128"/>
    </row>
    <row r="15" spans="1:55" ht="108" customHeight="1">
      <c r="A15" s="606" t="s">
        <v>548</v>
      </c>
      <c r="B15" s="310">
        <v>1</v>
      </c>
      <c r="C15" s="606" t="s">
        <v>535</v>
      </c>
      <c r="D15" s="310" t="s">
        <v>66</v>
      </c>
      <c r="E15" s="310" t="s">
        <v>89</v>
      </c>
      <c r="F15" s="310" t="s">
        <v>89</v>
      </c>
      <c r="G15" s="310" t="s">
        <v>89</v>
      </c>
      <c r="H15" s="318" t="s">
        <v>54</v>
      </c>
      <c r="I15" s="122" t="s">
        <v>536</v>
      </c>
      <c r="J15" s="321" t="s">
        <v>75</v>
      </c>
      <c r="K15" s="317">
        <f>IF(J15="","",IF(J15="Mas de 1 vez al año",5,IF(J15="Al menos 1 vez en el ultimo año",4,IF(J15="Al menos 1 vez en los ultimos 2 años",3,IF(J15="Al menos 1 vez en los ultimos 5 años",2,IF(J15="No se ha presentado en los ultimos 5 años",1,))))))</f>
        <v>1</v>
      </c>
      <c r="L15" s="315" t="str">
        <f>IF(K15&lt;=0,"",IF(K15&lt;=1,"Rara Vez",IF(K15&lt;=2,"Improbable",IF(K15&lt;=3,"Posible",IF(K15&lt;=4,"Probable","Casi seguro")))))</f>
        <v>Rara Vez</v>
      </c>
      <c r="M15" s="346">
        <v>4</v>
      </c>
      <c r="N15" s="315" t="str">
        <f>IF(M15&lt;=0,"",IF(M15&lt;=5,"Moderado",IF(M15&lt;=11,"Mayor",IF(M15&lt;=20,"Catastrofico","Catastrofico"))))</f>
        <v>Moderado</v>
      </c>
      <c r="O15" s="316" t="str">
        <f>IF(OR(AND(L15="RaraVez",N15="Insignificante"),AND(L15="Rara Vez",N15="Menor"),AND(L15="Improbable",N15="Insignificante"),AND(L15="Improbable",N15="Menor")),"Bajo",IF(OR(AND(L15="Rara Vez",N15="Moderado"),AND(L15="Improbable",N15="Moderado"),AND(L15="Posible",N15="Menor"),AND(L15="Probable",N15="Insignificante")),"Moderado",IF(OR(AND(L15="Rara Vez",N15="Mayor"),AND(L15="Improbable",N15="Mayor"),AND(L15="Posible",N15="Moderado"),AND(L15="Probable",N15="Moderado"),AND(L15="Probable",N15="Menor"),AND(L15="Casi seguro",N15="Insignificante"),AND(L15="Casi seguro",N15="Menor")),"Alto",IF(OR(AND(L15="Rara Vez",N15="Catastrofico"),AND(L15="Improbable",N15="Catastrofico"),AND(L15="Posible",N15="Catastrofico"),AND(L15="Posible",N15="Mayor"),AND(L15="Probable",N15="Catastrofico"),AND(L15="Probable",N15="Mayor"),AND(L15="Casi seguro",N15="Moderado"),AND(L15="Casi seguro",N15="Mayor"),AND(L15="Casi seguro",N15="Catastrofico")),"Extremo",""))))</f>
        <v>Moderado</v>
      </c>
      <c r="P15" s="23">
        <v>1</v>
      </c>
      <c r="Q15" s="129" t="s">
        <v>537</v>
      </c>
      <c r="R15" s="1" t="s">
        <v>67</v>
      </c>
      <c r="S15" s="3">
        <f>IF(R15="","",IF(R15="Asignado",15,IF(R15="No Asigando",0,)))</f>
        <v>15</v>
      </c>
      <c r="T15" s="1" t="s">
        <v>68</v>
      </c>
      <c r="U15" s="4">
        <f>IF(T15="","",IF(T15="Adecuado",15,IF(T15="inadecuado",0,)))</f>
        <v>15</v>
      </c>
      <c r="V15" s="1" t="s">
        <v>69</v>
      </c>
      <c r="W15" s="4">
        <f>IF(V15="","",IF(V15="Oportuna",15,IF(V15="inoportuna",0,)))</f>
        <v>15</v>
      </c>
      <c r="X15" s="1" t="s">
        <v>70</v>
      </c>
      <c r="Y15" s="4">
        <f>IF(X15="","",IF(X15="Prevenir",15,IF(X15="Detectar",10,IF(X15="No es control",0,))))</f>
        <v>15</v>
      </c>
      <c r="Z15" s="1" t="s">
        <v>71</v>
      </c>
      <c r="AA15" s="4">
        <f>IF(Z15="","",IF(Z15="Confiable",15,IF(Z15="No confiable",0,)))</f>
        <v>15</v>
      </c>
      <c r="AB15" s="1" t="s">
        <v>72</v>
      </c>
      <c r="AC15" s="4">
        <f>IF(AB15="","",IF(AB15="Se investigan y resuelven oportunamente",15,IF(AB15="Nose investigan y resuelven oportunamente",0,)))</f>
        <v>15</v>
      </c>
      <c r="AD15" s="1" t="s">
        <v>73</v>
      </c>
      <c r="AE15" s="4">
        <f>IF(AD15="","",IF(AD15="Completa",10,IF(AD15="Incompleta,No existe",5,)))</f>
        <v>10</v>
      </c>
      <c r="AF15" s="4">
        <f>+S15+U15+W15+Y15+AA15+AC15+AE15</f>
        <v>100</v>
      </c>
      <c r="AG15" s="3" t="str">
        <f>IF(AF15&lt;=0,"",IF(AF15=0,"NA",IF(AF15&lt;=85,"Debil",IF(AF15&lt;=95,"Moderado",IF(AF15&lt;=100,"Fuerte","Fuerte")))))</f>
        <v>Fuerte</v>
      </c>
      <c r="AH15" s="2" t="s">
        <v>74</v>
      </c>
      <c r="AI15" s="3" t="str">
        <f>IF(AH15="","",IF(AH15="El control no se ejecuta por parte del responsable","Debil",IF(AH15="El control se ejecuta algunas veces por parte del responsable","Moderado",IF(AH15="El control se ejecuta de manera consistente por parte del responsable","Fuerte",IF(AH15="NA","NA","""")))))</f>
        <v>Fuerte</v>
      </c>
      <c r="AJ15" s="5" t="str">
        <f t="shared" si="0"/>
        <v>Fuerte</v>
      </c>
      <c r="AK15" s="6">
        <f>IF(AJ15="","",IF(AJ15="Fuerte",100,IF(AJ15="Moderado",50,IF(AJ15="Debil",0,))))</f>
        <v>100</v>
      </c>
      <c r="AL15" s="3" t="str">
        <f t="shared" si="1"/>
        <v>No</v>
      </c>
      <c r="AM15" s="310">
        <f>COUNTA(P15,P16,P17,P18,P19)</f>
        <v>1</v>
      </c>
      <c r="AN15" s="317">
        <f>(+AK15+AK16+AK17+AK18+AK19)/AM15</f>
        <v>100</v>
      </c>
      <c r="AO15" s="310" t="str">
        <f>IF(AN15&lt;0,"",IF(AN15&lt;50,"Debil",IF(AN15&lt;=99,"Moderado",IF(AN15&lt;=100,"Fuerte","Fuerte"))))</f>
        <v>Fuerte</v>
      </c>
      <c r="AP15" s="315" t="s">
        <v>26</v>
      </c>
      <c r="AQ15" s="338" t="str">
        <f>IF(OR(AND(AO15="Fuerte",AP15="directamente")),"2",IF(OR(AND(AO15="Fuerte",AP15="no disminuye")),"0",IF(OR(AND(AO15="Moderado",AP15="directamente")),"1",IF(OR(AND(AO15="Moderado",AP15="no disminuye")),"0",IF(OR(AND(AO15="Debil",AP15="directamente")),"0",IF(OR(AND(AO15="Debil",AP15="no disminuye")),"0",""))))))</f>
        <v>2</v>
      </c>
      <c r="AR15" s="341">
        <f>+K15-AQ15</f>
        <v>-1</v>
      </c>
      <c r="AS15" s="343">
        <f>+K15-AQ15</f>
        <v>-1</v>
      </c>
      <c r="AT15" s="315" t="str">
        <f>IF(AR15&lt;-1,"",IF(AR15&lt;=1,"Rara Vez",IF(AR15&lt;=2,"Improbable",IF(AR15&lt;=3,"Posible",IF(AR15&lt;=4,"Probable","Casi seguro")))))</f>
        <v>Rara Vez</v>
      </c>
      <c r="AU15" s="315" t="str">
        <f>IF(M15&lt;=0,"",IF(M15&lt;=5,"Moderado",IF(M15&lt;=11,"Mayor",IF(M15&lt;=20,"Catastrofico","Catastrofico"))))</f>
        <v>Moderado</v>
      </c>
      <c r="AV15" s="328" t="str">
        <f>IF(OR(AND(AT15="RaraVez",AU15="Insignificante"),AND(AT15="Rara Vez",AU15="Menor"),AND(AT15="Improbable",AU15="Insignificante"),AND(AT15="Improbable",AU15="Menor")),"Bajo",IF(OR(AND(AT15="Rara Vez",AU15="Moderado"),AND(AT15="Improbable",AU15="Moderado"),AND(AT15="Posible",AU15="Menor"),AND(AT15="Probable",AU15="Insignificante")),"Moderado",IF(OR(AND(AT15="Rara Vez",AU15="Mayor"),AND(AT15="Improbable",AU15="Mayor"),AND(AT15="Posible",AU15="Moderado"),AND(AT15="Probable",AU15="Moderado"),AND(AT15="Probable",AU15="Menor"),AND(AT15="Casi seguro",AU15="Insignificante"),AND(AT15="Casi seguro",AU15="Menor")),"Alto",IF(OR(AND(AT15="Rara Vez",AU15="Catastrofico"),AND(AT15="Improbable",AU15="Catastrofico"),AND(AT15="Posible",AU15="Catastrofico"),AND(AT15="Posible",AU15="Mayor"),AND(AT15="Probable",AU15="Catastrofico"),AND(AT15="Probable",AU15="Mayor"),AND(AT15="Casi seguro",AU15="Moderado"),AND(AT15="Casi seguro",AU15="Mayor"),AND(AT15="Casi seguro",AU15="Catastrofico")),"Extremo",""))))</f>
        <v>Moderado</v>
      </c>
      <c r="AW15" s="357" t="str">
        <f>IF(AV15="","",IF(AV15="Extremo","Evitar el riesgo",IF(AV15="Alto","Compartir el riesgo",IF(AV15="Moderado","Reducir el riesgo",IF(AV15="Bajo","Reducir el riesgo")))))</f>
        <v>Reducir el riesgo</v>
      </c>
      <c r="AX15" s="129" t="s">
        <v>538</v>
      </c>
      <c r="AY15" s="130">
        <v>44774</v>
      </c>
      <c r="AZ15" s="130">
        <v>44865</v>
      </c>
      <c r="BA15" s="129" t="s">
        <v>539</v>
      </c>
      <c r="BB15" s="129" t="s">
        <v>533</v>
      </c>
      <c r="BC15" s="129" t="s">
        <v>540</v>
      </c>
    </row>
    <row r="16" spans="1:55" ht="24">
      <c r="A16" s="607"/>
      <c r="B16" s="310"/>
      <c r="C16" s="607"/>
      <c r="D16" s="310"/>
      <c r="E16" s="310"/>
      <c r="F16" s="310"/>
      <c r="G16" s="310"/>
      <c r="H16" s="319"/>
      <c r="I16" s="126" t="s">
        <v>541</v>
      </c>
      <c r="J16" s="321"/>
      <c r="K16" s="317"/>
      <c r="L16" s="315"/>
      <c r="M16" s="346"/>
      <c r="N16" s="315"/>
      <c r="O16" s="316"/>
      <c r="P16" s="23"/>
      <c r="Q16" s="129"/>
      <c r="R16" s="1" t="s">
        <v>63</v>
      </c>
      <c r="S16" s="3">
        <f t="shared" ref="S16:S19" si="14">IF(R16="","",IF(R16="Asignado",15,IF(R16="No Asigando",0,)))</f>
        <v>0</v>
      </c>
      <c r="T16" s="1" t="s">
        <v>63</v>
      </c>
      <c r="U16" s="4">
        <f t="shared" ref="U16:U19" si="15">IF(T16="","",IF(T16="Adecuado",15,IF(T16="inadecuado",0,)))</f>
        <v>0</v>
      </c>
      <c r="V16" s="1" t="s">
        <v>63</v>
      </c>
      <c r="W16" s="4">
        <f t="shared" ref="W16:W19" si="16">IF(V16="","",IF(V16="Oportuna",15,IF(V16="inoportuna",0,)))</f>
        <v>0</v>
      </c>
      <c r="X16" s="1" t="s">
        <v>63</v>
      </c>
      <c r="Y16" s="4">
        <f t="shared" ref="Y16:Y19" si="17">IF(X16="","",IF(X16="Prevenir",15,IF(X16="Detectar",10,IF(X16="No es control",0,))))</f>
        <v>0</v>
      </c>
      <c r="Z16" s="1" t="s">
        <v>63</v>
      </c>
      <c r="AA16" s="4">
        <f t="shared" ref="AA16:AA19" si="18">IF(Z16="","",IF(Z16="Confiable",15,IF(Z16="No confiable",0,)))</f>
        <v>0</v>
      </c>
      <c r="AB16" s="1" t="s">
        <v>63</v>
      </c>
      <c r="AC16" s="4">
        <f t="shared" ref="AC16:AC19" si="19">IF(AB16="","",IF(AB16="Se investigan y resuelven oportunamente",15,IF(AB16="Nose investigan y resuelven oportunamente",0,)))</f>
        <v>0</v>
      </c>
      <c r="AD16" s="1" t="s">
        <v>63</v>
      </c>
      <c r="AE16" s="4">
        <f t="shared" ref="AE16:AE19" si="20">IF(AD16="","",IF(AD16="Completa",10,IF(AD16="Incompleta,No existe",5,)))</f>
        <v>0</v>
      </c>
      <c r="AF16" s="4">
        <f t="shared" ref="AF16:AF19" si="21">+S16+U16+W16+Y16+AA16+AC16+AE16</f>
        <v>0</v>
      </c>
      <c r="AG16" s="3" t="str">
        <f t="shared" ref="AG16:AG19" si="22">IF(AF16&lt;=0,"",IF(AF16=0,"NA",IF(AF16&lt;=85,"Debil",IF(AF16&lt;=95,"Moderado",IF(AF16&lt;=100,"Fuerte","Fuerte")))))</f>
        <v/>
      </c>
      <c r="AH16" s="2" t="s">
        <v>63</v>
      </c>
      <c r="AI16" s="3" t="str">
        <f t="shared" ref="AI16:AI19" si="23">IF(AH16="","",IF(AH16="El control no se ejecuta por parte del responsable","Debil",IF(AH16="El control se ejecuta algunas veces por parte del responsable","Moderado",IF(AH16="El control se ejecuta de manera consistente por parte del responsable","Fuerte",IF(AH16="NA","NA","""")))))</f>
        <v>NA</v>
      </c>
      <c r="AJ16" s="5" t="str">
        <f t="shared" si="0"/>
        <v>NA</v>
      </c>
      <c r="AK16" s="6">
        <f t="shared" ref="AK16:AK19" si="24">IF(AJ16="","",IF(AJ16="Fuerte",100,IF(AJ16="Moderado",50,IF(AJ16="Debil",0,))))</f>
        <v>0</v>
      </c>
      <c r="AL16" s="3" t="str">
        <f t="shared" si="1"/>
        <v>NA</v>
      </c>
      <c r="AM16" s="310"/>
      <c r="AN16" s="317"/>
      <c r="AO16" s="310"/>
      <c r="AP16" s="315"/>
      <c r="AQ16" s="339"/>
      <c r="AR16" s="342"/>
      <c r="AS16" s="344"/>
      <c r="AT16" s="315"/>
      <c r="AU16" s="315"/>
      <c r="AV16" s="329"/>
      <c r="AW16" s="358" t="str">
        <f t="shared" ref="AW16:AW19" si="25">IF(AV16="","",IF(AV16="El control no se ejecuta por parte del responsable","Debil",IF(AV16="El control se ejecuta algunas veces por parte del responsable","Moderado",IF(AV16="El control se ejecuta de manera consistente por parte del responsable","Fuerte","Fuerte"))))</f>
        <v/>
      </c>
      <c r="AX16" s="127"/>
      <c r="AY16" s="127"/>
      <c r="AZ16" s="127"/>
      <c r="BA16" s="127"/>
      <c r="BB16" s="127"/>
      <c r="BC16" s="127"/>
    </row>
    <row r="17" spans="1:55">
      <c r="A17" s="607"/>
      <c r="B17" s="310"/>
      <c r="C17" s="607"/>
      <c r="D17" s="310"/>
      <c r="E17" s="310"/>
      <c r="F17" s="310"/>
      <c r="G17" s="310"/>
      <c r="H17" s="319"/>
      <c r="I17" s="126" t="s">
        <v>542</v>
      </c>
      <c r="J17" s="321"/>
      <c r="K17" s="317"/>
      <c r="L17" s="315"/>
      <c r="M17" s="346"/>
      <c r="N17" s="315"/>
      <c r="O17" s="316"/>
      <c r="P17" s="23"/>
      <c r="Q17" s="129"/>
      <c r="R17" s="1" t="s">
        <v>63</v>
      </c>
      <c r="S17" s="3">
        <f t="shared" si="14"/>
        <v>0</v>
      </c>
      <c r="T17" s="1" t="s">
        <v>63</v>
      </c>
      <c r="U17" s="4">
        <f t="shared" si="15"/>
        <v>0</v>
      </c>
      <c r="V17" s="1" t="s">
        <v>63</v>
      </c>
      <c r="W17" s="4">
        <f t="shared" si="16"/>
        <v>0</v>
      </c>
      <c r="X17" s="1" t="s">
        <v>63</v>
      </c>
      <c r="Y17" s="4">
        <f t="shared" si="17"/>
        <v>0</v>
      </c>
      <c r="Z17" s="1" t="s">
        <v>63</v>
      </c>
      <c r="AA17" s="4">
        <f t="shared" si="18"/>
        <v>0</v>
      </c>
      <c r="AB17" s="1" t="s">
        <v>63</v>
      </c>
      <c r="AC17" s="4">
        <f t="shared" si="19"/>
        <v>0</v>
      </c>
      <c r="AD17" s="1" t="s">
        <v>63</v>
      </c>
      <c r="AE17" s="4">
        <f t="shared" si="20"/>
        <v>0</v>
      </c>
      <c r="AF17" s="4">
        <f t="shared" si="21"/>
        <v>0</v>
      </c>
      <c r="AG17" s="3" t="str">
        <f t="shared" si="22"/>
        <v/>
      </c>
      <c r="AH17" s="2" t="s">
        <v>63</v>
      </c>
      <c r="AI17" s="3" t="str">
        <f t="shared" si="23"/>
        <v>NA</v>
      </c>
      <c r="AJ17" s="5" t="str">
        <f t="shared" si="0"/>
        <v>NA</v>
      </c>
      <c r="AK17" s="6">
        <f t="shared" si="24"/>
        <v>0</v>
      </c>
      <c r="AL17" s="3" t="str">
        <f t="shared" si="1"/>
        <v>NA</v>
      </c>
      <c r="AM17" s="310"/>
      <c r="AN17" s="317"/>
      <c r="AO17" s="310"/>
      <c r="AP17" s="315"/>
      <c r="AQ17" s="339"/>
      <c r="AR17" s="342"/>
      <c r="AS17" s="344"/>
      <c r="AT17" s="315"/>
      <c r="AU17" s="315"/>
      <c r="AV17" s="329"/>
      <c r="AW17" s="358" t="str">
        <f t="shared" si="25"/>
        <v/>
      </c>
      <c r="AX17" s="127"/>
      <c r="AY17" s="127"/>
      <c r="AZ17" s="127"/>
      <c r="BA17" s="127"/>
      <c r="BB17" s="127"/>
      <c r="BC17" s="127"/>
    </row>
    <row r="18" spans="1:55" ht="24">
      <c r="A18" s="607"/>
      <c r="B18" s="310"/>
      <c r="C18" s="607"/>
      <c r="D18" s="310"/>
      <c r="E18" s="310"/>
      <c r="F18" s="310"/>
      <c r="G18" s="310"/>
      <c r="H18" s="319"/>
      <c r="I18" s="126" t="s">
        <v>543</v>
      </c>
      <c r="J18" s="321"/>
      <c r="K18" s="317"/>
      <c r="L18" s="315"/>
      <c r="M18" s="346"/>
      <c r="N18" s="315"/>
      <c r="O18" s="316"/>
      <c r="P18" s="23"/>
      <c r="Q18" s="129"/>
      <c r="R18" s="1" t="s">
        <v>63</v>
      </c>
      <c r="S18" s="3">
        <f t="shared" si="14"/>
        <v>0</v>
      </c>
      <c r="T18" s="1" t="s">
        <v>63</v>
      </c>
      <c r="U18" s="4">
        <f t="shared" si="15"/>
        <v>0</v>
      </c>
      <c r="V18" s="1" t="s">
        <v>63</v>
      </c>
      <c r="W18" s="4">
        <f t="shared" si="16"/>
        <v>0</v>
      </c>
      <c r="X18" s="1" t="s">
        <v>63</v>
      </c>
      <c r="Y18" s="4">
        <f t="shared" si="17"/>
        <v>0</v>
      </c>
      <c r="Z18" s="1" t="s">
        <v>63</v>
      </c>
      <c r="AA18" s="4">
        <f t="shared" si="18"/>
        <v>0</v>
      </c>
      <c r="AB18" s="1" t="s">
        <v>63</v>
      </c>
      <c r="AC18" s="4">
        <f t="shared" si="19"/>
        <v>0</v>
      </c>
      <c r="AD18" s="1" t="s">
        <v>63</v>
      </c>
      <c r="AE18" s="4">
        <f t="shared" si="20"/>
        <v>0</v>
      </c>
      <c r="AF18" s="4">
        <f t="shared" si="21"/>
        <v>0</v>
      </c>
      <c r="AG18" s="3" t="str">
        <f t="shared" si="22"/>
        <v/>
      </c>
      <c r="AH18" s="2" t="s">
        <v>63</v>
      </c>
      <c r="AI18" s="3" t="str">
        <f t="shared" si="23"/>
        <v>NA</v>
      </c>
      <c r="AJ18" s="5" t="str">
        <f t="shared" si="0"/>
        <v>NA</v>
      </c>
      <c r="AK18" s="6">
        <f t="shared" si="24"/>
        <v>0</v>
      </c>
      <c r="AL18" s="3" t="str">
        <f t="shared" si="1"/>
        <v>NA</v>
      </c>
      <c r="AM18" s="310"/>
      <c r="AN18" s="317"/>
      <c r="AO18" s="310"/>
      <c r="AP18" s="315"/>
      <c r="AQ18" s="339"/>
      <c r="AR18" s="342"/>
      <c r="AS18" s="344"/>
      <c r="AT18" s="315"/>
      <c r="AU18" s="315"/>
      <c r="AV18" s="329"/>
      <c r="AW18" s="358" t="str">
        <f t="shared" si="25"/>
        <v/>
      </c>
      <c r="AX18" s="127"/>
      <c r="AY18" s="127"/>
      <c r="AZ18" s="127"/>
      <c r="BA18" s="127"/>
      <c r="BB18" s="127"/>
      <c r="BC18" s="127"/>
    </row>
    <row r="19" spans="1:55">
      <c r="A19" s="608"/>
      <c r="B19" s="310"/>
      <c r="C19" s="608"/>
      <c r="D19" s="310"/>
      <c r="E19" s="310"/>
      <c r="F19" s="310"/>
      <c r="G19" s="310"/>
      <c r="H19" s="320"/>
      <c r="I19" s="126"/>
      <c r="J19" s="321"/>
      <c r="K19" s="317"/>
      <c r="L19" s="315"/>
      <c r="M19" s="346"/>
      <c r="N19" s="315"/>
      <c r="O19" s="316"/>
      <c r="P19" s="23"/>
      <c r="Q19" s="129"/>
      <c r="R19" s="1" t="s">
        <v>63</v>
      </c>
      <c r="S19" s="3">
        <f t="shared" si="14"/>
        <v>0</v>
      </c>
      <c r="T19" s="1" t="s">
        <v>63</v>
      </c>
      <c r="U19" s="4">
        <f t="shared" si="15"/>
        <v>0</v>
      </c>
      <c r="V19" s="1" t="s">
        <v>63</v>
      </c>
      <c r="W19" s="4">
        <f t="shared" si="16"/>
        <v>0</v>
      </c>
      <c r="X19" s="1" t="s">
        <v>63</v>
      </c>
      <c r="Y19" s="4">
        <f t="shared" si="17"/>
        <v>0</v>
      </c>
      <c r="Z19" s="1" t="s">
        <v>63</v>
      </c>
      <c r="AA19" s="4">
        <f t="shared" si="18"/>
        <v>0</v>
      </c>
      <c r="AB19" s="1" t="s">
        <v>63</v>
      </c>
      <c r="AC19" s="4">
        <f t="shared" si="19"/>
        <v>0</v>
      </c>
      <c r="AD19" s="1" t="s">
        <v>63</v>
      </c>
      <c r="AE19" s="4">
        <f t="shared" si="20"/>
        <v>0</v>
      </c>
      <c r="AF19" s="4">
        <f t="shared" si="21"/>
        <v>0</v>
      </c>
      <c r="AG19" s="3" t="str">
        <f t="shared" si="22"/>
        <v/>
      </c>
      <c r="AH19" s="2" t="s">
        <v>63</v>
      </c>
      <c r="AI19" s="3" t="str">
        <f t="shared" si="23"/>
        <v>NA</v>
      </c>
      <c r="AJ19" s="5" t="str">
        <f t="shared" si="0"/>
        <v>NA</v>
      </c>
      <c r="AK19" s="6">
        <f t="shared" si="24"/>
        <v>0</v>
      </c>
      <c r="AL19" s="3" t="str">
        <f t="shared" si="1"/>
        <v>NA</v>
      </c>
      <c r="AM19" s="310"/>
      <c r="AN19" s="317"/>
      <c r="AO19" s="310"/>
      <c r="AP19" s="315"/>
      <c r="AQ19" s="340"/>
      <c r="AR19" s="342"/>
      <c r="AS19" s="345"/>
      <c r="AT19" s="315"/>
      <c r="AU19" s="315"/>
      <c r="AV19" s="330"/>
      <c r="AW19" s="359" t="str">
        <f t="shared" si="25"/>
        <v/>
      </c>
      <c r="AX19" s="128"/>
      <c r="AY19" s="128"/>
      <c r="AZ19" s="128"/>
      <c r="BA19" s="128"/>
      <c r="BB19" s="128"/>
      <c r="BC19" s="128"/>
    </row>
    <row r="20" spans="1:55" ht="91">
      <c r="A20" s="606" t="s">
        <v>548</v>
      </c>
      <c r="B20" s="310">
        <v>2</v>
      </c>
      <c r="C20" s="606" t="s">
        <v>544</v>
      </c>
      <c r="D20" s="505"/>
      <c r="E20" s="505"/>
      <c r="F20" s="505"/>
      <c r="G20" s="505"/>
      <c r="H20" s="318" t="s">
        <v>54</v>
      </c>
      <c r="I20" s="131" t="s">
        <v>536</v>
      </c>
      <c r="J20" s="321" t="s">
        <v>75</v>
      </c>
      <c r="K20" s="317">
        <f>IF(J20="","",IF(J20="Mas de 1 vez al año",5,IF(J20="Al menos 1 vez en el ultimo año",4,IF(J20="Al menos 1 vez en los ultimos 2 años",3,IF(J20="Al menos 1 vez en los ultimos 5 años",2,IF(J20="No se ha presentado en los ultimos 5 años",1,))))))</f>
        <v>1</v>
      </c>
      <c r="L20" s="315" t="str">
        <f>IF(K20&lt;=0,"",IF(K20&lt;=1,"Rara Vez",IF(K20&lt;=2,"Improbable",IF(K20&lt;=3,"Posible",IF(K20&lt;=4,"Probable","Casi seguro")))))</f>
        <v>Rara Vez</v>
      </c>
      <c r="M20" s="346">
        <v>4</v>
      </c>
      <c r="N20" s="315" t="str">
        <f>IF(M20&lt;=0,"",IF(M20&lt;=5,"Moderado",IF(M20&lt;=11,"Mayor",IF(M20&lt;=20,"Catastrofico","Catastrofico"))))</f>
        <v>Moderado</v>
      </c>
      <c r="O20" s="316" t="str">
        <f>IF(OR(AND(L20="RaraVez",N20="Insignificante"),AND(L20="Rara Vez",N20="Menor"),AND(L20="Improbable",N20="Insignificante"),AND(L20="Improbable",N20="Menor")),"Bajo",IF(OR(AND(L20="Rara Vez",N20="Moderado"),AND(L20="Improbable",N20="Moderado"),AND(L20="Posible",N20="Menor"),AND(L20="Probable",N20="Insignificante")),"Moderado",IF(OR(AND(L20="Rara Vez",N20="Mayor"),AND(L20="Improbable",N20="Mayor"),AND(L20="Posible",N20="Moderado"),AND(L20="Probable",N20="Moderado"),AND(L20="Probable",N20="Menor"),AND(L20="Casi seguro",N20="Insignificante"),AND(L20="Casi seguro",N20="Menor")),"Alto",IF(OR(AND(L20="Rara Vez",N20="Catastrofico"),AND(L20="Improbable",N20="Catastrofico"),AND(L20="Posible",N20="Catastrofico"),AND(L20="Posible",N20="Mayor"),AND(L20="Probable",N20="Catastrofico"),AND(L20="Probable",N20="Mayor"),AND(L20="Casi seguro",N20="Moderado"),AND(L20="Casi seguro",N20="Mayor"),AND(L20="Casi seguro",N20="Catastrofico")),"Extremo",""))))</f>
        <v>Moderado</v>
      </c>
      <c r="P20" s="123">
        <v>1</v>
      </c>
      <c r="Q20" s="124" t="s">
        <v>545</v>
      </c>
      <c r="R20" s="1" t="s">
        <v>67</v>
      </c>
      <c r="S20" s="3">
        <f>IF(R20="","",IF(R20="Asignado",15,IF(R20="No Asigando",0,)))</f>
        <v>15</v>
      </c>
      <c r="T20" s="1" t="s">
        <v>68</v>
      </c>
      <c r="U20" s="4">
        <f>IF(T20="","",IF(T20="Adecuado",15,IF(T20="inadecuado",0,)))</f>
        <v>15</v>
      </c>
      <c r="V20" s="1" t="s">
        <v>69</v>
      </c>
      <c r="W20" s="4">
        <f>IF(V20="","",IF(V20="Oportuna",15,IF(V20="inoportuna",0,)))</f>
        <v>15</v>
      </c>
      <c r="X20" s="1" t="s">
        <v>70</v>
      </c>
      <c r="Y20" s="4">
        <f>IF(X20="","",IF(X20="Prevenir",15,IF(X20="Detectar",10,IF(X20="No es control",0,))))</f>
        <v>15</v>
      </c>
      <c r="Z20" s="1" t="s">
        <v>71</v>
      </c>
      <c r="AA20" s="4">
        <f>IF(Z20="","",IF(Z20="Confiable",15,IF(Z20="No confiable",0,)))</f>
        <v>15</v>
      </c>
      <c r="AB20" s="1" t="s">
        <v>72</v>
      </c>
      <c r="AC20" s="4">
        <f>IF(AB20="","",IF(AB20="Se investigan y resuelven oportunamente",15,IF(AB20="Nose investigan y resuelven oportunamente",0,)))</f>
        <v>15</v>
      </c>
      <c r="AD20" s="1" t="s">
        <v>73</v>
      </c>
      <c r="AE20" s="4">
        <f>IF(AD20="","",IF(AD20="Completa",10,IF(AD20="Incompleta,No existe",5,)))</f>
        <v>10</v>
      </c>
      <c r="AF20" s="4">
        <f>+S20+U20+W20+Y20+AA20+AC20+AE20</f>
        <v>100</v>
      </c>
      <c r="AG20" s="3" t="str">
        <f>IF(AF20&lt;=0,"",IF(AF20=0,"NA",IF(AF20&lt;=85,"Debil",IF(AF20&lt;=95,"Moderado",IF(AF20&lt;=100,"Fuerte","Fuerte")))))</f>
        <v>Fuerte</v>
      </c>
      <c r="AH20" s="2" t="s">
        <v>74</v>
      </c>
      <c r="AI20" s="3" t="str">
        <f>IF(AH20="","",IF(AH20="El control no se ejecuta por parte del responsable","Debil",IF(AH20="El control se ejecuta algunas veces por parte del responsable","Moderado",IF(AH20="El control se ejecuta de manera consistente por parte del responsable","Fuerte",IF(AH20="NA","NA","""")))))</f>
        <v>Fuerte</v>
      </c>
      <c r="AJ20" s="5" t="str">
        <f t="shared" si="0"/>
        <v>Fuerte</v>
      </c>
      <c r="AK20" s="6">
        <f>IF(AJ20="","",IF(AJ20="Fuerte",100,IF(AJ20="Moderado",50,IF(AJ20="Debil",0,))))</f>
        <v>100</v>
      </c>
      <c r="AL20" s="3" t="str">
        <f t="shared" si="1"/>
        <v>No</v>
      </c>
      <c r="AM20" s="310">
        <f>COUNTA(P20,P21,P22,P23,P24)</f>
        <v>1</v>
      </c>
      <c r="AN20" s="317">
        <f>(+AK20+AK21+AK22+AK23+AK24)/AM20</f>
        <v>100</v>
      </c>
      <c r="AO20" s="310" t="str">
        <f>IF(AN20&lt;0,"",IF(AN20&lt;50,"Debil",IF(AN20&lt;=99,"Moderado",IF(AN20&lt;=100,"Fuerte","Fuerte"))))</f>
        <v>Fuerte</v>
      </c>
      <c r="AP20" s="315" t="s">
        <v>26</v>
      </c>
      <c r="AQ20" s="338" t="str">
        <f>IF(OR(AND(AO20="Fuerte",AP20="directamente")),"2",IF(OR(AND(AO20="Fuerte",AP20="no disminuye")),"0",IF(OR(AND(AO20="Moderado",AP20="directamente")),"1",IF(OR(AND(AO20="Moderado",AP20="no disminuye")),"0",IF(OR(AND(AO20="Debil",AP20="directamente")),"0",IF(OR(AND(AO20="Debil",AP20="no disminuye")),"0",""))))))</f>
        <v>2</v>
      </c>
      <c r="AR20" s="341">
        <f>+K20-AQ20</f>
        <v>-1</v>
      </c>
      <c r="AS20" s="343">
        <f>+K20-AQ20</f>
        <v>-1</v>
      </c>
      <c r="AT20" s="315" t="str">
        <f>IF(AR20&lt;-1,"",IF(AR20&lt;=1,"Rara Vez",IF(AR20&lt;=2,"Improbable",IF(AR20&lt;=3,"Posible",IF(AR20&lt;=4,"Probable","Casi seguro")))))</f>
        <v>Rara Vez</v>
      </c>
      <c r="AU20" s="315" t="str">
        <f>IF(M20&lt;=0,"",IF(M20&lt;=5,"Moderado",IF(M20&lt;=11,"Mayor",IF(M20&lt;=20,"Catastrofico","Catastrofico"))))</f>
        <v>Moderado</v>
      </c>
      <c r="AV20" s="328" t="str">
        <f>IF(OR(AND(AT20="RaraVez",AU20="Insignificante"),AND(AT20="Rara Vez",AU20="Menor"),AND(AT20="Improbable",AU20="Insignificante"),AND(AT20="Improbable",AU20="Menor")),"Bajo",IF(OR(AND(AT20="Rara Vez",AU20="Moderado"),AND(AT20="Improbable",AU20="Moderado"),AND(AT20="Posible",AU20="Menor"),AND(AT20="Probable",AU20="Insignificante")),"Moderado",IF(OR(AND(AT20="Rara Vez",AU20="Mayor"),AND(AT20="Improbable",AU20="Mayor"),AND(AT20="Posible",AU20="Moderado"),AND(AT20="Probable",AU20="Moderado"),AND(AT20="Probable",AU20="Menor"),AND(AT20="Casi seguro",AU20="Insignificante"),AND(AT20="Casi seguro",AU20="Menor")),"Alto",IF(OR(AND(AT20="Rara Vez",AU20="Catastrofico"),AND(AT20="Improbable",AU20="Catastrofico"),AND(AT20="Posible",AU20="Catastrofico"),AND(AT20="Posible",AU20="Mayor"),AND(AT20="Probable",AU20="Catastrofico"),AND(AT20="Probable",AU20="Mayor"),AND(AT20="Casi seguro",AU20="Moderado"),AND(AT20="Casi seguro",AU20="Mayor"),AND(AT20="Casi seguro",AU20="Catastrofico")),"Extremo",""))))</f>
        <v>Moderado</v>
      </c>
      <c r="AW20" s="331" t="str">
        <f>IF(AV20="","",IF(AV20="Extremo","Evitar el riesgo",IF(AV20="Alto","Compartir el riesgo",IF(AV20="Moderado","Reducir el riesgo",IF(AV20="Bajo","Reducir el riesgo")))))</f>
        <v>Reducir el riesgo</v>
      </c>
      <c r="AX20" s="129" t="s">
        <v>546</v>
      </c>
      <c r="AY20" s="130">
        <v>44774</v>
      </c>
      <c r="AZ20" s="130">
        <v>44865</v>
      </c>
      <c r="BA20" s="129" t="s">
        <v>547</v>
      </c>
      <c r="BB20" s="129" t="s">
        <v>533</v>
      </c>
      <c r="BC20" s="129" t="s">
        <v>540</v>
      </c>
    </row>
    <row r="21" spans="1:55" ht="24">
      <c r="A21" s="607"/>
      <c r="B21" s="310"/>
      <c r="C21" s="607"/>
      <c r="D21" s="505"/>
      <c r="E21" s="505"/>
      <c r="F21" s="505"/>
      <c r="G21" s="505"/>
      <c r="H21" s="319"/>
      <c r="I21" s="132" t="s">
        <v>541</v>
      </c>
      <c r="J21" s="321"/>
      <c r="K21" s="317"/>
      <c r="L21" s="315"/>
      <c r="M21" s="346"/>
      <c r="N21" s="315"/>
      <c r="O21" s="316"/>
      <c r="P21" s="3"/>
      <c r="Q21" s="3"/>
      <c r="R21" s="1" t="s">
        <v>63</v>
      </c>
      <c r="S21" s="3">
        <f t="shared" ref="S21:S24" si="26">IF(R21="","",IF(R21="Asignado",15,IF(R21="No Asigando",0,)))</f>
        <v>0</v>
      </c>
      <c r="T21" s="1" t="s">
        <v>63</v>
      </c>
      <c r="U21" s="4">
        <f t="shared" ref="U21:U24" si="27">IF(T21="","",IF(T21="Adecuado",15,IF(T21="inadecuado",0,)))</f>
        <v>0</v>
      </c>
      <c r="V21" s="1" t="s">
        <v>63</v>
      </c>
      <c r="W21" s="4">
        <f t="shared" ref="W21:W24" si="28">IF(V21="","",IF(V21="Oportuna",15,IF(V21="inoportuna",0,)))</f>
        <v>0</v>
      </c>
      <c r="X21" s="1" t="s">
        <v>63</v>
      </c>
      <c r="Y21" s="4">
        <f t="shared" ref="Y21:Y24" si="29">IF(X21="","",IF(X21="Prevenir",15,IF(X21="Detectar",10,IF(X21="No es control",0,))))</f>
        <v>0</v>
      </c>
      <c r="Z21" s="1" t="s">
        <v>63</v>
      </c>
      <c r="AA21" s="4">
        <f t="shared" ref="AA21:AA24" si="30">IF(Z21="","",IF(Z21="Confiable",15,IF(Z21="No confiable",0,)))</f>
        <v>0</v>
      </c>
      <c r="AB21" s="1" t="s">
        <v>63</v>
      </c>
      <c r="AC21" s="4">
        <f t="shared" ref="AC21:AC24" si="31">IF(AB21="","",IF(AB21="Se investigan y resuelven oportunamente",15,IF(AB21="Nose investigan y resuelven oportunamente",0,)))</f>
        <v>0</v>
      </c>
      <c r="AD21" s="1" t="s">
        <v>63</v>
      </c>
      <c r="AE21" s="4">
        <f t="shared" ref="AE21:AE24" si="32">IF(AD21="","",IF(AD21="Completa",10,IF(AD21="Incompleta,No existe",5,)))</f>
        <v>0</v>
      </c>
      <c r="AF21" s="4">
        <f t="shared" ref="AF21:AF24" si="33">+S21+U21+W21+Y21+AA21+AC21+AE21</f>
        <v>0</v>
      </c>
      <c r="AG21" s="3" t="str">
        <f t="shared" ref="AG21:AG24" si="34">IF(AF21&lt;=0,"",IF(AF21=0,"NA",IF(AF21&lt;=85,"Debil",IF(AF21&lt;=95,"Moderado",IF(AF21&lt;=100,"Fuerte","Fuerte")))))</f>
        <v/>
      </c>
      <c r="AH21" s="2" t="s">
        <v>63</v>
      </c>
      <c r="AI21" s="3" t="str">
        <f t="shared" ref="AI21:AI24" si="35">IF(AH21="","",IF(AH21="El control no se ejecuta por parte del responsable","Debil",IF(AH21="El control se ejecuta algunas veces por parte del responsable","Moderado",IF(AH21="El control se ejecuta de manera consistente por parte del responsable","Fuerte",IF(AH21="NA","NA","""")))))</f>
        <v>NA</v>
      </c>
      <c r="AJ21" s="5" t="str">
        <f t="shared" si="0"/>
        <v>NA</v>
      </c>
      <c r="AK21" s="6">
        <f t="shared" ref="AK21:AK24" si="36">IF(AJ21="","",IF(AJ21="Fuerte",100,IF(AJ21="Moderado",50,IF(AJ21="Debil",0,))))</f>
        <v>0</v>
      </c>
      <c r="AL21" s="3" t="str">
        <f t="shared" si="1"/>
        <v>NA</v>
      </c>
      <c r="AM21" s="310"/>
      <c r="AN21" s="317"/>
      <c r="AO21" s="310"/>
      <c r="AP21" s="315"/>
      <c r="AQ21" s="339"/>
      <c r="AR21" s="342"/>
      <c r="AS21" s="344"/>
      <c r="AT21" s="315"/>
      <c r="AU21" s="315"/>
      <c r="AV21" s="329"/>
      <c r="AW21" s="332" t="str">
        <f t="shared" ref="AW21:AW24" si="37">IF(AV21="","",IF(AV21="El control no se ejecuta por parte del responsable","Debil",IF(AV21="El control se ejecuta algunas veces por parte del responsable","Moderado",IF(AV21="El control se ejecuta de manera consistente por parte del responsable","Fuerte","Fuerte"))))</f>
        <v/>
      </c>
      <c r="AX21" s="127"/>
      <c r="AY21" s="127"/>
      <c r="AZ21" s="127"/>
      <c r="BA21" s="127"/>
      <c r="BB21" s="127"/>
      <c r="BC21" s="127"/>
    </row>
    <row r="22" spans="1:55">
      <c r="A22" s="607"/>
      <c r="B22" s="310"/>
      <c r="C22" s="607"/>
      <c r="D22" s="505"/>
      <c r="E22" s="505"/>
      <c r="F22" s="505"/>
      <c r="G22" s="505"/>
      <c r="H22" s="319"/>
      <c r="I22" s="132" t="s">
        <v>542</v>
      </c>
      <c r="J22" s="321"/>
      <c r="K22" s="317"/>
      <c r="L22" s="315"/>
      <c r="M22" s="346"/>
      <c r="N22" s="315"/>
      <c r="O22" s="316"/>
      <c r="P22" s="3"/>
      <c r="Q22" s="3"/>
      <c r="R22" s="1" t="s">
        <v>63</v>
      </c>
      <c r="S22" s="3">
        <f t="shared" si="26"/>
        <v>0</v>
      </c>
      <c r="T22" s="1" t="s">
        <v>63</v>
      </c>
      <c r="U22" s="4">
        <f t="shared" si="27"/>
        <v>0</v>
      </c>
      <c r="V22" s="1" t="s">
        <v>63</v>
      </c>
      <c r="W22" s="4">
        <f t="shared" si="28"/>
        <v>0</v>
      </c>
      <c r="X22" s="1" t="s">
        <v>63</v>
      </c>
      <c r="Y22" s="4">
        <f t="shared" si="29"/>
        <v>0</v>
      </c>
      <c r="Z22" s="1" t="s">
        <v>63</v>
      </c>
      <c r="AA22" s="4">
        <f t="shared" si="30"/>
        <v>0</v>
      </c>
      <c r="AB22" s="1" t="s">
        <v>63</v>
      </c>
      <c r="AC22" s="4">
        <f t="shared" si="31"/>
        <v>0</v>
      </c>
      <c r="AD22" s="1" t="s">
        <v>63</v>
      </c>
      <c r="AE22" s="4">
        <f t="shared" si="32"/>
        <v>0</v>
      </c>
      <c r="AF22" s="4">
        <f t="shared" si="33"/>
        <v>0</v>
      </c>
      <c r="AG22" s="3" t="str">
        <f t="shared" si="34"/>
        <v/>
      </c>
      <c r="AH22" s="2" t="s">
        <v>63</v>
      </c>
      <c r="AI22" s="3" t="str">
        <f t="shared" si="35"/>
        <v>NA</v>
      </c>
      <c r="AJ22" s="5" t="str">
        <f t="shared" si="0"/>
        <v>NA</v>
      </c>
      <c r="AK22" s="6">
        <f t="shared" si="36"/>
        <v>0</v>
      </c>
      <c r="AL22" s="3" t="str">
        <f t="shared" si="1"/>
        <v>NA</v>
      </c>
      <c r="AM22" s="310"/>
      <c r="AN22" s="317"/>
      <c r="AO22" s="310"/>
      <c r="AP22" s="315"/>
      <c r="AQ22" s="339"/>
      <c r="AR22" s="342"/>
      <c r="AS22" s="344"/>
      <c r="AT22" s="315"/>
      <c r="AU22" s="315"/>
      <c r="AV22" s="329"/>
      <c r="AW22" s="332" t="str">
        <f t="shared" si="37"/>
        <v/>
      </c>
      <c r="AX22" s="127"/>
      <c r="AY22" s="127"/>
      <c r="AZ22" s="127"/>
      <c r="BA22" s="127"/>
      <c r="BB22" s="127"/>
      <c r="BC22" s="127"/>
    </row>
    <row r="23" spans="1:55" ht="24">
      <c r="A23" s="607"/>
      <c r="B23" s="310"/>
      <c r="C23" s="607"/>
      <c r="D23" s="505"/>
      <c r="E23" s="505"/>
      <c r="F23" s="505"/>
      <c r="G23" s="505"/>
      <c r="H23" s="319"/>
      <c r="I23" s="132" t="s">
        <v>543</v>
      </c>
      <c r="J23" s="321"/>
      <c r="K23" s="317"/>
      <c r="L23" s="315"/>
      <c r="M23" s="346"/>
      <c r="N23" s="315"/>
      <c r="O23" s="316"/>
      <c r="P23" s="3"/>
      <c r="Q23" s="3"/>
      <c r="R23" s="1" t="s">
        <v>63</v>
      </c>
      <c r="S23" s="3">
        <f t="shared" si="26"/>
        <v>0</v>
      </c>
      <c r="T23" s="1" t="s">
        <v>63</v>
      </c>
      <c r="U23" s="4">
        <f t="shared" si="27"/>
        <v>0</v>
      </c>
      <c r="V23" s="1" t="s">
        <v>63</v>
      </c>
      <c r="W23" s="4">
        <f t="shared" si="28"/>
        <v>0</v>
      </c>
      <c r="X23" s="1" t="s">
        <v>63</v>
      </c>
      <c r="Y23" s="4">
        <f t="shared" si="29"/>
        <v>0</v>
      </c>
      <c r="Z23" s="1" t="s">
        <v>63</v>
      </c>
      <c r="AA23" s="4">
        <f t="shared" si="30"/>
        <v>0</v>
      </c>
      <c r="AB23" s="1" t="s">
        <v>63</v>
      </c>
      <c r="AC23" s="4">
        <f t="shared" si="31"/>
        <v>0</v>
      </c>
      <c r="AD23" s="1" t="s">
        <v>63</v>
      </c>
      <c r="AE23" s="4">
        <f t="shared" si="32"/>
        <v>0</v>
      </c>
      <c r="AF23" s="4">
        <f t="shared" si="33"/>
        <v>0</v>
      </c>
      <c r="AG23" s="3" t="str">
        <f t="shared" si="34"/>
        <v/>
      </c>
      <c r="AH23" s="2" t="s">
        <v>63</v>
      </c>
      <c r="AI23" s="3" t="str">
        <f t="shared" si="35"/>
        <v>NA</v>
      </c>
      <c r="AJ23" s="5" t="str">
        <f t="shared" si="0"/>
        <v>NA</v>
      </c>
      <c r="AK23" s="6">
        <f t="shared" si="36"/>
        <v>0</v>
      </c>
      <c r="AL23" s="3" t="str">
        <f t="shared" si="1"/>
        <v>NA</v>
      </c>
      <c r="AM23" s="310"/>
      <c r="AN23" s="317"/>
      <c r="AO23" s="310"/>
      <c r="AP23" s="315"/>
      <c r="AQ23" s="339"/>
      <c r="AR23" s="342"/>
      <c r="AS23" s="344"/>
      <c r="AT23" s="315"/>
      <c r="AU23" s="315"/>
      <c r="AV23" s="329"/>
      <c r="AW23" s="332" t="str">
        <f t="shared" si="37"/>
        <v/>
      </c>
      <c r="AX23" s="127"/>
      <c r="AY23" s="127"/>
      <c r="AZ23" s="127"/>
      <c r="BA23" s="127"/>
      <c r="BB23" s="127"/>
      <c r="BC23" s="127"/>
    </row>
    <row r="24" spans="1:55">
      <c r="A24" s="608"/>
      <c r="B24" s="310"/>
      <c r="C24" s="608"/>
      <c r="D24" s="505"/>
      <c r="E24" s="505"/>
      <c r="F24" s="505"/>
      <c r="G24" s="505"/>
      <c r="H24" s="320"/>
      <c r="I24" s="126"/>
      <c r="J24" s="321"/>
      <c r="K24" s="317"/>
      <c r="L24" s="315"/>
      <c r="M24" s="346"/>
      <c r="N24" s="315"/>
      <c r="O24" s="316"/>
      <c r="P24" s="3"/>
      <c r="Q24" s="3"/>
      <c r="R24" s="1" t="s">
        <v>63</v>
      </c>
      <c r="S24" s="3">
        <f t="shared" si="26"/>
        <v>0</v>
      </c>
      <c r="T24" s="1" t="s">
        <v>63</v>
      </c>
      <c r="U24" s="4">
        <f t="shared" si="27"/>
        <v>0</v>
      </c>
      <c r="V24" s="1" t="s">
        <v>63</v>
      </c>
      <c r="W24" s="4">
        <f t="shared" si="28"/>
        <v>0</v>
      </c>
      <c r="X24" s="1" t="s">
        <v>63</v>
      </c>
      <c r="Y24" s="4">
        <f t="shared" si="29"/>
        <v>0</v>
      </c>
      <c r="Z24" s="1" t="s">
        <v>63</v>
      </c>
      <c r="AA24" s="4">
        <f t="shared" si="30"/>
        <v>0</v>
      </c>
      <c r="AB24" s="1" t="s">
        <v>63</v>
      </c>
      <c r="AC24" s="4">
        <f t="shared" si="31"/>
        <v>0</v>
      </c>
      <c r="AD24" s="1" t="s">
        <v>63</v>
      </c>
      <c r="AE24" s="4">
        <f t="shared" si="32"/>
        <v>0</v>
      </c>
      <c r="AF24" s="4">
        <f t="shared" si="33"/>
        <v>0</v>
      </c>
      <c r="AG24" s="3" t="str">
        <f t="shared" si="34"/>
        <v/>
      </c>
      <c r="AH24" s="2" t="s">
        <v>63</v>
      </c>
      <c r="AI24" s="3" t="str">
        <f t="shared" si="35"/>
        <v>NA</v>
      </c>
      <c r="AJ24" s="5" t="str">
        <f t="shared" si="0"/>
        <v>NA</v>
      </c>
      <c r="AK24" s="6">
        <f t="shared" si="36"/>
        <v>0</v>
      </c>
      <c r="AL24" s="3" t="str">
        <f t="shared" si="1"/>
        <v>NA</v>
      </c>
      <c r="AM24" s="310"/>
      <c r="AN24" s="317"/>
      <c r="AO24" s="310"/>
      <c r="AP24" s="315"/>
      <c r="AQ24" s="340"/>
      <c r="AR24" s="342"/>
      <c r="AS24" s="345"/>
      <c r="AT24" s="315"/>
      <c r="AU24" s="315"/>
      <c r="AV24" s="330"/>
      <c r="AW24" s="333" t="str">
        <f t="shared" si="37"/>
        <v/>
      </c>
      <c r="AX24" s="128"/>
      <c r="AY24" s="128"/>
      <c r="AZ24" s="128"/>
      <c r="BA24" s="128"/>
      <c r="BB24" s="128"/>
      <c r="BC24" s="128"/>
    </row>
    <row r="25" spans="1:55" ht="182">
      <c r="A25" s="606" t="s">
        <v>554</v>
      </c>
      <c r="B25" s="310">
        <v>1</v>
      </c>
      <c r="C25" s="606" t="s">
        <v>549</v>
      </c>
      <c r="D25" s="310" t="s">
        <v>66</v>
      </c>
      <c r="E25" s="310" t="s">
        <v>89</v>
      </c>
      <c r="F25" s="310" t="s">
        <v>89</v>
      </c>
      <c r="G25" s="310" t="s">
        <v>89</v>
      </c>
      <c r="H25" s="318" t="s">
        <v>54</v>
      </c>
      <c r="I25" s="122" t="s">
        <v>527</v>
      </c>
      <c r="J25" s="321" t="s">
        <v>75</v>
      </c>
      <c r="K25" s="317">
        <f>IF(J25="","",IF(J25="Mas de 1 vez al año",5,IF(J25="Al menos 1 vez en el ultimo año",4,IF(J25="Al menos 1 vez en los ultimos 2 años",3,IF(J25="Al menos 1 vez en los ultimos 5 años",2,IF(J25="No se ha presentado en los ultimos 5 años",1,))))))</f>
        <v>1</v>
      </c>
      <c r="L25" s="315" t="str">
        <f>IF(K25&lt;=0,"",IF(K25&lt;=1,"Rara Vez",IF(K25&lt;=2,"Improbable",IF(K25&lt;=3,"Posible",IF(K25&lt;=4,"Probable","Casi seguro")))))</f>
        <v>Rara Vez</v>
      </c>
      <c r="M25" s="346">
        <v>4</v>
      </c>
      <c r="N25" s="315" t="str">
        <f>IF(M25&lt;=0,"",IF(M25&lt;=5,"Moderado",IF(M25&lt;=11,"Mayor",IF(M25&lt;=20,"Catastrofico","Catastrofico"))))</f>
        <v>Moderado</v>
      </c>
      <c r="O25" s="316" t="str">
        <f>IF(OR(AND(L25="RaraVez",N25="Insignificante"),AND(L25="Rara Vez",N25="Menor"),AND(L25="Improbable",N25="Insignificante"),AND(L25="Improbable",N25="Menor")),"Bajo",IF(OR(AND(L25="Rara Vez",N25="Moderado"),AND(L25="Improbable",N25="Moderado"),AND(L25="Posible",N25="Menor"),AND(L25="Probable",N25="Insignificante")),"Moderado",IF(OR(AND(L25="Rara Vez",N25="Mayor"),AND(L25="Improbable",N25="Mayor"),AND(L25="Posible",N25="Moderado"),AND(L25="Probable",N25="Moderado"),AND(L25="Probable",N25="Menor"),AND(L25="Casi seguro",N25="Insignificante"),AND(L25="Casi seguro",N25="Menor")),"Alto",IF(OR(AND(L25="Rara Vez",N25="Catastrofico"),AND(L25="Improbable",N25="Catastrofico"),AND(L25="Posible",N25="Catastrofico"),AND(L25="Posible",N25="Mayor"),AND(L25="Probable",N25="Catastrofico"),AND(L25="Probable",N25="Mayor"),AND(L25="Casi seguro",N25="Moderado"),AND(L25="Casi seguro",N25="Mayor"),AND(L25="Casi seguro",N25="Catastrofico")),"Extremo",""))))</f>
        <v>Moderado</v>
      </c>
      <c r="P25" s="123">
        <v>1</v>
      </c>
      <c r="Q25" s="124" t="s">
        <v>550</v>
      </c>
      <c r="R25" s="1" t="s">
        <v>67</v>
      </c>
      <c r="S25" s="3">
        <f>IF(R25="","",IF(R25="Asignado",15,IF(R25="No Asigando",0,)))</f>
        <v>15</v>
      </c>
      <c r="T25" s="1" t="s">
        <v>68</v>
      </c>
      <c r="U25" s="4">
        <f>IF(T25="","",IF(T25="Adecuado",15,IF(T25="inadecuado",0,)))</f>
        <v>15</v>
      </c>
      <c r="V25" s="1" t="s">
        <v>69</v>
      </c>
      <c r="W25" s="4">
        <f>IF(V25="","",IF(V25="Oportuna",15,IF(V25="inoportuna",0,)))</f>
        <v>15</v>
      </c>
      <c r="X25" s="1" t="s">
        <v>70</v>
      </c>
      <c r="Y25" s="4">
        <f>IF(X25="","",IF(X25="Prevenir",15,IF(X25="Detectar",10,IF(X25="No es control",0,))))</f>
        <v>15</v>
      </c>
      <c r="Z25" s="1" t="s">
        <v>71</v>
      </c>
      <c r="AA25" s="4">
        <f>IF(Z25="","",IF(Z25="Confiable",15,IF(Z25="No confiable",0,)))</f>
        <v>15</v>
      </c>
      <c r="AB25" s="1" t="s">
        <v>72</v>
      </c>
      <c r="AC25" s="4">
        <f>IF(AB25="","",IF(AB25="Se investigan y resuelven oportunamente",15,IF(AB25="Nose investigan y resuelven oportunamente",0,)))</f>
        <v>15</v>
      </c>
      <c r="AD25" s="1" t="s">
        <v>73</v>
      </c>
      <c r="AE25" s="4">
        <f>IF(AD25="","",IF(AD25="Completa",10,IF(AD25="Incompleta,No existe",5,)))</f>
        <v>10</v>
      </c>
      <c r="AF25" s="4">
        <f>+S25+U25+W25+Y25+AA25+AC25+AE25</f>
        <v>100</v>
      </c>
      <c r="AG25" s="3" t="str">
        <f>IF(AF25&lt;=0,"",IF(AF25=0,"NA",IF(AF25&lt;=85,"Debil",IF(AF25&lt;=95,"Moderado",IF(AF25&lt;=100,"Fuerte","Fuerte")))))</f>
        <v>Fuerte</v>
      </c>
      <c r="AH25" s="2" t="s">
        <v>74</v>
      </c>
      <c r="AI25" s="3" t="str">
        <f>IF(AH25="","",IF(AH25="El control no se ejecuta por parte del responsable","Debil",IF(AH25="El control se ejecuta algunas veces por parte del responsable","Moderado",IF(AH25="El control se ejecuta de manera consistente por parte del responsable","Fuerte",IF(AH25="NA","NA","""")))))</f>
        <v>Fuerte</v>
      </c>
      <c r="AJ25" s="5" t="str">
        <f t="shared" si="0"/>
        <v>Fuerte</v>
      </c>
      <c r="AK25" s="6">
        <f>IF(AJ25="","",IF(AJ25="Fuerte",100,IF(AJ25="Moderado",50,IF(AJ25="Debil",0,))))</f>
        <v>100</v>
      </c>
      <c r="AL25" s="3" t="str">
        <f t="shared" si="1"/>
        <v>No</v>
      </c>
      <c r="AM25" s="310">
        <f>COUNTA(P25,P26,P27,P28,P29)</f>
        <v>1</v>
      </c>
      <c r="AN25" s="317">
        <f>(+AK25+AK26+AK27+AK28+AK29)/AM25</f>
        <v>100</v>
      </c>
      <c r="AO25" s="310" t="str">
        <f>IF(AN25&lt;0,"",IF(AN25&lt;50,"Debil",IF(AN25&lt;=99,"Moderado",IF(AN25&lt;=100,"Fuerte","Fuerte"))))</f>
        <v>Fuerte</v>
      </c>
      <c r="AP25" s="315" t="s">
        <v>26</v>
      </c>
      <c r="AQ25" s="338" t="str">
        <f>IF(OR(AND(AO25="Fuerte",AP25="directamente")),"2",IF(OR(AND(AO25="Fuerte",AP25="no disminuye")),"0",IF(OR(AND(AO25="Moderado",AP25="directamente")),"1",IF(OR(AND(AO25="Moderado",AP25="no disminuye")),"0",IF(OR(AND(AO25="Debil",AP25="directamente")),"0",IF(OR(AND(AO25="Debil",AP25="no disminuye")),"0",""))))))</f>
        <v>2</v>
      </c>
      <c r="AR25" s="341">
        <f>+K25-AQ25</f>
        <v>-1</v>
      </c>
      <c r="AS25" s="343">
        <f>+K25-AQ25</f>
        <v>-1</v>
      </c>
      <c r="AT25" s="315" t="str">
        <f>IF(AR25&lt;-1,"",IF(AR25&lt;=1,"Rara Vez",IF(AR25&lt;=2,"Improbable",IF(AR25&lt;=3,"Posible",IF(AR25&lt;=4,"Probable","Casi seguro")))))</f>
        <v>Rara Vez</v>
      </c>
      <c r="AU25" s="315" t="str">
        <f>IF(M25&lt;=0,"",IF(M25&lt;=5,"Moderado",IF(M25&lt;=11,"Mayor",IF(M25&lt;=20,"Catastrofico","Catastrofico"))))</f>
        <v>Moderado</v>
      </c>
      <c r="AV25" s="328" t="str">
        <f>IF(OR(AND(AT25="RaraVez",AU25="Insignificante"),AND(AT25="Rara Vez",AU25="Menor"),AND(AT25="Improbable",AU25="Insignificante"),AND(AT25="Improbable",AU25="Menor")),"Bajo",IF(OR(AND(AT25="Rara Vez",AU25="Moderado"),AND(AT25="Improbable",AU25="Moderado"),AND(AT25="Posible",AU25="Menor"),AND(AT25="Probable",AU25="Insignificante")),"Moderado",IF(OR(AND(AT25="Rara Vez",AU25="Mayor"),AND(AT25="Improbable",AU25="Mayor"),AND(AT25="Posible",AU25="Moderado"),AND(AT25="Probable",AU25="Moderado"),AND(AT25="Probable",AU25="Menor"),AND(AT25="Casi seguro",AU25="Insignificante"),AND(AT25="Casi seguro",AU25="Menor")),"Alto",IF(OR(AND(AT25="Rara Vez",AU25="Catastrofico"),AND(AT25="Improbable",AU25="Catastrofico"),AND(AT25="Posible",AU25="Catastrofico"),AND(AT25="Posible",AU25="Mayor"),AND(AT25="Probable",AU25="Catastrofico"),AND(AT25="Probable",AU25="Mayor"),AND(AT25="Casi seguro",AU25="Moderado"),AND(AT25="Casi seguro",AU25="Mayor"),AND(AT25="Casi seguro",AU25="Catastrofico")),"Extremo",""))))</f>
        <v>Moderado</v>
      </c>
      <c r="AW25" s="357" t="str">
        <f>IF(AV25="","",IF(AV25="Extremo","Evitar el riesgo",IF(AV25="Alto","Compartir el riesgo",IF(AV25="Moderado","Reducir el riesgo",IF(AV25="Bajo","Reducir el riesgo")))))</f>
        <v>Reducir el riesgo</v>
      </c>
      <c r="AX25" s="124" t="s">
        <v>551</v>
      </c>
      <c r="AY25" s="125">
        <v>44774</v>
      </c>
      <c r="AZ25" s="125">
        <v>44865</v>
      </c>
      <c r="BA25" s="124" t="s">
        <v>530</v>
      </c>
      <c r="BB25" s="124" t="s">
        <v>533</v>
      </c>
      <c r="BC25" s="124" t="s">
        <v>552</v>
      </c>
    </row>
    <row r="26" spans="1:55" ht="24">
      <c r="A26" s="607"/>
      <c r="B26" s="310"/>
      <c r="C26" s="607"/>
      <c r="D26" s="310"/>
      <c r="E26" s="310"/>
      <c r="F26" s="310"/>
      <c r="G26" s="310"/>
      <c r="H26" s="319"/>
      <c r="I26" s="126" t="s">
        <v>541</v>
      </c>
      <c r="J26" s="321"/>
      <c r="K26" s="317"/>
      <c r="L26" s="315"/>
      <c r="M26" s="346"/>
      <c r="N26" s="315"/>
      <c r="O26" s="316"/>
      <c r="P26" s="31"/>
      <c r="Q26" s="127"/>
      <c r="R26" s="1" t="s">
        <v>63</v>
      </c>
      <c r="S26" s="3">
        <f t="shared" ref="S26:S29" si="38">IF(R26="","",IF(R26="Asignado",15,IF(R26="No Asigando",0,)))</f>
        <v>0</v>
      </c>
      <c r="T26" s="1" t="s">
        <v>63</v>
      </c>
      <c r="U26" s="4">
        <f t="shared" ref="U26:U29" si="39">IF(T26="","",IF(T26="Adecuado",15,IF(T26="inadecuado",0,)))</f>
        <v>0</v>
      </c>
      <c r="V26" s="1" t="s">
        <v>63</v>
      </c>
      <c r="W26" s="4">
        <f t="shared" ref="W26:W29" si="40">IF(V26="","",IF(V26="Oportuna",15,IF(V26="inoportuna",0,)))</f>
        <v>0</v>
      </c>
      <c r="X26" s="1" t="s">
        <v>63</v>
      </c>
      <c r="Y26" s="4">
        <f t="shared" ref="Y26:Y29" si="41">IF(X26="","",IF(X26="Prevenir",15,IF(X26="Detectar",10,IF(X26="No es control",0,))))</f>
        <v>0</v>
      </c>
      <c r="Z26" s="1" t="s">
        <v>63</v>
      </c>
      <c r="AA26" s="4">
        <f t="shared" ref="AA26:AA29" si="42">IF(Z26="","",IF(Z26="Confiable",15,IF(Z26="No confiable",0,)))</f>
        <v>0</v>
      </c>
      <c r="AB26" s="1" t="s">
        <v>63</v>
      </c>
      <c r="AC26" s="4">
        <f t="shared" ref="AC26:AC29" si="43">IF(AB26="","",IF(AB26="Se investigan y resuelven oportunamente",15,IF(AB26="Nose investigan y resuelven oportunamente",0,)))</f>
        <v>0</v>
      </c>
      <c r="AD26" s="1" t="s">
        <v>63</v>
      </c>
      <c r="AE26" s="4">
        <f t="shared" ref="AE26:AE29" si="44">IF(AD26="","",IF(AD26="Completa",10,IF(AD26="Incompleta,No existe",5,)))</f>
        <v>0</v>
      </c>
      <c r="AF26" s="4">
        <f t="shared" ref="AF26:AF29" si="45">+S26+U26+W26+Y26+AA26+AC26+AE26</f>
        <v>0</v>
      </c>
      <c r="AG26" s="3" t="str">
        <f t="shared" ref="AG26:AG29" si="46">IF(AF26&lt;=0,"",IF(AF26=0,"NA",IF(AF26&lt;=85,"Debil",IF(AF26&lt;=95,"Moderado",IF(AF26&lt;=100,"Fuerte","Fuerte")))))</f>
        <v/>
      </c>
      <c r="AH26" s="2" t="s">
        <v>63</v>
      </c>
      <c r="AI26" s="3" t="str">
        <f t="shared" ref="AI26:AI29" si="47">IF(AH26="","",IF(AH26="El control no se ejecuta por parte del responsable","Debil",IF(AH26="El control se ejecuta algunas veces por parte del responsable","Moderado",IF(AH26="El control se ejecuta de manera consistente por parte del responsable","Fuerte",IF(AH26="NA","NA","""")))))</f>
        <v>NA</v>
      </c>
      <c r="AJ26" s="5" t="str">
        <f t="shared" si="0"/>
        <v>NA</v>
      </c>
      <c r="AK26" s="6">
        <f t="shared" ref="AK26:AK29" si="48">IF(AJ26="","",IF(AJ26="Fuerte",100,IF(AJ26="Moderado",50,IF(AJ26="Debil",0,))))</f>
        <v>0</v>
      </c>
      <c r="AL26" s="3" t="str">
        <f t="shared" si="1"/>
        <v>NA</v>
      </c>
      <c r="AM26" s="310"/>
      <c r="AN26" s="317"/>
      <c r="AO26" s="310"/>
      <c r="AP26" s="315"/>
      <c r="AQ26" s="339"/>
      <c r="AR26" s="342"/>
      <c r="AS26" s="344"/>
      <c r="AT26" s="315"/>
      <c r="AU26" s="315"/>
      <c r="AV26" s="329"/>
      <c r="AW26" s="358" t="str">
        <f t="shared" ref="AW26:AW29" si="49">IF(AV26="","",IF(AV26="El control no se ejecuta por parte del responsable","Debil",IF(AV26="El control se ejecuta algunas veces por parte del responsable","Moderado",IF(AV26="El control se ejecuta de manera consistente por parte del responsable","Fuerte","Fuerte"))))</f>
        <v/>
      </c>
      <c r="AX26" s="127"/>
      <c r="AY26" s="127"/>
      <c r="AZ26" s="127"/>
      <c r="BA26" s="127"/>
      <c r="BB26" s="127"/>
      <c r="BC26" s="127"/>
    </row>
    <row r="27" spans="1:55" ht="24">
      <c r="A27" s="607"/>
      <c r="B27" s="310"/>
      <c r="C27" s="607"/>
      <c r="D27" s="310"/>
      <c r="E27" s="310"/>
      <c r="F27" s="310"/>
      <c r="G27" s="310"/>
      <c r="H27" s="319"/>
      <c r="I27" s="126" t="s">
        <v>553</v>
      </c>
      <c r="J27" s="321"/>
      <c r="K27" s="317"/>
      <c r="L27" s="315"/>
      <c r="M27" s="346"/>
      <c r="N27" s="315"/>
      <c r="O27" s="316"/>
      <c r="P27" s="31"/>
      <c r="Q27" s="127"/>
      <c r="R27" s="1" t="s">
        <v>63</v>
      </c>
      <c r="S27" s="3">
        <f t="shared" si="38"/>
        <v>0</v>
      </c>
      <c r="T27" s="1" t="s">
        <v>63</v>
      </c>
      <c r="U27" s="4">
        <f t="shared" si="39"/>
        <v>0</v>
      </c>
      <c r="V27" s="1" t="s">
        <v>63</v>
      </c>
      <c r="W27" s="4">
        <f t="shared" si="40"/>
        <v>0</v>
      </c>
      <c r="X27" s="1" t="s">
        <v>63</v>
      </c>
      <c r="Y27" s="4">
        <f t="shared" si="41"/>
        <v>0</v>
      </c>
      <c r="Z27" s="1" t="s">
        <v>63</v>
      </c>
      <c r="AA27" s="4">
        <f t="shared" si="42"/>
        <v>0</v>
      </c>
      <c r="AB27" s="1" t="s">
        <v>63</v>
      </c>
      <c r="AC27" s="4">
        <f t="shared" si="43"/>
        <v>0</v>
      </c>
      <c r="AD27" s="1" t="s">
        <v>63</v>
      </c>
      <c r="AE27" s="4">
        <f t="shared" si="44"/>
        <v>0</v>
      </c>
      <c r="AF27" s="4">
        <f t="shared" si="45"/>
        <v>0</v>
      </c>
      <c r="AG27" s="3" t="str">
        <f t="shared" si="46"/>
        <v/>
      </c>
      <c r="AH27" s="2" t="s">
        <v>63</v>
      </c>
      <c r="AI27" s="3" t="str">
        <f t="shared" si="47"/>
        <v>NA</v>
      </c>
      <c r="AJ27" s="5" t="str">
        <f t="shared" si="0"/>
        <v>NA</v>
      </c>
      <c r="AK27" s="6">
        <f t="shared" si="48"/>
        <v>0</v>
      </c>
      <c r="AL27" s="3" t="str">
        <f t="shared" si="1"/>
        <v>NA</v>
      </c>
      <c r="AM27" s="310"/>
      <c r="AN27" s="317"/>
      <c r="AO27" s="310"/>
      <c r="AP27" s="315"/>
      <c r="AQ27" s="339"/>
      <c r="AR27" s="342"/>
      <c r="AS27" s="344"/>
      <c r="AT27" s="315"/>
      <c r="AU27" s="315"/>
      <c r="AV27" s="329"/>
      <c r="AW27" s="358" t="str">
        <f t="shared" si="49"/>
        <v/>
      </c>
      <c r="AX27" s="127"/>
      <c r="AY27" s="127"/>
      <c r="AZ27" s="127"/>
      <c r="BA27" s="127"/>
      <c r="BB27" s="127"/>
      <c r="BC27" s="127"/>
    </row>
    <row r="28" spans="1:55">
      <c r="A28" s="607"/>
      <c r="B28" s="310"/>
      <c r="C28" s="607"/>
      <c r="D28" s="310"/>
      <c r="E28" s="310"/>
      <c r="F28" s="310"/>
      <c r="G28" s="310"/>
      <c r="H28" s="319"/>
      <c r="I28" s="126"/>
      <c r="J28" s="321"/>
      <c r="K28" s="317"/>
      <c r="L28" s="315"/>
      <c r="M28" s="346"/>
      <c r="N28" s="315"/>
      <c r="O28" s="316"/>
      <c r="P28" s="31"/>
      <c r="Q28" s="127"/>
      <c r="R28" s="1" t="s">
        <v>63</v>
      </c>
      <c r="S28" s="3">
        <f t="shared" si="38"/>
        <v>0</v>
      </c>
      <c r="T28" s="1" t="s">
        <v>63</v>
      </c>
      <c r="U28" s="4">
        <f t="shared" si="39"/>
        <v>0</v>
      </c>
      <c r="V28" s="1" t="s">
        <v>63</v>
      </c>
      <c r="W28" s="4">
        <f t="shared" si="40"/>
        <v>0</v>
      </c>
      <c r="X28" s="1" t="s">
        <v>63</v>
      </c>
      <c r="Y28" s="4">
        <f t="shared" si="41"/>
        <v>0</v>
      </c>
      <c r="Z28" s="1" t="s">
        <v>63</v>
      </c>
      <c r="AA28" s="4">
        <f t="shared" si="42"/>
        <v>0</v>
      </c>
      <c r="AB28" s="1" t="s">
        <v>63</v>
      </c>
      <c r="AC28" s="4">
        <f t="shared" si="43"/>
        <v>0</v>
      </c>
      <c r="AD28" s="1" t="s">
        <v>63</v>
      </c>
      <c r="AE28" s="4">
        <f t="shared" si="44"/>
        <v>0</v>
      </c>
      <c r="AF28" s="4">
        <f t="shared" si="45"/>
        <v>0</v>
      </c>
      <c r="AG28" s="3" t="str">
        <f t="shared" si="46"/>
        <v/>
      </c>
      <c r="AH28" s="2" t="s">
        <v>63</v>
      </c>
      <c r="AI28" s="3" t="str">
        <f t="shared" si="47"/>
        <v>NA</v>
      </c>
      <c r="AJ28" s="5" t="str">
        <f t="shared" si="0"/>
        <v>NA</v>
      </c>
      <c r="AK28" s="6">
        <f t="shared" si="48"/>
        <v>0</v>
      </c>
      <c r="AL28" s="3" t="str">
        <f t="shared" si="1"/>
        <v>NA</v>
      </c>
      <c r="AM28" s="310"/>
      <c r="AN28" s="317"/>
      <c r="AO28" s="310"/>
      <c r="AP28" s="315"/>
      <c r="AQ28" s="339"/>
      <c r="AR28" s="342"/>
      <c r="AS28" s="344"/>
      <c r="AT28" s="315"/>
      <c r="AU28" s="315"/>
      <c r="AV28" s="329"/>
      <c r="AW28" s="358" t="str">
        <f t="shared" si="49"/>
        <v/>
      </c>
      <c r="AX28" s="127"/>
      <c r="AY28" s="127"/>
      <c r="AZ28" s="127"/>
      <c r="BA28" s="127"/>
      <c r="BB28" s="127"/>
      <c r="BC28" s="127"/>
    </row>
    <row r="29" spans="1:55">
      <c r="A29" s="608"/>
      <c r="B29" s="310"/>
      <c r="C29" s="608"/>
      <c r="D29" s="310"/>
      <c r="E29" s="310"/>
      <c r="F29" s="310"/>
      <c r="G29" s="310"/>
      <c r="H29" s="320"/>
      <c r="I29" s="126"/>
      <c r="J29" s="321"/>
      <c r="K29" s="317"/>
      <c r="L29" s="315"/>
      <c r="M29" s="346"/>
      <c r="N29" s="315"/>
      <c r="O29" s="316"/>
      <c r="P29" s="32"/>
      <c r="Q29" s="128"/>
      <c r="R29" s="1" t="s">
        <v>63</v>
      </c>
      <c r="S29" s="3">
        <f t="shared" si="38"/>
        <v>0</v>
      </c>
      <c r="T29" s="1" t="s">
        <v>63</v>
      </c>
      <c r="U29" s="4">
        <f t="shared" si="39"/>
        <v>0</v>
      </c>
      <c r="V29" s="1" t="s">
        <v>63</v>
      </c>
      <c r="W29" s="4">
        <f t="shared" si="40"/>
        <v>0</v>
      </c>
      <c r="X29" s="1" t="s">
        <v>63</v>
      </c>
      <c r="Y29" s="4">
        <f t="shared" si="41"/>
        <v>0</v>
      </c>
      <c r="Z29" s="1" t="s">
        <v>63</v>
      </c>
      <c r="AA29" s="4">
        <f t="shared" si="42"/>
        <v>0</v>
      </c>
      <c r="AB29" s="1" t="s">
        <v>63</v>
      </c>
      <c r="AC29" s="4">
        <f t="shared" si="43"/>
        <v>0</v>
      </c>
      <c r="AD29" s="1" t="s">
        <v>63</v>
      </c>
      <c r="AE29" s="4">
        <f t="shared" si="44"/>
        <v>0</v>
      </c>
      <c r="AF29" s="4">
        <f t="shared" si="45"/>
        <v>0</v>
      </c>
      <c r="AG29" s="3" t="str">
        <f t="shared" si="46"/>
        <v/>
      </c>
      <c r="AH29" s="2" t="s">
        <v>63</v>
      </c>
      <c r="AI29" s="3" t="str">
        <f t="shared" si="47"/>
        <v>NA</v>
      </c>
      <c r="AJ29" s="5" t="str">
        <f t="shared" si="0"/>
        <v>NA</v>
      </c>
      <c r="AK29" s="6">
        <f t="shared" si="48"/>
        <v>0</v>
      </c>
      <c r="AL29" s="3" t="str">
        <f t="shared" si="1"/>
        <v>NA</v>
      </c>
      <c r="AM29" s="310"/>
      <c r="AN29" s="317"/>
      <c r="AO29" s="310"/>
      <c r="AP29" s="315"/>
      <c r="AQ29" s="340"/>
      <c r="AR29" s="342"/>
      <c r="AS29" s="345"/>
      <c r="AT29" s="315"/>
      <c r="AU29" s="315"/>
      <c r="AV29" s="330"/>
      <c r="AW29" s="359" t="str">
        <f t="shared" si="49"/>
        <v/>
      </c>
      <c r="AX29" s="128"/>
      <c r="AY29" s="128"/>
      <c r="AZ29" s="128"/>
      <c r="BA29" s="128"/>
      <c r="BB29" s="128"/>
      <c r="BC29" s="128"/>
    </row>
  </sheetData>
  <mergeCells count="149">
    <mergeCell ref="A25:A29"/>
    <mergeCell ref="AR25:AR29"/>
    <mergeCell ref="AS25:AS29"/>
    <mergeCell ref="AT25:AT29"/>
    <mergeCell ref="AU25:AU29"/>
    <mergeCell ref="AV25:AV29"/>
    <mergeCell ref="AW25:AW29"/>
    <mergeCell ref="O25:O29"/>
    <mergeCell ref="AM25:AM29"/>
    <mergeCell ref="AN25:AN29"/>
    <mergeCell ref="AO25:AO29"/>
    <mergeCell ref="AP25:AP29"/>
    <mergeCell ref="AQ25:AQ29"/>
    <mergeCell ref="H25:H29"/>
    <mergeCell ref="J25:J29"/>
    <mergeCell ref="K25:K29"/>
    <mergeCell ref="L25:L29"/>
    <mergeCell ref="M25:M29"/>
    <mergeCell ref="N25:N29"/>
    <mergeCell ref="B25:B29"/>
    <mergeCell ref="C25:C29"/>
    <mergeCell ref="D25:D29"/>
    <mergeCell ref="E25:E29"/>
    <mergeCell ref="F25:F29"/>
    <mergeCell ref="G25:G29"/>
    <mergeCell ref="AT20:AT24"/>
    <mergeCell ref="AU20:AU24"/>
    <mergeCell ref="AV20:AV24"/>
    <mergeCell ref="AW20:AW24"/>
    <mergeCell ref="A15:A19"/>
    <mergeCell ref="A20:A24"/>
    <mergeCell ref="AN20:AN24"/>
    <mergeCell ref="AO20:AO24"/>
    <mergeCell ref="AP20:AP24"/>
    <mergeCell ref="AQ20:AQ24"/>
    <mergeCell ref="AR20:AR24"/>
    <mergeCell ref="AS20:AS24"/>
    <mergeCell ref="K20:K24"/>
    <mergeCell ref="L20:L24"/>
    <mergeCell ref="M20:M24"/>
    <mergeCell ref="N20:N24"/>
    <mergeCell ref="O20:O24"/>
    <mergeCell ref="AM20:AM24"/>
    <mergeCell ref="AV15:AV19"/>
    <mergeCell ref="AW15:AW19"/>
    <mergeCell ref="B20:B24"/>
    <mergeCell ref="C20:C24"/>
    <mergeCell ref="D20:D24"/>
    <mergeCell ref="E20:E24"/>
    <mergeCell ref="F20:F24"/>
    <mergeCell ref="G20:G24"/>
    <mergeCell ref="H20:H24"/>
    <mergeCell ref="J20:J24"/>
    <mergeCell ref="AP15:AP19"/>
    <mergeCell ref="AQ15:AQ19"/>
    <mergeCell ref="AR15:AR19"/>
    <mergeCell ref="AS15:AS19"/>
    <mergeCell ref="AT15:AT19"/>
    <mergeCell ref="AU15:AU19"/>
    <mergeCell ref="M15:M19"/>
    <mergeCell ref="N15:N19"/>
    <mergeCell ref="O15:O19"/>
    <mergeCell ref="AM15:AM19"/>
    <mergeCell ref="AN15:AN19"/>
    <mergeCell ref="AO15:AO19"/>
    <mergeCell ref="F15:F19"/>
    <mergeCell ref="G15:G19"/>
    <mergeCell ref="H15:H19"/>
    <mergeCell ref="J15:J19"/>
    <mergeCell ref="K15:K19"/>
    <mergeCell ref="L15:L19"/>
    <mergeCell ref="A6:A9"/>
    <mergeCell ref="A10:A14"/>
    <mergeCell ref="B15:B19"/>
    <mergeCell ref="C15:C19"/>
    <mergeCell ref="D15:D19"/>
    <mergeCell ref="E15:E19"/>
    <mergeCell ref="AW10:AW14"/>
    <mergeCell ref="BB1:BC1"/>
    <mergeCell ref="BB2:BC2"/>
    <mergeCell ref="BB3:BC3"/>
    <mergeCell ref="BB4:BC4"/>
    <mergeCell ref="BB6:BB9"/>
    <mergeCell ref="BC6:BC9"/>
    <mergeCell ref="AQ10:AQ14"/>
    <mergeCell ref="AR10:AR14"/>
    <mergeCell ref="AS10:AS14"/>
    <mergeCell ref="AT10:AT14"/>
    <mergeCell ref="AU10:AU14"/>
    <mergeCell ref="AV10:AV14"/>
    <mergeCell ref="N10:N14"/>
    <mergeCell ref="O10:O14"/>
    <mergeCell ref="AM10:AM14"/>
    <mergeCell ref="AN10:AN14"/>
    <mergeCell ref="AO10:AO14"/>
    <mergeCell ref="AP10:AP14"/>
    <mergeCell ref="G10:G14"/>
    <mergeCell ref="H10:H14"/>
    <mergeCell ref="J10:J14"/>
    <mergeCell ref="K10:K14"/>
    <mergeCell ref="L10:L14"/>
    <mergeCell ref="M10:M14"/>
    <mergeCell ref="K8:K9"/>
    <mergeCell ref="L8:L9"/>
    <mergeCell ref="M8:M9"/>
    <mergeCell ref="N8:N9"/>
    <mergeCell ref="O8:O9"/>
    <mergeCell ref="B10:B14"/>
    <mergeCell ref="C10:C14"/>
    <mergeCell ref="D10:D14"/>
    <mergeCell ref="E10:E14"/>
    <mergeCell ref="F10:F14"/>
    <mergeCell ref="BA6:BA9"/>
    <mergeCell ref="P7:P9"/>
    <mergeCell ref="Q7:Q9"/>
    <mergeCell ref="R7:AP8"/>
    <mergeCell ref="AQ7:AQ9"/>
    <mergeCell ref="AR7:AR9"/>
    <mergeCell ref="AS7:AS9"/>
    <mergeCell ref="AU6:AU9"/>
    <mergeCell ref="AV6:AV9"/>
    <mergeCell ref="AW6:AW9"/>
    <mergeCell ref="AX6:AX9"/>
    <mergeCell ref="AY6:AY9"/>
    <mergeCell ref="AZ6:AZ9"/>
    <mergeCell ref="B6:B9"/>
    <mergeCell ref="C6:I7"/>
    <mergeCell ref="J6:L7"/>
    <mergeCell ref="M6:O7"/>
    <mergeCell ref="P6:AS6"/>
    <mergeCell ref="AT6:AT9"/>
    <mergeCell ref="C8:C9"/>
    <mergeCell ref="D8:H8"/>
    <mergeCell ref="I8:I9"/>
    <mergeCell ref="J8:J9"/>
    <mergeCell ref="U5:W5"/>
    <mergeCell ref="X5:AA5"/>
    <mergeCell ref="AB5:AC5"/>
    <mergeCell ref="AD5:AF5"/>
    <mergeCell ref="B1:C4"/>
    <mergeCell ref="D1:BA1"/>
    <mergeCell ref="D2:BA2"/>
    <mergeCell ref="D3:BA3"/>
    <mergeCell ref="D4:BA4"/>
    <mergeCell ref="B5:G5"/>
    <mergeCell ref="H5:I5"/>
    <mergeCell ref="K5:N5"/>
    <mergeCell ref="O5:P5"/>
    <mergeCell ref="S5:T5"/>
  </mergeCells>
  <conditionalFormatting sqref="L10">
    <cfRule type="cellIs" dxfId="593" priority="145" operator="equal">
      <formula>"Rara Vez"</formula>
    </cfRule>
    <cfRule type="cellIs" dxfId="592" priority="144" operator="equal">
      <formula>"Improbable"</formula>
    </cfRule>
    <cfRule type="cellIs" dxfId="591" priority="143" operator="equal">
      <formula>"Posible"</formula>
    </cfRule>
    <cfRule type="cellIs" dxfId="590" priority="142" operator="equal">
      <formula>"Probable"</formula>
    </cfRule>
    <cfRule type="cellIs" dxfId="589" priority="141" operator="equal">
      <formula>"Casi seguro"</formula>
    </cfRule>
  </conditionalFormatting>
  <conditionalFormatting sqref="L15">
    <cfRule type="cellIs" dxfId="588" priority="87" operator="equal">
      <formula>"Rara Vez"</formula>
    </cfRule>
    <cfRule type="cellIs" dxfId="587" priority="86" operator="equal">
      <formula>"Improbable"</formula>
    </cfRule>
    <cfRule type="cellIs" dxfId="586" priority="85" operator="equal">
      <formula>"Posible"</formula>
    </cfRule>
    <cfRule type="cellIs" dxfId="585" priority="84" operator="equal">
      <formula>"Probable"</formula>
    </cfRule>
    <cfRule type="cellIs" dxfId="584" priority="83" operator="equal">
      <formula>"Casi seguro"</formula>
    </cfRule>
  </conditionalFormatting>
  <conditionalFormatting sqref="L20">
    <cfRule type="cellIs" dxfId="583" priority="61" operator="equal">
      <formula>"Posible"</formula>
    </cfRule>
    <cfRule type="cellIs" dxfId="582" priority="59" operator="equal">
      <formula>"Casi seguro"</formula>
    </cfRule>
    <cfRule type="cellIs" dxfId="581" priority="60" operator="equal">
      <formula>"Probable"</formula>
    </cfRule>
    <cfRule type="cellIs" dxfId="580" priority="63" operator="equal">
      <formula>"Rara Vez"</formula>
    </cfRule>
    <cfRule type="cellIs" dxfId="579" priority="62" operator="equal">
      <formula>"Improbable"</formula>
    </cfRule>
  </conditionalFormatting>
  <conditionalFormatting sqref="L25">
    <cfRule type="cellIs" dxfId="578" priority="26" operator="equal">
      <formula>"Probable"</formula>
    </cfRule>
    <cfRule type="cellIs" dxfId="577" priority="25" operator="equal">
      <formula>"Casi seguro"</formula>
    </cfRule>
    <cfRule type="cellIs" dxfId="576" priority="27" operator="equal">
      <formula>"Posible"</formula>
    </cfRule>
    <cfRule type="cellIs" dxfId="575" priority="28" operator="equal">
      <formula>"Improbable"</formula>
    </cfRule>
    <cfRule type="cellIs" dxfId="574" priority="29" operator="equal">
      <formula>"Rara Vez"</formula>
    </cfRule>
  </conditionalFormatting>
  <conditionalFormatting sqref="N10">
    <cfRule type="cellIs" dxfId="573" priority="138" operator="equal">
      <formula>"Catastrofico"</formula>
    </cfRule>
    <cfRule type="cellIs" dxfId="572" priority="139" operator="equal">
      <formula>"Mayor"</formula>
    </cfRule>
    <cfRule type="cellIs" dxfId="571" priority="140" operator="equal">
      <formula>"Moderado"</formula>
    </cfRule>
  </conditionalFormatting>
  <conditionalFormatting sqref="N15">
    <cfRule type="cellIs" dxfId="570" priority="82" operator="equal">
      <formula>"Moderado"</formula>
    </cfRule>
    <cfRule type="cellIs" dxfId="569" priority="80" operator="equal">
      <formula>"Catastrofico"</formula>
    </cfRule>
    <cfRule type="cellIs" dxfId="568" priority="81" operator="equal">
      <formula>"Mayor"</formula>
    </cfRule>
  </conditionalFormatting>
  <conditionalFormatting sqref="N20">
    <cfRule type="cellIs" dxfId="567" priority="58" operator="equal">
      <formula>"Moderado"</formula>
    </cfRule>
    <cfRule type="cellIs" dxfId="566" priority="56" operator="equal">
      <formula>"Catastrofico"</formula>
    </cfRule>
    <cfRule type="cellIs" dxfId="565" priority="57" operator="equal">
      <formula>"Mayor"</formula>
    </cfRule>
  </conditionalFormatting>
  <conditionalFormatting sqref="N25">
    <cfRule type="cellIs" dxfId="564" priority="24" operator="equal">
      <formula>"Moderado"</formula>
    </cfRule>
    <cfRule type="cellIs" dxfId="563" priority="22" operator="equal">
      <formula>"Catastrofico"</formula>
    </cfRule>
    <cfRule type="cellIs" dxfId="562" priority="23" operator="equal">
      <formula>"Mayor"</formula>
    </cfRule>
  </conditionalFormatting>
  <conditionalFormatting sqref="O10">
    <cfRule type="cellIs" dxfId="561" priority="134" operator="equal">
      <formula>"Extremo"</formula>
    </cfRule>
    <cfRule type="cellIs" dxfId="560" priority="136" operator="equal">
      <formula>"Moderado"</formula>
    </cfRule>
    <cfRule type="cellIs" dxfId="559" priority="137" operator="equal">
      <formula>"Bajo"</formula>
    </cfRule>
    <cfRule type="cellIs" dxfId="558" priority="135" operator="equal">
      <formula>"Alto"</formula>
    </cfRule>
  </conditionalFormatting>
  <conditionalFormatting sqref="O15">
    <cfRule type="cellIs" dxfId="557" priority="79" operator="equal">
      <formula>"Bajo"</formula>
    </cfRule>
    <cfRule type="cellIs" dxfId="556" priority="76" operator="equal">
      <formula>"Extremo"</formula>
    </cfRule>
    <cfRule type="cellIs" dxfId="555" priority="78" operator="equal">
      <formula>"Moderado"</formula>
    </cfRule>
    <cfRule type="cellIs" dxfId="554" priority="77" operator="equal">
      <formula>"Alto"</formula>
    </cfRule>
  </conditionalFormatting>
  <conditionalFormatting sqref="O20">
    <cfRule type="cellIs" dxfId="553" priority="53" operator="equal">
      <formula>"Alto"</formula>
    </cfRule>
    <cfRule type="cellIs" dxfId="552" priority="52" operator="equal">
      <formula>"Extremo"</formula>
    </cfRule>
    <cfRule type="cellIs" dxfId="551" priority="55" operator="equal">
      <formula>"Bajo"</formula>
    </cfRule>
    <cfRule type="cellIs" dxfId="550" priority="54" operator="equal">
      <formula>"Moderado"</formula>
    </cfRule>
  </conditionalFormatting>
  <conditionalFormatting sqref="O25">
    <cfRule type="cellIs" dxfId="549" priority="20" operator="equal">
      <formula>"Moderado"</formula>
    </cfRule>
    <cfRule type="cellIs" dxfId="548" priority="21" operator="equal">
      <formula>"Bajo"</formula>
    </cfRule>
    <cfRule type="cellIs" dxfId="547" priority="18" operator="equal">
      <formula>"Extremo"</formula>
    </cfRule>
    <cfRule type="cellIs" dxfId="546" priority="19" operator="equal">
      <formula>"Alto"</formula>
    </cfRule>
  </conditionalFormatting>
  <conditionalFormatting sqref="AH10:AH29">
    <cfRule type="cellIs" dxfId="545" priority="1" operator="equal">
      <formula>"Catastrofico"</formula>
    </cfRule>
    <cfRule type="cellIs" dxfId="544" priority="5" operator="equal">
      <formula>"Leve"</formula>
    </cfRule>
    <cfRule type="cellIs" dxfId="543" priority="4" operator="equal">
      <formula>"Menor"</formula>
    </cfRule>
    <cfRule type="cellIs" dxfId="542" priority="3" operator="equal">
      <formula>"Moderado"</formula>
    </cfRule>
    <cfRule type="cellIs" dxfId="541" priority="2" operator="equal">
      <formula>"Mayor"</formula>
    </cfRule>
  </conditionalFormatting>
  <conditionalFormatting sqref="AT10">
    <cfRule type="cellIs" dxfId="540" priority="132" operator="equal">
      <formula>"Improbable"</formula>
    </cfRule>
    <cfRule type="cellIs" dxfId="539" priority="133" operator="equal">
      <formula>"Rara Vez"</formula>
    </cfRule>
    <cfRule type="cellIs" dxfId="538" priority="131" operator="equal">
      <formula>"Posible"</formula>
    </cfRule>
    <cfRule type="cellIs" dxfId="537" priority="130" operator="equal">
      <formula>"Probable"</formula>
    </cfRule>
    <cfRule type="cellIs" dxfId="536" priority="129" operator="equal">
      <formula>"Casi seguro"</formula>
    </cfRule>
  </conditionalFormatting>
  <conditionalFormatting sqref="AT15">
    <cfRule type="cellIs" dxfId="535" priority="75" operator="equal">
      <formula>"Rara Vez"</formula>
    </cfRule>
    <cfRule type="cellIs" dxfId="534" priority="74" operator="equal">
      <formula>"Improbable"</formula>
    </cfRule>
    <cfRule type="cellIs" dxfId="533" priority="71" operator="equal">
      <formula>"Casi seguro"</formula>
    </cfRule>
    <cfRule type="cellIs" dxfId="532" priority="72" operator="equal">
      <formula>"Probable"</formula>
    </cfRule>
    <cfRule type="cellIs" dxfId="531" priority="73" operator="equal">
      <formula>"Posible"</formula>
    </cfRule>
  </conditionalFormatting>
  <conditionalFormatting sqref="AT20">
    <cfRule type="cellIs" dxfId="530" priority="51" operator="equal">
      <formula>"Rara Vez"</formula>
    </cfRule>
    <cfRule type="cellIs" dxfId="529" priority="47" operator="equal">
      <formula>"Casi seguro"</formula>
    </cfRule>
    <cfRule type="cellIs" dxfId="528" priority="50" operator="equal">
      <formula>"Improbable"</formula>
    </cfRule>
    <cfRule type="cellIs" dxfId="527" priority="49" operator="equal">
      <formula>"Posible"</formula>
    </cfRule>
    <cfRule type="cellIs" dxfId="526" priority="48" operator="equal">
      <formula>"Probable"</formula>
    </cfRule>
  </conditionalFormatting>
  <conditionalFormatting sqref="AT25">
    <cfRule type="cellIs" dxfId="525" priority="13" operator="equal">
      <formula>"Casi seguro"</formula>
    </cfRule>
    <cfRule type="cellIs" dxfId="524" priority="17" operator="equal">
      <formula>"Rara Vez"</formula>
    </cfRule>
    <cfRule type="cellIs" dxfId="523" priority="16" operator="equal">
      <formula>"Improbable"</formula>
    </cfRule>
    <cfRule type="cellIs" dxfId="522" priority="15" operator="equal">
      <formula>"Posible"</formula>
    </cfRule>
    <cfRule type="cellIs" dxfId="521" priority="14" operator="equal">
      <formula>"Probable"</formula>
    </cfRule>
  </conditionalFormatting>
  <conditionalFormatting sqref="AU10">
    <cfRule type="cellIs" dxfId="520" priority="126" operator="equal">
      <formula>"Catastrofico"</formula>
    </cfRule>
    <cfRule type="cellIs" dxfId="519" priority="127" operator="equal">
      <formula>"Mayor"</formula>
    </cfRule>
    <cfRule type="cellIs" dxfId="518" priority="128" operator="equal">
      <formula>"Moderado"</formula>
    </cfRule>
  </conditionalFormatting>
  <conditionalFormatting sqref="AU15">
    <cfRule type="cellIs" dxfId="517" priority="69" operator="equal">
      <formula>"Mayor"</formula>
    </cfRule>
    <cfRule type="cellIs" dxfId="516" priority="68" operator="equal">
      <formula>"Catastrofico"</formula>
    </cfRule>
    <cfRule type="cellIs" dxfId="515" priority="70" operator="equal">
      <formula>"Moderado"</formula>
    </cfRule>
  </conditionalFormatting>
  <conditionalFormatting sqref="AU20">
    <cfRule type="cellIs" dxfId="514" priority="44" operator="equal">
      <formula>"Catastrofico"</formula>
    </cfRule>
    <cfRule type="cellIs" dxfId="513" priority="45" operator="equal">
      <formula>"Mayor"</formula>
    </cfRule>
    <cfRule type="cellIs" dxfId="512" priority="46" operator="equal">
      <formula>"Moderado"</formula>
    </cfRule>
  </conditionalFormatting>
  <conditionalFormatting sqref="AU25">
    <cfRule type="cellIs" dxfId="511" priority="12" operator="equal">
      <formula>"Moderado"</formula>
    </cfRule>
    <cfRule type="cellIs" dxfId="510" priority="11" operator="equal">
      <formula>"Mayor"</formula>
    </cfRule>
    <cfRule type="cellIs" dxfId="509" priority="10" operator="equal">
      <formula>"Catastrofico"</formula>
    </cfRule>
  </conditionalFormatting>
  <conditionalFormatting sqref="AV10">
    <cfRule type="cellIs" dxfId="508" priority="124" operator="equal">
      <formula>"Moderado"</formula>
    </cfRule>
    <cfRule type="cellIs" dxfId="507" priority="123" operator="equal">
      <formula>"Alto"</formula>
    </cfRule>
    <cfRule type="cellIs" dxfId="506" priority="122" operator="equal">
      <formula>"Extremo"</formula>
    </cfRule>
    <cfRule type="cellIs" dxfId="505" priority="125" operator="equal">
      <formula>"Bajo"</formula>
    </cfRule>
  </conditionalFormatting>
  <conditionalFormatting sqref="AV15">
    <cfRule type="cellIs" dxfId="504" priority="66" operator="equal">
      <formula>"Moderado"</formula>
    </cfRule>
    <cfRule type="cellIs" dxfId="503" priority="67" operator="equal">
      <formula>"Bajo"</formula>
    </cfRule>
    <cfRule type="cellIs" dxfId="502" priority="64" operator="equal">
      <formula>"Extremo"</formula>
    </cfRule>
    <cfRule type="cellIs" dxfId="501" priority="65" operator="equal">
      <formula>"Alto"</formula>
    </cfRule>
  </conditionalFormatting>
  <conditionalFormatting sqref="AV20">
    <cfRule type="cellIs" dxfId="500" priority="41" operator="equal">
      <formula>"Alto"</formula>
    </cfRule>
    <cfRule type="cellIs" dxfId="499" priority="40" operator="equal">
      <formula>"Extremo"</formula>
    </cfRule>
    <cfRule type="cellIs" dxfId="498" priority="42" operator="equal">
      <formula>"Moderado"</formula>
    </cfRule>
    <cfRule type="cellIs" dxfId="497" priority="43" operator="equal">
      <formula>"Bajo"</formula>
    </cfRule>
  </conditionalFormatting>
  <conditionalFormatting sqref="AV25">
    <cfRule type="cellIs" dxfId="496" priority="8" operator="equal">
      <formula>"Moderado"</formula>
    </cfRule>
    <cfRule type="cellIs" dxfId="495" priority="9" operator="equal">
      <formula>"Bajo"</formula>
    </cfRule>
    <cfRule type="cellIs" dxfId="494" priority="7" operator="equal">
      <formula>"Alto"</formula>
    </cfRule>
    <cfRule type="cellIs" dxfId="493" priority="6" operator="equal">
      <formula>"Extremo"</formula>
    </cfRule>
  </conditionalFormatting>
  <dataValidations count="12">
    <dataValidation type="list" allowBlank="1" showInputMessage="1" showErrorMessage="1" sqref="S5" xr:uid="{00000000-0002-0000-1100-000000000000}">
      <formula1>"Estrategico,Misional,Apoyo"</formula1>
    </dataValidation>
    <dataValidation type="list" allowBlank="1" showInputMessage="1" showErrorMessage="1" sqref="J10:J29" xr:uid="{00000000-0002-0000-1100-000001000000}">
      <formula1>"N/A, Mas de 1 vez al año,Al menos 1 vez en el ultimo año,Al menos 1 vez en los ultimos 2 años,Al menos 1 vez en los ultimos 5 años,No se ha presentado en los ultimos 5 años"</formula1>
    </dataValidation>
    <dataValidation type="list" allowBlank="1" showInputMessage="1" showErrorMessage="1" sqref="H10:H29" xr:uid="{00000000-0002-0000-1100-000002000000}">
      <formula1>"CORRUPCION,NA"</formula1>
    </dataValidation>
    <dataValidation type="list" allowBlank="1" showInputMessage="1" showErrorMessage="1" sqref="AP10 AP15 AP20 AP25" xr:uid="{00000000-0002-0000-1100-000003000000}">
      <formula1>"directamente,no disminuye"</formula1>
    </dataValidation>
    <dataValidation type="list" allowBlank="1" showInputMessage="1" showErrorMessage="1" sqref="AH10:AH29" xr:uid="{00000000-0002-0000-1100-000004000000}">
      <formula1>"NA,El control se ejecuta de manera consistente por parte del responsable,El control se ejecuta algunas veces por parte del responsable,El control no se ejecuta por parte del responsable"</formula1>
    </dataValidation>
    <dataValidation type="list" allowBlank="1" showInputMessage="1" showErrorMessage="1" sqref="AD10:AD29" xr:uid="{00000000-0002-0000-1100-000005000000}">
      <formula1>"Completa,Incompleta,No existe,NA"</formula1>
    </dataValidation>
    <dataValidation type="list" allowBlank="1" showInputMessage="1" showErrorMessage="1" sqref="AB10:AB29" xr:uid="{00000000-0002-0000-1100-000006000000}">
      <formula1>"NA,Se investigan y resuelven oportunamente,No se investigan y resuelven oportunamente"</formula1>
    </dataValidation>
    <dataValidation type="list" allowBlank="1" showInputMessage="1" showErrorMessage="1" sqref="Z10:Z29" xr:uid="{00000000-0002-0000-1100-000007000000}">
      <formula1>"Confiable,No confiable,NA"</formula1>
    </dataValidation>
    <dataValidation type="list" allowBlank="1" showInputMessage="1" showErrorMessage="1" sqref="X10:X29" xr:uid="{00000000-0002-0000-1100-000008000000}">
      <formula1>"Prevenir, Detectar,No es control,NA"</formula1>
    </dataValidation>
    <dataValidation type="list" allowBlank="1" showInputMessage="1" showErrorMessage="1" sqref="V10:V29" xr:uid="{00000000-0002-0000-1100-000009000000}">
      <formula1>"Oportuna, Inoportuna,NA"</formula1>
    </dataValidation>
    <dataValidation type="list" allowBlank="1" showInputMessage="1" showErrorMessage="1" sqref="T10:T29" xr:uid="{00000000-0002-0000-1100-00000A000000}">
      <formula1>"Adecuado, Inadecuado,NA"</formula1>
    </dataValidation>
    <dataValidation type="list" allowBlank="1" showInputMessage="1" showErrorMessage="1" sqref="R10:R29" xr:uid="{00000000-0002-0000-1100-00000B000000}">
      <formula1>"Asignado, No Asignado,NA"</formula1>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38"/>
  <sheetViews>
    <sheetView zoomScale="80" zoomScaleNormal="80" workbookViewId="0">
      <selection activeCell="E11" sqref="E11"/>
    </sheetView>
  </sheetViews>
  <sheetFormatPr baseColWidth="10" defaultRowHeight="15"/>
  <cols>
    <col min="1" max="1" width="5.1640625" customWidth="1"/>
    <col min="2" max="2" width="28" customWidth="1"/>
    <col min="3" max="3" width="18.6640625" customWidth="1"/>
    <col min="4" max="4" width="45.5" customWidth="1"/>
    <col min="5" max="5" width="58.1640625" customWidth="1"/>
    <col min="6" max="6" width="37" customWidth="1"/>
    <col min="7" max="7" width="12.5" customWidth="1"/>
    <col min="8" max="8" width="14.33203125" customWidth="1"/>
    <col min="9" max="9" width="12.1640625" customWidth="1"/>
    <col min="10" max="10" width="14.6640625" customWidth="1"/>
    <col min="11" max="11" width="16.6640625" customWidth="1"/>
    <col min="12" max="12" width="115.1640625" customWidth="1"/>
    <col min="13" max="13" width="13.33203125" customWidth="1"/>
    <col min="14" max="15" width="12.1640625" customWidth="1"/>
    <col min="16" max="17" width="13.5" customWidth="1"/>
    <col min="18" max="18" width="13.6640625" customWidth="1"/>
    <col min="19" max="19" width="19.83203125" customWidth="1"/>
    <col min="20" max="20" width="81" customWidth="1"/>
    <col min="21" max="21" width="18.33203125" customWidth="1"/>
    <col min="22" max="22" width="18.5" customWidth="1"/>
    <col min="23" max="23" width="49.1640625" customWidth="1"/>
    <col min="24" max="24" width="18.6640625" customWidth="1"/>
    <col min="25" max="25" width="18.5" customWidth="1"/>
  </cols>
  <sheetData>
    <row r="1" spans="1:25" ht="20">
      <c r="A1" s="609"/>
      <c r="B1" s="609"/>
      <c r="C1" s="620" t="s">
        <v>55</v>
      </c>
      <c r="D1" s="620"/>
      <c r="E1" s="620"/>
      <c r="F1" s="620"/>
      <c r="G1" s="620"/>
      <c r="H1" s="620"/>
      <c r="I1" s="620"/>
      <c r="J1" s="620"/>
      <c r="K1" s="620"/>
      <c r="L1" s="620"/>
      <c r="M1" s="620"/>
      <c r="N1" s="620"/>
      <c r="O1" s="620"/>
      <c r="P1" s="620"/>
      <c r="Q1" s="620"/>
      <c r="R1" s="620"/>
      <c r="S1" s="620"/>
      <c r="T1" s="620"/>
      <c r="U1" s="620"/>
      <c r="V1" s="620"/>
      <c r="W1" s="620"/>
      <c r="X1" s="621" t="s">
        <v>56</v>
      </c>
      <c r="Y1" s="622"/>
    </row>
    <row r="2" spans="1:25" ht="20">
      <c r="A2" s="609"/>
      <c r="B2" s="609"/>
      <c r="C2" s="620" t="s">
        <v>585</v>
      </c>
      <c r="D2" s="620"/>
      <c r="E2" s="620"/>
      <c r="F2" s="620"/>
      <c r="G2" s="620"/>
      <c r="H2" s="620"/>
      <c r="I2" s="620"/>
      <c r="J2" s="620"/>
      <c r="K2" s="620"/>
      <c r="L2" s="620"/>
      <c r="M2" s="620"/>
      <c r="N2" s="620"/>
      <c r="O2" s="620"/>
      <c r="P2" s="620"/>
      <c r="Q2" s="620"/>
      <c r="R2" s="620"/>
      <c r="S2" s="620"/>
      <c r="T2" s="620"/>
      <c r="U2" s="620"/>
      <c r="V2" s="620"/>
      <c r="W2" s="620"/>
      <c r="X2" s="621" t="s">
        <v>122</v>
      </c>
      <c r="Y2" s="621"/>
    </row>
    <row r="3" spans="1:25" ht="20">
      <c r="A3" s="609"/>
      <c r="B3" s="609"/>
      <c r="C3" s="620" t="s">
        <v>586</v>
      </c>
      <c r="D3" s="620"/>
      <c r="E3" s="620"/>
      <c r="F3" s="620"/>
      <c r="G3" s="620"/>
      <c r="H3" s="620"/>
      <c r="I3" s="620"/>
      <c r="J3" s="620"/>
      <c r="K3" s="620"/>
      <c r="L3" s="620"/>
      <c r="M3" s="620"/>
      <c r="N3" s="620"/>
      <c r="O3" s="620"/>
      <c r="P3" s="620"/>
      <c r="Q3" s="620"/>
      <c r="R3" s="620"/>
      <c r="S3" s="620"/>
      <c r="T3" s="620"/>
      <c r="U3" s="620"/>
      <c r="V3" s="620"/>
      <c r="W3" s="620"/>
      <c r="X3" s="621" t="s">
        <v>587</v>
      </c>
      <c r="Y3" s="621"/>
    </row>
    <row r="4" spans="1:25" ht="20">
      <c r="A4" s="609"/>
      <c r="B4" s="609"/>
      <c r="C4" s="620" t="s">
        <v>588</v>
      </c>
      <c r="D4" s="620"/>
      <c r="E4" s="620"/>
      <c r="F4" s="620"/>
      <c r="G4" s="620"/>
      <c r="H4" s="620"/>
      <c r="I4" s="620"/>
      <c r="J4" s="620"/>
      <c r="K4" s="620"/>
      <c r="L4" s="620"/>
      <c r="M4" s="620"/>
      <c r="N4" s="620"/>
      <c r="O4" s="620"/>
      <c r="P4" s="620"/>
      <c r="Q4" s="620"/>
      <c r="R4" s="620"/>
      <c r="S4" s="620"/>
      <c r="T4" s="620"/>
      <c r="U4" s="620"/>
      <c r="V4" s="620"/>
      <c r="W4" s="620"/>
      <c r="X4" s="621" t="s">
        <v>59</v>
      </c>
      <c r="Y4" s="621"/>
    </row>
    <row r="5" spans="1:25" ht="16">
      <c r="A5" s="609"/>
      <c r="B5" s="609"/>
      <c r="C5" s="609"/>
      <c r="D5" s="609"/>
      <c r="E5" s="609"/>
      <c r="F5" s="609"/>
      <c r="G5" s="609"/>
      <c r="H5" s="609"/>
      <c r="I5" s="609"/>
      <c r="J5" s="609"/>
      <c r="K5" s="609"/>
      <c r="L5" s="609"/>
      <c r="M5" s="609"/>
      <c r="N5" s="609"/>
      <c r="O5" s="609"/>
      <c r="P5" s="609"/>
      <c r="Q5" s="609"/>
      <c r="R5" s="609"/>
      <c r="S5" s="609"/>
      <c r="T5" s="609"/>
      <c r="U5" s="609"/>
      <c r="V5" s="609"/>
      <c r="W5" s="609"/>
      <c r="X5" s="609"/>
      <c r="Y5" s="609"/>
    </row>
    <row r="6" spans="1:25" ht="17">
      <c r="A6" s="610" t="s">
        <v>589</v>
      </c>
      <c r="B6" s="610"/>
      <c r="C6" s="610"/>
      <c r="D6" s="610"/>
      <c r="E6" s="611" t="s">
        <v>590</v>
      </c>
      <c r="F6" s="611"/>
      <c r="G6" s="611"/>
      <c r="H6" s="611"/>
      <c r="I6" s="611"/>
      <c r="J6" s="611"/>
      <c r="K6" s="611"/>
      <c r="L6" s="138" t="s">
        <v>126</v>
      </c>
      <c r="M6" s="612" t="s">
        <v>591</v>
      </c>
      <c r="N6" s="613"/>
      <c r="O6" s="613"/>
      <c r="P6" s="613"/>
      <c r="Q6" s="613"/>
      <c r="R6" s="613"/>
      <c r="S6" s="614"/>
      <c r="T6" s="615" t="s">
        <v>592</v>
      </c>
      <c r="U6" s="616"/>
      <c r="V6" s="617"/>
      <c r="W6" s="618" t="s">
        <v>593</v>
      </c>
      <c r="X6" s="619"/>
      <c r="Y6" s="619"/>
    </row>
    <row r="7" spans="1:25" ht="17">
      <c r="A7" s="610" t="s">
        <v>131</v>
      </c>
      <c r="B7" s="610"/>
      <c r="C7" s="610"/>
      <c r="D7" s="610"/>
      <c r="E7" s="623" t="s">
        <v>594</v>
      </c>
      <c r="F7" s="623"/>
      <c r="G7" s="623"/>
      <c r="H7" s="623"/>
      <c r="I7" s="623"/>
      <c r="J7" s="623"/>
      <c r="K7" s="623"/>
      <c r="L7" s="139" t="s">
        <v>595</v>
      </c>
      <c r="M7" s="612">
        <v>2023</v>
      </c>
      <c r="N7" s="613"/>
      <c r="O7" s="613"/>
      <c r="P7" s="613"/>
      <c r="Q7" s="613"/>
      <c r="R7" s="613"/>
      <c r="S7" s="613"/>
      <c r="T7" s="613"/>
      <c r="U7" s="613"/>
      <c r="V7" s="613"/>
      <c r="W7" s="613"/>
      <c r="X7" s="613"/>
      <c r="Y7" s="614"/>
    </row>
    <row r="8" spans="1:25" ht="26">
      <c r="A8" s="624" t="s">
        <v>596</v>
      </c>
      <c r="B8" s="625"/>
      <c r="C8" s="625"/>
      <c r="D8" s="625"/>
      <c r="E8" s="625"/>
      <c r="F8" s="625"/>
      <c r="G8" s="625"/>
      <c r="H8" s="625"/>
      <c r="I8" s="625"/>
      <c r="J8" s="625"/>
      <c r="K8" s="625"/>
      <c r="L8" s="625"/>
      <c r="M8" s="625"/>
      <c r="N8" s="625"/>
      <c r="O8" s="625"/>
      <c r="P8" s="625"/>
      <c r="Q8" s="625"/>
      <c r="R8" s="625"/>
      <c r="S8" s="625"/>
      <c r="T8" s="625"/>
      <c r="U8" s="625"/>
      <c r="V8" s="625"/>
      <c r="W8" s="625"/>
      <c r="X8" s="625"/>
      <c r="Y8" s="626"/>
    </row>
    <row r="9" spans="1:25">
      <c r="A9" s="627" t="s">
        <v>597</v>
      </c>
      <c r="B9" s="628" t="s">
        <v>598</v>
      </c>
      <c r="C9" s="629" t="s">
        <v>599</v>
      </c>
      <c r="D9" s="627" t="s">
        <v>600</v>
      </c>
      <c r="E9" s="627" t="s">
        <v>601</v>
      </c>
      <c r="F9" s="627" t="s">
        <v>602</v>
      </c>
      <c r="G9" s="627" t="s">
        <v>603</v>
      </c>
      <c r="H9" s="627"/>
      <c r="I9" s="627"/>
      <c r="J9" s="630" t="s">
        <v>604</v>
      </c>
      <c r="K9" s="630" t="s">
        <v>605</v>
      </c>
      <c r="L9" s="140" t="s">
        <v>606</v>
      </c>
      <c r="M9" s="632" t="s">
        <v>607</v>
      </c>
      <c r="N9" s="633"/>
      <c r="O9" s="634"/>
      <c r="P9" s="632" t="s">
        <v>608</v>
      </c>
      <c r="Q9" s="633"/>
      <c r="R9" s="634"/>
      <c r="S9" s="630" t="s">
        <v>604</v>
      </c>
      <c r="T9" s="627" t="s">
        <v>31</v>
      </c>
      <c r="U9" s="627" t="s">
        <v>32</v>
      </c>
      <c r="V9" s="627" t="s">
        <v>33</v>
      </c>
      <c r="W9" s="627" t="s">
        <v>34</v>
      </c>
      <c r="X9" s="627" t="s">
        <v>35</v>
      </c>
      <c r="Y9" s="627" t="s">
        <v>36</v>
      </c>
    </row>
    <row r="10" spans="1:25" ht="66">
      <c r="A10" s="627"/>
      <c r="B10" s="627"/>
      <c r="C10" s="629"/>
      <c r="D10" s="627"/>
      <c r="E10" s="627"/>
      <c r="F10" s="627"/>
      <c r="G10" s="141" t="s">
        <v>609</v>
      </c>
      <c r="H10" s="142" t="s">
        <v>610</v>
      </c>
      <c r="I10" s="141" t="s">
        <v>611</v>
      </c>
      <c r="J10" s="631"/>
      <c r="K10" s="630"/>
      <c r="L10" s="140" t="s">
        <v>612</v>
      </c>
      <c r="M10" s="143" t="s">
        <v>613</v>
      </c>
      <c r="N10" s="143" t="s">
        <v>614</v>
      </c>
      <c r="O10" s="143" t="s">
        <v>615</v>
      </c>
      <c r="P10" s="143" t="s">
        <v>616</v>
      </c>
      <c r="Q10" s="143" t="s">
        <v>617</v>
      </c>
      <c r="R10" s="143" t="s">
        <v>618</v>
      </c>
      <c r="S10" s="635"/>
      <c r="T10" s="627"/>
      <c r="U10" s="627"/>
      <c r="V10" s="627"/>
      <c r="W10" s="627"/>
      <c r="X10" s="627"/>
      <c r="Y10" s="627"/>
    </row>
    <row r="11" spans="1:25" ht="68">
      <c r="A11" s="144">
        <v>2</v>
      </c>
      <c r="B11" s="145" t="s">
        <v>619</v>
      </c>
      <c r="C11" s="636" t="s">
        <v>620</v>
      </c>
      <c r="D11" s="146" t="s">
        <v>621</v>
      </c>
      <c r="E11" s="147" t="s">
        <v>622</v>
      </c>
      <c r="F11" s="148" t="s">
        <v>623</v>
      </c>
      <c r="G11" s="149">
        <v>4</v>
      </c>
      <c r="H11" s="150" t="s">
        <v>624</v>
      </c>
      <c r="I11" s="149" t="s">
        <v>487</v>
      </c>
      <c r="J11" s="151" t="s">
        <v>625</v>
      </c>
      <c r="K11" s="149" t="s">
        <v>626</v>
      </c>
      <c r="L11" s="152" t="s">
        <v>627</v>
      </c>
      <c r="M11" s="151">
        <v>96</v>
      </c>
      <c r="N11" s="153" t="str">
        <f t="shared" ref="N11:N33" si="0">IF(M11&lt;=85,"Débil",IF(AND(M11&gt;=86,M11&lt;=95),"Moderado",IF(M11&gt;=96,"Fuerte")))</f>
        <v>Fuerte</v>
      </c>
      <c r="O11" s="153" t="s">
        <v>489</v>
      </c>
      <c r="P11" s="153">
        <v>1</v>
      </c>
      <c r="Q11" s="153" t="s">
        <v>628</v>
      </c>
      <c r="R11" s="153" t="s">
        <v>629</v>
      </c>
      <c r="S11" s="154" t="s">
        <v>625</v>
      </c>
      <c r="T11" s="155" t="s">
        <v>630</v>
      </c>
      <c r="U11" s="156">
        <v>45200</v>
      </c>
      <c r="V11" s="156">
        <v>45291</v>
      </c>
      <c r="W11" s="157" t="s">
        <v>631</v>
      </c>
      <c r="X11" s="158" t="s">
        <v>632</v>
      </c>
      <c r="Y11" s="159" t="s">
        <v>633</v>
      </c>
    </row>
    <row r="12" spans="1:25" ht="51">
      <c r="A12" s="638">
        <v>3</v>
      </c>
      <c r="B12" s="640" t="s">
        <v>634</v>
      </c>
      <c r="C12" s="637" t="s">
        <v>620</v>
      </c>
      <c r="D12" s="642" t="s">
        <v>635</v>
      </c>
      <c r="E12" s="160" t="s">
        <v>636</v>
      </c>
      <c r="F12" s="161" t="s">
        <v>637</v>
      </c>
      <c r="G12" s="151">
        <v>5</v>
      </c>
      <c r="H12" s="162" t="s">
        <v>624</v>
      </c>
      <c r="I12" s="151" t="s">
        <v>487</v>
      </c>
      <c r="J12" s="151" t="s">
        <v>625</v>
      </c>
      <c r="K12" s="151" t="s">
        <v>626</v>
      </c>
      <c r="L12" s="82" t="s">
        <v>638</v>
      </c>
      <c r="M12" s="163">
        <v>95</v>
      </c>
      <c r="N12" s="164" t="str">
        <f t="shared" si="0"/>
        <v>Moderado</v>
      </c>
      <c r="O12" s="165" t="s">
        <v>451</v>
      </c>
      <c r="P12" s="166">
        <v>2</v>
      </c>
      <c r="Q12" s="164" t="str">
        <f>H12</f>
        <v xml:space="preserve">Mayor </v>
      </c>
      <c r="R12" s="165" t="s">
        <v>487</v>
      </c>
      <c r="S12" s="167" t="s">
        <v>625</v>
      </c>
      <c r="T12" s="168" t="s">
        <v>639</v>
      </c>
      <c r="U12" s="169">
        <v>45080</v>
      </c>
      <c r="V12" s="169">
        <v>45084</v>
      </c>
      <c r="W12" s="170" t="s">
        <v>640</v>
      </c>
      <c r="X12" s="171" t="s">
        <v>632</v>
      </c>
      <c r="Y12" s="172" t="s">
        <v>633</v>
      </c>
    </row>
    <row r="13" spans="1:25" ht="51">
      <c r="A13" s="639"/>
      <c r="B13" s="641"/>
      <c r="C13" s="636"/>
      <c r="D13" s="643"/>
      <c r="E13" s="147" t="s">
        <v>641</v>
      </c>
      <c r="F13" s="148" t="s">
        <v>642</v>
      </c>
      <c r="G13" s="173">
        <v>5</v>
      </c>
      <c r="H13" s="150" t="s">
        <v>624</v>
      </c>
      <c r="I13" s="149" t="s">
        <v>487</v>
      </c>
      <c r="J13" s="174" t="s">
        <v>625</v>
      </c>
      <c r="K13" s="149" t="s">
        <v>626</v>
      </c>
      <c r="L13" s="175" t="s">
        <v>643</v>
      </c>
      <c r="M13" s="176">
        <v>95</v>
      </c>
      <c r="N13" s="177" t="str">
        <f t="shared" si="0"/>
        <v>Moderado</v>
      </c>
      <c r="O13" s="178" t="s">
        <v>451</v>
      </c>
      <c r="P13" s="179">
        <v>2</v>
      </c>
      <c r="Q13" s="180" t="str">
        <f t="shared" ref="Q13:Q24" si="1">H13</f>
        <v xml:space="preserve">Mayor </v>
      </c>
      <c r="R13" s="178" t="s">
        <v>487</v>
      </c>
      <c r="S13" s="174" t="s">
        <v>625</v>
      </c>
      <c r="T13" s="155" t="s">
        <v>639</v>
      </c>
      <c r="U13" s="156">
        <v>45271</v>
      </c>
      <c r="V13" s="156">
        <v>45275</v>
      </c>
      <c r="W13" s="157" t="s">
        <v>640</v>
      </c>
      <c r="X13" s="158" t="s">
        <v>632</v>
      </c>
      <c r="Y13" s="159" t="s">
        <v>633</v>
      </c>
    </row>
    <row r="14" spans="1:25" ht="51">
      <c r="A14" s="144">
        <v>4</v>
      </c>
      <c r="B14" s="181" t="s">
        <v>634</v>
      </c>
      <c r="C14" s="637" t="s">
        <v>620</v>
      </c>
      <c r="D14" s="146" t="s">
        <v>644</v>
      </c>
      <c r="E14" s="146" t="s">
        <v>645</v>
      </c>
      <c r="F14" s="182" t="s">
        <v>646</v>
      </c>
      <c r="G14" s="149">
        <v>5</v>
      </c>
      <c r="H14" s="150" t="s">
        <v>624</v>
      </c>
      <c r="I14" s="149" t="s">
        <v>487</v>
      </c>
      <c r="J14" s="151" t="s">
        <v>625</v>
      </c>
      <c r="K14" s="149" t="s">
        <v>626</v>
      </c>
      <c r="L14" s="175" t="s">
        <v>647</v>
      </c>
      <c r="M14" s="183">
        <v>95</v>
      </c>
      <c r="N14" s="153" t="str">
        <f t="shared" si="0"/>
        <v>Moderado</v>
      </c>
      <c r="O14" s="153" t="s">
        <v>451</v>
      </c>
      <c r="P14" s="153">
        <v>2</v>
      </c>
      <c r="Q14" s="153" t="str">
        <f>H14</f>
        <v xml:space="preserve">Mayor </v>
      </c>
      <c r="R14" s="153" t="s">
        <v>487</v>
      </c>
      <c r="S14" s="154" t="s">
        <v>625</v>
      </c>
      <c r="T14" s="184" t="s">
        <v>648</v>
      </c>
      <c r="U14" s="156">
        <v>44889</v>
      </c>
      <c r="V14" s="156">
        <v>44926</v>
      </c>
      <c r="W14" s="185" t="s">
        <v>649</v>
      </c>
      <c r="X14" s="158" t="s">
        <v>650</v>
      </c>
      <c r="Y14" s="159" t="s">
        <v>633</v>
      </c>
    </row>
    <row r="15" spans="1:25" ht="102">
      <c r="A15" s="638">
        <v>5</v>
      </c>
      <c r="B15" s="645" t="s">
        <v>634</v>
      </c>
      <c r="C15" s="636" t="s">
        <v>620</v>
      </c>
      <c r="D15" s="642" t="s">
        <v>651</v>
      </c>
      <c r="E15" s="82" t="s">
        <v>652</v>
      </c>
      <c r="F15" s="161" t="s">
        <v>653</v>
      </c>
      <c r="G15" s="151">
        <v>4</v>
      </c>
      <c r="H15" s="162" t="s">
        <v>624</v>
      </c>
      <c r="I15" s="151" t="s">
        <v>490</v>
      </c>
      <c r="J15" s="151" t="s">
        <v>625</v>
      </c>
      <c r="K15" s="151" t="s">
        <v>626</v>
      </c>
      <c r="L15" s="82" t="s">
        <v>654</v>
      </c>
      <c r="M15" s="186">
        <v>90</v>
      </c>
      <c r="N15" s="164" t="str">
        <f t="shared" si="0"/>
        <v>Moderado</v>
      </c>
      <c r="O15" s="153" t="s">
        <v>451</v>
      </c>
      <c r="P15" s="153">
        <v>3</v>
      </c>
      <c r="Q15" s="153" t="str">
        <f t="shared" si="1"/>
        <v xml:space="preserve">Mayor </v>
      </c>
      <c r="R15" s="153" t="s">
        <v>487</v>
      </c>
      <c r="S15" s="154" t="s">
        <v>625</v>
      </c>
      <c r="T15" s="187" t="s">
        <v>655</v>
      </c>
      <c r="U15" s="169">
        <v>44889</v>
      </c>
      <c r="V15" s="169">
        <v>44926</v>
      </c>
      <c r="W15" s="187" t="s">
        <v>656</v>
      </c>
      <c r="X15" s="188" t="s">
        <v>657</v>
      </c>
      <c r="Y15" s="172" t="s">
        <v>633</v>
      </c>
    </row>
    <row r="16" spans="1:25" ht="136">
      <c r="A16" s="644"/>
      <c r="B16" s="646"/>
      <c r="C16" s="637"/>
      <c r="D16" s="648"/>
      <c r="E16" s="81" t="s">
        <v>658</v>
      </c>
      <c r="F16" s="161" t="s">
        <v>659</v>
      </c>
      <c r="G16" s="151">
        <v>4</v>
      </c>
      <c r="H16" s="162" t="s">
        <v>624</v>
      </c>
      <c r="I16" s="151" t="s">
        <v>490</v>
      </c>
      <c r="J16" s="189" t="s">
        <v>625</v>
      </c>
      <c r="K16" s="151" t="s">
        <v>626</v>
      </c>
      <c r="L16" s="81" t="s">
        <v>660</v>
      </c>
      <c r="M16" s="190">
        <v>90</v>
      </c>
      <c r="N16" s="191" t="str">
        <f t="shared" si="0"/>
        <v>Moderado</v>
      </c>
      <c r="O16" s="178" t="s">
        <v>451</v>
      </c>
      <c r="P16" s="192">
        <v>3</v>
      </c>
      <c r="Q16" s="193" t="str">
        <f t="shared" si="1"/>
        <v xml:space="preserve">Mayor </v>
      </c>
      <c r="R16" s="192" t="s">
        <v>487</v>
      </c>
      <c r="S16" s="194" t="s">
        <v>625</v>
      </c>
      <c r="T16" s="195" t="s">
        <v>661</v>
      </c>
      <c r="U16" s="169">
        <v>44889</v>
      </c>
      <c r="V16" s="169">
        <v>44926</v>
      </c>
      <c r="W16" s="195" t="s">
        <v>662</v>
      </c>
      <c r="X16" s="196" t="s">
        <v>657</v>
      </c>
      <c r="Y16" s="172" t="s">
        <v>633</v>
      </c>
    </row>
    <row r="17" spans="1:25" ht="68">
      <c r="A17" s="639"/>
      <c r="B17" s="647"/>
      <c r="C17" s="636" t="s">
        <v>620</v>
      </c>
      <c r="D17" s="643"/>
      <c r="E17" s="146" t="s">
        <v>663</v>
      </c>
      <c r="F17" s="182" t="s">
        <v>664</v>
      </c>
      <c r="G17" s="149">
        <v>4</v>
      </c>
      <c r="H17" s="150" t="s">
        <v>624</v>
      </c>
      <c r="I17" s="149" t="s">
        <v>490</v>
      </c>
      <c r="J17" s="174" t="s">
        <v>625</v>
      </c>
      <c r="K17" s="149" t="s">
        <v>626</v>
      </c>
      <c r="L17" s="152" t="s">
        <v>665</v>
      </c>
      <c r="M17" s="151">
        <v>60</v>
      </c>
      <c r="N17" s="153" t="str">
        <f t="shared" si="0"/>
        <v>Débil</v>
      </c>
      <c r="O17" s="153" t="s">
        <v>451</v>
      </c>
      <c r="P17" s="153">
        <v>4</v>
      </c>
      <c r="Q17" s="153" t="str">
        <f t="shared" si="1"/>
        <v xml:space="preserve">Mayor </v>
      </c>
      <c r="R17" s="153" t="s">
        <v>487</v>
      </c>
      <c r="S17" s="189" t="s">
        <v>625</v>
      </c>
      <c r="T17" s="197" t="s">
        <v>666</v>
      </c>
      <c r="U17" s="156">
        <v>44889</v>
      </c>
      <c r="V17" s="156">
        <v>44926</v>
      </c>
      <c r="W17" s="185" t="s">
        <v>667</v>
      </c>
      <c r="X17" s="159" t="s">
        <v>657</v>
      </c>
      <c r="Y17" s="159" t="s">
        <v>633</v>
      </c>
    </row>
    <row r="18" spans="1:25" ht="119">
      <c r="A18" s="638">
        <v>6</v>
      </c>
      <c r="B18" s="645" t="s">
        <v>634</v>
      </c>
      <c r="C18" s="637"/>
      <c r="D18" s="642" t="s">
        <v>668</v>
      </c>
      <c r="E18" s="82" t="s">
        <v>669</v>
      </c>
      <c r="F18" s="161" t="s">
        <v>664</v>
      </c>
      <c r="G18" s="151">
        <v>4</v>
      </c>
      <c r="H18" s="162" t="s">
        <v>624</v>
      </c>
      <c r="I18" s="151" t="s">
        <v>490</v>
      </c>
      <c r="J18" s="151" t="s">
        <v>625</v>
      </c>
      <c r="K18" s="151" t="s">
        <v>626</v>
      </c>
      <c r="L18" s="82" t="s">
        <v>670</v>
      </c>
      <c r="M18" s="163">
        <v>97</v>
      </c>
      <c r="N18" s="164" t="str">
        <f t="shared" si="0"/>
        <v>Fuerte</v>
      </c>
      <c r="O18" s="165" t="s">
        <v>451</v>
      </c>
      <c r="P18" s="166">
        <v>3</v>
      </c>
      <c r="Q18" s="198" t="str">
        <f t="shared" si="1"/>
        <v xml:space="preserve">Mayor </v>
      </c>
      <c r="R18" s="166" t="s">
        <v>487</v>
      </c>
      <c r="S18" s="154" t="s">
        <v>625</v>
      </c>
      <c r="T18" s="187" t="s">
        <v>671</v>
      </c>
      <c r="U18" s="169">
        <v>44889</v>
      </c>
      <c r="V18" s="169">
        <v>44926</v>
      </c>
      <c r="W18" s="187" t="s">
        <v>672</v>
      </c>
      <c r="X18" s="188" t="s">
        <v>650</v>
      </c>
      <c r="Y18" s="172" t="s">
        <v>633</v>
      </c>
    </row>
    <row r="19" spans="1:25" ht="136">
      <c r="A19" s="655"/>
      <c r="B19" s="656"/>
      <c r="C19" s="636" t="s">
        <v>620</v>
      </c>
      <c r="D19" s="648"/>
      <c r="E19" s="81" t="s">
        <v>673</v>
      </c>
      <c r="F19" s="161" t="s">
        <v>674</v>
      </c>
      <c r="G19" s="151">
        <v>4</v>
      </c>
      <c r="H19" s="162" t="s">
        <v>624</v>
      </c>
      <c r="I19" s="151" t="s">
        <v>490</v>
      </c>
      <c r="J19" s="189" t="s">
        <v>625</v>
      </c>
      <c r="K19" s="151" t="s">
        <v>626</v>
      </c>
      <c r="L19" s="81" t="s">
        <v>675</v>
      </c>
      <c r="M19" s="163">
        <v>90</v>
      </c>
      <c r="N19" s="164" t="str">
        <f t="shared" si="0"/>
        <v>Moderado</v>
      </c>
      <c r="O19" s="153" t="s">
        <v>451</v>
      </c>
      <c r="P19" s="166">
        <v>3</v>
      </c>
      <c r="Q19" s="198" t="str">
        <f t="shared" si="1"/>
        <v xml:space="preserve">Mayor </v>
      </c>
      <c r="R19" s="166" t="s">
        <v>487</v>
      </c>
      <c r="S19" s="189" t="s">
        <v>625</v>
      </c>
      <c r="T19" s="195" t="s">
        <v>676</v>
      </c>
      <c r="U19" s="169">
        <v>44889</v>
      </c>
      <c r="V19" s="169">
        <v>44926</v>
      </c>
      <c r="W19" s="195"/>
      <c r="X19" s="196" t="s">
        <v>650</v>
      </c>
      <c r="Y19" s="172" t="s">
        <v>633</v>
      </c>
    </row>
    <row r="20" spans="1:25" ht="136">
      <c r="A20" s="655"/>
      <c r="B20" s="656"/>
      <c r="C20" s="637"/>
      <c r="D20" s="648"/>
      <c r="E20" s="657" t="s">
        <v>677</v>
      </c>
      <c r="F20" s="659" t="s">
        <v>678</v>
      </c>
      <c r="G20" s="649">
        <v>4</v>
      </c>
      <c r="H20" s="651" t="s">
        <v>624</v>
      </c>
      <c r="I20" s="649" t="s">
        <v>490</v>
      </c>
      <c r="J20" s="653" t="s">
        <v>625</v>
      </c>
      <c r="K20" s="649" t="s">
        <v>626</v>
      </c>
      <c r="L20" s="81" t="s">
        <v>660</v>
      </c>
      <c r="M20" s="163">
        <v>95</v>
      </c>
      <c r="N20" s="164" t="str">
        <f t="shared" si="0"/>
        <v>Moderado</v>
      </c>
      <c r="O20" s="153" t="s">
        <v>451</v>
      </c>
      <c r="P20" s="166">
        <v>3</v>
      </c>
      <c r="Q20" s="198" t="str">
        <f t="shared" si="1"/>
        <v xml:space="preserve">Mayor </v>
      </c>
      <c r="R20" s="166" t="s">
        <v>487</v>
      </c>
      <c r="S20" s="189" t="s">
        <v>625</v>
      </c>
      <c r="T20" s="195" t="s">
        <v>679</v>
      </c>
      <c r="U20" s="169">
        <v>44889</v>
      </c>
      <c r="V20" s="169">
        <v>44926</v>
      </c>
      <c r="W20" s="195"/>
      <c r="X20" s="196" t="s">
        <v>650</v>
      </c>
      <c r="Y20" s="172" t="s">
        <v>633</v>
      </c>
    </row>
    <row r="21" spans="1:25" ht="85">
      <c r="A21" s="655"/>
      <c r="B21" s="656"/>
      <c r="C21" s="636" t="s">
        <v>620</v>
      </c>
      <c r="D21" s="648"/>
      <c r="E21" s="658"/>
      <c r="F21" s="660"/>
      <c r="G21" s="650"/>
      <c r="H21" s="652"/>
      <c r="I21" s="650"/>
      <c r="J21" s="654"/>
      <c r="K21" s="650"/>
      <c r="L21" s="81" t="s">
        <v>680</v>
      </c>
      <c r="M21" s="190">
        <v>60</v>
      </c>
      <c r="N21" s="191" t="str">
        <f t="shared" si="0"/>
        <v>Débil</v>
      </c>
      <c r="O21" s="178" t="s">
        <v>451</v>
      </c>
      <c r="P21" s="192">
        <v>4</v>
      </c>
      <c r="Q21" s="193" t="s">
        <v>624</v>
      </c>
      <c r="R21" s="192" t="s">
        <v>487</v>
      </c>
      <c r="S21" s="174" t="s">
        <v>625</v>
      </c>
      <c r="T21" s="195" t="s">
        <v>681</v>
      </c>
      <c r="U21" s="169">
        <v>44889</v>
      </c>
      <c r="V21" s="169">
        <v>44926</v>
      </c>
      <c r="W21" s="199" t="s">
        <v>682</v>
      </c>
      <c r="X21" s="196" t="s">
        <v>650</v>
      </c>
      <c r="Y21" s="172" t="s">
        <v>633</v>
      </c>
    </row>
    <row r="22" spans="1:25" ht="102">
      <c r="A22" s="638">
        <v>7</v>
      </c>
      <c r="B22" s="645" t="s">
        <v>619</v>
      </c>
      <c r="C22" s="637"/>
      <c r="D22" s="642" t="s">
        <v>683</v>
      </c>
      <c r="E22" s="82" t="s">
        <v>652</v>
      </c>
      <c r="F22" s="161" t="s">
        <v>678</v>
      </c>
      <c r="G22" s="151">
        <v>4</v>
      </c>
      <c r="H22" s="162" t="s">
        <v>624</v>
      </c>
      <c r="I22" s="151" t="s">
        <v>490</v>
      </c>
      <c r="J22" s="151" t="s">
        <v>625</v>
      </c>
      <c r="K22" s="151" t="s">
        <v>626</v>
      </c>
      <c r="L22" s="200" t="s">
        <v>684</v>
      </c>
      <c r="M22" s="151">
        <v>90</v>
      </c>
      <c r="N22" s="153" t="str">
        <f t="shared" si="0"/>
        <v>Moderado</v>
      </c>
      <c r="O22" s="153" t="s">
        <v>451</v>
      </c>
      <c r="P22" s="153">
        <v>3</v>
      </c>
      <c r="Q22" s="153" t="str">
        <f t="shared" si="1"/>
        <v xml:space="preserve">Mayor </v>
      </c>
      <c r="R22" s="153" t="s">
        <v>487</v>
      </c>
      <c r="S22" s="154" t="s">
        <v>625</v>
      </c>
      <c r="T22" s="187" t="s">
        <v>685</v>
      </c>
      <c r="U22" s="169">
        <v>44889</v>
      </c>
      <c r="V22" s="169">
        <v>44926</v>
      </c>
      <c r="W22" s="168" t="s">
        <v>686</v>
      </c>
      <c r="X22" s="188" t="s">
        <v>687</v>
      </c>
      <c r="Y22" s="172" t="s">
        <v>633</v>
      </c>
    </row>
    <row r="23" spans="1:25" ht="136">
      <c r="A23" s="644"/>
      <c r="B23" s="646"/>
      <c r="C23" s="636" t="s">
        <v>620</v>
      </c>
      <c r="D23" s="648"/>
      <c r="E23" s="657" t="s">
        <v>688</v>
      </c>
      <c r="F23" s="659" t="s">
        <v>664</v>
      </c>
      <c r="G23" s="649">
        <v>4</v>
      </c>
      <c r="H23" s="651" t="s">
        <v>624</v>
      </c>
      <c r="I23" s="649" t="s">
        <v>490</v>
      </c>
      <c r="J23" s="653" t="s">
        <v>625</v>
      </c>
      <c r="K23" s="649" t="s">
        <v>626</v>
      </c>
      <c r="L23" s="201" t="s">
        <v>660</v>
      </c>
      <c r="M23" s="151">
        <v>90</v>
      </c>
      <c r="N23" s="153" t="str">
        <f t="shared" si="0"/>
        <v>Moderado</v>
      </c>
      <c r="O23" s="153" t="s">
        <v>451</v>
      </c>
      <c r="P23" s="153">
        <v>3</v>
      </c>
      <c r="Q23" s="153" t="str">
        <f t="shared" si="1"/>
        <v xml:space="preserve">Mayor </v>
      </c>
      <c r="R23" s="153" t="s">
        <v>487</v>
      </c>
      <c r="S23" s="189" t="s">
        <v>625</v>
      </c>
      <c r="T23" s="672" t="s">
        <v>689</v>
      </c>
      <c r="U23" s="661">
        <v>44889</v>
      </c>
      <c r="V23" s="661">
        <v>44926</v>
      </c>
      <c r="W23" s="663" t="s">
        <v>690</v>
      </c>
      <c r="X23" s="665" t="s">
        <v>687</v>
      </c>
      <c r="Y23" s="665" t="s">
        <v>633</v>
      </c>
    </row>
    <row r="24" spans="1:25" ht="85">
      <c r="A24" s="639"/>
      <c r="B24" s="647"/>
      <c r="C24" s="637"/>
      <c r="D24" s="643"/>
      <c r="E24" s="658"/>
      <c r="F24" s="660"/>
      <c r="G24" s="650"/>
      <c r="H24" s="652"/>
      <c r="I24" s="650"/>
      <c r="J24" s="654"/>
      <c r="K24" s="650"/>
      <c r="L24" s="201" t="s">
        <v>680</v>
      </c>
      <c r="M24" s="151">
        <v>60</v>
      </c>
      <c r="N24" s="153" t="str">
        <f t="shared" si="0"/>
        <v>Débil</v>
      </c>
      <c r="O24" s="153" t="s">
        <v>451</v>
      </c>
      <c r="P24" s="153">
        <v>4</v>
      </c>
      <c r="Q24" s="153">
        <f t="shared" si="1"/>
        <v>0</v>
      </c>
      <c r="R24" s="153" t="s">
        <v>487</v>
      </c>
      <c r="S24" s="189" t="s">
        <v>625</v>
      </c>
      <c r="T24" s="673"/>
      <c r="U24" s="662"/>
      <c r="V24" s="662"/>
      <c r="W24" s="664"/>
      <c r="X24" s="666"/>
      <c r="Y24" s="666"/>
    </row>
    <row r="25" spans="1:25" ht="68">
      <c r="A25" s="638">
        <v>8</v>
      </c>
      <c r="B25" s="640" t="s">
        <v>691</v>
      </c>
      <c r="C25" s="636" t="s">
        <v>620</v>
      </c>
      <c r="D25" s="668" t="s">
        <v>692</v>
      </c>
      <c r="E25" s="202" t="s">
        <v>693</v>
      </c>
      <c r="F25" s="203" t="s">
        <v>694</v>
      </c>
      <c r="G25" s="151">
        <v>4</v>
      </c>
      <c r="H25" s="162" t="s">
        <v>624</v>
      </c>
      <c r="I25" s="161" t="s">
        <v>695</v>
      </c>
      <c r="J25" s="670" t="s">
        <v>625</v>
      </c>
      <c r="K25" s="204" t="s">
        <v>626</v>
      </c>
      <c r="L25" s="205" t="s">
        <v>696</v>
      </c>
      <c r="M25" s="186">
        <v>90</v>
      </c>
      <c r="N25" s="164" t="str">
        <f t="shared" si="0"/>
        <v>Moderado</v>
      </c>
      <c r="O25" s="206" t="s">
        <v>451</v>
      </c>
      <c r="P25" s="207">
        <v>2</v>
      </c>
      <c r="Q25" s="198" t="str">
        <f>H25</f>
        <v xml:space="preserve">Mayor </v>
      </c>
      <c r="R25" s="198" t="s">
        <v>487</v>
      </c>
      <c r="S25" s="674" t="s">
        <v>625</v>
      </c>
      <c r="T25" s="663" t="s">
        <v>697</v>
      </c>
      <c r="U25" s="698">
        <v>44927</v>
      </c>
      <c r="V25" s="698">
        <v>45291</v>
      </c>
      <c r="W25" s="700" t="s">
        <v>698</v>
      </c>
      <c r="X25" s="674" t="s">
        <v>632</v>
      </c>
      <c r="Y25" s="665" t="s">
        <v>699</v>
      </c>
    </row>
    <row r="26" spans="1:25" ht="85">
      <c r="A26" s="639"/>
      <c r="B26" s="667"/>
      <c r="C26" s="637"/>
      <c r="D26" s="669"/>
      <c r="E26" s="208" t="s">
        <v>700</v>
      </c>
      <c r="F26" s="203" t="s">
        <v>701</v>
      </c>
      <c r="G26" s="151">
        <v>4</v>
      </c>
      <c r="H26" s="162" t="s">
        <v>624</v>
      </c>
      <c r="I26" s="161" t="s">
        <v>487</v>
      </c>
      <c r="J26" s="671"/>
      <c r="K26" s="204" t="s">
        <v>626</v>
      </c>
      <c r="L26" s="205" t="s">
        <v>702</v>
      </c>
      <c r="M26" s="186">
        <v>90</v>
      </c>
      <c r="N26" s="164" t="str">
        <f t="shared" si="0"/>
        <v>Moderado</v>
      </c>
      <c r="O26" s="206" t="s">
        <v>451</v>
      </c>
      <c r="P26" s="166">
        <v>2</v>
      </c>
      <c r="Q26" s="198" t="str">
        <f t="shared" ref="Q26:Q33" si="2">H26</f>
        <v xml:space="preserve">Mayor </v>
      </c>
      <c r="R26" s="164" t="s">
        <v>487</v>
      </c>
      <c r="S26" s="675"/>
      <c r="T26" s="664"/>
      <c r="U26" s="699"/>
      <c r="V26" s="699"/>
      <c r="W26" s="701"/>
      <c r="X26" s="702"/>
      <c r="Y26" s="666"/>
    </row>
    <row r="27" spans="1:25" ht="34">
      <c r="A27" s="209"/>
      <c r="B27" s="676" t="s">
        <v>703</v>
      </c>
      <c r="C27" s="679" t="s">
        <v>620</v>
      </c>
      <c r="D27" s="681" t="s">
        <v>704</v>
      </c>
      <c r="E27" s="684" t="s">
        <v>705</v>
      </c>
      <c r="F27" s="210" t="s">
        <v>706</v>
      </c>
      <c r="G27" s="687">
        <v>2</v>
      </c>
      <c r="H27" s="690" t="s">
        <v>451</v>
      </c>
      <c r="I27" s="693" t="s">
        <v>707</v>
      </c>
      <c r="J27" s="649" t="s">
        <v>625</v>
      </c>
      <c r="K27" s="697" t="s">
        <v>626</v>
      </c>
      <c r="L27" s="725" t="s">
        <v>708</v>
      </c>
      <c r="M27" s="681">
        <v>85</v>
      </c>
      <c r="N27" s="730" t="str">
        <f t="shared" si="0"/>
        <v>Débil</v>
      </c>
      <c r="O27" s="733" t="s">
        <v>709</v>
      </c>
      <c r="P27" s="736" t="s">
        <v>707</v>
      </c>
      <c r="Q27" s="715" t="str">
        <f t="shared" si="2"/>
        <v>Moderado</v>
      </c>
      <c r="R27" s="715" t="s">
        <v>487</v>
      </c>
      <c r="S27" s="718" t="s">
        <v>625</v>
      </c>
      <c r="T27" s="211" t="s">
        <v>710</v>
      </c>
      <c r="U27" s="212"/>
      <c r="V27" s="212"/>
      <c r="W27" s="213" t="s">
        <v>711</v>
      </c>
      <c r="X27" s="214" t="s">
        <v>650</v>
      </c>
      <c r="Y27" s="215" t="s">
        <v>712</v>
      </c>
    </row>
    <row r="28" spans="1:25" ht="17">
      <c r="A28" s="209"/>
      <c r="B28" s="677"/>
      <c r="C28" s="679"/>
      <c r="D28" s="682"/>
      <c r="E28" s="685"/>
      <c r="F28" s="210" t="s">
        <v>701</v>
      </c>
      <c r="G28" s="688"/>
      <c r="H28" s="691"/>
      <c r="I28" s="694"/>
      <c r="J28" s="696"/>
      <c r="K28" s="694"/>
      <c r="L28" s="726"/>
      <c r="M28" s="728"/>
      <c r="N28" s="731"/>
      <c r="O28" s="734"/>
      <c r="P28" s="737"/>
      <c r="Q28" s="716"/>
      <c r="R28" s="716"/>
      <c r="S28" s="682"/>
      <c r="T28" s="718" t="s">
        <v>713</v>
      </c>
      <c r="U28" s="721">
        <v>44927</v>
      </c>
      <c r="V28" s="721" t="s">
        <v>714</v>
      </c>
      <c r="W28" s="724" t="s">
        <v>715</v>
      </c>
      <c r="X28" s="703" t="s">
        <v>632</v>
      </c>
      <c r="Y28" s="705" t="s">
        <v>712</v>
      </c>
    </row>
    <row r="29" spans="1:25" ht="16">
      <c r="A29" s="209"/>
      <c r="B29" s="677"/>
      <c r="C29" s="679"/>
      <c r="D29" s="682"/>
      <c r="E29" s="685"/>
      <c r="F29" s="708" t="s">
        <v>716</v>
      </c>
      <c r="G29" s="688"/>
      <c r="H29" s="691"/>
      <c r="I29" s="694"/>
      <c r="J29" s="696"/>
      <c r="K29" s="694"/>
      <c r="L29" s="726"/>
      <c r="M29" s="728"/>
      <c r="N29" s="731"/>
      <c r="O29" s="734"/>
      <c r="P29" s="737"/>
      <c r="Q29" s="716"/>
      <c r="R29" s="716"/>
      <c r="S29" s="682"/>
      <c r="T29" s="719"/>
      <c r="U29" s="722"/>
      <c r="V29" s="722"/>
      <c r="W29" s="703"/>
      <c r="X29" s="703"/>
      <c r="Y29" s="706"/>
    </row>
    <row r="30" spans="1:25" ht="16">
      <c r="A30" s="209"/>
      <c r="B30" s="677"/>
      <c r="C30" s="679"/>
      <c r="D30" s="682"/>
      <c r="E30" s="685"/>
      <c r="F30" s="709"/>
      <c r="G30" s="688"/>
      <c r="H30" s="691"/>
      <c r="I30" s="694"/>
      <c r="J30" s="696"/>
      <c r="K30" s="694"/>
      <c r="L30" s="726"/>
      <c r="M30" s="728"/>
      <c r="N30" s="731"/>
      <c r="O30" s="734"/>
      <c r="P30" s="737"/>
      <c r="Q30" s="716"/>
      <c r="R30" s="716"/>
      <c r="S30" s="682"/>
      <c r="T30" s="719"/>
      <c r="U30" s="722"/>
      <c r="V30" s="722"/>
      <c r="W30" s="703"/>
      <c r="X30" s="703"/>
      <c r="Y30" s="706"/>
    </row>
    <row r="31" spans="1:25" ht="16">
      <c r="A31" s="209"/>
      <c r="B31" s="677"/>
      <c r="C31" s="679"/>
      <c r="D31" s="682"/>
      <c r="E31" s="685"/>
      <c r="F31" s="709"/>
      <c r="G31" s="688"/>
      <c r="H31" s="691"/>
      <c r="I31" s="694"/>
      <c r="J31" s="696"/>
      <c r="K31" s="694"/>
      <c r="L31" s="726"/>
      <c r="M31" s="728"/>
      <c r="N31" s="731"/>
      <c r="O31" s="734"/>
      <c r="P31" s="737"/>
      <c r="Q31" s="716"/>
      <c r="R31" s="716"/>
      <c r="S31" s="682"/>
      <c r="T31" s="719"/>
      <c r="U31" s="722"/>
      <c r="V31" s="722"/>
      <c r="W31" s="703"/>
      <c r="X31" s="703"/>
      <c r="Y31" s="706"/>
    </row>
    <row r="32" spans="1:25" ht="16">
      <c r="A32" s="209"/>
      <c r="B32" s="678"/>
      <c r="C32" s="680"/>
      <c r="D32" s="683"/>
      <c r="E32" s="686"/>
      <c r="F32" s="710"/>
      <c r="G32" s="689"/>
      <c r="H32" s="692"/>
      <c r="I32" s="695"/>
      <c r="J32" s="650"/>
      <c r="K32" s="695"/>
      <c r="L32" s="727"/>
      <c r="M32" s="729"/>
      <c r="N32" s="732"/>
      <c r="O32" s="735"/>
      <c r="P32" s="738"/>
      <c r="Q32" s="717"/>
      <c r="R32" s="717"/>
      <c r="S32" s="683"/>
      <c r="T32" s="720"/>
      <c r="U32" s="723"/>
      <c r="V32" s="723"/>
      <c r="W32" s="704"/>
      <c r="X32" s="704"/>
      <c r="Y32" s="707"/>
    </row>
    <row r="33" spans="1:25" ht="34">
      <c r="A33" s="209"/>
      <c r="B33" s="676" t="s">
        <v>703</v>
      </c>
      <c r="C33" s="711" t="s">
        <v>620</v>
      </c>
      <c r="D33" s="681" t="s">
        <v>717</v>
      </c>
      <c r="E33" s="216" t="s">
        <v>251</v>
      </c>
      <c r="F33" s="210" t="s">
        <v>706</v>
      </c>
      <c r="G33" s="697">
        <v>2</v>
      </c>
      <c r="H33" s="712" t="s">
        <v>451</v>
      </c>
      <c r="I33" s="697" t="s">
        <v>707</v>
      </c>
      <c r="J33" s="649" t="s">
        <v>625</v>
      </c>
      <c r="K33" s="697" t="s">
        <v>626</v>
      </c>
      <c r="L33" s="725" t="s">
        <v>718</v>
      </c>
      <c r="M33" s="681">
        <v>85</v>
      </c>
      <c r="N33" s="748" t="str">
        <f t="shared" si="0"/>
        <v>Débil</v>
      </c>
      <c r="O33" s="749" t="s">
        <v>709</v>
      </c>
      <c r="P33" s="736" t="s">
        <v>707</v>
      </c>
      <c r="Q33" s="715" t="str">
        <f t="shared" si="2"/>
        <v>Moderado</v>
      </c>
      <c r="R33" s="715" t="s">
        <v>487</v>
      </c>
      <c r="S33" s="745" t="s">
        <v>625</v>
      </c>
      <c r="T33" s="217" t="s">
        <v>719</v>
      </c>
      <c r="U33" s="721">
        <v>44927</v>
      </c>
      <c r="V33" s="721">
        <v>45107</v>
      </c>
      <c r="W33" s="218" t="s">
        <v>720</v>
      </c>
      <c r="X33" s="219" t="s">
        <v>632</v>
      </c>
      <c r="Y33" s="220" t="s">
        <v>721</v>
      </c>
    </row>
    <row r="34" spans="1:25" ht="17">
      <c r="A34" s="209"/>
      <c r="B34" s="677"/>
      <c r="C34" s="679"/>
      <c r="D34" s="682"/>
      <c r="E34" s="216" t="s">
        <v>722</v>
      </c>
      <c r="F34" s="210" t="s">
        <v>701</v>
      </c>
      <c r="G34" s="694"/>
      <c r="H34" s="713"/>
      <c r="I34" s="694"/>
      <c r="J34" s="696"/>
      <c r="K34" s="694"/>
      <c r="L34" s="726"/>
      <c r="M34" s="728"/>
      <c r="N34" s="731"/>
      <c r="O34" s="734"/>
      <c r="P34" s="737"/>
      <c r="Q34" s="716"/>
      <c r="R34" s="716"/>
      <c r="S34" s="746"/>
      <c r="T34" s="724" t="s">
        <v>723</v>
      </c>
      <c r="U34" s="722"/>
      <c r="V34" s="722"/>
      <c r="W34" s="724" t="s">
        <v>720</v>
      </c>
      <c r="X34" s="724" t="s">
        <v>632</v>
      </c>
      <c r="Y34" s="705" t="s">
        <v>721</v>
      </c>
    </row>
    <row r="35" spans="1:25" ht="16">
      <c r="A35" s="209"/>
      <c r="B35" s="677"/>
      <c r="C35" s="679"/>
      <c r="D35" s="682"/>
      <c r="E35" s="739" t="s">
        <v>724</v>
      </c>
      <c r="F35" s="742" t="s">
        <v>716</v>
      </c>
      <c r="G35" s="694"/>
      <c r="H35" s="713"/>
      <c r="I35" s="694"/>
      <c r="J35" s="696"/>
      <c r="K35" s="694"/>
      <c r="L35" s="726"/>
      <c r="M35" s="728"/>
      <c r="N35" s="731"/>
      <c r="O35" s="734"/>
      <c r="P35" s="737"/>
      <c r="Q35" s="716"/>
      <c r="R35" s="716"/>
      <c r="S35" s="746"/>
      <c r="T35" s="703"/>
      <c r="U35" s="722"/>
      <c r="V35" s="722"/>
      <c r="W35" s="703"/>
      <c r="X35" s="703"/>
      <c r="Y35" s="706"/>
    </row>
    <row r="36" spans="1:25" ht="16">
      <c r="A36" s="209"/>
      <c r="B36" s="677"/>
      <c r="C36" s="679"/>
      <c r="D36" s="682"/>
      <c r="E36" s="740"/>
      <c r="F36" s="743"/>
      <c r="G36" s="694"/>
      <c r="H36" s="713"/>
      <c r="I36" s="694"/>
      <c r="J36" s="696"/>
      <c r="K36" s="694"/>
      <c r="L36" s="726"/>
      <c r="M36" s="728"/>
      <c r="N36" s="731"/>
      <c r="O36" s="734"/>
      <c r="P36" s="737"/>
      <c r="Q36" s="716"/>
      <c r="R36" s="716"/>
      <c r="S36" s="746"/>
      <c r="T36" s="703"/>
      <c r="U36" s="722"/>
      <c r="V36" s="722"/>
      <c r="W36" s="703"/>
      <c r="X36" s="703"/>
      <c r="Y36" s="706"/>
    </row>
    <row r="37" spans="1:25" ht="16">
      <c r="A37" s="209"/>
      <c r="B37" s="677"/>
      <c r="C37" s="679"/>
      <c r="D37" s="682"/>
      <c r="E37" s="740"/>
      <c r="F37" s="743"/>
      <c r="G37" s="694"/>
      <c r="H37" s="713"/>
      <c r="I37" s="694"/>
      <c r="J37" s="696"/>
      <c r="K37" s="694"/>
      <c r="L37" s="726"/>
      <c r="M37" s="728"/>
      <c r="N37" s="731"/>
      <c r="O37" s="734"/>
      <c r="P37" s="737"/>
      <c r="Q37" s="716"/>
      <c r="R37" s="716"/>
      <c r="S37" s="746"/>
      <c r="T37" s="703"/>
      <c r="U37" s="722"/>
      <c r="V37" s="722"/>
      <c r="W37" s="703"/>
      <c r="X37" s="703"/>
      <c r="Y37" s="706"/>
    </row>
    <row r="38" spans="1:25" ht="16">
      <c r="A38" s="209"/>
      <c r="B38" s="678"/>
      <c r="C38" s="680"/>
      <c r="D38" s="683"/>
      <c r="E38" s="741"/>
      <c r="F38" s="744"/>
      <c r="G38" s="695"/>
      <c r="H38" s="714"/>
      <c r="I38" s="695"/>
      <c r="J38" s="650"/>
      <c r="K38" s="695"/>
      <c r="L38" s="727"/>
      <c r="M38" s="729"/>
      <c r="N38" s="732"/>
      <c r="O38" s="735"/>
      <c r="P38" s="738"/>
      <c r="Q38" s="717"/>
      <c r="R38" s="717"/>
      <c r="S38" s="747"/>
      <c r="T38" s="704"/>
      <c r="U38" s="723"/>
      <c r="V38" s="723"/>
      <c r="W38" s="704"/>
      <c r="X38" s="704"/>
      <c r="Y38" s="707"/>
    </row>
  </sheetData>
  <mergeCells count="136">
    <mergeCell ref="O27:O32"/>
    <mergeCell ref="P27:P32"/>
    <mergeCell ref="Q27:Q32"/>
    <mergeCell ref="W34:W38"/>
    <mergeCell ref="X34:X38"/>
    <mergeCell ref="Y34:Y38"/>
    <mergeCell ref="E35:E38"/>
    <mergeCell ref="F35:F38"/>
    <mergeCell ref="Q33:Q38"/>
    <mergeCell ref="R33:R38"/>
    <mergeCell ref="S33:S38"/>
    <mergeCell ref="U33:U38"/>
    <mergeCell ref="V33:V38"/>
    <mergeCell ref="T34:T38"/>
    <mergeCell ref="K33:K38"/>
    <mergeCell ref="L33:L38"/>
    <mergeCell ref="M33:M38"/>
    <mergeCell ref="N33:N38"/>
    <mergeCell ref="O33:O38"/>
    <mergeCell ref="P33:P38"/>
    <mergeCell ref="T25:T26"/>
    <mergeCell ref="U25:U26"/>
    <mergeCell ref="V25:V26"/>
    <mergeCell ref="W25:W26"/>
    <mergeCell ref="X25:X26"/>
    <mergeCell ref="X28:X32"/>
    <mergeCell ref="Y28:Y32"/>
    <mergeCell ref="F29:F32"/>
    <mergeCell ref="B33:B38"/>
    <mergeCell ref="C33:C38"/>
    <mergeCell ref="D33:D38"/>
    <mergeCell ref="G33:G38"/>
    <mergeCell ref="H33:H38"/>
    <mergeCell ref="I33:I38"/>
    <mergeCell ref="J33:J38"/>
    <mergeCell ref="R27:R32"/>
    <mergeCell ref="S27:S32"/>
    <mergeCell ref="T28:T32"/>
    <mergeCell ref="U28:U32"/>
    <mergeCell ref="V28:V32"/>
    <mergeCell ref="W28:W32"/>
    <mergeCell ref="L27:L32"/>
    <mergeCell ref="M27:M32"/>
    <mergeCell ref="N27:N32"/>
    <mergeCell ref="B27:B32"/>
    <mergeCell ref="C27:C32"/>
    <mergeCell ref="D27:D32"/>
    <mergeCell ref="E27:E32"/>
    <mergeCell ref="G27:G32"/>
    <mergeCell ref="H27:H32"/>
    <mergeCell ref="I27:I32"/>
    <mergeCell ref="J27:J32"/>
    <mergeCell ref="K27:K32"/>
    <mergeCell ref="U23:U24"/>
    <mergeCell ref="V23:V24"/>
    <mergeCell ref="W23:W24"/>
    <mergeCell ref="X23:X24"/>
    <mergeCell ref="Y23:Y24"/>
    <mergeCell ref="A25:A26"/>
    <mergeCell ref="B25:B26"/>
    <mergeCell ref="C25:C26"/>
    <mergeCell ref="D25:D26"/>
    <mergeCell ref="J25:J26"/>
    <mergeCell ref="G23:G24"/>
    <mergeCell ref="H23:H24"/>
    <mergeCell ref="I23:I24"/>
    <mergeCell ref="J23:J24"/>
    <mergeCell ref="K23:K24"/>
    <mergeCell ref="T23:T24"/>
    <mergeCell ref="A22:A24"/>
    <mergeCell ref="B22:B24"/>
    <mergeCell ref="D22:D24"/>
    <mergeCell ref="C23:C24"/>
    <mergeCell ref="E23:E24"/>
    <mergeCell ref="F23:F24"/>
    <mergeCell ref="Y25:Y26"/>
    <mergeCell ref="S25:S26"/>
    <mergeCell ref="G20:G21"/>
    <mergeCell ref="H20:H21"/>
    <mergeCell ref="I20:I21"/>
    <mergeCell ref="J20:J21"/>
    <mergeCell ref="K20:K21"/>
    <mergeCell ref="C21:C22"/>
    <mergeCell ref="A18:A21"/>
    <mergeCell ref="B18:B21"/>
    <mergeCell ref="D18:D21"/>
    <mergeCell ref="C19:C20"/>
    <mergeCell ref="E20:E21"/>
    <mergeCell ref="F20:F21"/>
    <mergeCell ref="C11:C12"/>
    <mergeCell ref="A12:A13"/>
    <mergeCell ref="B12:B13"/>
    <mergeCell ref="D12:D13"/>
    <mergeCell ref="C13:C14"/>
    <mergeCell ref="A15:A17"/>
    <mergeCell ref="B15:B17"/>
    <mergeCell ref="C15:C16"/>
    <mergeCell ref="D15:D17"/>
    <mergeCell ref="C17:C18"/>
    <mergeCell ref="A7:D7"/>
    <mergeCell ref="E7:K7"/>
    <mergeCell ref="M7:Y7"/>
    <mergeCell ref="A8:Y8"/>
    <mergeCell ref="A9:A10"/>
    <mergeCell ref="B9:B10"/>
    <mergeCell ref="C9:C10"/>
    <mergeCell ref="D9:D10"/>
    <mergeCell ref="E9:E10"/>
    <mergeCell ref="F9:F10"/>
    <mergeCell ref="T9:T10"/>
    <mergeCell ref="U9:U10"/>
    <mergeCell ref="V9:V10"/>
    <mergeCell ref="W9:W10"/>
    <mergeCell ref="X9:X10"/>
    <mergeCell ref="Y9:Y10"/>
    <mergeCell ref="G9:I9"/>
    <mergeCell ref="J9:J10"/>
    <mergeCell ref="K9:K10"/>
    <mergeCell ref="M9:O9"/>
    <mergeCell ref="P9:R9"/>
    <mergeCell ref="S9:S10"/>
    <mergeCell ref="A5:Y5"/>
    <mergeCell ref="A6:D6"/>
    <mergeCell ref="E6:K6"/>
    <mergeCell ref="M6:S6"/>
    <mergeCell ref="T6:V6"/>
    <mergeCell ref="W6:Y6"/>
    <mergeCell ref="A1:B4"/>
    <mergeCell ref="C1:W1"/>
    <mergeCell ref="X1:Y1"/>
    <mergeCell ref="C2:W2"/>
    <mergeCell ref="X2:Y2"/>
    <mergeCell ref="C3:W3"/>
    <mergeCell ref="X3:Y3"/>
    <mergeCell ref="C4:W4"/>
    <mergeCell ref="X4:Y4"/>
  </mergeCells>
  <conditionalFormatting sqref="K11:K20 K22:K23">
    <cfRule type="containsText" dxfId="492" priority="5" operator="containsText" text="Mitigación">
      <formula>NOT(ISERROR(SEARCH("Mitigación",K11)))</formula>
    </cfRule>
    <cfRule type="containsText" dxfId="491" priority="6" operator="containsText" text="Prevención">
      <formula>NOT(ISERROR(SEARCH("Prevención",K11)))</formula>
    </cfRule>
  </conditionalFormatting>
  <conditionalFormatting sqref="K25:K27 K33">
    <cfRule type="containsText" dxfId="490" priority="1" operator="containsText" text="Mitigación">
      <formula>NOT(ISERROR(SEARCH("Mitigación",K25)))</formula>
    </cfRule>
    <cfRule type="containsText" dxfId="489" priority="2" operator="containsText" text="Prevención">
      <formula>NOT(ISERROR(SEARCH("Prevención",K25)))</formula>
    </cfRule>
  </conditionalFormatting>
  <dataValidations count="6">
    <dataValidation type="list" allowBlank="1" showInputMessage="1" showErrorMessage="1" sqref="C27:C32" xr:uid="{00000000-0002-0000-1200-000000000000}">
      <formula1>"Corrupción"</formula1>
    </dataValidation>
    <dataValidation type="list" allowBlank="1" showInputMessage="1" showErrorMessage="1" sqref="K22:K23 K11:K20 K25:K27 K33" xr:uid="{00000000-0002-0000-1200-000001000000}">
      <formula1>"Preventivos,Detectivos,Correctivos"</formula1>
    </dataValidation>
    <dataValidation type="list" allowBlank="1" showInputMessage="1" showErrorMessage="1" sqref="J22:J23 J11:J20 S11:S38 J25:J27 J33" xr:uid="{00000000-0002-0000-1200-000002000000}">
      <formula1>"Evitar,Reducir,Compartir o transferir,Aceptar"</formula1>
    </dataValidation>
    <dataValidation type="list" allowBlank="1" showInputMessage="1" showErrorMessage="1" sqref="H22:H23 H11:H20 H25:H27 H33" xr:uid="{00000000-0002-0000-1200-000003000000}">
      <formula1>"Moderado, Mayor , Catastrófico"</formula1>
    </dataValidation>
    <dataValidation type="list" allowBlank="1" showInputMessage="1" showErrorMessage="1" sqref="C11:C12 C14:C15 C25 C17 C19 C21 C23 C33:C38" xr:uid="{00000000-0002-0000-1200-000004000000}">
      <formula1>"Gestión,Corrupción"</formula1>
    </dataValidation>
    <dataValidation type="list" allowBlank="1" showInputMessage="1" showErrorMessage="1" sqref="O11:O27 O33" xr:uid="{00000000-0002-0000-1200-000005000000}">
      <formula1>"Fuerte, Moderado, Débil"</formula1>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B60"/>
  <sheetViews>
    <sheetView zoomScale="80" zoomScaleNormal="80" workbookViewId="0">
      <selection activeCell="W5" sqref="W5:Z5"/>
    </sheetView>
  </sheetViews>
  <sheetFormatPr baseColWidth="10" defaultRowHeight="15"/>
  <cols>
    <col min="2" max="2" width="30.5" customWidth="1"/>
    <col min="8" max="8" width="26.1640625" customWidth="1"/>
    <col min="16" max="16" width="40.1640625" customWidth="1"/>
  </cols>
  <sheetData>
    <row r="1" spans="1:54" ht="16">
      <c r="A1" s="413"/>
      <c r="B1" s="413"/>
      <c r="C1" s="282" t="s">
        <v>55</v>
      </c>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414" t="s">
        <v>121</v>
      </c>
      <c r="BB1" s="415"/>
    </row>
    <row r="2" spans="1:54" ht="16">
      <c r="A2" s="413"/>
      <c r="B2" s="413"/>
      <c r="C2" s="282" t="s">
        <v>57</v>
      </c>
      <c r="D2" s="282"/>
      <c r="E2" s="282"/>
      <c r="F2" s="282"/>
      <c r="G2" s="282"/>
      <c r="H2" s="282"/>
      <c r="I2" s="282"/>
      <c r="J2" s="282"/>
      <c r="K2" s="282"/>
      <c r="L2" s="282"/>
      <c r="M2" s="282"/>
      <c r="N2" s="282"/>
      <c r="O2" s="282"/>
      <c r="P2" s="282"/>
      <c r="Q2" s="282"/>
      <c r="R2" s="282"/>
      <c r="S2" s="282"/>
      <c r="T2" s="282"/>
      <c r="U2" s="282"/>
      <c r="V2" s="282"/>
      <c r="W2" s="282"/>
      <c r="X2" s="282"/>
      <c r="Y2" s="282"/>
      <c r="Z2" s="282"/>
      <c r="AA2" s="282"/>
      <c r="AB2" s="282"/>
      <c r="AC2" s="282"/>
      <c r="AD2" s="282"/>
      <c r="AE2" s="282"/>
      <c r="AF2" s="282"/>
      <c r="AG2" s="282"/>
      <c r="AH2" s="282"/>
      <c r="AI2" s="282"/>
      <c r="AJ2" s="282"/>
      <c r="AK2" s="282"/>
      <c r="AL2" s="282"/>
      <c r="AM2" s="282"/>
      <c r="AN2" s="282"/>
      <c r="AO2" s="282"/>
      <c r="AP2" s="282"/>
      <c r="AQ2" s="282"/>
      <c r="AR2" s="282"/>
      <c r="AS2" s="282"/>
      <c r="AT2" s="282"/>
      <c r="AU2" s="282"/>
      <c r="AV2" s="282"/>
      <c r="AW2" s="282"/>
      <c r="AX2" s="282"/>
      <c r="AY2" s="282"/>
      <c r="AZ2" s="282"/>
      <c r="BA2" s="414" t="s">
        <v>122</v>
      </c>
      <c r="BB2" s="414"/>
    </row>
    <row r="3" spans="1:54" ht="16">
      <c r="A3" s="413"/>
      <c r="B3" s="413"/>
      <c r="C3" s="285" t="s">
        <v>272</v>
      </c>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7"/>
      <c r="BA3" s="414" t="s">
        <v>123</v>
      </c>
      <c r="BB3" s="414"/>
    </row>
    <row r="4" spans="1:54" ht="16">
      <c r="A4" s="413"/>
      <c r="B4" s="413"/>
      <c r="C4" s="288" t="s">
        <v>124</v>
      </c>
      <c r="D4" s="289"/>
      <c r="E4" s="289"/>
      <c r="F4" s="289"/>
      <c r="G4" s="289"/>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90"/>
      <c r="BA4" s="414" t="s">
        <v>59</v>
      </c>
      <c r="BB4" s="414"/>
    </row>
    <row r="5" spans="1:54" ht="17">
      <c r="A5" s="397" t="s">
        <v>125</v>
      </c>
      <c r="B5" s="398"/>
      <c r="C5" s="398"/>
      <c r="D5" s="398"/>
      <c r="E5" s="398"/>
      <c r="F5" s="399"/>
      <c r="G5" s="406" t="s">
        <v>60</v>
      </c>
      <c r="H5" s="407"/>
      <c r="I5" s="46" t="s">
        <v>126</v>
      </c>
      <c r="J5" s="408" t="s">
        <v>915</v>
      </c>
      <c r="K5" s="409"/>
      <c r="L5" s="409"/>
      <c r="M5" s="409"/>
      <c r="N5" s="271" t="s">
        <v>128</v>
      </c>
      <c r="O5" s="272"/>
      <c r="P5" s="8"/>
      <c r="Q5" s="47" t="s">
        <v>129</v>
      </c>
      <c r="R5" s="410" t="s">
        <v>413</v>
      </c>
      <c r="S5" s="411"/>
      <c r="T5" s="308" t="s">
        <v>61</v>
      </c>
      <c r="U5" s="309"/>
      <c r="V5" s="412"/>
      <c r="W5" s="273">
        <v>45502</v>
      </c>
      <c r="X5" s="274"/>
      <c r="Y5" s="274"/>
      <c r="Z5" s="275"/>
      <c r="AA5" s="271" t="s">
        <v>62</v>
      </c>
      <c r="AB5" s="272"/>
      <c r="AC5" s="394">
        <v>2024</v>
      </c>
      <c r="AD5" s="395"/>
      <c r="AE5" s="396"/>
      <c r="AF5" s="9"/>
      <c r="AG5" s="9"/>
      <c r="AH5" s="9"/>
      <c r="AI5" s="9"/>
      <c r="AJ5" s="9"/>
      <c r="AK5" s="9"/>
      <c r="AL5" s="9"/>
      <c r="AM5" s="9"/>
      <c r="AN5" s="9"/>
      <c r="AO5" s="9"/>
      <c r="AP5" s="9"/>
      <c r="AQ5" s="9"/>
      <c r="AR5" s="9"/>
      <c r="AS5" s="9"/>
      <c r="AT5" s="9"/>
      <c r="AU5" s="9"/>
      <c r="AV5" s="9"/>
      <c r="AW5" s="9"/>
      <c r="AX5" s="9"/>
      <c r="AY5" s="9"/>
      <c r="AZ5" s="9"/>
      <c r="BA5" s="9"/>
      <c r="BB5" s="10"/>
    </row>
    <row r="6" spans="1:54" ht="73" customHeight="1">
      <c r="A6" s="397" t="s">
        <v>131</v>
      </c>
      <c r="B6" s="398"/>
      <c r="C6" s="398"/>
      <c r="D6" s="398"/>
      <c r="E6" s="398"/>
      <c r="F6" s="399"/>
      <c r="G6" s="400" t="s">
        <v>916</v>
      </c>
      <c r="H6" s="401"/>
      <c r="I6" s="401"/>
      <c r="J6" s="401"/>
      <c r="K6" s="401"/>
      <c r="L6" s="401"/>
      <c r="M6" s="401"/>
      <c r="N6" s="401"/>
      <c r="O6" s="402"/>
      <c r="P6" s="48" t="s">
        <v>133</v>
      </c>
      <c r="Q6" s="403"/>
      <c r="R6" s="404"/>
      <c r="S6" s="404"/>
      <c r="T6" s="404"/>
      <c r="U6" s="404"/>
      <c r="V6" s="404"/>
      <c r="W6" s="404"/>
      <c r="X6" s="404"/>
      <c r="Y6" s="404"/>
      <c r="Z6" s="404"/>
      <c r="AA6" s="404"/>
      <c r="AB6" s="404"/>
      <c r="AC6" s="404"/>
      <c r="AD6" s="404"/>
      <c r="AE6" s="405"/>
      <c r="AF6" s="49"/>
      <c r="AG6" s="49"/>
      <c r="AH6" s="49"/>
      <c r="AI6" s="49"/>
      <c r="AJ6" s="49"/>
      <c r="AK6" s="49"/>
      <c r="AL6" s="49"/>
      <c r="AM6" s="49"/>
      <c r="AN6" s="49"/>
      <c r="AO6" s="49"/>
      <c r="AP6" s="49"/>
      <c r="AQ6" s="49"/>
      <c r="AR6" s="49"/>
      <c r="AS6" s="49"/>
      <c r="AT6" s="49"/>
      <c r="AU6" s="49"/>
      <c r="AV6" s="49"/>
      <c r="AW6" s="49"/>
      <c r="AX6" s="49"/>
      <c r="AY6" s="49"/>
      <c r="AZ6" s="49"/>
      <c r="BA6" s="49"/>
      <c r="BB6" s="50"/>
    </row>
    <row r="7" spans="1:54" ht="16">
      <c r="A7" s="291" t="s">
        <v>37</v>
      </c>
      <c r="B7" s="295" t="s">
        <v>38</v>
      </c>
      <c r="C7" s="296"/>
      <c r="D7" s="296"/>
      <c r="E7" s="296"/>
      <c r="F7" s="296"/>
      <c r="G7" s="296"/>
      <c r="H7" s="297"/>
      <c r="I7" s="307" t="s">
        <v>39</v>
      </c>
      <c r="J7" s="307"/>
      <c r="K7" s="307"/>
      <c r="L7" s="295" t="s">
        <v>40</v>
      </c>
      <c r="M7" s="296"/>
      <c r="N7" s="296"/>
      <c r="O7" s="308" t="s">
        <v>0</v>
      </c>
      <c r="P7" s="309"/>
      <c r="Q7" s="309"/>
      <c r="R7" s="309"/>
      <c r="S7" s="309"/>
      <c r="T7" s="309"/>
      <c r="U7" s="309"/>
      <c r="V7" s="309"/>
      <c r="W7" s="309"/>
      <c r="X7" s="309"/>
      <c r="Y7" s="309"/>
      <c r="Z7" s="309"/>
      <c r="AA7" s="309"/>
      <c r="AB7" s="309"/>
      <c r="AC7" s="309"/>
      <c r="AD7" s="309"/>
      <c r="AE7" s="309"/>
      <c r="AF7" s="309"/>
      <c r="AG7" s="309"/>
      <c r="AH7" s="309"/>
      <c r="AI7" s="309"/>
      <c r="AJ7" s="309"/>
      <c r="AK7" s="309"/>
      <c r="AL7" s="309"/>
      <c r="AM7" s="309"/>
      <c r="AN7" s="309"/>
      <c r="AO7" s="309"/>
      <c r="AP7" s="309"/>
      <c r="AQ7" s="309"/>
      <c r="AR7" s="309"/>
      <c r="AS7" s="307" t="s">
        <v>27</v>
      </c>
      <c r="AT7" s="307" t="s">
        <v>28</v>
      </c>
      <c r="AU7" s="307" t="s">
        <v>29</v>
      </c>
      <c r="AV7" s="307" t="s">
        <v>30</v>
      </c>
      <c r="AW7" s="291" t="s">
        <v>31</v>
      </c>
      <c r="AX7" s="291" t="s">
        <v>32</v>
      </c>
      <c r="AY7" s="291" t="s">
        <v>33</v>
      </c>
      <c r="AZ7" s="291" t="s">
        <v>34</v>
      </c>
      <c r="BA7" s="291" t="s">
        <v>35</v>
      </c>
      <c r="BB7" s="291" t="s">
        <v>36</v>
      </c>
    </row>
    <row r="8" spans="1:54">
      <c r="A8" s="292"/>
      <c r="B8" s="298"/>
      <c r="C8" s="299"/>
      <c r="D8" s="299"/>
      <c r="E8" s="299"/>
      <c r="F8" s="299"/>
      <c r="G8" s="299"/>
      <c r="H8" s="300"/>
      <c r="I8" s="307"/>
      <c r="J8" s="307"/>
      <c r="K8" s="307"/>
      <c r="L8" s="298"/>
      <c r="M8" s="299"/>
      <c r="N8" s="299"/>
      <c r="O8" s="294" t="s">
        <v>1</v>
      </c>
      <c r="P8" s="294" t="s">
        <v>2</v>
      </c>
      <c r="Q8" s="295" t="s">
        <v>3</v>
      </c>
      <c r="R8" s="296"/>
      <c r="S8" s="296"/>
      <c r="T8" s="296"/>
      <c r="U8" s="296"/>
      <c r="V8" s="296"/>
      <c r="W8" s="296"/>
      <c r="X8" s="296"/>
      <c r="Y8" s="296"/>
      <c r="Z8" s="296"/>
      <c r="AA8" s="296"/>
      <c r="AB8" s="296"/>
      <c r="AC8" s="296"/>
      <c r="AD8" s="296"/>
      <c r="AE8" s="296"/>
      <c r="AF8" s="296"/>
      <c r="AG8" s="296"/>
      <c r="AH8" s="296"/>
      <c r="AI8" s="296"/>
      <c r="AJ8" s="296"/>
      <c r="AK8" s="296"/>
      <c r="AL8" s="296"/>
      <c r="AM8" s="296"/>
      <c r="AN8" s="296"/>
      <c r="AO8" s="297"/>
      <c r="AP8" s="301" t="s">
        <v>4</v>
      </c>
      <c r="AQ8" s="291" t="s">
        <v>5</v>
      </c>
      <c r="AR8" s="304" t="s">
        <v>6</v>
      </c>
      <c r="AS8" s="307"/>
      <c r="AT8" s="307"/>
      <c r="AU8" s="307"/>
      <c r="AV8" s="307"/>
      <c r="AW8" s="292"/>
      <c r="AX8" s="292"/>
      <c r="AY8" s="292"/>
      <c r="AZ8" s="292"/>
      <c r="BA8" s="292"/>
      <c r="BB8" s="292"/>
    </row>
    <row r="9" spans="1:54">
      <c r="A9" s="292"/>
      <c r="B9" s="291" t="s">
        <v>41</v>
      </c>
      <c r="C9" s="390" t="s">
        <v>42</v>
      </c>
      <c r="D9" s="391"/>
      <c r="E9" s="391"/>
      <c r="F9" s="391"/>
      <c r="G9" s="392"/>
      <c r="H9" s="393" t="s">
        <v>43</v>
      </c>
      <c r="I9" s="291" t="s">
        <v>44</v>
      </c>
      <c r="J9" s="291" t="s">
        <v>45</v>
      </c>
      <c r="K9" s="291" t="s">
        <v>46</v>
      </c>
      <c r="L9" s="291" t="s">
        <v>47</v>
      </c>
      <c r="M9" s="291" t="s">
        <v>28</v>
      </c>
      <c r="N9" s="291" t="s">
        <v>48</v>
      </c>
      <c r="O9" s="294"/>
      <c r="P9" s="294"/>
      <c r="Q9" s="298"/>
      <c r="R9" s="299"/>
      <c r="S9" s="299"/>
      <c r="T9" s="299"/>
      <c r="U9" s="299"/>
      <c r="V9" s="299"/>
      <c r="W9" s="299"/>
      <c r="X9" s="299"/>
      <c r="Y9" s="299"/>
      <c r="Z9" s="299"/>
      <c r="AA9" s="299"/>
      <c r="AB9" s="299"/>
      <c r="AC9" s="299"/>
      <c r="AD9" s="299"/>
      <c r="AE9" s="299"/>
      <c r="AF9" s="299"/>
      <c r="AG9" s="299"/>
      <c r="AH9" s="299"/>
      <c r="AI9" s="299"/>
      <c r="AJ9" s="299"/>
      <c r="AK9" s="299"/>
      <c r="AL9" s="299"/>
      <c r="AM9" s="299"/>
      <c r="AN9" s="299"/>
      <c r="AO9" s="300"/>
      <c r="AP9" s="302"/>
      <c r="AQ9" s="292"/>
      <c r="AR9" s="305"/>
      <c r="AS9" s="307"/>
      <c r="AT9" s="307"/>
      <c r="AU9" s="307"/>
      <c r="AV9" s="307"/>
      <c r="AW9" s="292"/>
      <c r="AX9" s="292"/>
      <c r="AY9" s="292"/>
      <c r="AZ9" s="292"/>
      <c r="BA9" s="292"/>
      <c r="BB9" s="292"/>
    </row>
    <row r="10" spans="1:54" ht="110" customHeight="1">
      <c r="A10" s="292"/>
      <c r="B10" s="292"/>
      <c r="C10" s="52" t="s">
        <v>49</v>
      </c>
      <c r="D10" s="52" t="s">
        <v>50</v>
      </c>
      <c r="E10" s="52" t="s">
        <v>51</v>
      </c>
      <c r="F10" s="52" t="s">
        <v>52</v>
      </c>
      <c r="G10" s="53" t="s">
        <v>53</v>
      </c>
      <c r="H10" s="393"/>
      <c r="I10" s="293"/>
      <c r="J10" s="293"/>
      <c r="K10" s="293"/>
      <c r="L10" s="293"/>
      <c r="M10" s="293"/>
      <c r="N10" s="293"/>
      <c r="O10" s="294"/>
      <c r="P10" s="294"/>
      <c r="Q10" s="13" t="s">
        <v>7</v>
      </c>
      <c r="R10" s="13" t="s">
        <v>8</v>
      </c>
      <c r="S10" s="13" t="s">
        <v>9</v>
      </c>
      <c r="T10" s="13" t="s">
        <v>8</v>
      </c>
      <c r="U10" s="13" t="s">
        <v>10</v>
      </c>
      <c r="V10" s="13" t="s">
        <v>8</v>
      </c>
      <c r="W10" s="13" t="s">
        <v>11</v>
      </c>
      <c r="X10" s="13" t="s">
        <v>8</v>
      </c>
      <c r="Y10" s="13" t="s">
        <v>12</v>
      </c>
      <c r="Z10" s="13" t="s">
        <v>8</v>
      </c>
      <c r="AA10" s="14" t="s">
        <v>13</v>
      </c>
      <c r="AB10" s="13" t="s">
        <v>8</v>
      </c>
      <c r="AC10" s="14" t="s">
        <v>14</v>
      </c>
      <c r="AD10" s="13" t="s">
        <v>8</v>
      </c>
      <c r="AE10" s="13" t="s">
        <v>15</v>
      </c>
      <c r="AF10" s="15" t="s">
        <v>16</v>
      </c>
      <c r="AG10" s="15" t="s">
        <v>17</v>
      </c>
      <c r="AH10" s="15" t="s">
        <v>18</v>
      </c>
      <c r="AI10" s="15" t="s">
        <v>19</v>
      </c>
      <c r="AJ10" s="15" t="s">
        <v>20</v>
      </c>
      <c r="AK10" s="15" t="s">
        <v>21</v>
      </c>
      <c r="AL10" s="15" t="s">
        <v>22</v>
      </c>
      <c r="AM10" s="15" t="s">
        <v>23</v>
      </c>
      <c r="AN10" s="13" t="s">
        <v>24</v>
      </c>
      <c r="AO10" s="15" t="s">
        <v>25</v>
      </c>
      <c r="AP10" s="303"/>
      <c r="AQ10" s="293"/>
      <c r="AR10" s="306"/>
      <c r="AS10" s="307"/>
      <c r="AT10" s="307"/>
      <c r="AU10" s="307"/>
      <c r="AV10" s="307"/>
      <c r="AW10" s="293"/>
      <c r="AX10" s="293"/>
      <c r="AY10" s="293"/>
      <c r="AZ10" s="293"/>
      <c r="BA10" s="293"/>
      <c r="BB10" s="293"/>
    </row>
    <row r="11" spans="1:54" ht="320">
      <c r="A11" s="360">
        <v>1</v>
      </c>
      <c r="B11" s="372" t="s">
        <v>898</v>
      </c>
      <c r="C11" s="372" t="s">
        <v>66</v>
      </c>
      <c r="D11" s="372" t="s">
        <v>66</v>
      </c>
      <c r="E11" s="372" t="s">
        <v>66</v>
      </c>
      <c r="F11" s="372" t="s">
        <v>66</v>
      </c>
      <c r="G11" s="318" t="s">
        <v>54</v>
      </c>
      <c r="H11" s="372" t="s">
        <v>899</v>
      </c>
      <c r="I11" s="384" t="s">
        <v>75</v>
      </c>
      <c r="J11" s="366">
        <f>IF(I11="","",IF(I11="Mas de 1 vez al año",5,IF(I11="Al menos 1 vez en el ultimo año",4,IF(I11="Al menos 1 vez en los ultimos 2 años",3,IF(I11="Al menos 1 vez en los ultimos 5 años",2,IF(I11="No se ha presentado en los ultimos 5 años",1,))))))</f>
        <v>1</v>
      </c>
      <c r="K11" s="354" t="str">
        <f>IF(J11&lt;=0,"",IF(J11&lt;=1,"Rara Vez",IF(J11&lt;=2,"Improbable",IF(J11&lt;=3,"Posible",IF(J11&lt;=4,"Probable","Casi seguro")))))</f>
        <v>Rara Vez</v>
      </c>
      <c r="L11" s="387">
        <v>8</v>
      </c>
      <c r="M11" s="354" t="str">
        <f>IF(L11&lt;=0,"",IF(L11&lt;=5,"Moderado",IF(L11&lt;=11,"Mayor",IF(L11&lt;=20,"Catastrofico","Catastrofico"))))</f>
        <v>Mayor</v>
      </c>
      <c r="N11" s="354" t="str">
        <f>IF(OR(AND(K11="RaraVez",M11="Insignificante"),AND(K11="Rara Vez",M11="Menor"),AND(K11="Improbable",M11="Insignificante"),AND(K11="Improbable",M11="Menor")),"Bajo",IF(OR(AND(K11="Rara Vez",M11="Moderado"),AND(K11="Improbable",M11="Moderado"),AND(K11="Posible",M11="Menor"),AND(K11="Probable",M11="Insignificante")),"Moderado",IF(OR(AND(K11="Rara Vez",M11="Mayor"),AND(K11="Improbable",M11="Mayor"),AND(K11="Posible",M11="Moderado"),AND(K11="Probable",M11="Moderado"),AND(K11="Probable",M11="Menor"),AND(K11="Casi seguro",M11="Insignificante"),AND(K11="Casi seguro",M11="Menor")),"Alto",IF(OR(AND(K11="Rara Vez",M11="Catastrofico"),AND(K11="Improbable",M11="Catastrofico"),AND(K11="Posible",M11="Catastrofico"),AND(K11="Posible",M11="Mayor"),AND(K11="Probable",M11="Catastrofico"),AND(K11="Probable",M11="Mayor"),AND(K11="Casi seguro",M11="Moderado"),AND(K11="Casi seguro",M11="Mayor"),AND(K11="Casi seguro",M11="Catastrofico")),"Extremo",""))))</f>
        <v>Alto</v>
      </c>
      <c r="O11" s="16">
        <v>1</v>
      </c>
      <c r="P11" s="16" t="s">
        <v>900</v>
      </c>
      <c r="Q11" s="21" t="s">
        <v>67</v>
      </c>
      <c r="R11" s="16">
        <f>IF(Q11="","",IF(Q11="Asignado",15,IF(Q11="No Asigando",0,)))</f>
        <v>15</v>
      </c>
      <c r="S11" s="21" t="s">
        <v>68</v>
      </c>
      <c r="T11" s="263">
        <f>IF(S11="","",IF(S11="Adecuado",15,IF(S11="inadecuado",0,)))</f>
        <v>15</v>
      </c>
      <c r="U11" s="21" t="s">
        <v>69</v>
      </c>
      <c r="V11" s="263">
        <f>IF(U11="","",IF(U11="Oportuna",15,IF(U11="inoportuna",0,)))</f>
        <v>15</v>
      </c>
      <c r="W11" s="21" t="s">
        <v>70</v>
      </c>
      <c r="X11" s="263">
        <f>IF(W11="","",IF(W11="Prevenir",15,IF(W11="Detectar",10,IF(W11="No es control",0,))))</f>
        <v>15</v>
      </c>
      <c r="Y11" s="21" t="s">
        <v>71</v>
      </c>
      <c r="Z11" s="263">
        <f>IF(Y11="","",IF(Y11="Confiable",15,IF(Y11="No confiable",0,)))</f>
        <v>15</v>
      </c>
      <c r="AA11" s="21" t="s">
        <v>72</v>
      </c>
      <c r="AB11" s="263">
        <f>IF(AA11="","",IF(AA11="Se investigan y resuelven oportunamente",15,IF(AA11="Nose investigan y resuelven oportunamente",0,)))</f>
        <v>15</v>
      </c>
      <c r="AC11" s="21" t="s">
        <v>73</v>
      </c>
      <c r="AD11" s="263">
        <f>IF(AC11="","",IF(AC11="Completa",10,IF(AC11="Incompleta,No existe",5,)))</f>
        <v>10</v>
      </c>
      <c r="AE11" s="263">
        <f>+R11+T11+V11+X11+Z11+AB11+AD11</f>
        <v>100</v>
      </c>
      <c r="AF11" s="16" t="str">
        <f>IF(AE11&lt;=0,"",IF(AE11=0,"NA",IF(AE11&lt;=85,"Debil",IF(AE11&lt;=95,"Moderado",IF(AE11&lt;=100,"Fuerte","Fuerte")))))</f>
        <v>Fuerte</v>
      </c>
      <c r="AG11" s="2" t="s">
        <v>74</v>
      </c>
      <c r="AH11" s="16" t="str">
        <f>IF(AG11="","",IF(AG11="El control no se ejecuta por parte del responsable","Debil",IF(AG11="El control se ejecuta algunas veces por parte del responsable","Moderado",IF(AG11="El control se ejecuta de manera consistente por parte del responsable","Fuerte",IF(AG11="NA","NA","""")))))</f>
        <v>Fuerte</v>
      </c>
      <c r="AI11" s="262" t="str">
        <f t="shared" ref="AI11:AI40" si="0">IF(OR(AND(AF11="Fuerte",AH11="Fuerte")),"Fuerte",IF(OR(AND(AF11="Fuerte",AH11="Moderado")),"Moderado",IF(OR(AND(AF11="Fuerte",AH11="Debil")),"Debil",IF(OR(AND(AF11="Moderado",AH11="Fuerte")),"Moderado",IF(OR(AND(AF11="Moderado",AH11="Moderado")),"Moderado",IF(OR(AND(AF11="Moderado",AH11="Debil")),"Debil",IF(OR(AND(AF11="Debil",AH11="Fuerte")),"Debil",IF(OR(AND(AF11="Debil",AH11="Moderado")),"Debil",IF(OR(AND(AF11="Debil",AH11="Debil")),"Debil",IF(OR(AND(AH11="NA")),"NA"))))))))))</f>
        <v>Fuerte</v>
      </c>
      <c r="AJ11" s="261">
        <f>IF(AI11="","",IF(AI11="Fuerte",100,IF(AI11="Moderado",50,IF(AI11="Debil",0,))))</f>
        <v>100</v>
      </c>
      <c r="AK11" s="16" t="str">
        <f t="shared" ref="AK11:AK40" si="1">IF(OR(AND(AI11="Fuerte")),"No",IF(OR(AND(AI11="Moderado")),"Si",IF(OR(AND(AI11="Debil")),"Si",IF(OR(AND(AI11="NA")),"NA"))))</f>
        <v>No</v>
      </c>
      <c r="AL11" s="372">
        <f>COUNTA(O11,O12,O13,O14,O15)</f>
        <v>2</v>
      </c>
      <c r="AM11" s="366">
        <f>(+AJ11+AJ12+AJ13+AJ14+AJ15)/AL11</f>
        <v>100</v>
      </c>
      <c r="AN11" s="372" t="str">
        <f>IF(AM11&lt;0,"",IF(AM11&lt;50,"Debil",IF(AM11&lt;=99,"Moderado",IF(AM11&lt;=100,"Fuerte","Fuerte"))))</f>
        <v>Fuerte</v>
      </c>
      <c r="AO11" s="354" t="s">
        <v>26</v>
      </c>
      <c r="AP11" s="362" t="str">
        <f>IF(OR(AND(AN11="Fuerte",AO11="directamente")),"2",IF(OR(AND(AN11="Fuerte",AO11="no disminuye")),"0",IF(OR(AND(AN11="Moderado",AO11="directamente")),"1",IF(OR(AND(AN11="Moderado",AO11="no disminuye")),"0",IF(OR(AND(AN11="Debil",AO11="directamente")),"0",IF(OR(AND(AN11="Debil",AO11="no disminuye")),"0",""))))))</f>
        <v>2</v>
      </c>
      <c r="AQ11" s="343">
        <f>+J11-AP11</f>
        <v>-1</v>
      </c>
      <c r="AR11" s="343">
        <f>+J11-AP11</f>
        <v>-1</v>
      </c>
      <c r="AS11" s="354" t="str">
        <f>IF(AQ11&lt;-1,"",IF(AQ11&lt;=1,"Rara Vez",IF(AQ11&lt;=2,"Improbable",IF(AQ11&lt;=3,"Posible",IF(AQ11&lt;=4,"Probable","Casi seguro")))))</f>
        <v>Rara Vez</v>
      </c>
      <c r="AT11" s="354" t="str">
        <f>IF(L11&lt;=0,"",IF(L11&lt;=5,"Moderado",IF(L11&lt;=11,"Mayor",IF(L11&lt;=20,"Catastrofico","Catastrofico"))))</f>
        <v>Mayor</v>
      </c>
      <c r="AU11" s="354" t="str">
        <f>IF(OR(AND(AS11="RaraVez",AT11="Insignificante"),AND(AS11="Rara Vez",AT11="Menor"),AND(AS11="Improbable",AT11="Insignificante"),AND(AS11="Improbable",AT11="Menor")),"Bajo",IF(OR(AND(AS11="Rara Vez",AT11="Moderado"),AND(AS11="Improbable",AT11="Moderado"),AND(AS11="Posible",AT11="Menor"),AND(AS11="Probable",AT11="Insignificante")),"Moderado",IF(OR(AND(AS11="Rara Vez",AT11="Mayor"),AND(AS11="Improbable",AT11="Mayor"),AND(AS11="Posible",AT11="Moderado"),AND(AS11="Probable",AT11="Moderado"),AND(AS11="Probable",AT11="Menor"),AND(AS11="Casi seguro",AT11="Insignificante"),AND(AS11="Casi seguro",AT11="Menor")),"Alto",IF(OR(AND(AS11="Rara Vez",AT11="Catastrofico"),AND(AS11="Improbable",AT11="Catastrofico"),AND(AS11="Posible",AT11="Catastrofico"),AND(AS11="Posible",AT11="Mayor"),AND(AS11="Probable",AT11="Catastrofico"),AND(AS11="Probable",AT11="Mayor"),AND(AS11="Casi seguro",AT11="Moderado"),AND(AS11="Casi seguro",AT11="Mayor"),AND(AS11="Casi seguro",AT11="Catastrofico")),"Extremo",""))))</f>
        <v>Alto</v>
      </c>
      <c r="AV11" s="357" t="str">
        <f>IF(AU11="","",IF(AU11="Extremo","Evitar el riesgo",IF(AU11="Alto","Compartir el riesgo",IF(AU11="Moderado","Reducir el riesgo",IF(AU11="Bajo","Reducir el riesgo")))))</f>
        <v>Compartir el riesgo</v>
      </c>
      <c r="AW11" s="353"/>
      <c r="AX11" s="347"/>
      <c r="AY11" s="347"/>
      <c r="AZ11" s="372"/>
      <c r="BA11" s="372"/>
      <c r="BB11" s="372"/>
    </row>
    <row r="12" spans="1:54" ht="409.6">
      <c r="A12" s="360"/>
      <c r="B12" s="373"/>
      <c r="C12" s="373"/>
      <c r="D12" s="373"/>
      <c r="E12" s="373"/>
      <c r="F12" s="373"/>
      <c r="G12" s="319"/>
      <c r="H12" s="373"/>
      <c r="I12" s="385"/>
      <c r="J12" s="367"/>
      <c r="K12" s="355"/>
      <c r="L12" s="388"/>
      <c r="M12" s="355"/>
      <c r="N12" s="355"/>
      <c r="O12" s="16">
        <v>1</v>
      </c>
      <c r="P12" s="16" t="s">
        <v>901</v>
      </c>
      <c r="Q12" s="21" t="s">
        <v>67</v>
      </c>
      <c r="R12" s="16">
        <f t="shared" ref="R12:R15" si="2">IF(Q12="","",IF(Q12="Asignado",15,IF(Q12="No Asigando",0,)))</f>
        <v>15</v>
      </c>
      <c r="S12" s="21" t="s">
        <v>68</v>
      </c>
      <c r="T12" s="263">
        <f t="shared" ref="T12:T15" si="3">IF(S12="","",IF(S12="Adecuado",15,IF(S12="inadecuado",0,)))</f>
        <v>15</v>
      </c>
      <c r="U12" s="21" t="s">
        <v>69</v>
      </c>
      <c r="V12" s="263">
        <f t="shared" ref="V12:V15" si="4">IF(U12="","",IF(U12="Oportuna",15,IF(U12="inoportuna",0,)))</f>
        <v>15</v>
      </c>
      <c r="W12" s="21" t="s">
        <v>70</v>
      </c>
      <c r="X12" s="263">
        <f t="shared" ref="X12:X15" si="5">IF(W12="","",IF(W12="Prevenir",15,IF(W12="Detectar",10,IF(W12="No es control",0,))))</f>
        <v>15</v>
      </c>
      <c r="Y12" s="21" t="s">
        <v>71</v>
      </c>
      <c r="Z12" s="263">
        <f t="shared" ref="Z12:Z15" si="6">IF(Y12="","",IF(Y12="Confiable",15,IF(Y12="No confiable",0,)))</f>
        <v>15</v>
      </c>
      <c r="AA12" s="21" t="s">
        <v>72</v>
      </c>
      <c r="AB12" s="263">
        <f t="shared" ref="AB12:AB15" si="7">IF(AA12="","",IF(AA12="Se investigan y resuelven oportunamente",15,IF(AA12="Nose investigan y resuelven oportunamente",0,)))</f>
        <v>15</v>
      </c>
      <c r="AC12" s="21" t="s">
        <v>73</v>
      </c>
      <c r="AD12" s="263">
        <f t="shared" ref="AD12:AD15" si="8">IF(AC12="","",IF(AC12="Completa",10,IF(AC12="Incompleta,No existe",5,)))</f>
        <v>10</v>
      </c>
      <c r="AE12" s="263">
        <f t="shared" ref="AE12:AE15" si="9">+R12+T12+V12+X12+Z12+AB12+AD12</f>
        <v>100</v>
      </c>
      <c r="AF12" s="16" t="str">
        <f t="shared" ref="AF12:AF15" si="10">IF(AE12&lt;=0,"",IF(AE12=0,"NA",IF(AE12&lt;=85,"Debil",IF(AE12&lt;=95,"Moderado",IF(AE12&lt;=100,"Fuerte","Fuerte")))))</f>
        <v>Fuerte</v>
      </c>
      <c r="AG12" s="2" t="s">
        <v>74</v>
      </c>
      <c r="AH12" s="16" t="str">
        <f t="shared" ref="AH12:AH15" si="11">IF(AG12="","",IF(AG12="El control no se ejecuta por parte del responsable","Debil",IF(AG12="El control se ejecuta algunas veces por parte del responsable","Moderado",IF(AG12="El control se ejecuta de manera consistente por parte del responsable","Fuerte",IF(AG12="NA","NA","""")))))</f>
        <v>Fuerte</v>
      </c>
      <c r="AI12" s="262" t="str">
        <f t="shared" si="0"/>
        <v>Fuerte</v>
      </c>
      <c r="AJ12" s="261">
        <f t="shared" ref="AJ12:AJ15" si="12">IF(AI12="","",IF(AI12="Fuerte",100,IF(AI12="Moderado",50,IF(AI12="Debil",0,))))</f>
        <v>100</v>
      </c>
      <c r="AK12" s="16" t="str">
        <f t="shared" si="1"/>
        <v>No</v>
      </c>
      <c r="AL12" s="373"/>
      <c r="AM12" s="367"/>
      <c r="AN12" s="373"/>
      <c r="AO12" s="355"/>
      <c r="AP12" s="363"/>
      <c r="AQ12" s="344"/>
      <c r="AR12" s="344"/>
      <c r="AS12" s="355"/>
      <c r="AT12" s="355"/>
      <c r="AU12" s="355"/>
      <c r="AV12" s="358"/>
      <c r="AW12" s="348"/>
      <c r="AX12" s="348"/>
      <c r="AY12" s="348"/>
      <c r="AZ12" s="370"/>
      <c r="BA12" s="373"/>
      <c r="BB12" s="373"/>
    </row>
    <row r="13" spans="1:54" ht="16">
      <c r="A13" s="360"/>
      <c r="B13" s="373"/>
      <c r="C13" s="373"/>
      <c r="D13" s="373"/>
      <c r="E13" s="373"/>
      <c r="F13" s="373"/>
      <c r="G13" s="319"/>
      <c r="H13" s="373"/>
      <c r="I13" s="385"/>
      <c r="J13" s="367"/>
      <c r="K13" s="355"/>
      <c r="L13" s="388"/>
      <c r="M13" s="355"/>
      <c r="N13" s="355"/>
      <c r="O13" s="16"/>
      <c r="P13" s="16"/>
      <c r="Q13" s="21" t="s">
        <v>63</v>
      </c>
      <c r="R13" s="16">
        <f t="shared" si="2"/>
        <v>0</v>
      </c>
      <c r="S13" s="21" t="s">
        <v>63</v>
      </c>
      <c r="T13" s="263">
        <f t="shared" si="3"/>
        <v>0</v>
      </c>
      <c r="U13" s="21" t="s">
        <v>63</v>
      </c>
      <c r="V13" s="263">
        <f t="shared" si="4"/>
        <v>0</v>
      </c>
      <c r="W13" s="21" t="s">
        <v>63</v>
      </c>
      <c r="X13" s="263">
        <f t="shared" si="5"/>
        <v>0</v>
      </c>
      <c r="Y13" s="21" t="s">
        <v>63</v>
      </c>
      <c r="Z13" s="263">
        <f t="shared" si="6"/>
        <v>0</v>
      </c>
      <c r="AA13" s="21" t="s">
        <v>63</v>
      </c>
      <c r="AB13" s="263">
        <f t="shared" si="7"/>
        <v>0</v>
      </c>
      <c r="AC13" s="21" t="s">
        <v>63</v>
      </c>
      <c r="AD13" s="263">
        <f t="shared" si="8"/>
        <v>0</v>
      </c>
      <c r="AE13" s="263">
        <f t="shared" si="9"/>
        <v>0</v>
      </c>
      <c r="AF13" s="16" t="str">
        <f t="shared" si="10"/>
        <v/>
      </c>
      <c r="AG13" s="2" t="s">
        <v>63</v>
      </c>
      <c r="AH13" s="16" t="str">
        <f t="shared" si="11"/>
        <v>NA</v>
      </c>
      <c r="AI13" s="262" t="str">
        <f t="shared" si="0"/>
        <v>NA</v>
      </c>
      <c r="AJ13" s="261">
        <f t="shared" si="12"/>
        <v>0</v>
      </c>
      <c r="AK13" s="16" t="str">
        <f t="shared" si="1"/>
        <v>NA</v>
      </c>
      <c r="AL13" s="373"/>
      <c r="AM13" s="367"/>
      <c r="AN13" s="373"/>
      <c r="AO13" s="355"/>
      <c r="AP13" s="363"/>
      <c r="AQ13" s="344"/>
      <c r="AR13" s="344"/>
      <c r="AS13" s="355"/>
      <c r="AT13" s="355"/>
      <c r="AU13" s="355"/>
      <c r="AV13" s="358"/>
      <c r="AW13" s="348"/>
      <c r="AX13" s="348"/>
      <c r="AY13" s="348"/>
      <c r="AZ13" s="370"/>
      <c r="BA13" s="373"/>
      <c r="BB13" s="373"/>
    </row>
    <row r="14" spans="1:54" ht="16">
      <c r="A14" s="360"/>
      <c r="B14" s="373"/>
      <c r="C14" s="373"/>
      <c r="D14" s="373"/>
      <c r="E14" s="373"/>
      <c r="F14" s="373"/>
      <c r="G14" s="319"/>
      <c r="H14" s="373"/>
      <c r="I14" s="385"/>
      <c r="J14" s="367"/>
      <c r="K14" s="355"/>
      <c r="L14" s="388"/>
      <c r="M14" s="355"/>
      <c r="N14" s="355"/>
      <c r="O14" s="16"/>
      <c r="P14" s="16"/>
      <c r="Q14" s="21" t="s">
        <v>63</v>
      </c>
      <c r="R14" s="16">
        <f t="shared" si="2"/>
        <v>0</v>
      </c>
      <c r="S14" s="21" t="s">
        <v>63</v>
      </c>
      <c r="T14" s="263">
        <f t="shared" si="3"/>
        <v>0</v>
      </c>
      <c r="U14" s="21" t="s">
        <v>63</v>
      </c>
      <c r="V14" s="263">
        <f t="shared" si="4"/>
        <v>0</v>
      </c>
      <c r="W14" s="21" t="s">
        <v>63</v>
      </c>
      <c r="X14" s="263">
        <f t="shared" si="5"/>
        <v>0</v>
      </c>
      <c r="Y14" s="21" t="s">
        <v>63</v>
      </c>
      <c r="Z14" s="263">
        <f t="shared" si="6"/>
        <v>0</v>
      </c>
      <c r="AA14" s="21" t="s">
        <v>63</v>
      </c>
      <c r="AB14" s="263">
        <f t="shared" si="7"/>
        <v>0</v>
      </c>
      <c r="AC14" s="21" t="s">
        <v>63</v>
      </c>
      <c r="AD14" s="263">
        <f t="shared" si="8"/>
        <v>0</v>
      </c>
      <c r="AE14" s="263">
        <f t="shared" si="9"/>
        <v>0</v>
      </c>
      <c r="AF14" s="16" t="str">
        <f t="shared" si="10"/>
        <v/>
      </c>
      <c r="AG14" s="2" t="s">
        <v>63</v>
      </c>
      <c r="AH14" s="16" t="str">
        <f t="shared" si="11"/>
        <v>NA</v>
      </c>
      <c r="AI14" s="262" t="str">
        <f t="shared" si="0"/>
        <v>NA</v>
      </c>
      <c r="AJ14" s="261">
        <f t="shared" si="12"/>
        <v>0</v>
      </c>
      <c r="AK14" s="16" t="str">
        <f t="shared" si="1"/>
        <v>NA</v>
      </c>
      <c r="AL14" s="373"/>
      <c r="AM14" s="367"/>
      <c r="AN14" s="373"/>
      <c r="AO14" s="355"/>
      <c r="AP14" s="363"/>
      <c r="AQ14" s="344"/>
      <c r="AR14" s="344"/>
      <c r="AS14" s="355"/>
      <c r="AT14" s="355"/>
      <c r="AU14" s="355"/>
      <c r="AV14" s="358"/>
      <c r="AW14" s="348"/>
      <c r="AX14" s="348"/>
      <c r="AY14" s="348"/>
      <c r="AZ14" s="370"/>
      <c r="BA14" s="373"/>
      <c r="BB14" s="373"/>
    </row>
    <row r="15" spans="1:54" ht="16">
      <c r="A15" s="360"/>
      <c r="B15" s="374"/>
      <c r="C15" s="374"/>
      <c r="D15" s="374"/>
      <c r="E15" s="374"/>
      <c r="F15" s="374"/>
      <c r="G15" s="320"/>
      <c r="H15" s="374"/>
      <c r="I15" s="386"/>
      <c r="J15" s="368"/>
      <c r="K15" s="356"/>
      <c r="L15" s="389"/>
      <c r="M15" s="356"/>
      <c r="N15" s="356"/>
      <c r="O15" s="16"/>
      <c r="P15" s="16"/>
      <c r="Q15" s="21" t="s">
        <v>63</v>
      </c>
      <c r="R15" s="16">
        <f t="shared" si="2"/>
        <v>0</v>
      </c>
      <c r="S15" s="21" t="s">
        <v>63</v>
      </c>
      <c r="T15" s="263">
        <f t="shared" si="3"/>
        <v>0</v>
      </c>
      <c r="U15" s="21" t="s">
        <v>63</v>
      </c>
      <c r="V15" s="263">
        <f t="shared" si="4"/>
        <v>0</v>
      </c>
      <c r="W15" s="21" t="s">
        <v>63</v>
      </c>
      <c r="X15" s="263">
        <f t="shared" si="5"/>
        <v>0</v>
      </c>
      <c r="Y15" s="21" t="s">
        <v>63</v>
      </c>
      <c r="Z15" s="263">
        <f t="shared" si="6"/>
        <v>0</v>
      </c>
      <c r="AA15" s="21" t="s">
        <v>63</v>
      </c>
      <c r="AB15" s="263">
        <f t="shared" si="7"/>
        <v>0</v>
      </c>
      <c r="AC15" s="21" t="s">
        <v>63</v>
      </c>
      <c r="AD15" s="263">
        <f t="shared" si="8"/>
        <v>0</v>
      </c>
      <c r="AE15" s="263">
        <f t="shared" si="9"/>
        <v>0</v>
      </c>
      <c r="AF15" s="16" t="str">
        <f t="shared" si="10"/>
        <v/>
      </c>
      <c r="AG15" s="2" t="s">
        <v>63</v>
      </c>
      <c r="AH15" s="16" t="str">
        <f t="shared" si="11"/>
        <v>NA</v>
      </c>
      <c r="AI15" s="262" t="str">
        <f t="shared" si="0"/>
        <v>NA</v>
      </c>
      <c r="AJ15" s="261">
        <f t="shared" si="12"/>
        <v>0</v>
      </c>
      <c r="AK15" s="16" t="str">
        <f t="shared" si="1"/>
        <v>NA</v>
      </c>
      <c r="AL15" s="374"/>
      <c r="AM15" s="368"/>
      <c r="AN15" s="374"/>
      <c r="AO15" s="356"/>
      <c r="AP15" s="364"/>
      <c r="AQ15" s="345"/>
      <c r="AR15" s="345"/>
      <c r="AS15" s="356"/>
      <c r="AT15" s="356"/>
      <c r="AU15" s="356"/>
      <c r="AV15" s="359"/>
      <c r="AW15" s="349"/>
      <c r="AX15" s="349"/>
      <c r="AY15" s="349"/>
      <c r="AZ15" s="371"/>
      <c r="BA15" s="374"/>
      <c r="BB15" s="374"/>
    </row>
    <row r="16" spans="1:54" ht="380">
      <c r="A16" s="360">
        <v>2</v>
      </c>
      <c r="B16" s="360" t="s">
        <v>902</v>
      </c>
      <c r="C16" s="372" t="s">
        <v>66</v>
      </c>
      <c r="D16" s="360" t="s">
        <v>66</v>
      </c>
      <c r="E16" s="360" t="s">
        <v>66</v>
      </c>
      <c r="F16" s="360" t="s">
        <v>66</v>
      </c>
      <c r="G16" s="318" t="s">
        <v>54</v>
      </c>
      <c r="H16" s="360" t="s">
        <v>903</v>
      </c>
      <c r="I16" s="321" t="s">
        <v>75</v>
      </c>
      <c r="J16" s="366">
        <f>IF(I16="","",IF(I16="Mas de 1 vez al año",5,IF(I16="Al menos 1 vez en el ultimo año",4,IF(I16="Al menos 1 vez en los ultimos 2 años",3,IF(I16="Al menos 1 vez en los ultimos 5 años",2,IF(I16="No se ha presentado en los ultimos 5 años",1,))))))</f>
        <v>1</v>
      </c>
      <c r="K16" s="315" t="str">
        <f>IF(J16&lt;=0,"",IF(J16&lt;=1,"Rara Vez",IF(J16&lt;=2,"Improbable",IF(J16&lt;=3,"Posible",IF(J16&lt;=4,"Probable","Casi seguro")))))</f>
        <v>Rara Vez</v>
      </c>
      <c r="L16" s="346">
        <v>8</v>
      </c>
      <c r="M16" s="315" t="str">
        <f>IF(L16&lt;=0,"",IF(L16&lt;=5,"Moderado",IF(L16&lt;=11,"Mayor",IF(L16&lt;=20,"Catastrofico","Catastrofico"))))</f>
        <v>Mayor</v>
      </c>
      <c r="N16" s="315" t="str">
        <f>IF(OR(AND(K16="RaraVez",M16="Insignificante"),AND(K16="Rara Vez",M16="Menor"),AND(K16="Improbable",M16="Insignificante"),AND(K16="Improbable",M16="Menor")),"Bajo",IF(OR(AND(K16="Rara Vez",M16="Moderado"),AND(K16="Improbable",M16="Moderado"),AND(K16="Posible",M16="Menor"),AND(K16="Probable",M16="Insignificante")),"Moderado",IF(OR(AND(K16="Rara Vez",M16="Mayor"),AND(K16="Improbable",M16="Mayor"),AND(K16="Posible",M16="Moderado"),AND(K16="Probable",M16="Moderado"),AND(K16="Probable",M16="Menor"),AND(K16="Casi seguro",M16="Insignificante"),AND(K16="Casi seguro",M16="Menor")),"Alto",IF(OR(AND(K16="Rara Vez",M16="Catastrofico"),AND(K16="Improbable",M16="Catastrofico"),AND(K16="Posible",M16="Catastrofico"),AND(K16="Posible",M16="Mayor"),AND(K16="Probable",M16="Catastrofico"),AND(K16="Probable",M16="Mayor"),AND(K16="Casi seguro",M16="Moderado"),AND(K16="Casi seguro",M16="Mayor"),AND(K16="Casi seguro",M16="Catastrofico")),"Extremo",""))))</f>
        <v>Alto</v>
      </c>
      <c r="O16" s="16">
        <v>1</v>
      </c>
      <c r="P16" s="16" t="s">
        <v>904</v>
      </c>
      <c r="Q16" s="21" t="s">
        <v>67</v>
      </c>
      <c r="R16" s="16">
        <f>IF(Q16="","",IF(Q16="Asignado",15,IF(Q16="No Asigando",0,)))</f>
        <v>15</v>
      </c>
      <c r="S16" s="21" t="s">
        <v>68</v>
      </c>
      <c r="T16" s="263">
        <f>IF(S16="","",IF(S16="Adecuado",15,IF(S16="inadecuado",0,)))</f>
        <v>15</v>
      </c>
      <c r="U16" s="21" t="s">
        <v>69</v>
      </c>
      <c r="V16" s="263">
        <f>IF(U16="","",IF(U16="Oportuna",15,IF(U16="inoportuna",0,)))</f>
        <v>15</v>
      </c>
      <c r="W16" s="21" t="s">
        <v>70</v>
      </c>
      <c r="X16" s="263">
        <f>IF(W16="","",IF(W16="Prevenir",15,IF(W16="Detectar",10,IF(W16="No es control",0,))))</f>
        <v>15</v>
      </c>
      <c r="Y16" s="21" t="s">
        <v>71</v>
      </c>
      <c r="Z16" s="263">
        <f>IF(Y16="","",IF(Y16="Confiable",15,IF(Y16="No confiable",0,)))</f>
        <v>15</v>
      </c>
      <c r="AA16" s="21" t="s">
        <v>72</v>
      </c>
      <c r="AB16" s="263">
        <f>IF(AA16="","",IF(AA16="Se investigan y resuelven oportunamente",15,IF(AA16="Nose investigan y resuelven oportunamente",0,)))</f>
        <v>15</v>
      </c>
      <c r="AC16" s="21" t="s">
        <v>73</v>
      </c>
      <c r="AD16" s="263">
        <f>IF(AC16="","",IF(AC16="Completa",10,IF(AC16="Incompleta,No existe",5,)))</f>
        <v>10</v>
      </c>
      <c r="AE16" s="263">
        <f>+R16+T16+V16+X16+Z16+AB16+AD16</f>
        <v>100</v>
      </c>
      <c r="AF16" s="16" t="str">
        <f>IF(AE16&lt;=0,"",IF(AE16=0,"NA",IF(AE16&lt;=85,"Debil",IF(AE16&lt;=95,"Moderado",IF(AE16&lt;=100,"Fuerte","Fuerte")))))</f>
        <v>Fuerte</v>
      </c>
      <c r="AG16" s="2" t="s">
        <v>74</v>
      </c>
      <c r="AH16" s="16" t="str">
        <f>IF(AG16="","",IF(AG16="El control no se ejecuta por parte del responsable","Debil",IF(AG16="El control se ejecuta algunas veces por parte del responsable","Moderado",IF(AG16="El control se ejecuta de manera consistente por parte del responsable","Fuerte",IF(AG16="NA","NA","""")))))</f>
        <v>Fuerte</v>
      </c>
      <c r="AI16" s="262" t="str">
        <f t="shared" si="0"/>
        <v>Fuerte</v>
      </c>
      <c r="AJ16" s="261">
        <f>IF(AI16="","",IF(AI16="Fuerte",100,IF(AI16="Moderado",50,IF(AI16="Debil",0,))))</f>
        <v>100</v>
      </c>
      <c r="AK16" s="16" t="str">
        <f t="shared" si="1"/>
        <v>No</v>
      </c>
      <c r="AL16" s="360">
        <f>COUNTA(O16,O17,O18,O19,O20)</f>
        <v>1</v>
      </c>
      <c r="AM16" s="361">
        <f>(+AJ16+AJ17+AJ18+AJ19+AJ20)/AL16</f>
        <v>100</v>
      </c>
      <c r="AN16" s="360" t="str">
        <f>IF(AM16&lt;0,"",IF(AM16&lt;50,"Debil",IF(AM16&lt;=99,"Moderado",IF(AM16&lt;=100,"Fuerte","Fuerte"))))</f>
        <v>Fuerte</v>
      </c>
      <c r="AO16" s="315" t="s">
        <v>26</v>
      </c>
      <c r="AP16" s="362" t="str">
        <f>IF(OR(AND(AN16="Fuerte",AO16="directamente")),"2",IF(OR(AND(AN16="Fuerte",AO16="no disminuye")),"0",IF(OR(AND(AN16="Moderado",AO16="directamente")),"1",IF(OR(AND(AN16="Moderado",AO16="no disminuye")),"0",IF(OR(AND(AN16="Debil",AO16="directamente")),"0",IF(OR(AND(AN16="Debil",AO16="no disminuye")),"0",""))))))</f>
        <v>2</v>
      </c>
      <c r="AQ16" s="341">
        <f>+J16-AP16</f>
        <v>-1</v>
      </c>
      <c r="AR16" s="343">
        <f>+J16-AP16</f>
        <v>-1</v>
      </c>
      <c r="AS16" s="315" t="str">
        <f>IF(AQ16&lt;-1,"",IF(AQ16&lt;=1,"Rara Vez",IF(AQ16&lt;=2,"Improbable",IF(AQ16&lt;=3,"Posible",IF(AQ16&lt;=4,"Probable","Casi seguro")))))</f>
        <v>Rara Vez</v>
      </c>
      <c r="AT16" s="315" t="str">
        <f>IF(L16&lt;=0,"",IF(L16&lt;=5,"Moderado",IF(L16&lt;=11,"Mayor",IF(L16&lt;=20,"Catastrofico","Catastrofico"))))</f>
        <v>Mayor</v>
      </c>
      <c r="AU16" s="354" t="str">
        <f>IF(OR(AND(AS16="RaraVez",AT16="Insignificante"),AND(AS16="Rara Vez",AT16="Menor"),AND(AS16="Improbable",AT16="Insignificante"),AND(AS16="Improbable",AT16="Menor")),"Bajo",IF(OR(AND(AS16="Rara Vez",AT16="Moderado"),AND(AS16="Improbable",AT16="Moderado"),AND(AS16="Posible",AT16="Menor"),AND(AS16="Probable",AT16="Insignificante")),"Moderado",IF(OR(AND(AS16="Rara Vez",AT16="Mayor"),AND(AS16="Improbable",AT16="Mayor"),AND(AS16="Posible",AT16="Moderado"),AND(AS16="Probable",AT16="Moderado"),AND(AS16="Probable",AT16="Menor"),AND(AS16="Casi seguro",AT16="Insignificante"),AND(AS16="Casi seguro",AT16="Menor")),"Alto",IF(OR(AND(AS16="Rara Vez",AT16="Catastrofico"),AND(AS16="Improbable",AT16="Catastrofico"),AND(AS16="Posible",AT16="Catastrofico"),AND(AS16="Posible",AT16="Mayor"),AND(AS16="Probable",AT16="Catastrofico"),AND(AS16="Probable",AT16="Mayor"),AND(AS16="Casi seguro",AT16="Moderado"),AND(AS16="Casi seguro",AT16="Mayor"),AND(AS16="Casi seguro",AT16="Catastrofico")),"Extremo",""))))</f>
        <v>Alto</v>
      </c>
      <c r="AV16" s="357" t="str">
        <f>IF(AU16="","",IF(AU16="Extremo","Evitar el riesgo",IF(AU16="Alto","Compartir el riesgo",IF(AU16="Moderado","Reducir el riesgo",IF(AU16="Bajo","Reducir el riesgo")))))</f>
        <v>Compartir el riesgo</v>
      </c>
      <c r="AW16" s="353"/>
      <c r="AX16" s="347"/>
      <c r="AY16" s="347"/>
      <c r="AZ16" s="372"/>
      <c r="BA16" s="372"/>
      <c r="BB16" s="372"/>
    </row>
    <row r="17" spans="1:54" ht="16">
      <c r="A17" s="360"/>
      <c r="B17" s="360"/>
      <c r="C17" s="373"/>
      <c r="D17" s="360"/>
      <c r="E17" s="360"/>
      <c r="F17" s="360"/>
      <c r="G17" s="319"/>
      <c r="H17" s="360"/>
      <c r="I17" s="321"/>
      <c r="J17" s="367"/>
      <c r="K17" s="315"/>
      <c r="L17" s="346"/>
      <c r="M17" s="315"/>
      <c r="N17" s="315"/>
      <c r="O17" s="16"/>
      <c r="P17" s="16"/>
      <c r="Q17" s="21" t="s">
        <v>63</v>
      </c>
      <c r="R17" s="16">
        <f t="shared" ref="R17:R20" si="13">IF(Q17="","",IF(Q17="Asignado",15,IF(Q17="No Asigando",0,)))</f>
        <v>0</v>
      </c>
      <c r="S17" s="21" t="s">
        <v>63</v>
      </c>
      <c r="T17" s="263">
        <f t="shared" ref="T17:T20" si="14">IF(S17="","",IF(S17="Adecuado",15,IF(S17="inadecuado",0,)))</f>
        <v>0</v>
      </c>
      <c r="U17" s="21" t="s">
        <v>63</v>
      </c>
      <c r="V17" s="263">
        <f t="shared" ref="V17:V20" si="15">IF(U17="","",IF(U17="Oportuna",15,IF(U17="inoportuna",0,)))</f>
        <v>0</v>
      </c>
      <c r="W17" s="21" t="s">
        <v>63</v>
      </c>
      <c r="X17" s="263">
        <f t="shared" ref="X17:X20" si="16">IF(W17="","",IF(W17="Prevenir",15,IF(W17="Detectar",10,IF(W17="No es control",0,))))</f>
        <v>0</v>
      </c>
      <c r="Y17" s="21" t="s">
        <v>63</v>
      </c>
      <c r="Z17" s="263">
        <f t="shared" ref="Z17:Z20" si="17">IF(Y17="","",IF(Y17="Confiable",15,IF(Y17="No confiable",0,)))</f>
        <v>0</v>
      </c>
      <c r="AA17" s="21" t="s">
        <v>63</v>
      </c>
      <c r="AB17" s="263">
        <f t="shared" ref="AB17:AB20" si="18">IF(AA17="","",IF(AA17="Se investigan y resuelven oportunamente",15,IF(AA17="Nose investigan y resuelven oportunamente",0,)))</f>
        <v>0</v>
      </c>
      <c r="AC17" s="21" t="s">
        <v>63</v>
      </c>
      <c r="AD17" s="263">
        <f t="shared" ref="AD17:AD20" si="19">IF(AC17="","",IF(AC17="Completa",10,IF(AC17="Incompleta,No existe",5,)))</f>
        <v>0</v>
      </c>
      <c r="AE17" s="263">
        <f t="shared" ref="AE17:AE20" si="20">+R17+T17+V17+X17+Z17+AB17+AD17</f>
        <v>0</v>
      </c>
      <c r="AF17" s="16" t="str">
        <f t="shared" ref="AF17:AF20" si="21">IF(AE17&lt;=0,"",IF(AE17=0,"NA",IF(AE17&lt;=85,"Debil",IF(AE17&lt;=95,"Moderado",IF(AE17&lt;=100,"Fuerte","Fuerte")))))</f>
        <v/>
      </c>
      <c r="AG17" s="2" t="s">
        <v>63</v>
      </c>
      <c r="AH17" s="16" t="str">
        <f t="shared" ref="AH17:AH20" si="22">IF(AG17="","",IF(AG17="El control no se ejecuta por parte del responsable","Debil",IF(AG17="El control se ejecuta algunas veces por parte del responsable","Moderado",IF(AG17="El control se ejecuta de manera consistente por parte del responsable","Fuerte",IF(AG17="NA","NA","""")))))</f>
        <v>NA</v>
      </c>
      <c r="AI17" s="262" t="str">
        <f t="shared" si="0"/>
        <v>NA</v>
      </c>
      <c r="AJ17" s="261">
        <f t="shared" ref="AJ17:AJ20" si="23">IF(AI17="","",IF(AI17="Fuerte",100,IF(AI17="Moderado",50,IF(AI17="Debil",0,))))</f>
        <v>0</v>
      </c>
      <c r="AK17" s="16" t="str">
        <f t="shared" si="1"/>
        <v>NA</v>
      </c>
      <c r="AL17" s="360"/>
      <c r="AM17" s="361"/>
      <c r="AN17" s="360"/>
      <c r="AO17" s="315"/>
      <c r="AP17" s="363"/>
      <c r="AQ17" s="365"/>
      <c r="AR17" s="344"/>
      <c r="AS17" s="315"/>
      <c r="AT17" s="315"/>
      <c r="AU17" s="355"/>
      <c r="AV17" s="358" t="str">
        <f t="shared" ref="AV17:AV20" si="24">IF(AU17="","",IF(AU17="El control no se ejecuta por parte del responsable","Debil",IF(AU17="El control se ejecuta algunas veces por parte del responsable","Moderado",IF(AU17="El control se ejecuta de manera consistente por parte del responsable","Fuerte","Fuerte"))))</f>
        <v/>
      </c>
      <c r="AW17" s="348"/>
      <c r="AX17" s="348"/>
      <c r="AY17" s="348"/>
      <c r="AZ17" s="370"/>
      <c r="BA17" s="373"/>
      <c r="BB17" s="373"/>
    </row>
    <row r="18" spans="1:54" ht="16">
      <c r="A18" s="360"/>
      <c r="B18" s="360"/>
      <c r="C18" s="373"/>
      <c r="D18" s="360"/>
      <c r="E18" s="360"/>
      <c r="F18" s="360"/>
      <c r="G18" s="319"/>
      <c r="H18" s="360"/>
      <c r="I18" s="321"/>
      <c r="J18" s="367"/>
      <c r="K18" s="315"/>
      <c r="L18" s="346"/>
      <c r="M18" s="315"/>
      <c r="N18" s="315"/>
      <c r="O18" s="16"/>
      <c r="P18" s="16"/>
      <c r="Q18" s="21" t="s">
        <v>63</v>
      </c>
      <c r="R18" s="16">
        <f t="shared" si="13"/>
        <v>0</v>
      </c>
      <c r="S18" s="21" t="s">
        <v>63</v>
      </c>
      <c r="T18" s="263">
        <f t="shared" si="14"/>
        <v>0</v>
      </c>
      <c r="U18" s="21" t="s">
        <v>63</v>
      </c>
      <c r="V18" s="263">
        <f t="shared" si="15"/>
        <v>0</v>
      </c>
      <c r="W18" s="21" t="s">
        <v>63</v>
      </c>
      <c r="X18" s="263">
        <f t="shared" si="16"/>
        <v>0</v>
      </c>
      <c r="Y18" s="21" t="s">
        <v>63</v>
      </c>
      <c r="Z18" s="263">
        <f t="shared" si="17"/>
        <v>0</v>
      </c>
      <c r="AA18" s="21" t="s">
        <v>63</v>
      </c>
      <c r="AB18" s="263">
        <f t="shared" si="18"/>
        <v>0</v>
      </c>
      <c r="AC18" s="21" t="s">
        <v>63</v>
      </c>
      <c r="AD18" s="263">
        <f t="shared" si="19"/>
        <v>0</v>
      </c>
      <c r="AE18" s="263">
        <f t="shared" si="20"/>
        <v>0</v>
      </c>
      <c r="AF18" s="16" t="str">
        <f t="shared" si="21"/>
        <v/>
      </c>
      <c r="AG18" s="2" t="s">
        <v>63</v>
      </c>
      <c r="AH18" s="16" t="str">
        <f t="shared" si="22"/>
        <v>NA</v>
      </c>
      <c r="AI18" s="262" t="str">
        <f t="shared" si="0"/>
        <v>NA</v>
      </c>
      <c r="AJ18" s="261">
        <f t="shared" si="23"/>
        <v>0</v>
      </c>
      <c r="AK18" s="16" t="str">
        <f t="shared" si="1"/>
        <v>NA</v>
      </c>
      <c r="AL18" s="360"/>
      <c r="AM18" s="361"/>
      <c r="AN18" s="360"/>
      <c r="AO18" s="315"/>
      <c r="AP18" s="363"/>
      <c r="AQ18" s="365"/>
      <c r="AR18" s="344"/>
      <c r="AS18" s="315"/>
      <c r="AT18" s="315"/>
      <c r="AU18" s="355"/>
      <c r="AV18" s="358" t="str">
        <f t="shared" si="24"/>
        <v/>
      </c>
      <c r="AW18" s="348"/>
      <c r="AX18" s="348"/>
      <c r="AY18" s="348"/>
      <c r="AZ18" s="370"/>
      <c r="BA18" s="373"/>
      <c r="BB18" s="373"/>
    </row>
    <row r="19" spans="1:54" ht="16">
      <c r="A19" s="360"/>
      <c r="B19" s="360"/>
      <c r="C19" s="373"/>
      <c r="D19" s="360"/>
      <c r="E19" s="360"/>
      <c r="F19" s="360"/>
      <c r="G19" s="319"/>
      <c r="H19" s="360"/>
      <c r="I19" s="321"/>
      <c r="J19" s="367"/>
      <c r="K19" s="315"/>
      <c r="L19" s="346"/>
      <c r="M19" s="315"/>
      <c r="N19" s="315"/>
      <c r="O19" s="16"/>
      <c r="P19" s="16"/>
      <c r="Q19" s="21" t="s">
        <v>63</v>
      </c>
      <c r="R19" s="16">
        <f t="shared" si="13"/>
        <v>0</v>
      </c>
      <c r="S19" s="21" t="s">
        <v>63</v>
      </c>
      <c r="T19" s="263">
        <f t="shared" si="14"/>
        <v>0</v>
      </c>
      <c r="U19" s="21" t="s">
        <v>63</v>
      </c>
      <c r="V19" s="263">
        <f t="shared" si="15"/>
        <v>0</v>
      </c>
      <c r="W19" s="21" t="s">
        <v>63</v>
      </c>
      <c r="X19" s="263">
        <f t="shared" si="16"/>
        <v>0</v>
      </c>
      <c r="Y19" s="21" t="s">
        <v>63</v>
      </c>
      <c r="Z19" s="263">
        <f t="shared" si="17"/>
        <v>0</v>
      </c>
      <c r="AA19" s="21" t="s">
        <v>63</v>
      </c>
      <c r="AB19" s="263">
        <f t="shared" si="18"/>
        <v>0</v>
      </c>
      <c r="AC19" s="21" t="s">
        <v>63</v>
      </c>
      <c r="AD19" s="263">
        <f t="shared" si="19"/>
        <v>0</v>
      </c>
      <c r="AE19" s="263">
        <f t="shared" si="20"/>
        <v>0</v>
      </c>
      <c r="AF19" s="16" t="str">
        <f t="shared" si="21"/>
        <v/>
      </c>
      <c r="AG19" s="2" t="s">
        <v>63</v>
      </c>
      <c r="AH19" s="16" t="str">
        <f t="shared" si="22"/>
        <v>NA</v>
      </c>
      <c r="AI19" s="262" t="str">
        <f t="shared" si="0"/>
        <v>NA</v>
      </c>
      <c r="AJ19" s="261">
        <f t="shared" si="23"/>
        <v>0</v>
      </c>
      <c r="AK19" s="16" t="str">
        <f t="shared" si="1"/>
        <v>NA</v>
      </c>
      <c r="AL19" s="360"/>
      <c r="AM19" s="361"/>
      <c r="AN19" s="360"/>
      <c r="AO19" s="315"/>
      <c r="AP19" s="363"/>
      <c r="AQ19" s="365"/>
      <c r="AR19" s="344"/>
      <c r="AS19" s="315"/>
      <c r="AT19" s="315"/>
      <c r="AU19" s="355"/>
      <c r="AV19" s="358" t="str">
        <f t="shared" si="24"/>
        <v/>
      </c>
      <c r="AW19" s="348"/>
      <c r="AX19" s="348"/>
      <c r="AY19" s="348"/>
      <c r="AZ19" s="370"/>
      <c r="BA19" s="373"/>
      <c r="BB19" s="373"/>
    </row>
    <row r="20" spans="1:54" ht="16">
      <c r="A20" s="360"/>
      <c r="B20" s="360"/>
      <c r="C20" s="374"/>
      <c r="D20" s="360"/>
      <c r="E20" s="360"/>
      <c r="F20" s="360"/>
      <c r="G20" s="320"/>
      <c r="H20" s="360"/>
      <c r="I20" s="321"/>
      <c r="J20" s="368"/>
      <c r="K20" s="315"/>
      <c r="L20" s="346"/>
      <c r="M20" s="315"/>
      <c r="N20" s="315"/>
      <c r="O20" s="16"/>
      <c r="P20" s="16"/>
      <c r="Q20" s="21" t="s">
        <v>63</v>
      </c>
      <c r="R20" s="16">
        <f t="shared" si="13"/>
        <v>0</v>
      </c>
      <c r="S20" s="21" t="s">
        <v>63</v>
      </c>
      <c r="T20" s="263">
        <f t="shared" si="14"/>
        <v>0</v>
      </c>
      <c r="U20" s="21" t="s">
        <v>63</v>
      </c>
      <c r="V20" s="263">
        <f t="shared" si="15"/>
        <v>0</v>
      </c>
      <c r="W20" s="21" t="s">
        <v>63</v>
      </c>
      <c r="X20" s="263">
        <f t="shared" si="16"/>
        <v>0</v>
      </c>
      <c r="Y20" s="21" t="s">
        <v>63</v>
      </c>
      <c r="Z20" s="263">
        <f t="shared" si="17"/>
        <v>0</v>
      </c>
      <c r="AA20" s="21" t="s">
        <v>63</v>
      </c>
      <c r="AB20" s="263">
        <f t="shared" si="18"/>
        <v>0</v>
      </c>
      <c r="AC20" s="21" t="s">
        <v>63</v>
      </c>
      <c r="AD20" s="263">
        <f t="shared" si="19"/>
        <v>0</v>
      </c>
      <c r="AE20" s="263">
        <f t="shared" si="20"/>
        <v>0</v>
      </c>
      <c r="AF20" s="16" t="str">
        <f t="shared" si="21"/>
        <v/>
      </c>
      <c r="AG20" s="2" t="s">
        <v>63</v>
      </c>
      <c r="AH20" s="16" t="str">
        <f t="shared" si="22"/>
        <v>NA</v>
      </c>
      <c r="AI20" s="262" t="str">
        <f t="shared" si="0"/>
        <v>NA</v>
      </c>
      <c r="AJ20" s="261">
        <f t="shared" si="23"/>
        <v>0</v>
      </c>
      <c r="AK20" s="16" t="str">
        <f t="shared" si="1"/>
        <v>NA</v>
      </c>
      <c r="AL20" s="360"/>
      <c r="AM20" s="361"/>
      <c r="AN20" s="360"/>
      <c r="AO20" s="315"/>
      <c r="AP20" s="364"/>
      <c r="AQ20" s="365"/>
      <c r="AR20" s="345"/>
      <c r="AS20" s="315"/>
      <c r="AT20" s="315"/>
      <c r="AU20" s="356"/>
      <c r="AV20" s="359" t="str">
        <f t="shared" si="24"/>
        <v/>
      </c>
      <c r="AW20" s="349"/>
      <c r="AX20" s="349"/>
      <c r="AY20" s="349"/>
      <c r="AZ20" s="371"/>
      <c r="BA20" s="374"/>
      <c r="BB20" s="374"/>
    </row>
    <row r="21" spans="1:54" ht="272">
      <c r="A21" s="360">
        <v>3</v>
      </c>
      <c r="B21" s="372" t="s">
        <v>905</v>
      </c>
      <c r="C21" s="372" t="s">
        <v>66</v>
      </c>
      <c r="D21" s="372" t="s">
        <v>66</v>
      </c>
      <c r="E21" s="372" t="s">
        <v>66</v>
      </c>
      <c r="F21" s="372" t="s">
        <v>66</v>
      </c>
      <c r="G21" s="318" t="s">
        <v>54</v>
      </c>
      <c r="H21" s="372" t="s">
        <v>906</v>
      </c>
      <c r="I21" s="384" t="s">
        <v>75</v>
      </c>
      <c r="J21" s="366">
        <f>IF(I21="","",IF(I21="Mas de 1 vez al año",5,IF(I21="Al menos 1 vez en el ultimo año",4,IF(I21="Al menos 1 vez en los ultimos 2 años",3,IF(I21="Al menos 1 vez en los ultimos 5 años",2,IF(I21="No se ha presentado en los ultimos 5 años",1,))))))</f>
        <v>1</v>
      </c>
      <c r="K21" s="354" t="str">
        <f>IF(J21&lt;=0,"",IF(J21&lt;=1,"Rara Vez",IF(J21&lt;=2,"Improbable",IF(J21&lt;=3,"Posible",IF(J21&lt;=4,"Probable","Casi seguro")))))</f>
        <v>Rara Vez</v>
      </c>
      <c r="L21" s="387">
        <v>8</v>
      </c>
      <c r="M21" s="354" t="str">
        <f>IF(L21&lt;=0,"",IF(L21&lt;=5,"Moderado",IF(L21&lt;=11,"Mayor",IF(L21&lt;=20,"Catastrofico","Catastrofico"))))</f>
        <v>Mayor</v>
      </c>
      <c r="N21" s="354" t="str">
        <f>IF(OR(AND(K21="RaraVez",M21="Insignificante"),AND(K21="Rara Vez",M21="Menor"),AND(K21="Improbable",M21="Insignificante"),AND(K21="Improbable",M21="Menor")),"Bajo",IF(OR(AND(K21="Rara Vez",M21="Moderado"),AND(K21="Improbable",M21="Moderado"),AND(K21="Posible",M21="Menor"),AND(K21="Probable",M21="Insignificante")),"Moderado",IF(OR(AND(K21="Rara Vez",M21="Mayor"),AND(K21="Improbable",M21="Mayor"),AND(K21="Posible",M21="Moderado"),AND(K21="Probable",M21="Moderado"),AND(K21="Probable",M21="Menor"),AND(K21="Casi seguro",M21="Insignificante"),AND(K21="Casi seguro",M21="Menor")),"Alto",IF(OR(AND(K21="Rara Vez",M21="Catastrofico"),AND(K21="Improbable",M21="Catastrofico"),AND(K21="Posible",M21="Catastrofico"),AND(K21="Posible",M21="Mayor"),AND(K21="Probable",M21="Catastrofico"),AND(K21="Probable",M21="Mayor"),AND(K21="Casi seguro",M21="Moderado"),AND(K21="Casi seguro",M21="Mayor"),AND(K21="Casi seguro",M21="Catastrofico")),"Extremo",""))))</f>
        <v>Alto</v>
      </c>
      <c r="O21" s="16">
        <v>1</v>
      </c>
      <c r="P21" s="16" t="s">
        <v>907</v>
      </c>
      <c r="Q21" s="21" t="s">
        <v>67</v>
      </c>
      <c r="R21" s="16">
        <f>IF(Q21="","",IF(Q21="Asignado",15,IF(Q21="No Asigando",0,)))</f>
        <v>15</v>
      </c>
      <c r="S21" s="21" t="s">
        <v>68</v>
      </c>
      <c r="T21" s="263">
        <f>IF(S21="","",IF(S21="Adecuado",15,IF(S21="inadecuado",0,)))</f>
        <v>15</v>
      </c>
      <c r="U21" s="21" t="s">
        <v>69</v>
      </c>
      <c r="V21" s="263">
        <f>IF(U21="","",IF(U21="Oportuna",15,IF(U21="inoportuna",0,)))</f>
        <v>15</v>
      </c>
      <c r="W21" s="21" t="s">
        <v>70</v>
      </c>
      <c r="X21" s="263">
        <f>IF(W21="","",IF(W21="Prevenir",15,IF(W21="Detectar",10,IF(W21="No es control",0,))))</f>
        <v>15</v>
      </c>
      <c r="Y21" s="21" t="s">
        <v>71</v>
      </c>
      <c r="Z21" s="263">
        <f>IF(Y21="","",IF(Y21="Confiable",15,IF(Y21="No confiable",0,)))</f>
        <v>15</v>
      </c>
      <c r="AA21" s="21" t="s">
        <v>72</v>
      </c>
      <c r="AB21" s="263">
        <f>IF(AA21="","",IF(AA21="Se investigan y resuelven oportunamente",15,IF(AA21="Nose investigan y resuelven oportunamente",0,)))</f>
        <v>15</v>
      </c>
      <c r="AC21" s="21" t="s">
        <v>73</v>
      </c>
      <c r="AD21" s="263">
        <f>IF(AC21="","",IF(AC21="Completa",10,IF(AC21="Incompleta,No existe",5,)))</f>
        <v>10</v>
      </c>
      <c r="AE21" s="263">
        <f>+R21+T21+V21+X21+Z21+AB21+AD21</f>
        <v>100</v>
      </c>
      <c r="AF21" s="16" t="str">
        <f>IF(AE21&lt;=0,"",IF(AE21=0,"NA",IF(AE21&lt;=85,"Debil",IF(AE21&lt;=95,"Moderado",IF(AE21&lt;=100,"Fuerte","Fuerte")))))</f>
        <v>Fuerte</v>
      </c>
      <c r="AG21" s="2" t="s">
        <v>74</v>
      </c>
      <c r="AH21" s="16" t="str">
        <f>IF(AG21="","",IF(AG21="El control no se ejecuta por parte del responsable","Debil",IF(AG21="El control se ejecuta algunas veces por parte del responsable","Moderado",IF(AG21="El control se ejecuta de manera consistente por parte del responsable","Fuerte",IF(AG21="NA","NA","""")))))</f>
        <v>Fuerte</v>
      </c>
      <c r="AI21" s="262" t="str">
        <f t="shared" si="0"/>
        <v>Fuerte</v>
      </c>
      <c r="AJ21" s="261">
        <f>IF(AI21="","",IF(AI21="Fuerte",100,IF(AI21="Moderado",50,IF(AI21="Debil",0,))))</f>
        <v>100</v>
      </c>
      <c r="AK21" s="16" t="str">
        <f t="shared" si="1"/>
        <v>No</v>
      </c>
      <c r="AL21" s="372">
        <f>COUNTA(O21,O22,O23,O24,O25)</f>
        <v>1</v>
      </c>
      <c r="AM21" s="366">
        <f>(+AJ21+AJ22+AJ23+AJ24+AJ25)/AL21</f>
        <v>100</v>
      </c>
      <c r="AN21" s="372" t="str">
        <f>IF(AM21&lt;0,"",IF(AM21&lt;50,"Debil",IF(AM21&lt;=99,"Moderado",IF(AM21&lt;=100,"Fuerte","Fuerte"))))</f>
        <v>Fuerte</v>
      </c>
      <c r="AO21" s="354" t="s">
        <v>26</v>
      </c>
      <c r="AP21" s="362" t="str">
        <f>IF(OR(AND(AN21="Fuerte",AO21="directamente")),"2",IF(OR(AND(AN21="Fuerte",AO21="no disminuye")),"0",IF(OR(AND(AN21="Moderado",AO21="directamente")),"1",IF(OR(AND(AN21="Moderado",AO21="no disminuye")),"0",IF(OR(AND(AN21="Debil",AO21="directamente")),"0",IF(OR(AND(AN21="Debil",AO21="no disminuye")),"0",""))))))</f>
        <v>2</v>
      </c>
      <c r="AQ21" s="343">
        <f>+J21-AP21</f>
        <v>-1</v>
      </c>
      <c r="AR21" s="343">
        <f>+J21-AP21</f>
        <v>-1</v>
      </c>
      <c r="AS21" s="354" t="str">
        <f>IF(AQ21&lt;-1,"",IF(AQ21&lt;=1,"Rara Vez",IF(AQ21&lt;=2,"Improbable",IF(AQ21&lt;=3,"Posible",IF(AQ21&lt;=4,"Probable","Casi seguro")))))</f>
        <v>Rara Vez</v>
      </c>
      <c r="AT21" s="354" t="str">
        <f>IF(L21&lt;=0,"",IF(L21&lt;=5,"Moderado",IF(L21&lt;=11,"Mayor",IF(L21&lt;=20,"Catastrofico","Catastrofico"))))</f>
        <v>Mayor</v>
      </c>
      <c r="AU21" s="354" t="str">
        <f>IF(OR(AND(AS21="RaraVez",AT21="Insignificante"),AND(AS21="Rara Vez",AT21="Menor"),AND(AS21="Improbable",AT21="Insignificante"),AND(AS21="Improbable",AT21="Menor")),"Bajo",IF(OR(AND(AS21="Rara Vez",AT21="Moderado"),AND(AS21="Improbable",AT21="Moderado"),AND(AS21="Posible",AT21="Menor"),AND(AS21="Probable",AT21="Insignificante")),"Moderado",IF(OR(AND(AS21="Rara Vez",AT21="Mayor"),AND(AS21="Improbable",AT21="Mayor"),AND(AS21="Posible",AT21="Moderado"),AND(AS21="Probable",AT21="Moderado"),AND(AS21="Probable",AT21="Menor"),AND(AS21="Casi seguro",AT21="Insignificante"),AND(AS21="Casi seguro",AT21="Menor")),"Alto",IF(OR(AND(AS21="Rara Vez",AT21="Catastrofico"),AND(AS21="Improbable",AT21="Catastrofico"),AND(AS21="Posible",AT21="Catastrofico"),AND(AS21="Posible",AT21="Mayor"),AND(AS21="Probable",AT21="Catastrofico"),AND(AS21="Probable",AT21="Mayor"),AND(AS21="Casi seguro",AT21="Moderado"),AND(AS21="Casi seguro",AT21="Mayor"),AND(AS21="Casi seguro",AT21="Catastrofico")),"Extremo",""))))</f>
        <v>Alto</v>
      </c>
      <c r="AV21" s="357" t="str">
        <f>IF(AU21="","",IF(AU21="Extremo","Evitar el riesgo",IF(AU21="Alto","Compartir el riesgo",IF(AU21="Moderado","Reducir el riesgo",IF(AU21="Bajo","Reducir el riesgo")))))</f>
        <v>Compartir el riesgo</v>
      </c>
      <c r="AW21" s="353"/>
      <c r="AX21" s="353"/>
      <c r="AY21" s="353"/>
      <c r="AZ21" s="372"/>
      <c r="BA21" s="372"/>
      <c r="BB21" s="372"/>
    </row>
    <row r="22" spans="1:54" ht="16">
      <c r="A22" s="360"/>
      <c r="B22" s="373"/>
      <c r="C22" s="373"/>
      <c r="D22" s="373"/>
      <c r="E22" s="373"/>
      <c r="F22" s="373"/>
      <c r="G22" s="319"/>
      <c r="H22" s="373"/>
      <c r="I22" s="385"/>
      <c r="J22" s="367"/>
      <c r="K22" s="355"/>
      <c r="L22" s="388"/>
      <c r="M22" s="355"/>
      <c r="N22" s="355"/>
      <c r="O22" s="16"/>
      <c r="P22" s="16"/>
      <c r="Q22" s="21" t="s">
        <v>63</v>
      </c>
      <c r="R22" s="16">
        <f t="shared" ref="R22:R25" si="25">IF(Q22="","",IF(Q22="Asignado",15,IF(Q22="No Asigando",0,)))</f>
        <v>0</v>
      </c>
      <c r="S22" s="21" t="s">
        <v>63</v>
      </c>
      <c r="T22" s="263">
        <f t="shared" ref="T22:T25" si="26">IF(S22="","",IF(S22="Adecuado",15,IF(S22="inadecuado",0,)))</f>
        <v>0</v>
      </c>
      <c r="U22" s="21" t="s">
        <v>63</v>
      </c>
      <c r="V22" s="263">
        <f t="shared" ref="V22:V25" si="27">IF(U22="","",IF(U22="Oportuna",15,IF(U22="inoportuna",0,)))</f>
        <v>0</v>
      </c>
      <c r="W22" s="21" t="s">
        <v>63</v>
      </c>
      <c r="X22" s="263">
        <f t="shared" ref="X22:X25" si="28">IF(W22="","",IF(W22="Prevenir",15,IF(W22="Detectar",10,IF(W22="No es control",0,))))</f>
        <v>0</v>
      </c>
      <c r="Y22" s="21" t="s">
        <v>63</v>
      </c>
      <c r="Z22" s="263">
        <f t="shared" ref="Z22:Z25" si="29">IF(Y22="","",IF(Y22="Confiable",15,IF(Y22="No confiable",0,)))</f>
        <v>0</v>
      </c>
      <c r="AA22" s="21" t="s">
        <v>63</v>
      </c>
      <c r="AB22" s="263">
        <f t="shared" ref="AB22:AB25" si="30">IF(AA22="","",IF(AA22="Se investigan y resuelven oportunamente",15,IF(AA22="Nose investigan y resuelven oportunamente",0,)))</f>
        <v>0</v>
      </c>
      <c r="AC22" s="21" t="s">
        <v>63</v>
      </c>
      <c r="AD22" s="263">
        <f t="shared" ref="AD22:AD25" si="31">IF(AC22="","",IF(AC22="Completa",10,IF(AC22="Incompleta,No existe",5,)))</f>
        <v>0</v>
      </c>
      <c r="AE22" s="263">
        <f t="shared" ref="AE22:AE25" si="32">+R22+T22+V22+X22+Z22+AB22+AD22</f>
        <v>0</v>
      </c>
      <c r="AF22" s="16" t="str">
        <f t="shared" ref="AF22:AF25" si="33">IF(AE22&lt;=0,"",IF(AE22=0,"NA",IF(AE22&lt;=85,"Debil",IF(AE22&lt;=95,"Moderado",IF(AE22&lt;=100,"Fuerte","Fuerte")))))</f>
        <v/>
      </c>
      <c r="AG22" s="2" t="s">
        <v>63</v>
      </c>
      <c r="AH22" s="16" t="str">
        <f t="shared" ref="AH22:AH25" si="34">IF(AG22="","",IF(AG22="El control no se ejecuta por parte del responsable","Debil",IF(AG22="El control se ejecuta algunas veces por parte del responsable","Moderado",IF(AG22="El control se ejecuta de manera consistente por parte del responsable","Fuerte",IF(AG22="NA","NA","""")))))</f>
        <v>NA</v>
      </c>
      <c r="AI22" s="262" t="str">
        <f t="shared" si="0"/>
        <v>NA</v>
      </c>
      <c r="AJ22" s="261">
        <f t="shared" ref="AJ22:AJ25" si="35">IF(AI22="","",IF(AI22="Fuerte",100,IF(AI22="Moderado",50,IF(AI22="Debil",0,))))</f>
        <v>0</v>
      </c>
      <c r="AK22" s="16" t="str">
        <f t="shared" si="1"/>
        <v>NA</v>
      </c>
      <c r="AL22" s="373"/>
      <c r="AM22" s="367"/>
      <c r="AN22" s="373"/>
      <c r="AO22" s="355"/>
      <c r="AP22" s="363"/>
      <c r="AQ22" s="344"/>
      <c r="AR22" s="344"/>
      <c r="AS22" s="355"/>
      <c r="AT22" s="355"/>
      <c r="AU22" s="355"/>
      <c r="AV22" s="358" t="str">
        <f t="shared" ref="AV22:AV25" si="36">IF(AU22="","",IF(AU22="El control no se ejecuta por parte del responsable","Debil",IF(AU22="El control se ejecuta algunas veces por parte del responsable","Moderado",IF(AU22="El control se ejecuta de manera consistente por parte del responsable","Fuerte","Fuerte"))))</f>
        <v/>
      </c>
      <c r="AW22" s="348"/>
      <c r="AX22" s="348"/>
      <c r="AY22" s="348"/>
      <c r="AZ22" s="370"/>
      <c r="BA22" s="373"/>
      <c r="BB22" s="373"/>
    </row>
    <row r="23" spans="1:54" ht="16">
      <c r="A23" s="360"/>
      <c r="B23" s="373"/>
      <c r="C23" s="373"/>
      <c r="D23" s="373"/>
      <c r="E23" s="373"/>
      <c r="F23" s="373"/>
      <c r="G23" s="319"/>
      <c r="H23" s="373"/>
      <c r="I23" s="385"/>
      <c r="J23" s="367"/>
      <c r="K23" s="355"/>
      <c r="L23" s="388"/>
      <c r="M23" s="355"/>
      <c r="N23" s="355"/>
      <c r="O23" s="16"/>
      <c r="P23" s="16"/>
      <c r="Q23" s="21" t="s">
        <v>63</v>
      </c>
      <c r="R23" s="16">
        <f t="shared" si="25"/>
        <v>0</v>
      </c>
      <c r="S23" s="21" t="s">
        <v>63</v>
      </c>
      <c r="T23" s="263">
        <f t="shared" si="26"/>
        <v>0</v>
      </c>
      <c r="U23" s="21" t="s">
        <v>63</v>
      </c>
      <c r="V23" s="263">
        <f t="shared" si="27"/>
        <v>0</v>
      </c>
      <c r="W23" s="21" t="s">
        <v>63</v>
      </c>
      <c r="X23" s="263">
        <f t="shared" si="28"/>
        <v>0</v>
      </c>
      <c r="Y23" s="21" t="s">
        <v>63</v>
      </c>
      <c r="Z23" s="263">
        <f t="shared" si="29"/>
        <v>0</v>
      </c>
      <c r="AA23" s="21" t="s">
        <v>63</v>
      </c>
      <c r="AB23" s="263">
        <f t="shared" si="30"/>
        <v>0</v>
      </c>
      <c r="AC23" s="21" t="s">
        <v>63</v>
      </c>
      <c r="AD23" s="263">
        <f t="shared" si="31"/>
        <v>0</v>
      </c>
      <c r="AE23" s="263">
        <f t="shared" si="32"/>
        <v>0</v>
      </c>
      <c r="AF23" s="16" t="str">
        <f t="shared" si="33"/>
        <v/>
      </c>
      <c r="AG23" s="2" t="s">
        <v>63</v>
      </c>
      <c r="AH23" s="16" t="str">
        <f t="shared" si="34"/>
        <v>NA</v>
      </c>
      <c r="AI23" s="262" t="str">
        <f t="shared" si="0"/>
        <v>NA</v>
      </c>
      <c r="AJ23" s="261">
        <f t="shared" si="35"/>
        <v>0</v>
      </c>
      <c r="AK23" s="16" t="str">
        <f t="shared" si="1"/>
        <v>NA</v>
      </c>
      <c r="AL23" s="373"/>
      <c r="AM23" s="367"/>
      <c r="AN23" s="373"/>
      <c r="AO23" s="355"/>
      <c r="AP23" s="363"/>
      <c r="AQ23" s="344"/>
      <c r="AR23" s="344"/>
      <c r="AS23" s="355"/>
      <c r="AT23" s="355"/>
      <c r="AU23" s="355"/>
      <c r="AV23" s="358" t="str">
        <f t="shared" si="36"/>
        <v/>
      </c>
      <c r="AW23" s="348"/>
      <c r="AX23" s="348"/>
      <c r="AY23" s="348"/>
      <c r="AZ23" s="370"/>
      <c r="BA23" s="373"/>
      <c r="BB23" s="373"/>
    </row>
    <row r="24" spans="1:54" ht="16">
      <c r="A24" s="360"/>
      <c r="B24" s="373"/>
      <c r="C24" s="373"/>
      <c r="D24" s="373"/>
      <c r="E24" s="373"/>
      <c r="F24" s="373"/>
      <c r="G24" s="319"/>
      <c r="H24" s="373"/>
      <c r="I24" s="385"/>
      <c r="J24" s="367"/>
      <c r="K24" s="355"/>
      <c r="L24" s="388"/>
      <c r="M24" s="355"/>
      <c r="N24" s="355"/>
      <c r="O24" s="16"/>
      <c r="P24" s="16"/>
      <c r="Q24" s="21" t="s">
        <v>63</v>
      </c>
      <c r="R24" s="16">
        <f t="shared" si="25"/>
        <v>0</v>
      </c>
      <c r="S24" s="21" t="s">
        <v>63</v>
      </c>
      <c r="T24" s="263">
        <f t="shared" si="26"/>
        <v>0</v>
      </c>
      <c r="U24" s="21" t="s">
        <v>63</v>
      </c>
      <c r="V24" s="263">
        <f t="shared" si="27"/>
        <v>0</v>
      </c>
      <c r="W24" s="21" t="s">
        <v>63</v>
      </c>
      <c r="X24" s="263">
        <f t="shared" si="28"/>
        <v>0</v>
      </c>
      <c r="Y24" s="21" t="s">
        <v>63</v>
      </c>
      <c r="Z24" s="263">
        <f t="shared" si="29"/>
        <v>0</v>
      </c>
      <c r="AA24" s="21" t="s">
        <v>63</v>
      </c>
      <c r="AB24" s="263">
        <f t="shared" si="30"/>
        <v>0</v>
      </c>
      <c r="AC24" s="21" t="s">
        <v>63</v>
      </c>
      <c r="AD24" s="263">
        <f t="shared" si="31"/>
        <v>0</v>
      </c>
      <c r="AE24" s="263">
        <f t="shared" si="32"/>
        <v>0</v>
      </c>
      <c r="AF24" s="16" t="str">
        <f t="shared" si="33"/>
        <v/>
      </c>
      <c r="AG24" s="2" t="s">
        <v>63</v>
      </c>
      <c r="AH24" s="16" t="str">
        <f t="shared" si="34"/>
        <v>NA</v>
      </c>
      <c r="AI24" s="262" t="str">
        <f t="shared" si="0"/>
        <v>NA</v>
      </c>
      <c r="AJ24" s="261">
        <f t="shared" si="35"/>
        <v>0</v>
      </c>
      <c r="AK24" s="16" t="str">
        <f t="shared" si="1"/>
        <v>NA</v>
      </c>
      <c r="AL24" s="373"/>
      <c r="AM24" s="367"/>
      <c r="AN24" s="373"/>
      <c r="AO24" s="355"/>
      <c r="AP24" s="363"/>
      <c r="AQ24" s="344"/>
      <c r="AR24" s="344"/>
      <c r="AS24" s="355"/>
      <c r="AT24" s="355"/>
      <c r="AU24" s="355"/>
      <c r="AV24" s="358" t="str">
        <f t="shared" si="36"/>
        <v/>
      </c>
      <c r="AW24" s="348"/>
      <c r="AX24" s="348"/>
      <c r="AY24" s="348"/>
      <c r="AZ24" s="370"/>
      <c r="BA24" s="373"/>
      <c r="BB24" s="373"/>
    </row>
    <row r="25" spans="1:54" ht="55" customHeight="1">
      <c r="A25" s="360"/>
      <c r="B25" s="374"/>
      <c r="C25" s="374"/>
      <c r="D25" s="374"/>
      <c r="E25" s="374"/>
      <c r="F25" s="374"/>
      <c r="G25" s="320"/>
      <c r="H25" s="374"/>
      <c r="I25" s="386"/>
      <c r="J25" s="368"/>
      <c r="K25" s="356"/>
      <c r="L25" s="389"/>
      <c r="M25" s="356"/>
      <c r="N25" s="356"/>
      <c r="O25" s="16"/>
      <c r="P25" s="16"/>
      <c r="Q25" s="21" t="s">
        <v>63</v>
      </c>
      <c r="R25" s="16">
        <f t="shared" si="25"/>
        <v>0</v>
      </c>
      <c r="S25" s="21" t="s">
        <v>63</v>
      </c>
      <c r="T25" s="263">
        <f t="shared" si="26"/>
        <v>0</v>
      </c>
      <c r="U25" s="21" t="s">
        <v>63</v>
      </c>
      <c r="V25" s="263">
        <f t="shared" si="27"/>
        <v>0</v>
      </c>
      <c r="W25" s="21" t="s">
        <v>63</v>
      </c>
      <c r="X25" s="263">
        <f t="shared" si="28"/>
        <v>0</v>
      </c>
      <c r="Y25" s="21" t="s">
        <v>63</v>
      </c>
      <c r="Z25" s="263">
        <f t="shared" si="29"/>
        <v>0</v>
      </c>
      <c r="AA25" s="21" t="s">
        <v>63</v>
      </c>
      <c r="AB25" s="263">
        <f t="shared" si="30"/>
        <v>0</v>
      </c>
      <c r="AC25" s="21" t="s">
        <v>63</v>
      </c>
      <c r="AD25" s="263">
        <f t="shared" si="31"/>
        <v>0</v>
      </c>
      <c r="AE25" s="263">
        <f t="shared" si="32"/>
        <v>0</v>
      </c>
      <c r="AF25" s="16" t="str">
        <f t="shared" si="33"/>
        <v/>
      </c>
      <c r="AG25" s="2" t="s">
        <v>63</v>
      </c>
      <c r="AH25" s="16" t="str">
        <f t="shared" si="34"/>
        <v>NA</v>
      </c>
      <c r="AI25" s="262" t="str">
        <f t="shared" si="0"/>
        <v>NA</v>
      </c>
      <c r="AJ25" s="261">
        <f t="shared" si="35"/>
        <v>0</v>
      </c>
      <c r="AK25" s="16" t="str">
        <f t="shared" si="1"/>
        <v>NA</v>
      </c>
      <c r="AL25" s="374"/>
      <c r="AM25" s="368"/>
      <c r="AN25" s="374"/>
      <c r="AO25" s="356"/>
      <c r="AP25" s="364"/>
      <c r="AQ25" s="345"/>
      <c r="AR25" s="345"/>
      <c r="AS25" s="356"/>
      <c r="AT25" s="356"/>
      <c r="AU25" s="356"/>
      <c r="AV25" s="359" t="str">
        <f t="shared" si="36"/>
        <v/>
      </c>
      <c r="AW25" s="349"/>
      <c r="AX25" s="349"/>
      <c r="AY25" s="349"/>
      <c r="AZ25" s="371"/>
      <c r="BA25" s="374"/>
      <c r="BB25" s="374"/>
    </row>
    <row r="26" spans="1:54" ht="256">
      <c r="A26" s="360">
        <v>4</v>
      </c>
      <c r="B26" s="372" t="s">
        <v>908</v>
      </c>
      <c r="C26" s="372" t="s">
        <v>66</v>
      </c>
      <c r="D26" s="372" t="s">
        <v>66</v>
      </c>
      <c r="E26" s="372" t="s">
        <v>66</v>
      </c>
      <c r="F26" s="372" t="s">
        <v>66</v>
      </c>
      <c r="G26" s="318" t="s">
        <v>54</v>
      </c>
      <c r="H26" s="372" t="s">
        <v>909</v>
      </c>
      <c r="I26" s="384" t="s">
        <v>75</v>
      </c>
      <c r="J26" s="366">
        <f>IF(I26="","",IF(I26="Mas de 1 vez al año",5,IF(I26="Al menos 1 vez en el ultimo año",4,IF(I26="Al menos 1 vez en los ultimos 2 años",3,IF(I26="Al menos 1 vez en los ultimos 5 años",2,IF(I26="No se ha presentado en los ultimos 5 años",1,))))))</f>
        <v>1</v>
      </c>
      <c r="K26" s="354" t="str">
        <f>IF(J26&lt;=0,"",IF(J26&lt;=1,"Rara Vez",IF(J26&lt;=2,"Improbable",IF(J26&lt;=3,"Posible",IF(J26&lt;=4,"Probable","Casi seguro")))))</f>
        <v>Rara Vez</v>
      </c>
      <c r="L26" s="387">
        <v>8</v>
      </c>
      <c r="M26" s="354" t="str">
        <f>IF(L26&lt;=0,"",IF(L26&lt;=5,"Moderado",IF(L26&lt;=11,"Mayor",IF(L26&lt;=20,"Catastrofico","Catastrofico"))))</f>
        <v>Mayor</v>
      </c>
      <c r="N26" s="354" t="str">
        <f>IF(OR(AND(K26="RaraVez",M26="Insignificante"),AND(K26="Rara Vez",M26="Menor"),AND(K26="Improbable",M26="Insignificante"),AND(K26="Improbable",M26="Menor")),"Bajo",IF(OR(AND(K26="Rara Vez",M26="Moderado"),AND(K26="Improbable",M26="Moderado"),AND(K26="Posible",M26="Menor"),AND(K26="Probable",M26="Insignificante")),"Moderado",IF(OR(AND(K26="Rara Vez",M26="Mayor"),AND(K26="Improbable",M26="Mayor"),AND(K26="Posible",M26="Moderado"),AND(K26="Probable",M26="Moderado"),AND(K26="Probable",M26="Menor"),AND(K26="Casi seguro",M26="Insignificante"),AND(K26="Casi seguro",M26="Menor")),"Alto",IF(OR(AND(K26="Rara Vez",M26="Catastrofico"),AND(K26="Improbable",M26="Catastrofico"),AND(K26="Posible",M26="Catastrofico"),AND(K26="Posible",M26="Mayor"),AND(K26="Probable",M26="Catastrofico"),AND(K26="Probable",M26="Mayor"),AND(K26="Casi seguro",M26="Moderado"),AND(K26="Casi seguro",M26="Mayor"),AND(K26="Casi seguro",M26="Catastrofico")),"Extremo",""))))</f>
        <v>Alto</v>
      </c>
      <c r="O26" s="16">
        <v>1</v>
      </c>
      <c r="P26" s="16" t="s">
        <v>910</v>
      </c>
      <c r="Q26" s="21" t="s">
        <v>67</v>
      </c>
      <c r="R26" s="16">
        <f>IF(Q26="","",IF(Q26="Asignado",15,IF(Q26="No Asigando",0,)))</f>
        <v>15</v>
      </c>
      <c r="S26" s="21" t="s">
        <v>68</v>
      </c>
      <c r="T26" s="263">
        <f>IF(S26="","",IF(S26="Adecuado",15,IF(S26="inadecuado",0,)))</f>
        <v>15</v>
      </c>
      <c r="U26" s="21" t="s">
        <v>69</v>
      </c>
      <c r="V26" s="263">
        <f>IF(U26="","",IF(U26="Oportuna",15,IF(U26="inoportuna",0,)))</f>
        <v>15</v>
      </c>
      <c r="W26" s="21" t="s">
        <v>70</v>
      </c>
      <c r="X26" s="263">
        <f>IF(W26="","",IF(W26="Prevenir",15,IF(W26="Detectar",10,IF(W26="No es control",0,))))</f>
        <v>15</v>
      </c>
      <c r="Y26" s="21" t="s">
        <v>71</v>
      </c>
      <c r="Z26" s="263">
        <f>IF(Y26="","",IF(Y26="Confiable",15,IF(Y26="No confiable",0,)))</f>
        <v>15</v>
      </c>
      <c r="AA26" s="21" t="s">
        <v>72</v>
      </c>
      <c r="AB26" s="263">
        <f>IF(AA26="","",IF(AA26="Se investigan y resuelven oportunamente",15,IF(AA26="Nose investigan y resuelven oportunamente",0,)))</f>
        <v>15</v>
      </c>
      <c r="AC26" s="21" t="s">
        <v>73</v>
      </c>
      <c r="AD26" s="263">
        <f>IF(AC26="","",IF(AC26="Completa",10,IF(AC26="Incompleta,No existe",5,)))</f>
        <v>10</v>
      </c>
      <c r="AE26" s="263">
        <f>+R26+T26+V26+X26+Z26+AB26+AD26</f>
        <v>100</v>
      </c>
      <c r="AF26" s="16" t="str">
        <f>IF(AE26&lt;=0,"",IF(AE26=0,"NA",IF(AE26&lt;=85,"Debil",IF(AE26&lt;=95,"Moderado",IF(AE26&lt;=100,"Fuerte","Fuerte")))))</f>
        <v>Fuerte</v>
      </c>
      <c r="AG26" s="2" t="s">
        <v>74</v>
      </c>
      <c r="AH26" s="16" t="str">
        <f>IF(AG26="","",IF(AG26="El control no se ejecuta por parte del responsable","Debil",IF(AG26="El control se ejecuta algunas veces por parte del responsable","Moderado",IF(AG26="El control se ejecuta de manera consistente por parte del responsable","Fuerte",IF(AG26="NA","NA","""")))))</f>
        <v>Fuerte</v>
      </c>
      <c r="AI26" s="262" t="str">
        <f t="shared" si="0"/>
        <v>Fuerte</v>
      </c>
      <c r="AJ26" s="261">
        <f>IF(AI26="","",IF(AI26="Fuerte",100,IF(AI26="Moderado",50,IF(AI26="Debil",0,))))</f>
        <v>100</v>
      </c>
      <c r="AK26" s="16" t="str">
        <f t="shared" si="1"/>
        <v>No</v>
      </c>
      <c r="AL26" s="372">
        <f>COUNTA(O26,O27,O28,O29,O30)</f>
        <v>1</v>
      </c>
      <c r="AM26" s="366">
        <f>(+AJ26+AJ27+AJ28+AJ29+AJ30)/AL26</f>
        <v>100</v>
      </c>
      <c r="AN26" s="372" t="str">
        <f>IF(AM26&lt;0,"",IF(AM26&lt;50,"Debil",IF(AM26&lt;=99,"Moderado",IF(AM26&lt;=100,"Fuerte","Fuerte"))))</f>
        <v>Fuerte</v>
      </c>
      <c r="AO26" s="354" t="s">
        <v>26</v>
      </c>
      <c r="AP26" s="362" t="str">
        <f>IF(OR(AND(AN26="Fuerte",AO26="directamente")),"2",IF(OR(AND(AN26="Fuerte",AO26="no disminuye")),"0",IF(OR(AND(AN26="Moderado",AO26="directamente")),"1",IF(OR(AND(AN26="Moderado",AO26="no disminuye")),"0",IF(OR(AND(AN26="Debil",AO26="directamente")),"0",IF(OR(AND(AN26="Debil",AO26="no disminuye")),"0",""))))))</f>
        <v>2</v>
      </c>
      <c r="AQ26" s="343">
        <f>+J26-AP26</f>
        <v>-1</v>
      </c>
      <c r="AR26" s="343">
        <f>+J26-AP26</f>
        <v>-1</v>
      </c>
      <c r="AS26" s="354" t="str">
        <f>IF(AQ26&lt;-1,"",IF(AQ26&lt;=1,"Rara Vez",IF(AQ26&lt;=2,"Improbable",IF(AQ26&lt;=3,"Posible",IF(AQ26&lt;=4,"Probable","Casi seguro")))))</f>
        <v>Rara Vez</v>
      </c>
      <c r="AT26" s="354" t="str">
        <f>IF(L26&lt;=0,"",IF(L26&lt;=5,"Moderado",IF(L26&lt;=11,"Mayor",IF(L26&lt;=20,"Catastrofico","Catastrofico"))))</f>
        <v>Mayor</v>
      </c>
      <c r="AU26" s="354" t="str">
        <f>IF(OR(AND(AS26="RaraVez",AT26="Insignificante"),AND(AS26="Rara Vez",AT26="Menor"),AND(AS26="Improbable",AT26="Insignificante"),AND(AS26="Improbable",AT26="Menor")),"Bajo",IF(OR(AND(AS26="Rara Vez",AT26="Moderado"),AND(AS26="Improbable",AT26="Moderado"),AND(AS26="Posible",AT26="Menor"),AND(AS26="Probable",AT26="Insignificante")),"Moderado",IF(OR(AND(AS26="Rara Vez",AT26="Mayor"),AND(AS26="Improbable",AT26="Mayor"),AND(AS26="Posible",AT26="Moderado"),AND(AS26="Probable",AT26="Moderado"),AND(AS26="Probable",AT26="Menor"),AND(AS26="Casi seguro",AT26="Insignificante"),AND(AS26="Casi seguro",AT26="Menor")),"Alto",IF(OR(AND(AS26="Rara Vez",AT26="Catastrofico"),AND(AS26="Improbable",AT26="Catastrofico"),AND(AS26="Posible",AT26="Catastrofico"),AND(AS26="Posible",AT26="Mayor"),AND(AS26="Probable",AT26="Catastrofico"),AND(AS26="Probable",AT26="Mayor"),AND(AS26="Casi seguro",AT26="Moderado"),AND(AS26="Casi seguro",AT26="Mayor"),AND(AS26="Casi seguro",AT26="Catastrofico")),"Extremo",""))))</f>
        <v>Alto</v>
      </c>
      <c r="AV26" s="357" t="str">
        <f>IF(AU26="","",IF(AU26="Extremo","Evitar el riesgo",IF(AU26="Alto","Compartir el riesgo",IF(AU26="Moderado","Reducir el riesgo",IF(AU26="Bajo","Reducir el riesgo")))))</f>
        <v>Compartir el riesgo</v>
      </c>
      <c r="AW26" s="353"/>
      <c r="AX26" s="347"/>
      <c r="AY26" s="347"/>
      <c r="AZ26" s="372"/>
      <c r="BA26" s="372"/>
      <c r="BB26" s="372"/>
    </row>
    <row r="27" spans="1:54" ht="16">
      <c r="A27" s="360"/>
      <c r="B27" s="373"/>
      <c r="C27" s="373"/>
      <c r="D27" s="373"/>
      <c r="E27" s="373"/>
      <c r="F27" s="373"/>
      <c r="G27" s="319"/>
      <c r="H27" s="373"/>
      <c r="I27" s="385"/>
      <c r="J27" s="367"/>
      <c r="K27" s="355"/>
      <c r="L27" s="388"/>
      <c r="M27" s="355"/>
      <c r="N27" s="355"/>
      <c r="O27" s="16"/>
      <c r="P27" s="16"/>
      <c r="Q27" s="21" t="s">
        <v>63</v>
      </c>
      <c r="R27" s="16">
        <f t="shared" ref="R27:R30" si="37">IF(Q27="","",IF(Q27="Asignado",15,IF(Q27="No Asigando",0,)))</f>
        <v>0</v>
      </c>
      <c r="S27" s="21" t="s">
        <v>63</v>
      </c>
      <c r="T27" s="263">
        <f t="shared" ref="T27:T30" si="38">IF(S27="","",IF(S27="Adecuado",15,IF(S27="inadecuado",0,)))</f>
        <v>0</v>
      </c>
      <c r="U27" s="21" t="s">
        <v>63</v>
      </c>
      <c r="V27" s="263">
        <f t="shared" ref="V27:V30" si="39">IF(U27="","",IF(U27="Oportuna",15,IF(U27="inoportuna",0,)))</f>
        <v>0</v>
      </c>
      <c r="W27" s="21" t="s">
        <v>63</v>
      </c>
      <c r="X27" s="263">
        <f t="shared" ref="X27:X30" si="40">IF(W27="","",IF(W27="Prevenir",15,IF(W27="Detectar",10,IF(W27="No es control",0,))))</f>
        <v>0</v>
      </c>
      <c r="Y27" s="21" t="s">
        <v>63</v>
      </c>
      <c r="Z27" s="263">
        <f t="shared" ref="Z27:Z30" si="41">IF(Y27="","",IF(Y27="Confiable",15,IF(Y27="No confiable",0,)))</f>
        <v>0</v>
      </c>
      <c r="AA27" s="21" t="s">
        <v>63</v>
      </c>
      <c r="AB27" s="263">
        <f t="shared" ref="AB27:AB30" si="42">IF(AA27="","",IF(AA27="Se investigan y resuelven oportunamente",15,IF(AA27="Nose investigan y resuelven oportunamente",0,)))</f>
        <v>0</v>
      </c>
      <c r="AC27" s="21" t="s">
        <v>63</v>
      </c>
      <c r="AD27" s="263">
        <f t="shared" ref="AD27:AD30" si="43">IF(AC27="","",IF(AC27="Completa",10,IF(AC27="Incompleta,No existe",5,)))</f>
        <v>0</v>
      </c>
      <c r="AE27" s="263">
        <f t="shared" ref="AE27:AE30" si="44">+R27+T27+V27+X27+Z27+AB27+AD27</f>
        <v>0</v>
      </c>
      <c r="AF27" s="16" t="str">
        <f t="shared" ref="AF27:AF30" si="45">IF(AE27&lt;=0,"",IF(AE27=0,"NA",IF(AE27&lt;=85,"Debil",IF(AE27&lt;=95,"Moderado",IF(AE27&lt;=100,"Fuerte","Fuerte")))))</f>
        <v/>
      </c>
      <c r="AG27" s="2" t="s">
        <v>63</v>
      </c>
      <c r="AH27" s="16" t="str">
        <f t="shared" ref="AH27:AH30" si="46">IF(AG27="","",IF(AG27="El control no se ejecuta por parte del responsable","Debil",IF(AG27="El control se ejecuta algunas veces por parte del responsable","Moderado",IF(AG27="El control se ejecuta de manera consistente por parte del responsable","Fuerte",IF(AG27="NA","NA","""")))))</f>
        <v>NA</v>
      </c>
      <c r="AI27" s="262" t="str">
        <f t="shared" si="0"/>
        <v>NA</v>
      </c>
      <c r="AJ27" s="261">
        <f t="shared" ref="AJ27:AJ30" si="47">IF(AI27="","",IF(AI27="Fuerte",100,IF(AI27="Moderado",50,IF(AI27="Debil",0,))))</f>
        <v>0</v>
      </c>
      <c r="AK27" s="16" t="str">
        <f t="shared" si="1"/>
        <v>NA</v>
      </c>
      <c r="AL27" s="373"/>
      <c r="AM27" s="367"/>
      <c r="AN27" s="373"/>
      <c r="AO27" s="355"/>
      <c r="AP27" s="363"/>
      <c r="AQ27" s="344"/>
      <c r="AR27" s="344"/>
      <c r="AS27" s="355"/>
      <c r="AT27" s="355"/>
      <c r="AU27" s="355"/>
      <c r="AV27" s="358" t="str">
        <f t="shared" ref="AV27:AV30" si="48">IF(AU27="","",IF(AU27="El control no se ejecuta por parte del responsable","Debil",IF(AU27="El control se ejecuta algunas veces por parte del responsable","Moderado",IF(AU27="El control se ejecuta de manera consistente por parte del responsable","Fuerte","Fuerte"))))</f>
        <v/>
      </c>
      <c r="AW27" s="348"/>
      <c r="AX27" s="348"/>
      <c r="AY27" s="348"/>
      <c r="AZ27" s="370"/>
      <c r="BA27" s="373"/>
      <c r="BB27" s="373"/>
    </row>
    <row r="28" spans="1:54" ht="16">
      <c r="A28" s="360"/>
      <c r="B28" s="373"/>
      <c r="C28" s="373"/>
      <c r="D28" s="373"/>
      <c r="E28" s="373"/>
      <c r="F28" s="373"/>
      <c r="G28" s="319"/>
      <c r="H28" s="373"/>
      <c r="I28" s="385"/>
      <c r="J28" s="367"/>
      <c r="K28" s="355"/>
      <c r="L28" s="388"/>
      <c r="M28" s="355"/>
      <c r="N28" s="355"/>
      <c r="O28" s="16"/>
      <c r="P28" s="16"/>
      <c r="Q28" s="21" t="s">
        <v>63</v>
      </c>
      <c r="R28" s="16">
        <f t="shared" si="37"/>
        <v>0</v>
      </c>
      <c r="S28" s="21" t="s">
        <v>63</v>
      </c>
      <c r="T28" s="263">
        <f t="shared" si="38"/>
        <v>0</v>
      </c>
      <c r="U28" s="21" t="s">
        <v>63</v>
      </c>
      <c r="V28" s="263">
        <f t="shared" si="39"/>
        <v>0</v>
      </c>
      <c r="W28" s="21" t="s">
        <v>63</v>
      </c>
      <c r="X28" s="263">
        <f t="shared" si="40"/>
        <v>0</v>
      </c>
      <c r="Y28" s="21" t="s">
        <v>63</v>
      </c>
      <c r="Z28" s="263">
        <f t="shared" si="41"/>
        <v>0</v>
      </c>
      <c r="AA28" s="21" t="s">
        <v>63</v>
      </c>
      <c r="AB28" s="263">
        <f t="shared" si="42"/>
        <v>0</v>
      </c>
      <c r="AC28" s="21" t="s">
        <v>63</v>
      </c>
      <c r="AD28" s="263">
        <f t="shared" si="43"/>
        <v>0</v>
      </c>
      <c r="AE28" s="263">
        <f t="shared" si="44"/>
        <v>0</v>
      </c>
      <c r="AF28" s="16" t="str">
        <f t="shared" si="45"/>
        <v/>
      </c>
      <c r="AG28" s="2" t="s">
        <v>63</v>
      </c>
      <c r="AH28" s="16" t="str">
        <f t="shared" si="46"/>
        <v>NA</v>
      </c>
      <c r="AI28" s="262" t="str">
        <f t="shared" si="0"/>
        <v>NA</v>
      </c>
      <c r="AJ28" s="261">
        <f t="shared" si="47"/>
        <v>0</v>
      </c>
      <c r="AK28" s="16" t="str">
        <f t="shared" si="1"/>
        <v>NA</v>
      </c>
      <c r="AL28" s="373"/>
      <c r="AM28" s="367"/>
      <c r="AN28" s="373"/>
      <c r="AO28" s="355"/>
      <c r="AP28" s="363"/>
      <c r="AQ28" s="344"/>
      <c r="AR28" s="344"/>
      <c r="AS28" s="355"/>
      <c r="AT28" s="355"/>
      <c r="AU28" s="355"/>
      <c r="AV28" s="358" t="str">
        <f t="shared" si="48"/>
        <v/>
      </c>
      <c r="AW28" s="348"/>
      <c r="AX28" s="348"/>
      <c r="AY28" s="348"/>
      <c r="AZ28" s="370"/>
      <c r="BA28" s="373"/>
      <c r="BB28" s="373"/>
    </row>
    <row r="29" spans="1:54" ht="16">
      <c r="A29" s="360"/>
      <c r="B29" s="373"/>
      <c r="C29" s="373"/>
      <c r="D29" s="373"/>
      <c r="E29" s="373"/>
      <c r="F29" s="373"/>
      <c r="G29" s="319"/>
      <c r="H29" s="373"/>
      <c r="I29" s="385"/>
      <c r="J29" s="367"/>
      <c r="K29" s="355"/>
      <c r="L29" s="388"/>
      <c r="M29" s="355"/>
      <c r="N29" s="355"/>
      <c r="O29" s="16"/>
      <c r="P29" s="16"/>
      <c r="Q29" s="21" t="s">
        <v>63</v>
      </c>
      <c r="R29" s="16">
        <f t="shared" si="37"/>
        <v>0</v>
      </c>
      <c r="S29" s="21" t="s">
        <v>63</v>
      </c>
      <c r="T29" s="263">
        <f t="shared" si="38"/>
        <v>0</v>
      </c>
      <c r="U29" s="21" t="s">
        <v>63</v>
      </c>
      <c r="V29" s="263">
        <f t="shared" si="39"/>
        <v>0</v>
      </c>
      <c r="W29" s="21" t="s">
        <v>63</v>
      </c>
      <c r="X29" s="263">
        <f t="shared" si="40"/>
        <v>0</v>
      </c>
      <c r="Y29" s="21" t="s">
        <v>63</v>
      </c>
      <c r="Z29" s="263">
        <f t="shared" si="41"/>
        <v>0</v>
      </c>
      <c r="AA29" s="21" t="s">
        <v>63</v>
      </c>
      <c r="AB29" s="263">
        <f t="shared" si="42"/>
        <v>0</v>
      </c>
      <c r="AC29" s="21" t="s">
        <v>63</v>
      </c>
      <c r="AD29" s="263">
        <f t="shared" si="43"/>
        <v>0</v>
      </c>
      <c r="AE29" s="263">
        <f t="shared" si="44"/>
        <v>0</v>
      </c>
      <c r="AF29" s="16" t="str">
        <f t="shared" si="45"/>
        <v/>
      </c>
      <c r="AG29" s="2" t="s">
        <v>63</v>
      </c>
      <c r="AH29" s="16" t="str">
        <f t="shared" si="46"/>
        <v>NA</v>
      </c>
      <c r="AI29" s="262" t="str">
        <f t="shared" si="0"/>
        <v>NA</v>
      </c>
      <c r="AJ29" s="261">
        <f t="shared" si="47"/>
        <v>0</v>
      </c>
      <c r="AK29" s="16" t="str">
        <f t="shared" si="1"/>
        <v>NA</v>
      </c>
      <c r="AL29" s="373"/>
      <c r="AM29" s="367"/>
      <c r="AN29" s="373"/>
      <c r="AO29" s="355"/>
      <c r="AP29" s="363"/>
      <c r="AQ29" s="344"/>
      <c r="AR29" s="344"/>
      <c r="AS29" s="355"/>
      <c r="AT29" s="355"/>
      <c r="AU29" s="355"/>
      <c r="AV29" s="358" t="str">
        <f t="shared" si="48"/>
        <v/>
      </c>
      <c r="AW29" s="348"/>
      <c r="AX29" s="348"/>
      <c r="AY29" s="348"/>
      <c r="AZ29" s="370"/>
      <c r="BA29" s="373"/>
      <c r="BB29" s="373"/>
    </row>
    <row r="30" spans="1:54" ht="16">
      <c r="A30" s="360"/>
      <c r="B30" s="374"/>
      <c r="C30" s="374"/>
      <c r="D30" s="374"/>
      <c r="E30" s="374"/>
      <c r="F30" s="374"/>
      <c r="G30" s="320"/>
      <c r="H30" s="374"/>
      <c r="I30" s="386"/>
      <c r="J30" s="368"/>
      <c r="K30" s="356"/>
      <c r="L30" s="389"/>
      <c r="M30" s="356"/>
      <c r="N30" s="356"/>
      <c r="O30" s="16"/>
      <c r="P30" s="16"/>
      <c r="Q30" s="21" t="s">
        <v>63</v>
      </c>
      <c r="R30" s="16">
        <f t="shared" si="37"/>
        <v>0</v>
      </c>
      <c r="S30" s="21" t="s">
        <v>63</v>
      </c>
      <c r="T30" s="263">
        <f t="shared" si="38"/>
        <v>0</v>
      </c>
      <c r="U30" s="21" t="s">
        <v>63</v>
      </c>
      <c r="V30" s="263">
        <f t="shared" si="39"/>
        <v>0</v>
      </c>
      <c r="W30" s="21" t="s">
        <v>63</v>
      </c>
      <c r="X30" s="263">
        <f t="shared" si="40"/>
        <v>0</v>
      </c>
      <c r="Y30" s="21" t="s">
        <v>63</v>
      </c>
      <c r="Z30" s="263">
        <f t="shared" si="41"/>
        <v>0</v>
      </c>
      <c r="AA30" s="21" t="s">
        <v>63</v>
      </c>
      <c r="AB30" s="263">
        <f t="shared" si="42"/>
        <v>0</v>
      </c>
      <c r="AC30" s="21" t="s">
        <v>63</v>
      </c>
      <c r="AD30" s="263">
        <f t="shared" si="43"/>
        <v>0</v>
      </c>
      <c r="AE30" s="263">
        <f t="shared" si="44"/>
        <v>0</v>
      </c>
      <c r="AF30" s="16" t="str">
        <f t="shared" si="45"/>
        <v/>
      </c>
      <c r="AG30" s="2" t="s">
        <v>63</v>
      </c>
      <c r="AH30" s="16" t="str">
        <f t="shared" si="46"/>
        <v>NA</v>
      </c>
      <c r="AI30" s="262" t="str">
        <f t="shared" si="0"/>
        <v>NA</v>
      </c>
      <c r="AJ30" s="261">
        <f t="shared" si="47"/>
        <v>0</v>
      </c>
      <c r="AK30" s="16" t="str">
        <f t="shared" si="1"/>
        <v>NA</v>
      </c>
      <c r="AL30" s="374"/>
      <c r="AM30" s="368"/>
      <c r="AN30" s="374"/>
      <c r="AO30" s="356"/>
      <c r="AP30" s="364"/>
      <c r="AQ30" s="345"/>
      <c r="AR30" s="345"/>
      <c r="AS30" s="356"/>
      <c r="AT30" s="356"/>
      <c r="AU30" s="356"/>
      <c r="AV30" s="359" t="str">
        <f t="shared" si="48"/>
        <v/>
      </c>
      <c r="AW30" s="349"/>
      <c r="AX30" s="349"/>
      <c r="AY30" s="349"/>
      <c r="AZ30" s="371"/>
      <c r="BA30" s="374"/>
      <c r="BB30" s="374"/>
    </row>
    <row r="31" spans="1:54" ht="304">
      <c r="A31" s="360">
        <v>5</v>
      </c>
      <c r="B31" s="360" t="s">
        <v>77</v>
      </c>
      <c r="C31" s="360" t="s">
        <v>66</v>
      </c>
      <c r="D31" s="360" t="s">
        <v>66</v>
      </c>
      <c r="E31" s="360" t="s">
        <v>66</v>
      </c>
      <c r="F31" s="360" t="s">
        <v>66</v>
      </c>
      <c r="G31" s="318" t="s">
        <v>54</v>
      </c>
      <c r="H31" s="360" t="s">
        <v>78</v>
      </c>
      <c r="I31" s="321" t="s">
        <v>79</v>
      </c>
      <c r="J31" s="361">
        <f>IF(I31="","",IF(I31="Mas de 1 vez al año",5,IF(I31="Al menos 1 vez en el ultimo año",4,IF(I31="Al menos 1 vez en los ultimos 2 años",3,IF(I31="Al menos 1 vez en los ultimos 5 años",2,IF(I31="No se ha presentado en los ultimos 5 años",1,))))))</f>
        <v>5</v>
      </c>
      <c r="K31" s="315" t="str">
        <f>IF(J31&lt;=0,"",IF(J31&lt;=1,"Rara Vez",IF(J31&lt;=2,"Improbable",IF(J31&lt;=3,"Posible",IF(J31&lt;=4,"Probable","Casi seguro")))))</f>
        <v>Casi seguro</v>
      </c>
      <c r="L31" s="346">
        <v>12</v>
      </c>
      <c r="M31" s="315" t="str">
        <f>IF(L31&lt;=0,"",IF(L31&lt;=5,"Moderado",IF(L31&lt;=11,"Mayor",IF(L31&lt;=20,"Catastrofico","Catastrofico"))))</f>
        <v>Catastrofico</v>
      </c>
      <c r="N31" s="315" t="str">
        <f>IF(OR(AND(K31="RaraVez",M31="Insignificante"),AND(K31="Rara Vez",M31="Menor"),AND(K31="Improbable",M31="Insignificante"),AND(K31="Improbable",M31="Menor")),"Bajo",IF(OR(AND(K31="Rara Vez",M31="Moderado"),AND(K31="Improbable",M31="Moderado"),AND(K31="Posible",M31="Menor"),AND(K31="Probable",M31="Insignificante")),"Moderado",IF(OR(AND(K31="Rara Vez",M31="Mayor"),AND(K31="Improbable",M31="Mayor"),AND(K31="Posible",M31="Moderado"),AND(K31="Probable",M31="Moderado"),AND(K31="Probable",M31="Menor"),AND(K31="Casi seguro",M31="Insignificante"),AND(K31="Casi seguro",M31="Menor")),"Alto",IF(OR(AND(K31="Rara Vez",M31="Catastrofico"),AND(K31="Improbable",M31="Catastrofico"),AND(K31="Posible",M31="Catastrofico"),AND(K31="Posible",M31="Mayor"),AND(K31="Probable",M31="Catastrofico"),AND(K31="Probable",M31="Mayor"),AND(K31="Casi seguro",M31="Moderado"),AND(K31="Casi seguro",M31="Mayor"),AND(K31="Casi seguro",M31="Catastrofico")),"Extremo",""))))</f>
        <v>Extremo</v>
      </c>
      <c r="O31" s="16">
        <v>1</v>
      </c>
      <c r="P31" s="16" t="s">
        <v>80</v>
      </c>
      <c r="Q31" s="21" t="s">
        <v>67</v>
      </c>
      <c r="R31" s="16">
        <f>IF(Q31="","",IF(Q31="Asignado",15,IF(Q31="No Asigando",0,)))</f>
        <v>15</v>
      </c>
      <c r="S31" s="21" t="s">
        <v>68</v>
      </c>
      <c r="T31" s="263">
        <f>IF(S31="","",IF(S31="Adecuado",15,IF(S31="inadecuado",0,)))</f>
        <v>15</v>
      </c>
      <c r="U31" s="21" t="s">
        <v>69</v>
      </c>
      <c r="V31" s="263">
        <f>IF(U31="","",IF(U31="Oportuna",15,IF(U31="inoportuna",0,)))</f>
        <v>15</v>
      </c>
      <c r="W31" s="21" t="s">
        <v>70</v>
      </c>
      <c r="X31" s="263">
        <f>IF(W31="","",IF(W31="Prevenir",15,IF(W31="Detectar",10,IF(W31="No es control",0,))))</f>
        <v>15</v>
      </c>
      <c r="Y31" s="21" t="s">
        <v>71</v>
      </c>
      <c r="Z31" s="263">
        <f>IF(Y31="","",IF(Y31="Confiable",15,IF(Y31="No confiable",0,)))</f>
        <v>15</v>
      </c>
      <c r="AA31" s="21" t="s">
        <v>72</v>
      </c>
      <c r="AB31" s="263">
        <f>IF(AA31="","",IF(AA31="Se investigan y resuelven oportunamente",15,IF(AA31="Nose investigan y resuelven oportunamente",0,)))</f>
        <v>15</v>
      </c>
      <c r="AC31" s="21" t="s">
        <v>73</v>
      </c>
      <c r="AD31" s="263">
        <f>IF(AC31="","",IF(AC31="Completa",10,IF(AC31="Incompleta,No existe",5,)))</f>
        <v>10</v>
      </c>
      <c r="AE31" s="263">
        <f>+R31+T31+V31+X31+Z31+AB31+AD31</f>
        <v>100</v>
      </c>
      <c r="AF31" s="16" t="str">
        <f>IF(AE31&lt;=0,"",IF(AE31=0,"NA",IF(AE31&lt;=85,"Debil",IF(AE31&lt;=95,"Moderado",IF(AE31&lt;=100,"Fuerte","Fuerte")))))</f>
        <v>Fuerte</v>
      </c>
      <c r="AG31" s="2" t="s">
        <v>74</v>
      </c>
      <c r="AH31" s="16" t="str">
        <f>IF(AG31="","",IF(AG31="El control no se ejecuta por parte del responsable","Debil",IF(AG31="El control se ejecuta algunas veces por parte del responsable","Moderado",IF(AG31="El control se ejecuta de manera consistente por parte del responsable","Fuerte",IF(AG31="NA","NA","""")))))</f>
        <v>Fuerte</v>
      </c>
      <c r="AI31" s="262" t="str">
        <f t="shared" si="0"/>
        <v>Fuerte</v>
      </c>
      <c r="AJ31" s="261">
        <f>IF(AI31="","",IF(AI31="Fuerte",100,IF(AI31="Moderado",50,IF(AI31="Debil",0,))))</f>
        <v>100</v>
      </c>
      <c r="AK31" s="16" t="str">
        <f t="shared" si="1"/>
        <v>No</v>
      </c>
      <c r="AL31" s="360">
        <f>COUNTA(O31,O32,O33,O34,O35)</f>
        <v>1</v>
      </c>
      <c r="AM31" s="361">
        <f>(+AJ31+AJ32+AJ33+AJ34+AJ35)/AL31</f>
        <v>100</v>
      </c>
      <c r="AN31" s="360" t="str">
        <f>IF(AM31&lt;0,"",IF(AM31&lt;50,"Debil",IF(AM31&lt;=99,"Moderado",IF(AM31&lt;=100,"Fuerte","Fuerte"))))</f>
        <v>Fuerte</v>
      </c>
      <c r="AO31" s="315" t="s">
        <v>26</v>
      </c>
      <c r="AP31" s="362" t="str">
        <f>IF(OR(AND(AN31="Fuerte",AO31="directamente")),"2",IF(OR(AND(AN31="Fuerte",AO31="no disminuye")),"0",IF(OR(AND(AN31="Moderado",AO31="directamente")),"1",IF(OR(AND(AN31="Moderado",AO31="no disminuye")),"0",IF(OR(AND(AN31="Debil",AO31="directamente")),"0",IF(OR(AND(AN31="Debil",AO31="no disminuye")),"0",""))))))</f>
        <v>2</v>
      </c>
      <c r="AQ31" s="341">
        <f>+J31-AP31</f>
        <v>3</v>
      </c>
      <c r="AR31" s="343">
        <f>+J31-AP31</f>
        <v>3</v>
      </c>
      <c r="AS31" s="315" t="str">
        <f>IF(AQ31&lt;-1,"",IF(AQ31&lt;=1,"Rara Vez",IF(AQ31&lt;=2,"Improbable",IF(AQ31&lt;=3,"Posible",IF(AQ31&lt;=4,"Probable","Casi seguro")))))</f>
        <v>Posible</v>
      </c>
      <c r="AT31" s="315" t="str">
        <f>IF(L31&lt;=0,"",IF(L31&lt;=5,"Moderado",IF(L31&lt;=11,"Mayor",IF(L31&lt;=20,"Catastrofico","Catastrofico"))))</f>
        <v>Catastrofico</v>
      </c>
      <c r="AU31" s="354" t="str">
        <f>IF(OR(AND(AS31="RaraVez",AT31="Insignificante"),AND(AS31="Rara Vez",AT31="Menor"),AND(AS31="Improbable",AT31="Insignificante"),AND(AS31="Improbable",AT31="Menor")),"Bajo",IF(OR(AND(AS31="Rara Vez",AT31="Moderado"),AND(AS31="Improbable",AT31="Moderado"),AND(AS31="Posible",AT31="Menor"),AND(AS31="Probable",AT31="Insignificante")),"Moderado",IF(OR(AND(AS31="Rara Vez",AT31="Mayor"),AND(AS31="Improbable",AT31="Mayor"),AND(AS31="Posible",AT31="Moderado"),AND(AS31="Probable",AT31="Moderado"),AND(AS31="Probable",AT31="Menor"),AND(AS31="Casi seguro",AT31="Insignificante"),AND(AS31="Casi seguro",AT31="Menor")),"Alto",IF(OR(AND(AS31="Rara Vez",AT31="Catastrofico"),AND(AS31="Improbable",AT31="Catastrofico"),AND(AS31="Posible",AT31="Catastrofico"),AND(AS31="Posible",AT31="Mayor"),AND(AS31="Probable",AT31="Catastrofico"),AND(AS31="Probable",AT31="Mayor"),AND(AS31="Casi seguro",AT31="Moderado"),AND(AS31="Casi seguro",AT31="Mayor"),AND(AS31="Casi seguro",AT31="Catastrofico")),"Extremo",""))))</f>
        <v>Extremo</v>
      </c>
      <c r="AV31" s="357" t="str">
        <f>IF(AU31="","",IF(AU31="Extremo","Evitar el riesgo",IF(AU31="Alto","Compartir el riesgo",IF(AU31="Moderado","Reducir el riesgo",IF(AU31="Bajo","Reducir el riesgo")))))</f>
        <v>Evitar el riesgo</v>
      </c>
      <c r="AW31" s="353"/>
      <c r="AX31" s="378"/>
      <c r="AY31" s="378"/>
      <c r="AZ31" s="381"/>
      <c r="BA31" s="369"/>
      <c r="BB31" s="372"/>
    </row>
    <row r="32" spans="1:54" ht="16">
      <c r="A32" s="360"/>
      <c r="B32" s="360"/>
      <c r="C32" s="360"/>
      <c r="D32" s="360"/>
      <c r="E32" s="360"/>
      <c r="F32" s="360"/>
      <c r="G32" s="319"/>
      <c r="H32" s="360"/>
      <c r="I32" s="321"/>
      <c r="J32" s="361"/>
      <c r="K32" s="315"/>
      <c r="L32" s="346"/>
      <c r="M32" s="315"/>
      <c r="N32" s="315"/>
      <c r="O32" s="16"/>
      <c r="P32" s="16"/>
      <c r="Q32" s="21" t="s">
        <v>63</v>
      </c>
      <c r="R32" s="16">
        <f t="shared" ref="R32:R35" si="49">IF(Q32="","",IF(Q32="Asignado",15,IF(Q32="No Asigando",0,)))</f>
        <v>0</v>
      </c>
      <c r="S32" s="21" t="s">
        <v>63</v>
      </c>
      <c r="T32" s="263">
        <f t="shared" ref="T32:T35" si="50">IF(S32="","",IF(S32="Adecuado",15,IF(S32="inadecuado",0,)))</f>
        <v>0</v>
      </c>
      <c r="U32" s="21" t="s">
        <v>63</v>
      </c>
      <c r="V32" s="263">
        <f t="shared" ref="V32:V35" si="51">IF(U32="","",IF(U32="Oportuna",15,IF(U32="inoportuna",0,)))</f>
        <v>0</v>
      </c>
      <c r="W32" s="21" t="s">
        <v>63</v>
      </c>
      <c r="X32" s="263">
        <f t="shared" ref="X32:X35" si="52">IF(W32="","",IF(W32="Prevenir",15,IF(W32="Detectar",10,IF(W32="No es control",0,))))</f>
        <v>0</v>
      </c>
      <c r="Y32" s="21" t="s">
        <v>63</v>
      </c>
      <c r="Z32" s="263">
        <f t="shared" ref="Z32:Z35" si="53">IF(Y32="","",IF(Y32="Confiable",15,IF(Y32="No confiable",0,)))</f>
        <v>0</v>
      </c>
      <c r="AA32" s="21" t="s">
        <v>63</v>
      </c>
      <c r="AB32" s="263">
        <f t="shared" ref="AB32:AB35" si="54">IF(AA32="","",IF(AA32="Se investigan y resuelven oportunamente",15,IF(AA32="Nose investigan y resuelven oportunamente",0,)))</f>
        <v>0</v>
      </c>
      <c r="AC32" s="21" t="s">
        <v>63</v>
      </c>
      <c r="AD32" s="263">
        <f t="shared" ref="AD32:AD35" si="55">IF(AC32="","",IF(AC32="Completa",10,IF(AC32="Incompleta,No existe",5,)))</f>
        <v>0</v>
      </c>
      <c r="AE32" s="263">
        <f t="shared" ref="AE32:AE35" si="56">+R32+T32+V32+X32+Z32+AB32+AD32</f>
        <v>0</v>
      </c>
      <c r="AF32" s="16" t="str">
        <f t="shared" ref="AF32:AF35" si="57">IF(AE32&lt;=0,"",IF(AE32=0,"NA",IF(AE32&lt;=85,"Debil",IF(AE32&lt;=95,"Moderado",IF(AE32&lt;=100,"Fuerte","Fuerte")))))</f>
        <v/>
      </c>
      <c r="AG32" s="2" t="s">
        <v>63</v>
      </c>
      <c r="AH32" s="16" t="str">
        <f t="shared" ref="AH32:AH35" si="58">IF(AG32="","",IF(AG32="El control no se ejecuta por parte del responsable","Debil",IF(AG32="El control se ejecuta algunas veces por parte del responsable","Moderado",IF(AG32="El control se ejecuta de manera consistente por parte del responsable","Fuerte",IF(AG32="NA","NA","""")))))</f>
        <v>NA</v>
      </c>
      <c r="AI32" s="262" t="str">
        <f t="shared" si="0"/>
        <v>NA</v>
      </c>
      <c r="AJ32" s="261">
        <f t="shared" ref="AJ32:AJ35" si="59">IF(AI32="","",IF(AI32="Fuerte",100,IF(AI32="Moderado",50,IF(AI32="Debil",0,))))</f>
        <v>0</v>
      </c>
      <c r="AK32" s="16" t="str">
        <f t="shared" si="1"/>
        <v>NA</v>
      </c>
      <c r="AL32" s="360"/>
      <c r="AM32" s="361"/>
      <c r="AN32" s="360"/>
      <c r="AO32" s="315"/>
      <c r="AP32" s="363"/>
      <c r="AQ32" s="365"/>
      <c r="AR32" s="344"/>
      <c r="AS32" s="315"/>
      <c r="AT32" s="315"/>
      <c r="AU32" s="355"/>
      <c r="AV32" s="358" t="str">
        <f t="shared" ref="AV32:AV35" si="60">IF(AU32="","",IF(AU32="El control no se ejecuta por parte del responsable","Debil",IF(AU32="El control se ejecuta algunas veces por parte del responsable","Moderado",IF(AU32="El control se ejecuta de manera consistente por parte del responsable","Fuerte","Fuerte"))))</f>
        <v/>
      </c>
      <c r="AW32" s="348"/>
      <c r="AX32" s="379"/>
      <c r="AY32" s="379"/>
      <c r="AZ32" s="382"/>
      <c r="BA32" s="370"/>
      <c r="BB32" s="373"/>
    </row>
    <row r="33" spans="1:54" ht="16">
      <c r="A33" s="360"/>
      <c r="B33" s="360"/>
      <c r="C33" s="360"/>
      <c r="D33" s="360"/>
      <c r="E33" s="360"/>
      <c r="F33" s="360"/>
      <c r="G33" s="319"/>
      <c r="H33" s="360"/>
      <c r="I33" s="321"/>
      <c r="J33" s="361"/>
      <c r="K33" s="315"/>
      <c r="L33" s="346"/>
      <c r="M33" s="315"/>
      <c r="N33" s="315"/>
      <c r="O33" s="16"/>
      <c r="P33" s="16"/>
      <c r="Q33" s="21" t="s">
        <v>63</v>
      </c>
      <c r="R33" s="16">
        <f t="shared" si="49"/>
        <v>0</v>
      </c>
      <c r="S33" s="21" t="s">
        <v>63</v>
      </c>
      <c r="T33" s="263">
        <f t="shared" si="50"/>
        <v>0</v>
      </c>
      <c r="U33" s="21" t="s">
        <v>63</v>
      </c>
      <c r="V33" s="263">
        <f t="shared" si="51"/>
        <v>0</v>
      </c>
      <c r="W33" s="21" t="s">
        <v>63</v>
      </c>
      <c r="X33" s="263">
        <f t="shared" si="52"/>
        <v>0</v>
      </c>
      <c r="Y33" s="21" t="s">
        <v>63</v>
      </c>
      <c r="Z33" s="263">
        <f t="shared" si="53"/>
        <v>0</v>
      </c>
      <c r="AA33" s="21" t="s">
        <v>63</v>
      </c>
      <c r="AB33" s="263">
        <f t="shared" si="54"/>
        <v>0</v>
      </c>
      <c r="AC33" s="21" t="s">
        <v>63</v>
      </c>
      <c r="AD33" s="263">
        <f t="shared" si="55"/>
        <v>0</v>
      </c>
      <c r="AE33" s="263">
        <f t="shared" si="56"/>
        <v>0</v>
      </c>
      <c r="AF33" s="16" t="str">
        <f t="shared" si="57"/>
        <v/>
      </c>
      <c r="AG33" s="2" t="s">
        <v>63</v>
      </c>
      <c r="AH33" s="16" t="str">
        <f t="shared" si="58"/>
        <v>NA</v>
      </c>
      <c r="AI33" s="262" t="str">
        <f t="shared" si="0"/>
        <v>NA</v>
      </c>
      <c r="AJ33" s="261">
        <f t="shared" si="59"/>
        <v>0</v>
      </c>
      <c r="AK33" s="16" t="str">
        <f t="shared" si="1"/>
        <v>NA</v>
      </c>
      <c r="AL33" s="360"/>
      <c r="AM33" s="361"/>
      <c r="AN33" s="360"/>
      <c r="AO33" s="315"/>
      <c r="AP33" s="363"/>
      <c r="AQ33" s="365"/>
      <c r="AR33" s="344"/>
      <c r="AS33" s="315"/>
      <c r="AT33" s="315"/>
      <c r="AU33" s="355"/>
      <c r="AV33" s="358" t="str">
        <f t="shared" si="60"/>
        <v/>
      </c>
      <c r="AW33" s="348"/>
      <c r="AX33" s="379"/>
      <c r="AY33" s="379"/>
      <c r="AZ33" s="382"/>
      <c r="BA33" s="370"/>
      <c r="BB33" s="373"/>
    </row>
    <row r="34" spans="1:54" ht="16">
      <c r="A34" s="360"/>
      <c r="B34" s="360"/>
      <c r="C34" s="360"/>
      <c r="D34" s="360"/>
      <c r="E34" s="360"/>
      <c r="F34" s="360"/>
      <c r="G34" s="319"/>
      <c r="H34" s="360"/>
      <c r="I34" s="321"/>
      <c r="J34" s="361"/>
      <c r="K34" s="315"/>
      <c r="L34" s="346"/>
      <c r="M34" s="315"/>
      <c r="N34" s="315"/>
      <c r="O34" s="16"/>
      <c r="P34" s="16"/>
      <c r="Q34" s="21" t="s">
        <v>63</v>
      </c>
      <c r="R34" s="16">
        <f t="shared" si="49"/>
        <v>0</v>
      </c>
      <c r="S34" s="21" t="s">
        <v>63</v>
      </c>
      <c r="T34" s="263">
        <f t="shared" si="50"/>
        <v>0</v>
      </c>
      <c r="U34" s="21" t="s">
        <v>63</v>
      </c>
      <c r="V34" s="263">
        <f t="shared" si="51"/>
        <v>0</v>
      </c>
      <c r="W34" s="21" t="s">
        <v>63</v>
      </c>
      <c r="X34" s="263">
        <f t="shared" si="52"/>
        <v>0</v>
      </c>
      <c r="Y34" s="21" t="s">
        <v>63</v>
      </c>
      <c r="Z34" s="263">
        <f t="shared" si="53"/>
        <v>0</v>
      </c>
      <c r="AA34" s="21" t="s">
        <v>63</v>
      </c>
      <c r="AB34" s="263">
        <f t="shared" si="54"/>
        <v>0</v>
      </c>
      <c r="AC34" s="21" t="s">
        <v>63</v>
      </c>
      <c r="AD34" s="263">
        <f t="shared" si="55"/>
        <v>0</v>
      </c>
      <c r="AE34" s="263">
        <f t="shared" si="56"/>
        <v>0</v>
      </c>
      <c r="AF34" s="16" t="str">
        <f t="shared" si="57"/>
        <v/>
      </c>
      <c r="AG34" s="2" t="s">
        <v>63</v>
      </c>
      <c r="AH34" s="16" t="str">
        <f t="shared" si="58"/>
        <v>NA</v>
      </c>
      <c r="AI34" s="262" t="str">
        <f t="shared" si="0"/>
        <v>NA</v>
      </c>
      <c r="AJ34" s="261">
        <f t="shared" si="59"/>
        <v>0</v>
      </c>
      <c r="AK34" s="16" t="str">
        <f t="shared" si="1"/>
        <v>NA</v>
      </c>
      <c r="AL34" s="360"/>
      <c r="AM34" s="361"/>
      <c r="AN34" s="360"/>
      <c r="AO34" s="315"/>
      <c r="AP34" s="363"/>
      <c r="AQ34" s="365"/>
      <c r="AR34" s="344"/>
      <c r="AS34" s="315"/>
      <c r="AT34" s="315"/>
      <c r="AU34" s="355"/>
      <c r="AV34" s="358" t="str">
        <f t="shared" si="60"/>
        <v/>
      </c>
      <c r="AW34" s="348"/>
      <c r="AX34" s="379"/>
      <c r="AY34" s="379"/>
      <c r="AZ34" s="382"/>
      <c r="BA34" s="370"/>
      <c r="BB34" s="373"/>
    </row>
    <row r="35" spans="1:54" ht="16">
      <c r="A35" s="360"/>
      <c r="B35" s="360"/>
      <c r="C35" s="360"/>
      <c r="D35" s="360"/>
      <c r="E35" s="360"/>
      <c r="F35" s="360"/>
      <c r="G35" s="320"/>
      <c r="H35" s="360"/>
      <c r="I35" s="321"/>
      <c r="J35" s="361"/>
      <c r="K35" s="315"/>
      <c r="L35" s="346"/>
      <c r="M35" s="315"/>
      <c r="N35" s="315"/>
      <c r="O35" s="16"/>
      <c r="P35" s="16"/>
      <c r="Q35" s="21" t="s">
        <v>63</v>
      </c>
      <c r="R35" s="16">
        <f t="shared" si="49"/>
        <v>0</v>
      </c>
      <c r="S35" s="21" t="s">
        <v>63</v>
      </c>
      <c r="T35" s="263">
        <f t="shared" si="50"/>
        <v>0</v>
      </c>
      <c r="U35" s="21" t="s">
        <v>63</v>
      </c>
      <c r="V35" s="263">
        <f t="shared" si="51"/>
        <v>0</v>
      </c>
      <c r="W35" s="21" t="s">
        <v>63</v>
      </c>
      <c r="X35" s="263">
        <f t="shared" si="52"/>
        <v>0</v>
      </c>
      <c r="Y35" s="21" t="s">
        <v>63</v>
      </c>
      <c r="Z35" s="263">
        <f t="shared" si="53"/>
        <v>0</v>
      </c>
      <c r="AA35" s="21" t="s">
        <v>63</v>
      </c>
      <c r="AB35" s="263">
        <f t="shared" si="54"/>
        <v>0</v>
      </c>
      <c r="AC35" s="21" t="s">
        <v>63</v>
      </c>
      <c r="AD35" s="263">
        <f t="shared" si="55"/>
        <v>0</v>
      </c>
      <c r="AE35" s="263">
        <f t="shared" si="56"/>
        <v>0</v>
      </c>
      <c r="AF35" s="16" t="str">
        <f t="shared" si="57"/>
        <v/>
      </c>
      <c r="AG35" s="2" t="s">
        <v>63</v>
      </c>
      <c r="AH35" s="16" t="str">
        <f t="shared" si="58"/>
        <v>NA</v>
      </c>
      <c r="AI35" s="262" t="str">
        <f t="shared" si="0"/>
        <v>NA</v>
      </c>
      <c r="AJ35" s="261">
        <f t="shared" si="59"/>
        <v>0</v>
      </c>
      <c r="AK35" s="16" t="str">
        <f t="shared" si="1"/>
        <v>NA</v>
      </c>
      <c r="AL35" s="360"/>
      <c r="AM35" s="361"/>
      <c r="AN35" s="360"/>
      <c r="AO35" s="315"/>
      <c r="AP35" s="364"/>
      <c r="AQ35" s="365"/>
      <c r="AR35" s="345"/>
      <c r="AS35" s="315"/>
      <c r="AT35" s="315"/>
      <c r="AU35" s="356"/>
      <c r="AV35" s="359" t="str">
        <f t="shared" si="60"/>
        <v/>
      </c>
      <c r="AW35" s="349"/>
      <c r="AX35" s="380"/>
      <c r="AY35" s="380"/>
      <c r="AZ35" s="383"/>
      <c r="BA35" s="371"/>
      <c r="BB35" s="374"/>
    </row>
    <row r="36" spans="1:54" ht="256">
      <c r="A36" s="360">
        <v>6</v>
      </c>
      <c r="B36" s="360" t="str">
        <f>'[1]Secretaria de Planeación'!$D$18</f>
        <v>Posibilidad de recibir o solicitar algún tipo de dádiva para retardar o acelerar la expedición de los certificados de estratificación para que se obtenga un beneficio privado o en favor de un tercero.</v>
      </c>
      <c r="C36" s="360" t="s">
        <v>66</v>
      </c>
      <c r="D36" s="360" t="s">
        <v>66</v>
      </c>
      <c r="E36" s="360" t="s">
        <v>66</v>
      </c>
      <c r="F36" s="360" t="s">
        <v>66</v>
      </c>
      <c r="G36" s="318" t="s">
        <v>54</v>
      </c>
      <c r="H36" s="360" t="s">
        <v>81</v>
      </c>
      <c r="I36" s="321" t="s">
        <v>75</v>
      </c>
      <c r="J36" s="361">
        <f>IF(I36="","",IF(I36="Mas de 1 vez al año",5,IF(I36="Al menos 1 vez en el ultimo año",4,IF(I36="Al menos 1 vez en los ultimos 2 años",3,IF(I36="Al menos 1 vez en los ultimos 5 años",2,IF(I36="No se ha presentado en los ultimos 5 años",1,))))))</f>
        <v>1</v>
      </c>
      <c r="K36" s="315" t="str">
        <f>IF(J36&lt;=0,"",IF(J36&lt;=1,"Rara Vez",IF(J36&lt;=2,"Improbable",IF(J36&lt;=3,"Posible",IF(J36&lt;=4,"Probable","Casi seguro")))))</f>
        <v>Rara Vez</v>
      </c>
      <c r="L36" s="346">
        <v>7</v>
      </c>
      <c r="M36" s="315" t="str">
        <f>IF(L36&lt;=0,"",IF(L36&lt;=5,"Moderado",IF(L36&lt;=11,"Mayor",IF(L36&lt;=20,"Catastrofico","Catastrofico"))))</f>
        <v>Mayor</v>
      </c>
      <c r="N36" s="315" t="str">
        <f>IF(OR(AND(K36="RaraVez",M36="Insignificante"),AND(K36="Rara Vez",M36="Menor"),AND(K36="Improbable",M36="Insignificante"),AND(K36="Improbable",M36="Menor")),"Bajo",IF(OR(AND(K36="Rara Vez",M36="Moderado"),AND(K36="Improbable",M36="Moderado"),AND(K36="Posible",M36="Menor"),AND(K36="Probable",M36="Insignificante")),"Moderado",IF(OR(AND(K36="Rara Vez",M36="Mayor"),AND(K36="Improbable",M36="Mayor"),AND(K36="Posible",M36="Moderado"),AND(K36="Probable",M36="Moderado"),AND(K36="Probable",M36="Menor"),AND(K36="Casi seguro",M36="Insignificante"),AND(K36="Casi seguro",M36="Menor")),"Alto",IF(OR(AND(K36="Rara Vez",M36="Catastrofico"),AND(K36="Improbable",M36="Catastrofico"),AND(K36="Posible",M36="Catastrofico"),AND(K36="Posible",M36="Mayor"),AND(K36="Probable",M36="Catastrofico"),AND(K36="Probable",M36="Mayor"),AND(K36="Casi seguro",M36="Moderado"),AND(K36="Casi seguro",M36="Mayor"),AND(K36="Casi seguro",M36="Catastrofico")),"Extremo",""))))</f>
        <v>Alto</v>
      </c>
      <c r="O36" s="16">
        <v>1</v>
      </c>
      <c r="P36" s="16" t="str">
        <f>'[1]Secretaria de Planeación'!$L$18</f>
        <v>El profesional código 219 grado 35 asignado a la coordinación de la dependencia de estratificación revisa la información en los actos administrativos de estratificación y en el software cada vez que se expide un de certificado de estrato. Esto para dar cumplimiento al procedimiento existente, teniendo como insumo las bases de datos de estratificación con sus evidencias. Ante una inconsistencia en la información que soporta el certificado, el profesional código 219 grado 35, lo devuelve a quien lo elaboró para que realice los ajustees pertinentes para subsanar la situación. Resultado de la revisión tenemos el drive donde se plasma los insumos para emitir los certificados de estrato y solo tiene dominio para modificar o editar la líder del proceso.</v>
      </c>
      <c r="Q36" s="21" t="s">
        <v>67</v>
      </c>
      <c r="R36" s="16">
        <f>IF(Q36="","",IF(Q36="Asignado",15,IF(Q36="No Asigando",0,)))</f>
        <v>15</v>
      </c>
      <c r="S36" s="21" t="s">
        <v>68</v>
      </c>
      <c r="T36" s="263">
        <f>IF(S36="","",IF(S36="Adecuado",15,IF(S36="inadecuado",0,)))</f>
        <v>15</v>
      </c>
      <c r="U36" s="21" t="s">
        <v>69</v>
      </c>
      <c r="V36" s="263">
        <f>IF(U36="","",IF(U36="Oportuna",15,IF(U36="inoportuna",0,)))</f>
        <v>15</v>
      </c>
      <c r="W36" s="21" t="s">
        <v>70</v>
      </c>
      <c r="X36" s="263">
        <f>IF(W36="","",IF(W36="Prevenir",15,IF(W36="Detectar",10,IF(W36="No es control",0,))))</f>
        <v>15</v>
      </c>
      <c r="Y36" s="21" t="s">
        <v>71</v>
      </c>
      <c r="Z36" s="263">
        <f>IF(Y36="","",IF(Y36="Confiable",15,IF(Y36="No confiable",0,)))</f>
        <v>15</v>
      </c>
      <c r="AA36" s="21" t="s">
        <v>72</v>
      </c>
      <c r="AB36" s="263">
        <f>IF(AA36="","",IF(AA36="Se investigan y resuelven oportunamente",15,IF(AA36="Nose investigan y resuelven oportunamente",0,)))</f>
        <v>15</v>
      </c>
      <c r="AC36" s="21" t="s">
        <v>73</v>
      </c>
      <c r="AD36" s="263">
        <f>IF(AC36="","",IF(AC36="Completa",10,IF(AC36="Incompleta,No existe",5,)))</f>
        <v>10</v>
      </c>
      <c r="AE36" s="263">
        <f>+R36+T36+V36+X36+Z36+AB36+AD36</f>
        <v>100</v>
      </c>
      <c r="AF36" s="16" t="str">
        <f>IF(AE36&lt;=0,"",IF(AE36=0,"NA",IF(AE36&lt;=85,"Debil",IF(AE36&lt;=95,"Moderado",IF(AE36&lt;=100,"Fuerte","Fuerte")))))</f>
        <v>Fuerte</v>
      </c>
      <c r="AG36" s="2" t="s">
        <v>74</v>
      </c>
      <c r="AH36" s="16" t="str">
        <f>IF(AG36="","",IF(AG36="El control no se ejecuta por parte del responsable","Debil",IF(AG36="El control se ejecuta algunas veces por parte del responsable","Moderado",IF(AG36="El control se ejecuta de manera consistente por parte del responsable","Fuerte",IF(AG36="NA","NA","""")))))</f>
        <v>Fuerte</v>
      </c>
      <c r="AI36" s="262" t="str">
        <f t="shared" si="0"/>
        <v>Fuerte</v>
      </c>
      <c r="AJ36" s="261">
        <f>IF(AI36="","",IF(AI36="Fuerte",100,IF(AI36="Moderado",50,IF(AI36="Debil",0,))))</f>
        <v>100</v>
      </c>
      <c r="AK36" s="16" t="str">
        <f t="shared" si="1"/>
        <v>No</v>
      </c>
      <c r="AL36" s="360">
        <f>COUNTA(O36,O37,O38,O39,O40)</f>
        <v>2</v>
      </c>
      <c r="AM36" s="361">
        <f>(+AJ36+AJ37+AJ38+AJ39+AJ40)/AL36</f>
        <v>100</v>
      </c>
      <c r="AN36" s="360" t="str">
        <f>IF(AM36&lt;0,"",IF(AM36&lt;50,"Debil",IF(AM36&lt;=99,"Moderado",IF(AM36&lt;=100,"Fuerte","Fuerte"))))</f>
        <v>Fuerte</v>
      </c>
      <c r="AO36" s="315" t="s">
        <v>26</v>
      </c>
      <c r="AP36" s="362" t="str">
        <f>IF(OR(AND(AN36="Fuerte",AO36="directamente")),"2",IF(OR(AND(AN36="Fuerte",AO36="no disminuye")),"0",IF(OR(AND(AN36="Moderado",AO36="directamente")),"1",IF(OR(AND(AN36="Moderado",AO36="no disminuye")),"0",IF(OR(AND(AN36="Debil",AO36="directamente")),"0",IF(OR(AND(AN36="Debil",AO36="no disminuye")),"0",""))))))</f>
        <v>2</v>
      </c>
      <c r="AQ36" s="341">
        <f>+J36-AP36</f>
        <v>-1</v>
      </c>
      <c r="AR36" s="343">
        <f>+J36-AP36</f>
        <v>-1</v>
      </c>
      <c r="AS36" s="315" t="str">
        <f>IF(AQ36&lt;-1,"",IF(AQ36&lt;=1,"Rara Vez",IF(AQ36&lt;=2,"Improbable",IF(AQ36&lt;=3,"Posible",IF(AQ36&lt;=4,"Probable","Casi seguro")))))</f>
        <v>Rara Vez</v>
      </c>
      <c r="AT36" s="315" t="str">
        <f>IF(L36&lt;=0,"",IF(L36&lt;=5,"Moderado",IF(L36&lt;=11,"Mayor",IF(L36&lt;=20,"Catastrofico","Catastrofico"))))</f>
        <v>Mayor</v>
      </c>
      <c r="AU36" s="354" t="str">
        <f>IF(OR(AND(AS36="RaraVez",AT36="Insignificante"),AND(AS36="Rara Vez",AT36="Menor"),AND(AS36="Improbable",AT36="Insignificante"),AND(AS36="Improbable",AT36="Menor")),"Bajo",IF(OR(AND(AS36="Rara Vez",AT36="Moderado"),AND(AS36="Improbable",AT36="Moderado"),AND(AS36="Posible",AT36="Menor"),AND(AS36="Probable",AT36="Insignificante")),"Moderado",IF(OR(AND(AS36="Rara Vez",AT36="Mayor"),AND(AS36="Improbable",AT36="Mayor"),AND(AS36="Posible",AT36="Moderado"),AND(AS36="Probable",AT36="Moderado"),AND(AS36="Probable",AT36="Menor"),AND(AS36="Casi seguro",AT36="Insignificante"),AND(AS36="Casi seguro",AT36="Menor")),"Alto",IF(OR(AND(AS36="Rara Vez",AT36="Catastrofico"),AND(AS36="Improbable",AT36="Catastrofico"),AND(AS36="Posible",AT36="Catastrofico"),AND(AS36="Posible",AT36="Mayor"),AND(AS36="Probable",AT36="Catastrofico"),AND(AS36="Probable",AT36="Mayor"),AND(AS36="Casi seguro",AT36="Moderado"),AND(AS36="Casi seguro",AT36="Mayor"),AND(AS36="Casi seguro",AT36="Catastrofico")),"Extremo",""))))</f>
        <v>Alto</v>
      </c>
      <c r="AV36" s="357" t="str">
        <f>IF(AU36="","",IF(AU36="Extremo","Evitar el riesgo",IF(AU36="Alto","Compartir el riesgo",IF(AU36="Moderado","Reducir el riesgo",IF(AU36="Bajo","Reducir el riesgo")))))</f>
        <v>Compartir el riesgo</v>
      </c>
      <c r="AW36" s="369"/>
      <c r="AX36" s="375"/>
      <c r="AY36" s="375"/>
      <c r="AZ36" s="372"/>
      <c r="BA36" s="369"/>
      <c r="BB36" s="377"/>
    </row>
    <row r="37" spans="1:54" ht="409.6">
      <c r="A37" s="360"/>
      <c r="B37" s="360"/>
      <c r="C37" s="360"/>
      <c r="D37" s="360"/>
      <c r="E37" s="360"/>
      <c r="F37" s="360"/>
      <c r="G37" s="319"/>
      <c r="H37" s="360"/>
      <c r="I37" s="321"/>
      <c r="J37" s="361"/>
      <c r="K37" s="315"/>
      <c r="L37" s="346"/>
      <c r="M37" s="315"/>
      <c r="N37" s="315"/>
      <c r="O37" s="16">
        <v>1</v>
      </c>
      <c r="P37" s="16" t="str">
        <f>'[1]Secretaria de Planeación'!$L$19</f>
        <v>El profesional código 219 grado 35 asignado a la coordinación de la dependencia de estratificación registra diariamente información de las solicitudes de certificado de estrato en la base de datos de seguimiento a tiempos de respuesta. El propósito del registro es llevar control de los tiempos de respuesta y recibir alertas cuando esté por vencer el tiempo de respuesta a las solicitudes. Al momento de realizar el registro de las solicitudes de certificado de estrato, se incluye: fecha de radicado, fecha de asignación a la dependencia de estratificación, código de radicado, nombre de peticionario y tipo de solicitud; cuando se realiza el registro, la base de datos calcula el tiempo transcurrido desde la fecha de radicación hasta el día actual y dependiendo el número de días transcurridos podemos identificar el estado (ÓPTIMO, PRIORIDAD o URGENTE). Una vez se registra la información de la respuesta a la solicitud de certificado de estrato, la celda de la base de datos "TIEMPO DE RESPUESTA" cambia a color naranja y determina el número de días total en dar respuesta. Si al momento de recibir alertas de PRIORIDAD o URGENTE en la base de datos, se procede a dar prioridad a dicha solicitud. Resultado del control tenemos la base de datos de seguimiento a tiempos de respuesta.</v>
      </c>
      <c r="Q37" s="21" t="s">
        <v>67</v>
      </c>
      <c r="R37" s="16">
        <f t="shared" ref="R37:R40" si="61">IF(Q37="","",IF(Q37="Asignado",15,IF(Q37="No Asigando",0,)))</f>
        <v>15</v>
      </c>
      <c r="S37" s="21" t="s">
        <v>68</v>
      </c>
      <c r="T37" s="263">
        <f t="shared" ref="T37:T40" si="62">IF(S37="","",IF(S37="Adecuado",15,IF(S37="inadecuado",0,)))</f>
        <v>15</v>
      </c>
      <c r="U37" s="21" t="s">
        <v>69</v>
      </c>
      <c r="V37" s="263">
        <f t="shared" ref="V37:V40" si="63">IF(U37="","",IF(U37="Oportuna",15,IF(U37="inoportuna",0,)))</f>
        <v>15</v>
      </c>
      <c r="W37" s="21" t="s">
        <v>70</v>
      </c>
      <c r="X37" s="263">
        <f t="shared" ref="X37:X40" si="64">IF(W37="","",IF(W37="Prevenir",15,IF(W37="Detectar",10,IF(W37="No es control",0,))))</f>
        <v>15</v>
      </c>
      <c r="Y37" s="21" t="s">
        <v>71</v>
      </c>
      <c r="Z37" s="263">
        <f t="shared" ref="Z37:Z40" si="65">IF(Y37="","",IF(Y37="Confiable",15,IF(Y37="No confiable",0,)))</f>
        <v>15</v>
      </c>
      <c r="AA37" s="21" t="s">
        <v>72</v>
      </c>
      <c r="AB37" s="263">
        <f t="shared" ref="AB37:AB40" si="66">IF(AA37="","",IF(AA37="Se investigan y resuelven oportunamente",15,IF(AA37="Nose investigan y resuelven oportunamente",0,)))</f>
        <v>15</v>
      </c>
      <c r="AC37" s="21" t="s">
        <v>73</v>
      </c>
      <c r="AD37" s="263">
        <f t="shared" ref="AD37:AD40" si="67">IF(AC37="","",IF(AC37="Completa",10,IF(AC37="Incompleta,No existe",5,)))</f>
        <v>10</v>
      </c>
      <c r="AE37" s="263">
        <f t="shared" ref="AE37:AE40" si="68">+R37+T37+V37+X37+Z37+AB37+AD37</f>
        <v>100</v>
      </c>
      <c r="AF37" s="16" t="str">
        <f t="shared" ref="AF37:AF40" si="69">IF(AE37&lt;=0,"",IF(AE37=0,"NA",IF(AE37&lt;=85,"Debil",IF(AE37&lt;=95,"Moderado",IF(AE37&lt;=100,"Fuerte","Fuerte")))))</f>
        <v>Fuerte</v>
      </c>
      <c r="AG37" s="2" t="s">
        <v>74</v>
      </c>
      <c r="AH37" s="16" t="str">
        <f t="shared" ref="AH37:AH40" si="70">IF(AG37="","",IF(AG37="El control no se ejecuta por parte del responsable","Debil",IF(AG37="El control se ejecuta algunas veces por parte del responsable","Moderado",IF(AG37="El control se ejecuta de manera consistente por parte del responsable","Fuerte",IF(AG37="NA","NA","""")))))</f>
        <v>Fuerte</v>
      </c>
      <c r="AI37" s="262" t="str">
        <f t="shared" si="0"/>
        <v>Fuerte</v>
      </c>
      <c r="AJ37" s="261">
        <f t="shared" ref="AJ37:AJ40" si="71">IF(AI37="","",IF(AI37="Fuerte",100,IF(AI37="Moderado",50,IF(AI37="Debil",0,))))</f>
        <v>100</v>
      </c>
      <c r="AK37" s="16" t="str">
        <f t="shared" si="1"/>
        <v>No</v>
      </c>
      <c r="AL37" s="360"/>
      <c r="AM37" s="361"/>
      <c r="AN37" s="360"/>
      <c r="AO37" s="315"/>
      <c r="AP37" s="363"/>
      <c r="AQ37" s="365"/>
      <c r="AR37" s="344"/>
      <c r="AS37" s="315"/>
      <c r="AT37" s="315"/>
      <c r="AU37" s="355"/>
      <c r="AV37" s="358" t="str">
        <f t="shared" ref="AV37:AV40" si="72">IF(AU37="","",IF(AU37="El control no se ejecuta por parte del responsable","Debil",IF(AU37="El control se ejecuta algunas veces por parte del responsable","Moderado",IF(AU37="El control se ejecuta de manera consistente por parte del responsable","Fuerte","Fuerte"))))</f>
        <v/>
      </c>
      <c r="AW37" s="370"/>
      <c r="AX37" s="370"/>
      <c r="AY37" s="370"/>
      <c r="AZ37" s="373"/>
      <c r="BA37" s="370"/>
      <c r="BB37" s="373"/>
    </row>
    <row r="38" spans="1:54" ht="16">
      <c r="A38" s="360"/>
      <c r="B38" s="360"/>
      <c r="C38" s="360"/>
      <c r="D38" s="360"/>
      <c r="E38" s="360"/>
      <c r="F38" s="360"/>
      <c r="G38" s="319"/>
      <c r="H38" s="360"/>
      <c r="I38" s="321"/>
      <c r="J38" s="361"/>
      <c r="K38" s="315"/>
      <c r="L38" s="346"/>
      <c r="M38" s="315"/>
      <c r="N38" s="315"/>
      <c r="O38" s="16"/>
      <c r="P38" s="16"/>
      <c r="Q38" s="21" t="s">
        <v>63</v>
      </c>
      <c r="R38" s="16">
        <f t="shared" si="61"/>
        <v>0</v>
      </c>
      <c r="S38" s="21" t="s">
        <v>63</v>
      </c>
      <c r="T38" s="263">
        <f t="shared" si="62"/>
        <v>0</v>
      </c>
      <c r="U38" s="21" t="s">
        <v>63</v>
      </c>
      <c r="V38" s="263">
        <f t="shared" si="63"/>
        <v>0</v>
      </c>
      <c r="W38" s="21" t="s">
        <v>63</v>
      </c>
      <c r="X38" s="263">
        <f t="shared" si="64"/>
        <v>0</v>
      </c>
      <c r="Y38" s="21" t="s">
        <v>63</v>
      </c>
      <c r="Z38" s="263">
        <f t="shared" si="65"/>
        <v>0</v>
      </c>
      <c r="AA38" s="21" t="s">
        <v>63</v>
      </c>
      <c r="AB38" s="263">
        <f t="shared" si="66"/>
        <v>0</v>
      </c>
      <c r="AC38" s="21" t="s">
        <v>63</v>
      </c>
      <c r="AD38" s="263">
        <f t="shared" si="67"/>
        <v>0</v>
      </c>
      <c r="AE38" s="263">
        <f t="shared" si="68"/>
        <v>0</v>
      </c>
      <c r="AF38" s="16" t="str">
        <f t="shared" si="69"/>
        <v/>
      </c>
      <c r="AG38" s="2" t="s">
        <v>63</v>
      </c>
      <c r="AH38" s="16" t="str">
        <f t="shared" si="70"/>
        <v>NA</v>
      </c>
      <c r="AI38" s="262" t="str">
        <f t="shared" si="0"/>
        <v>NA</v>
      </c>
      <c r="AJ38" s="261">
        <f t="shared" si="71"/>
        <v>0</v>
      </c>
      <c r="AK38" s="16" t="str">
        <f t="shared" si="1"/>
        <v>NA</v>
      </c>
      <c r="AL38" s="360"/>
      <c r="AM38" s="361"/>
      <c r="AN38" s="360"/>
      <c r="AO38" s="315"/>
      <c r="AP38" s="363"/>
      <c r="AQ38" s="365"/>
      <c r="AR38" s="344"/>
      <c r="AS38" s="315"/>
      <c r="AT38" s="315"/>
      <c r="AU38" s="355"/>
      <c r="AV38" s="358" t="str">
        <f t="shared" si="72"/>
        <v/>
      </c>
      <c r="AW38" s="370"/>
      <c r="AX38" s="370"/>
      <c r="AY38" s="370"/>
      <c r="AZ38" s="373"/>
      <c r="BA38" s="370"/>
      <c r="BB38" s="373"/>
    </row>
    <row r="39" spans="1:54" ht="16">
      <c r="A39" s="360"/>
      <c r="B39" s="360"/>
      <c r="C39" s="360"/>
      <c r="D39" s="360"/>
      <c r="E39" s="360"/>
      <c r="F39" s="360"/>
      <c r="G39" s="319"/>
      <c r="H39" s="360"/>
      <c r="I39" s="321"/>
      <c r="J39" s="361"/>
      <c r="K39" s="315"/>
      <c r="L39" s="346"/>
      <c r="M39" s="315"/>
      <c r="N39" s="315"/>
      <c r="O39" s="16"/>
      <c r="P39" s="16"/>
      <c r="Q39" s="21" t="s">
        <v>63</v>
      </c>
      <c r="R39" s="16">
        <f t="shared" si="61"/>
        <v>0</v>
      </c>
      <c r="S39" s="21" t="s">
        <v>63</v>
      </c>
      <c r="T39" s="263">
        <f t="shared" si="62"/>
        <v>0</v>
      </c>
      <c r="U39" s="21" t="s">
        <v>63</v>
      </c>
      <c r="V39" s="263">
        <f t="shared" si="63"/>
        <v>0</v>
      </c>
      <c r="W39" s="21" t="s">
        <v>63</v>
      </c>
      <c r="X39" s="263">
        <f t="shared" si="64"/>
        <v>0</v>
      </c>
      <c r="Y39" s="21" t="s">
        <v>63</v>
      </c>
      <c r="Z39" s="263">
        <f t="shared" si="65"/>
        <v>0</v>
      </c>
      <c r="AA39" s="21" t="s">
        <v>63</v>
      </c>
      <c r="AB39" s="263">
        <f t="shared" si="66"/>
        <v>0</v>
      </c>
      <c r="AC39" s="21" t="s">
        <v>63</v>
      </c>
      <c r="AD39" s="263">
        <f t="shared" si="67"/>
        <v>0</v>
      </c>
      <c r="AE39" s="263">
        <f t="shared" si="68"/>
        <v>0</v>
      </c>
      <c r="AF39" s="16" t="str">
        <f t="shared" si="69"/>
        <v/>
      </c>
      <c r="AG39" s="2" t="s">
        <v>63</v>
      </c>
      <c r="AH39" s="16" t="str">
        <f t="shared" si="70"/>
        <v>NA</v>
      </c>
      <c r="AI39" s="262" t="str">
        <f t="shared" si="0"/>
        <v>NA</v>
      </c>
      <c r="AJ39" s="261">
        <f t="shared" si="71"/>
        <v>0</v>
      </c>
      <c r="AK39" s="16" t="str">
        <f t="shared" si="1"/>
        <v>NA</v>
      </c>
      <c r="AL39" s="360"/>
      <c r="AM39" s="361"/>
      <c r="AN39" s="360"/>
      <c r="AO39" s="315"/>
      <c r="AP39" s="363"/>
      <c r="AQ39" s="365"/>
      <c r="AR39" s="344"/>
      <c r="AS39" s="315"/>
      <c r="AT39" s="315"/>
      <c r="AU39" s="355"/>
      <c r="AV39" s="358" t="str">
        <f t="shared" si="72"/>
        <v/>
      </c>
      <c r="AW39" s="370"/>
      <c r="AX39" s="370"/>
      <c r="AY39" s="370"/>
      <c r="AZ39" s="373"/>
      <c r="BA39" s="370"/>
      <c r="BB39" s="373"/>
    </row>
    <row r="40" spans="1:54" ht="16">
      <c r="A40" s="360"/>
      <c r="B40" s="360"/>
      <c r="C40" s="360"/>
      <c r="D40" s="360"/>
      <c r="E40" s="360"/>
      <c r="F40" s="360"/>
      <c r="G40" s="320"/>
      <c r="H40" s="360"/>
      <c r="I40" s="321"/>
      <c r="J40" s="361"/>
      <c r="K40" s="315"/>
      <c r="L40" s="346"/>
      <c r="M40" s="315"/>
      <c r="N40" s="315"/>
      <c r="O40" s="16"/>
      <c r="P40" s="16"/>
      <c r="Q40" s="21" t="s">
        <v>63</v>
      </c>
      <c r="R40" s="16">
        <f t="shared" si="61"/>
        <v>0</v>
      </c>
      <c r="S40" s="21" t="s">
        <v>63</v>
      </c>
      <c r="T40" s="263">
        <f t="shared" si="62"/>
        <v>0</v>
      </c>
      <c r="U40" s="21" t="s">
        <v>63</v>
      </c>
      <c r="V40" s="263">
        <f t="shared" si="63"/>
        <v>0</v>
      </c>
      <c r="W40" s="21" t="s">
        <v>63</v>
      </c>
      <c r="X40" s="263">
        <f t="shared" si="64"/>
        <v>0</v>
      </c>
      <c r="Y40" s="21" t="s">
        <v>63</v>
      </c>
      <c r="Z40" s="263">
        <f t="shared" si="65"/>
        <v>0</v>
      </c>
      <c r="AA40" s="21" t="s">
        <v>63</v>
      </c>
      <c r="AB40" s="263">
        <f t="shared" si="66"/>
        <v>0</v>
      </c>
      <c r="AC40" s="21" t="s">
        <v>63</v>
      </c>
      <c r="AD40" s="263">
        <f t="shared" si="67"/>
        <v>0</v>
      </c>
      <c r="AE40" s="263">
        <f t="shared" si="68"/>
        <v>0</v>
      </c>
      <c r="AF40" s="16" t="str">
        <f t="shared" si="69"/>
        <v/>
      </c>
      <c r="AG40" s="2" t="s">
        <v>63</v>
      </c>
      <c r="AH40" s="16" t="str">
        <f t="shared" si="70"/>
        <v>NA</v>
      </c>
      <c r="AI40" s="262" t="str">
        <f t="shared" si="0"/>
        <v>NA</v>
      </c>
      <c r="AJ40" s="261">
        <f t="shared" si="71"/>
        <v>0</v>
      </c>
      <c r="AK40" s="16" t="str">
        <f t="shared" si="1"/>
        <v>NA</v>
      </c>
      <c r="AL40" s="360"/>
      <c r="AM40" s="361"/>
      <c r="AN40" s="360"/>
      <c r="AO40" s="315"/>
      <c r="AP40" s="364"/>
      <c r="AQ40" s="365"/>
      <c r="AR40" s="345"/>
      <c r="AS40" s="315"/>
      <c r="AT40" s="315"/>
      <c r="AU40" s="356"/>
      <c r="AV40" s="359" t="str">
        <f t="shared" si="72"/>
        <v/>
      </c>
      <c r="AW40" s="371"/>
      <c r="AX40" s="371"/>
      <c r="AY40" s="371"/>
      <c r="AZ40" s="374"/>
      <c r="BA40" s="371"/>
      <c r="BB40" s="374"/>
    </row>
    <row r="41" spans="1:54" ht="256">
      <c r="A41" s="360">
        <v>7</v>
      </c>
      <c r="B41" s="360" t="s">
        <v>911</v>
      </c>
      <c r="C41" s="360" t="s">
        <v>66</v>
      </c>
      <c r="D41" s="360" t="s">
        <v>66</v>
      </c>
      <c r="E41" s="360" t="s">
        <v>66</v>
      </c>
      <c r="F41" s="360" t="s">
        <v>66</v>
      </c>
      <c r="G41" s="318" t="s">
        <v>54</v>
      </c>
      <c r="H41" s="360" t="s">
        <v>82</v>
      </c>
      <c r="I41" s="321" t="s">
        <v>75</v>
      </c>
      <c r="J41" s="361">
        <f>IF(I41="","",IF(I41="Mas de 1 vez al año",5,IF(I41="Al menos 1 vez en el ultimo año",4,IF(I41="Al menos 1 vez en los ultimos 2 años",3,IF(I41="Al menos 1 vez en los ultimos 5 años",2,IF(I41="No se ha presentado en los ultimos 5 años",1,))))))</f>
        <v>1</v>
      </c>
      <c r="K41" s="315" t="str">
        <f>IF(J41&lt;=0,"",IF(J41&lt;=1,"Rara Vez",IF(J41&lt;=2,"Improbable",IF(J41&lt;=3,"Posible",IF(J41&lt;=4,"Probable","Casi seguro")))))</f>
        <v>Rara Vez</v>
      </c>
      <c r="L41" s="346">
        <v>10</v>
      </c>
      <c r="M41" s="315" t="str">
        <f>IF(L41&lt;=0,"",IF(L41&lt;=5,"Moderado",IF(L41&lt;=11,"Mayor",IF(L41&lt;=20,"Catastrofico","Catastrofico"))))</f>
        <v>Mayor</v>
      </c>
      <c r="N41" s="315" t="str">
        <f>IF(OR(AND(K41="RaraVez",M41="Insignificante"),AND(K41="Rara Vez",M41="Menor"),AND(K41="Improbable",M41="Insignificante"),AND(K41="Improbable",M41="Menor")),"Bajo",IF(OR(AND(K41="Rara Vez",M41="Moderado"),AND(K41="Improbable",M41="Moderado"),AND(K41="Posible",M41="Menor"),AND(K41="Probable",M41="Insignificante")),"Moderado",IF(OR(AND(K41="Rara Vez",M41="Mayor"),AND(K41="Improbable",M41="Mayor"),AND(K41="Posible",M41="Moderado"),AND(K41="Probable",M41="Moderado"),AND(K41="Probable",M41="Menor"),AND(K41="Casi seguro",M41="Insignificante"),AND(K41="Casi seguro",M41="Menor")),"Alto",IF(OR(AND(K41="Rara Vez",M41="Catastrofico"),AND(K41="Improbable",M41="Catastrofico"),AND(K41="Posible",M41="Catastrofico"),AND(K41="Posible",M41="Mayor"),AND(K41="Probable",M41="Catastrofico"),AND(K41="Probable",M41="Mayor"),AND(K41="Casi seguro",M41="Moderado"),AND(K41="Casi seguro",M41="Mayor"),AND(K41="Casi seguro",M41="Catastrofico")),"Extremo",""))))</f>
        <v>Alto</v>
      </c>
      <c r="O41" s="16">
        <v>1</v>
      </c>
      <c r="P41" s="16" t="s">
        <v>912</v>
      </c>
      <c r="Q41" s="21" t="s">
        <v>67</v>
      </c>
      <c r="R41" s="16">
        <f>IF(Q41="","",IF(Q41="Asignado",15,IF(Q41="No Asigando",0,)))</f>
        <v>15</v>
      </c>
      <c r="S41" s="21" t="s">
        <v>68</v>
      </c>
      <c r="T41" s="263">
        <f>IF(S41="","",IF(S41="Adecuado",15,IF(S41="inadecuado",0,)))</f>
        <v>15</v>
      </c>
      <c r="U41" s="21" t="s">
        <v>69</v>
      </c>
      <c r="V41" s="263">
        <f>IF(U41="","",IF(U41="Oportuna",15,IF(U41="inoportuna",0,)))</f>
        <v>15</v>
      </c>
      <c r="W41" s="21" t="s">
        <v>70</v>
      </c>
      <c r="X41" s="263">
        <f>IF(W41="","",IF(W41="Prevenir",15,IF(W41="Detectar",10,IF(W41="No es control",0,))))</f>
        <v>15</v>
      </c>
      <c r="Y41" s="21" t="s">
        <v>71</v>
      </c>
      <c r="Z41" s="263">
        <f>IF(Y41="","",IF(Y41="Confiable",15,IF(Y41="No confiable",0,)))</f>
        <v>15</v>
      </c>
      <c r="AA41" s="21" t="s">
        <v>72</v>
      </c>
      <c r="AB41" s="263">
        <f>IF(AA41="","",IF(AA41="Se investigan y resuelven oportunamente",15,IF(AA41="Nose investigan y resuelven oportunamente",0,)))</f>
        <v>15</v>
      </c>
      <c r="AC41" s="21" t="s">
        <v>73</v>
      </c>
      <c r="AD41" s="263">
        <f>IF(AC41="","",IF(AC41="Completa",10,IF(AC41="Incompleta,No existe",5,)))</f>
        <v>10</v>
      </c>
      <c r="AE41" s="263">
        <f>+R41+T41+V41+X41+Z41+AB41+AD41</f>
        <v>100</v>
      </c>
      <c r="AF41" s="16" t="str">
        <f>IF(AE41&lt;=0,"",IF(AE41=0,"NA",IF(AE41&lt;=85,"Debil",IF(AE41&lt;=95,"Moderado",IF(AE41&lt;=100,"Fuerte","Fuerte")))))</f>
        <v>Fuerte</v>
      </c>
      <c r="AG41" s="2" t="s">
        <v>74</v>
      </c>
      <c r="AH41" s="16" t="str">
        <f>IF(AG41="","",IF(AG41="El control no se ejecuta por parte del responsable","Debil",IF(AG41="El control se ejecuta algunas veces por parte del responsable","Moderado",IF(AG41="El control se ejecuta de manera consistente por parte del responsable","Fuerte",IF(AG41="NA","NA","""")))))</f>
        <v>Fuerte</v>
      </c>
      <c r="AI41" s="262" t="str">
        <f t="shared" ref="AI41:AI60" si="73">IF(OR(AND(AF41="Fuerte",AH41="Fuerte")),"Fuerte",IF(OR(AND(AF41="Fuerte",AH41="Moderado")),"Moderado",IF(OR(AND(AF41="Fuerte",AH41="Debil")),"Debil",IF(OR(AND(AF41="Moderado",AH41="Fuerte")),"Moderado",IF(OR(AND(AF41="Moderado",AH41="Moderado")),"Moderado",IF(OR(AND(AF41="Moderado",AH41="Debil")),"Debil",IF(OR(AND(AF41="Debil",AH41="Fuerte")),"Debil",IF(OR(AND(AF41="Debil",AH41="Moderado")),"Debil",IF(OR(AND(AF41="Debil",AH41="Debil")),"Debil",IF(OR(AND(AH41="NA")),"NA"))))))))))</f>
        <v>Fuerte</v>
      </c>
      <c r="AJ41" s="261">
        <f>IF(AI41="","",IF(AI41="Fuerte",100,IF(AI41="Moderado",50,IF(AI41="Debil",0,))))</f>
        <v>100</v>
      </c>
      <c r="AK41" s="16" t="str">
        <f t="shared" ref="AK41:AK60" si="74">IF(OR(AND(AI41="Fuerte")),"No",IF(OR(AND(AI41="Moderado")),"Si",IF(OR(AND(AI41="Debil")),"Si",IF(OR(AND(AI41="NA")),"NA"))))</f>
        <v>No</v>
      </c>
      <c r="AL41" s="360">
        <f>COUNTA(O41,O42,O43,O44,O45)</f>
        <v>1</v>
      </c>
      <c r="AM41" s="361">
        <f>(+AJ41+AJ42+AJ43+AJ44+AJ45)/AL41</f>
        <v>100</v>
      </c>
      <c r="AN41" s="360" t="str">
        <f>IF(AM41&lt;0,"",IF(AM41&lt;50,"Debil",IF(AM41&lt;=99,"Moderado",IF(AM41&lt;=100,"Fuerte","Fuerte"))))</f>
        <v>Fuerte</v>
      </c>
      <c r="AO41" s="315" t="s">
        <v>26</v>
      </c>
      <c r="AP41" s="362" t="str">
        <f>IF(OR(AND(AN41="Fuerte",AO41="directamente")),"2",IF(OR(AND(AN41="Fuerte",AO41="no disminuye")),"0",IF(OR(AND(AN41="Moderado",AO41="directamente")),"1",IF(OR(AND(AN41="Moderado",AO41="no disminuye")),"0",IF(OR(AND(AN41="Debil",AO41="directamente")),"0",IF(OR(AND(AN41="Debil",AO41="no disminuye")),"0",""))))))</f>
        <v>2</v>
      </c>
      <c r="AQ41" s="341">
        <f>+J41-AP41</f>
        <v>-1</v>
      </c>
      <c r="AR41" s="343">
        <f>+J41-AP41</f>
        <v>-1</v>
      </c>
      <c r="AS41" s="315" t="str">
        <f>IF(AQ41&lt;-1,"",IF(AQ41&lt;=1,"Rara Vez",IF(AQ41&lt;=2,"Improbable",IF(AQ41&lt;=3,"Posible",IF(AQ41&lt;=4,"Probable","Casi seguro")))))</f>
        <v>Rara Vez</v>
      </c>
      <c r="AT41" s="315" t="str">
        <f>IF(L41&lt;=0,"",IF(L41&lt;=5,"Moderado",IF(L41&lt;=11,"Mayor",IF(L41&lt;=20,"Catastrofico","Catastrofico"))))</f>
        <v>Mayor</v>
      </c>
      <c r="AU41" s="354" t="str">
        <f>IF(OR(AND(AS41="RaraVez",AT41="Insignificante"),AND(AS41="Rara Vez",AT41="Menor"),AND(AS41="Improbable",AT41="Insignificante"),AND(AS41="Improbable",AT41="Menor")),"Bajo",IF(OR(AND(AS41="Rara Vez",AT41="Moderado"),AND(AS41="Improbable",AT41="Moderado"),AND(AS41="Posible",AT41="Menor"),AND(AS41="Probable",AT41="Insignificante")),"Moderado",IF(OR(AND(AS41="Rara Vez",AT41="Mayor"),AND(AS41="Improbable",AT41="Mayor"),AND(AS41="Posible",AT41="Moderado"),AND(AS41="Probable",AT41="Moderado"),AND(AS41="Probable",AT41="Menor"),AND(AS41="Casi seguro",AT41="Insignificante"),AND(AS41="Casi seguro",AT41="Menor")),"Alto",IF(OR(AND(AS41="Rara Vez",AT41="Catastrofico"),AND(AS41="Improbable",AT41="Catastrofico"),AND(AS41="Posible",AT41="Catastrofico"),AND(AS41="Posible",AT41="Mayor"),AND(AS41="Probable",AT41="Catastrofico"),AND(AS41="Probable",AT41="Mayor"),AND(AS41="Casi seguro",AT41="Moderado"),AND(AS41="Casi seguro",AT41="Mayor"),AND(AS41="Casi seguro",AT41="Catastrofico")),"Extremo",""))))</f>
        <v>Alto</v>
      </c>
      <c r="AV41" s="357" t="str">
        <f>IF(AU41="","",IF(AU41="Extremo","Evitar el riesgo",IF(AU41="Alto","Compartir el riesgo",IF(AU41="Moderado","Reducir el riesgo",IF(AU41="Bajo","Reducir el riesgo")))))</f>
        <v>Compartir el riesgo</v>
      </c>
      <c r="AW41" s="353"/>
      <c r="AX41" s="347"/>
      <c r="AY41" s="347"/>
      <c r="AZ41" s="350"/>
      <c r="BA41" s="353"/>
      <c r="BB41" s="376"/>
    </row>
    <row r="42" spans="1:54" ht="16">
      <c r="A42" s="360"/>
      <c r="B42" s="360"/>
      <c r="C42" s="360"/>
      <c r="D42" s="360"/>
      <c r="E42" s="360"/>
      <c r="F42" s="360"/>
      <c r="G42" s="319"/>
      <c r="H42" s="360"/>
      <c r="I42" s="321"/>
      <c r="J42" s="361"/>
      <c r="K42" s="315"/>
      <c r="L42" s="346"/>
      <c r="M42" s="315"/>
      <c r="N42" s="315"/>
      <c r="O42" s="16"/>
      <c r="P42" s="16"/>
      <c r="Q42" s="21" t="s">
        <v>63</v>
      </c>
      <c r="R42" s="16">
        <f t="shared" ref="R42:R45" si="75">IF(Q42="","",IF(Q42="Asignado",15,IF(Q42="No Asigando",0,)))</f>
        <v>0</v>
      </c>
      <c r="S42" s="21" t="s">
        <v>63</v>
      </c>
      <c r="T42" s="263">
        <f t="shared" ref="T42:T45" si="76">IF(S42="","",IF(S42="Adecuado",15,IF(S42="inadecuado",0,)))</f>
        <v>0</v>
      </c>
      <c r="U42" s="21" t="s">
        <v>63</v>
      </c>
      <c r="V42" s="263">
        <f t="shared" ref="V42:V45" si="77">IF(U42="","",IF(U42="Oportuna",15,IF(U42="inoportuna",0,)))</f>
        <v>0</v>
      </c>
      <c r="W42" s="21" t="s">
        <v>63</v>
      </c>
      <c r="X42" s="263">
        <f t="shared" ref="X42:X45" si="78">IF(W42="","",IF(W42="Prevenir",15,IF(W42="Detectar",10,IF(W42="No es control",0,))))</f>
        <v>0</v>
      </c>
      <c r="Y42" s="21" t="s">
        <v>63</v>
      </c>
      <c r="Z42" s="263">
        <f t="shared" ref="Z42:Z45" si="79">IF(Y42="","",IF(Y42="Confiable",15,IF(Y42="No confiable",0,)))</f>
        <v>0</v>
      </c>
      <c r="AA42" s="21" t="s">
        <v>63</v>
      </c>
      <c r="AB42" s="263">
        <f t="shared" ref="AB42:AB45" si="80">IF(AA42="","",IF(AA42="Se investigan y resuelven oportunamente",15,IF(AA42="Nose investigan y resuelven oportunamente",0,)))</f>
        <v>0</v>
      </c>
      <c r="AC42" s="21" t="s">
        <v>63</v>
      </c>
      <c r="AD42" s="263">
        <f t="shared" ref="AD42:AD45" si="81">IF(AC42="","",IF(AC42="Completa",10,IF(AC42="Incompleta,No existe",5,)))</f>
        <v>0</v>
      </c>
      <c r="AE42" s="263">
        <f t="shared" ref="AE42:AE45" si="82">+R42+T42+V42+X42+Z42+AB42+AD42</f>
        <v>0</v>
      </c>
      <c r="AF42" s="16" t="str">
        <f t="shared" ref="AF42:AF45" si="83">IF(AE42&lt;=0,"",IF(AE42=0,"NA",IF(AE42&lt;=85,"Debil",IF(AE42&lt;=95,"Moderado",IF(AE42&lt;=100,"Fuerte","Fuerte")))))</f>
        <v/>
      </c>
      <c r="AG42" s="2" t="s">
        <v>63</v>
      </c>
      <c r="AH42" s="16" t="str">
        <f t="shared" ref="AH42:AH45" si="84">IF(AG42="","",IF(AG42="El control no se ejecuta por parte del responsable","Debil",IF(AG42="El control se ejecuta algunas veces por parte del responsable","Moderado",IF(AG42="El control se ejecuta de manera consistente por parte del responsable","Fuerte",IF(AG42="NA","NA","""")))))</f>
        <v>NA</v>
      </c>
      <c r="AI42" s="262" t="str">
        <f t="shared" si="73"/>
        <v>NA</v>
      </c>
      <c r="AJ42" s="261">
        <f t="shared" ref="AJ42:AJ45" si="85">IF(AI42="","",IF(AI42="Fuerte",100,IF(AI42="Moderado",50,IF(AI42="Debil",0,))))</f>
        <v>0</v>
      </c>
      <c r="AK42" s="16" t="str">
        <f t="shared" si="74"/>
        <v>NA</v>
      </c>
      <c r="AL42" s="360"/>
      <c r="AM42" s="361"/>
      <c r="AN42" s="360"/>
      <c r="AO42" s="315"/>
      <c r="AP42" s="363"/>
      <c r="AQ42" s="365"/>
      <c r="AR42" s="344"/>
      <c r="AS42" s="315"/>
      <c r="AT42" s="315"/>
      <c r="AU42" s="355"/>
      <c r="AV42" s="358" t="str">
        <f t="shared" ref="AV42:AV45" si="86">IF(AU42="","",IF(AU42="El control no se ejecuta por parte del responsable","Debil",IF(AU42="El control se ejecuta algunas veces por parte del responsable","Moderado",IF(AU42="El control se ejecuta de manera consistente por parte del responsable","Fuerte","Fuerte"))))</f>
        <v/>
      </c>
      <c r="AW42" s="348"/>
      <c r="AX42" s="348"/>
      <c r="AY42" s="348"/>
      <c r="AZ42" s="351"/>
      <c r="BA42" s="348"/>
      <c r="BB42" s="351"/>
    </row>
    <row r="43" spans="1:54" ht="16">
      <c r="A43" s="360"/>
      <c r="B43" s="360"/>
      <c r="C43" s="360"/>
      <c r="D43" s="360"/>
      <c r="E43" s="360"/>
      <c r="F43" s="360"/>
      <c r="G43" s="319"/>
      <c r="H43" s="360"/>
      <c r="I43" s="321"/>
      <c r="J43" s="361"/>
      <c r="K43" s="315"/>
      <c r="L43" s="346"/>
      <c r="M43" s="315"/>
      <c r="N43" s="315"/>
      <c r="O43" s="16"/>
      <c r="P43" s="16"/>
      <c r="Q43" s="21" t="s">
        <v>63</v>
      </c>
      <c r="R43" s="16">
        <f t="shared" si="75"/>
        <v>0</v>
      </c>
      <c r="S43" s="21" t="s">
        <v>63</v>
      </c>
      <c r="T43" s="263">
        <f t="shared" si="76"/>
        <v>0</v>
      </c>
      <c r="U43" s="21" t="s">
        <v>63</v>
      </c>
      <c r="V43" s="263">
        <f t="shared" si="77"/>
        <v>0</v>
      </c>
      <c r="W43" s="21" t="s">
        <v>63</v>
      </c>
      <c r="X43" s="263">
        <f t="shared" si="78"/>
        <v>0</v>
      </c>
      <c r="Y43" s="21" t="s">
        <v>63</v>
      </c>
      <c r="Z43" s="263">
        <f t="shared" si="79"/>
        <v>0</v>
      </c>
      <c r="AA43" s="21" t="s">
        <v>63</v>
      </c>
      <c r="AB43" s="263">
        <f t="shared" si="80"/>
        <v>0</v>
      </c>
      <c r="AC43" s="21" t="s">
        <v>63</v>
      </c>
      <c r="AD43" s="263">
        <f t="shared" si="81"/>
        <v>0</v>
      </c>
      <c r="AE43" s="263">
        <f t="shared" si="82"/>
        <v>0</v>
      </c>
      <c r="AF43" s="16" t="str">
        <f t="shared" si="83"/>
        <v/>
      </c>
      <c r="AG43" s="2" t="s">
        <v>63</v>
      </c>
      <c r="AH43" s="16" t="str">
        <f t="shared" si="84"/>
        <v>NA</v>
      </c>
      <c r="AI43" s="262" t="str">
        <f t="shared" si="73"/>
        <v>NA</v>
      </c>
      <c r="AJ43" s="261">
        <f t="shared" si="85"/>
        <v>0</v>
      </c>
      <c r="AK43" s="16" t="str">
        <f t="shared" si="74"/>
        <v>NA</v>
      </c>
      <c r="AL43" s="360"/>
      <c r="AM43" s="361"/>
      <c r="AN43" s="360"/>
      <c r="AO43" s="315"/>
      <c r="AP43" s="363"/>
      <c r="AQ43" s="365"/>
      <c r="AR43" s="344"/>
      <c r="AS43" s="315"/>
      <c r="AT43" s="315"/>
      <c r="AU43" s="355"/>
      <c r="AV43" s="358" t="str">
        <f t="shared" si="86"/>
        <v/>
      </c>
      <c r="AW43" s="348"/>
      <c r="AX43" s="348"/>
      <c r="AY43" s="348"/>
      <c r="AZ43" s="351"/>
      <c r="BA43" s="348"/>
      <c r="BB43" s="351"/>
    </row>
    <row r="44" spans="1:54" ht="16">
      <c r="A44" s="360"/>
      <c r="B44" s="360"/>
      <c r="C44" s="360"/>
      <c r="D44" s="360"/>
      <c r="E44" s="360"/>
      <c r="F44" s="360"/>
      <c r="G44" s="319"/>
      <c r="H44" s="360"/>
      <c r="I44" s="321"/>
      <c r="J44" s="361"/>
      <c r="K44" s="315"/>
      <c r="L44" s="346"/>
      <c r="M44" s="315"/>
      <c r="N44" s="315"/>
      <c r="O44" s="16"/>
      <c r="P44" s="16"/>
      <c r="Q44" s="21" t="s">
        <v>63</v>
      </c>
      <c r="R44" s="16">
        <f t="shared" si="75"/>
        <v>0</v>
      </c>
      <c r="S44" s="21" t="s">
        <v>63</v>
      </c>
      <c r="T44" s="263">
        <f t="shared" si="76"/>
        <v>0</v>
      </c>
      <c r="U44" s="21" t="s">
        <v>63</v>
      </c>
      <c r="V44" s="263">
        <f t="shared" si="77"/>
        <v>0</v>
      </c>
      <c r="W44" s="21" t="s">
        <v>63</v>
      </c>
      <c r="X44" s="263">
        <f t="shared" si="78"/>
        <v>0</v>
      </c>
      <c r="Y44" s="21" t="s">
        <v>63</v>
      </c>
      <c r="Z44" s="263">
        <f t="shared" si="79"/>
        <v>0</v>
      </c>
      <c r="AA44" s="21" t="s">
        <v>63</v>
      </c>
      <c r="AB44" s="263">
        <f t="shared" si="80"/>
        <v>0</v>
      </c>
      <c r="AC44" s="21" t="s">
        <v>63</v>
      </c>
      <c r="AD44" s="263">
        <f t="shared" si="81"/>
        <v>0</v>
      </c>
      <c r="AE44" s="263">
        <f t="shared" si="82"/>
        <v>0</v>
      </c>
      <c r="AF44" s="16" t="str">
        <f t="shared" si="83"/>
        <v/>
      </c>
      <c r="AG44" s="2" t="s">
        <v>63</v>
      </c>
      <c r="AH44" s="16" t="str">
        <f t="shared" si="84"/>
        <v>NA</v>
      </c>
      <c r="AI44" s="262" t="str">
        <f t="shared" si="73"/>
        <v>NA</v>
      </c>
      <c r="AJ44" s="261">
        <f t="shared" si="85"/>
        <v>0</v>
      </c>
      <c r="AK44" s="16" t="str">
        <f t="shared" si="74"/>
        <v>NA</v>
      </c>
      <c r="AL44" s="360"/>
      <c r="AM44" s="361"/>
      <c r="AN44" s="360"/>
      <c r="AO44" s="315"/>
      <c r="AP44" s="363"/>
      <c r="AQ44" s="365"/>
      <c r="AR44" s="344"/>
      <c r="AS44" s="315"/>
      <c r="AT44" s="315"/>
      <c r="AU44" s="355"/>
      <c r="AV44" s="358" t="str">
        <f t="shared" si="86"/>
        <v/>
      </c>
      <c r="AW44" s="348"/>
      <c r="AX44" s="348"/>
      <c r="AY44" s="348"/>
      <c r="AZ44" s="351"/>
      <c r="BA44" s="348"/>
      <c r="BB44" s="351"/>
    </row>
    <row r="45" spans="1:54" ht="16">
      <c r="A45" s="360"/>
      <c r="B45" s="360"/>
      <c r="C45" s="360"/>
      <c r="D45" s="360"/>
      <c r="E45" s="360"/>
      <c r="F45" s="360"/>
      <c r="G45" s="320"/>
      <c r="H45" s="360"/>
      <c r="I45" s="321"/>
      <c r="J45" s="361"/>
      <c r="K45" s="315"/>
      <c r="L45" s="346"/>
      <c r="M45" s="315"/>
      <c r="N45" s="315"/>
      <c r="O45" s="16"/>
      <c r="P45" s="16"/>
      <c r="Q45" s="21" t="s">
        <v>63</v>
      </c>
      <c r="R45" s="16">
        <f t="shared" si="75"/>
        <v>0</v>
      </c>
      <c r="S45" s="21" t="s">
        <v>63</v>
      </c>
      <c r="T45" s="263">
        <f t="shared" si="76"/>
        <v>0</v>
      </c>
      <c r="U45" s="21" t="s">
        <v>63</v>
      </c>
      <c r="V45" s="263">
        <f t="shared" si="77"/>
        <v>0</v>
      </c>
      <c r="W45" s="21" t="s">
        <v>63</v>
      </c>
      <c r="X45" s="263">
        <f t="shared" si="78"/>
        <v>0</v>
      </c>
      <c r="Y45" s="21" t="s">
        <v>63</v>
      </c>
      <c r="Z45" s="263">
        <f t="shared" si="79"/>
        <v>0</v>
      </c>
      <c r="AA45" s="21" t="s">
        <v>63</v>
      </c>
      <c r="AB45" s="263">
        <f t="shared" si="80"/>
        <v>0</v>
      </c>
      <c r="AC45" s="21" t="s">
        <v>63</v>
      </c>
      <c r="AD45" s="263">
        <f t="shared" si="81"/>
        <v>0</v>
      </c>
      <c r="AE45" s="263">
        <f t="shared" si="82"/>
        <v>0</v>
      </c>
      <c r="AF45" s="16" t="str">
        <f t="shared" si="83"/>
        <v/>
      </c>
      <c r="AG45" s="2" t="s">
        <v>63</v>
      </c>
      <c r="AH45" s="16" t="str">
        <f t="shared" si="84"/>
        <v>NA</v>
      </c>
      <c r="AI45" s="262" t="str">
        <f t="shared" si="73"/>
        <v>NA</v>
      </c>
      <c r="AJ45" s="261">
        <f t="shared" si="85"/>
        <v>0</v>
      </c>
      <c r="AK45" s="16" t="str">
        <f t="shared" si="74"/>
        <v>NA</v>
      </c>
      <c r="AL45" s="360"/>
      <c r="AM45" s="361"/>
      <c r="AN45" s="360"/>
      <c r="AO45" s="315"/>
      <c r="AP45" s="364"/>
      <c r="AQ45" s="365"/>
      <c r="AR45" s="345"/>
      <c r="AS45" s="315"/>
      <c r="AT45" s="315"/>
      <c r="AU45" s="356"/>
      <c r="AV45" s="359" t="str">
        <f t="shared" si="86"/>
        <v/>
      </c>
      <c r="AW45" s="349"/>
      <c r="AX45" s="349"/>
      <c r="AY45" s="349"/>
      <c r="AZ45" s="352"/>
      <c r="BA45" s="349"/>
      <c r="BB45" s="352"/>
    </row>
    <row r="46" spans="1:54" ht="335">
      <c r="A46" s="360">
        <v>8</v>
      </c>
      <c r="B46" s="360" t="s">
        <v>913</v>
      </c>
      <c r="C46" s="360" t="s">
        <v>66</v>
      </c>
      <c r="D46" s="360" t="s">
        <v>66</v>
      </c>
      <c r="E46" s="360" t="s">
        <v>66</v>
      </c>
      <c r="F46" s="360" t="s">
        <v>66</v>
      </c>
      <c r="G46" s="318" t="s">
        <v>54</v>
      </c>
      <c r="H46" s="360" t="s">
        <v>83</v>
      </c>
      <c r="I46" s="321" t="s">
        <v>75</v>
      </c>
      <c r="J46" s="361">
        <f>IF(I46="","",IF(I46="Mas de 1 vez al año",5,IF(I46="Al menos 1 vez en el ultimo año",4,IF(I46="Al menos 1 vez en los ultimos 2 años",3,IF(I46="Al menos 1 vez en los ultimos 5 años",2,IF(I46="No se ha presentado en los ultimos 5 años",1,))))))</f>
        <v>1</v>
      </c>
      <c r="K46" s="315" t="str">
        <f>IF(J46&lt;=0,"",IF(J46&lt;=1,"Rara Vez",IF(J46&lt;=2,"Improbable",IF(J46&lt;=3,"Posible",IF(J46&lt;=4,"Probable","Casi seguro")))))</f>
        <v>Rara Vez</v>
      </c>
      <c r="L46" s="346">
        <v>10</v>
      </c>
      <c r="M46" s="315" t="str">
        <f>IF(L46&lt;=0,"",IF(L46&lt;=5,"Moderado",IF(L46&lt;=11,"Mayor",IF(L46&lt;=20,"Catastrofico","Catastrofico"))))</f>
        <v>Mayor</v>
      </c>
      <c r="N46" s="315" t="str">
        <f>IF(OR(AND(K46="RaraVez",M46="Insignificante"),AND(K46="Rara Vez",M46="Menor"),AND(K46="Improbable",M46="Insignificante"),AND(K46="Improbable",M46="Menor")),"Bajo",IF(OR(AND(K46="Rara Vez",M46="Moderado"),AND(K46="Improbable",M46="Moderado"),AND(K46="Posible",M46="Menor"),AND(K46="Probable",M46="Insignificante")),"Moderado",IF(OR(AND(K46="Rara Vez",M46="Mayor"),AND(K46="Improbable",M46="Mayor"),AND(K46="Posible",M46="Moderado"),AND(K46="Probable",M46="Moderado"),AND(K46="Probable",M46="Menor"),AND(K46="Casi seguro",M46="Insignificante"),AND(K46="Casi seguro",M46="Menor")),"Alto",IF(OR(AND(K46="Rara Vez",M46="Catastrofico"),AND(K46="Improbable",M46="Catastrofico"),AND(K46="Posible",M46="Catastrofico"),AND(K46="Posible",M46="Mayor"),AND(K46="Probable",M46="Catastrofico"),AND(K46="Probable",M46="Mayor"),AND(K46="Casi seguro",M46="Moderado"),AND(K46="Casi seguro",M46="Mayor"),AND(K46="Casi seguro",M46="Catastrofico")),"Extremo",""))))</f>
        <v>Alto</v>
      </c>
      <c r="O46" s="16">
        <v>1</v>
      </c>
      <c r="P46" s="16" t="s">
        <v>914</v>
      </c>
      <c r="Q46" s="21" t="s">
        <v>67</v>
      </c>
      <c r="R46" s="16">
        <f>IF(Q46="","",IF(Q46="Asignado",15,IF(Q46="No Asigando",0,)))</f>
        <v>15</v>
      </c>
      <c r="S46" s="21" t="s">
        <v>68</v>
      </c>
      <c r="T46" s="263">
        <f>IF(S46="","",IF(S46="Adecuado",15,IF(S46="inadecuado",0,)))</f>
        <v>15</v>
      </c>
      <c r="U46" s="21" t="s">
        <v>69</v>
      </c>
      <c r="V46" s="263">
        <f>IF(U46="","",IF(U46="Oportuna",15,IF(U46="inoportuna",0,)))</f>
        <v>15</v>
      </c>
      <c r="W46" s="21" t="s">
        <v>70</v>
      </c>
      <c r="X46" s="263">
        <f>IF(W46="","",IF(W46="Prevenir",15,IF(W46="Detectar",10,IF(W46="No es control",0,))))</f>
        <v>15</v>
      </c>
      <c r="Y46" s="21" t="s">
        <v>71</v>
      </c>
      <c r="Z46" s="263">
        <f>IF(Y46="","",IF(Y46="Confiable",15,IF(Y46="No confiable",0,)))</f>
        <v>15</v>
      </c>
      <c r="AA46" s="21" t="s">
        <v>72</v>
      </c>
      <c r="AB46" s="263">
        <f>IF(AA46="","",IF(AA46="Se investigan y resuelven oportunamente",15,IF(AA46="Nose investigan y resuelven oportunamente",0,)))</f>
        <v>15</v>
      </c>
      <c r="AC46" s="21" t="s">
        <v>73</v>
      </c>
      <c r="AD46" s="263">
        <f>IF(AC46="","",IF(AC46="Completa",10,IF(AC46="Incompleta,No existe",5,)))</f>
        <v>10</v>
      </c>
      <c r="AE46" s="263">
        <f>+R46+T46+V46+X46+Z46+AB46+AD46</f>
        <v>100</v>
      </c>
      <c r="AF46" s="16" t="str">
        <f>IF(AE46&lt;=0,"",IF(AE46=0,"NA",IF(AE46&lt;=85,"Debil",IF(AE46&lt;=95,"Moderado",IF(AE46&lt;=100,"Fuerte","Fuerte")))))</f>
        <v>Fuerte</v>
      </c>
      <c r="AG46" s="2" t="s">
        <v>74</v>
      </c>
      <c r="AH46" s="16" t="str">
        <f>IF(AG46="","",IF(AG46="El control no se ejecuta por parte del responsable","Debil",IF(AG46="El control se ejecuta algunas veces por parte del responsable","Moderado",IF(AG46="El control se ejecuta de manera consistente por parte del responsable","Fuerte",IF(AG46="NA","NA","""")))))</f>
        <v>Fuerte</v>
      </c>
      <c r="AI46" s="262" t="str">
        <f t="shared" si="73"/>
        <v>Fuerte</v>
      </c>
      <c r="AJ46" s="261">
        <f>IF(AI46="","",IF(AI46="Fuerte",100,IF(AI46="Moderado",50,IF(AI46="Debil",0,))))</f>
        <v>100</v>
      </c>
      <c r="AK46" s="16" t="str">
        <f t="shared" si="74"/>
        <v>No</v>
      </c>
      <c r="AL46" s="360">
        <f>COUNTA(O46,O47,O48,O49,O50)</f>
        <v>1</v>
      </c>
      <c r="AM46" s="361">
        <f>(+AJ46+AJ47+AJ48+AJ49+AJ50)/AL46</f>
        <v>100</v>
      </c>
      <c r="AN46" s="360" t="str">
        <f>IF(AM46&lt;0,"",IF(AM46&lt;50,"Debil",IF(AM46&lt;=99,"Moderado",IF(AM46&lt;=100,"Fuerte","Fuerte"))))</f>
        <v>Fuerte</v>
      </c>
      <c r="AO46" s="315" t="s">
        <v>26</v>
      </c>
      <c r="AP46" s="362" t="str">
        <f>IF(OR(AND(AN46="Fuerte",AO46="directamente")),"2",IF(OR(AND(AN46="Fuerte",AO46="no disminuye")),"0",IF(OR(AND(AN46="Moderado",AO46="directamente")),"1",IF(OR(AND(AN46="Moderado",AO46="no disminuye")),"0",IF(OR(AND(AN46="Debil",AO46="directamente")),"0",IF(OR(AND(AN46="Debil",AO46="no disminuye")),"0",""))))))</f>
        <v>2</v>
      </c>
      <c r="AQ46" s="341">
        <f>+J46-AP46</f>
        <v>-1</v>
      </c>
      <c r="AR46" s="343">
        <f>+J46-AP46</f>
        <v>-1</v>
      </c>
      <c r="AS46" s="315" t="str">
        <f>IF(AQ46&lt;-1,"",IF(AQ46&lt;=1,"Rara Vez",IF(AQ46&lt;=2,"Improbable",IF(AQ46&lt;=3,"Posible",IF(AQ46&lt;=4,"Probable","Casi seguro")))))</f>
        <v>Rara Vez</v>
      </c>
      <c r="AT46" s="315" t="str">
        <f>IF(L46&lt;=0,"",IF(L46&lt;=5,"Moderado",IF(L46&lt;=11,"Mayor",IF(L46&lt;=20,"Catastrofico","Catastrofico"))))</f>
        <v>Mayor</v>
      </c>
      <c r="AU46" s="354" t="str">
        <f>IF(OR(AND(AS46="RaraVez",AT46="Insignificante"),AND(AS46="Rara Vez",AT46="Menor"),AND(AS46="Improbable",AT46="Insignificante"),AND(AS46="Improbable",AT46="Menor")),"Bajo",IF(OR(AND(AS46="Rara Vez",AT46="Moderado"),AND(AS46="Improbable",AT46="Moderado"),AND(AS46="Posible",AT46="Menor"),AND(AS46="Probable",AT46="Insignificante")),"Moderado",IF(OR(AND(AS46="Rara Vez",AT46="Mayor"),AND(AS46="Improbable",AT46="Mayor"),AND(AS46="Posible",AT46="Moderado"),AND(AS46="Probable",AT46="Moderado"),AND(AS46="Probable",AT46="Menor"),AND(AS46="Casi seguro",AT46="Insignificante"),AND(AS46="Casi seguro",AT46="Menor")),"Alto",IF(OR(AND(AS46="Rara Vez",AT46="Catastrofico"),AND(AS46="Improbable",AT46="Catastrofico"),AND(AS46="Posible",AT46="Catastrofico"),AND(AS46="Posible",AT46="Mayor"),AND(AS46="Probable",AT46="Catastrofico"),AND(AS46="Probable",AT46="Mayor"),AND(AS46="Casi seguro",AT46="Moderado"),AND(AS46="Casi seguro",AT46="Mayor"),AND(AS46="Casi seguro",AT46="Catastrofico")),"Extremo",""))))</f>
        <v>Alto</v>
      </c>
      <c r="AV46" s="357" t="str">
        <f>IF(AU46="","",IF(AU46="Extremo","Evitar el riesgo",IF(AU46="Alto","Compartir el riesgo",IF(AU46="Moderado","Reducir el riesgo",IF(AU46="Bajo","Reducir el riesgo")))))</f>
        <v>Compartir el riesgo</v>
      </c>
      <c r="AW46" s="353"/>
      <c r="AX46" s="347"/>
      <c r="AY46" s="347"/>
      <c r="AZ46" s="350"/>
      <c r="BA46" s="353"/>
      <c r="BB46" s="376"/>
    </row>
    <row r="47" spans="1:54" ht="16">
      <c r="A47" s="360"/>
      <c r="B47" s="360"/>
      <c r="C47" s="360"/>
      <c r="D47" s="360"/>
      <c r="E47" s="360"/>
      <c r="F47" s="360"/>
      <c r="G47" s="319"/>
      <c r="H47" s="360"/>
      <c r="I47" s="321"/>
      <c r="J47" s="361"/>
      <c r="K47" s="315"/>
      <c r="L47" s="346"/>
      <c r="M47" s="315"/>
      <c r="N47" s="315"/>
      <c r="O47" s="16"/>
      <c r="P47" s="16"/>
      <c r="Q47" s="21" t="s">
        <v>63</v>
      </c>
      <c r="R47" s="16">
        <f t="shared" ref="R47:R50" si="87">IF(Q47="","",IF(Q47="Asignado",15,IF(Q47="No Asigando",0,)))</f>
        <v>0</v>
      </c>
      <c r="S47" s="21" t="s">
        <v>63</v>
      </c>
      <c r="T47" s="263">
        <f t="shared" ref="T47:T50" si="88">IF(S47="","",IF(S47="Adecuado",15,IF(S47="inadecuado",0,)))</f>
        <v>0</v>
      </c>
      <c r="U47" s="21" t="s">
        <v>63</v>
      </c>
      <c r="V47" s="263">
        <f t="shared" ref="V47:V50" si="89">IF(U47="","",IF(U47="Oportuna",15,IF(U47="inoportuna",0,)))</f>
        <v>0</v>
      </c>
      <c r="W47" s="21" t="s">
        <v>63</v>
      </c>
      <c r="X47" s="263">
        <f t="shared" ref="X47:X50" si="90">IF(W47="","",IF(W47="Prevenir",15,IF(W47="Detectar",10,IF(W47="No es control",0,))))</f>
        <v>0</v>
      </c>
      <c r="Y47" s="21" t="s">
        <v>63</v>
      </c>
      <c r="Z47" s="263">
        <f t="shared" ref="Z47:Z50" si="91">IF(Y47="","",IF(Y47="Confiable",15,IF(Y47="No confiable",0,)))</f>
        <v>0</v>
      </c>
      <c r="AA47" s="21" t="s">
        <v>63</v>
      </c>
      <c r="AB47" s="263">
        <f t="shared" ref="AB47:AB50" si="92">IF(AA47="","",IF(AA47="Se investigan y resuelven oportunamente",15,IF(AA47="Nose investigan y resuelven oportunamente",0,)))</f>
        <v>0</v>
      </c>
      <c r="AC47" s="21" t="s">
        <v>63</v>
      </c>
      <c r="AD47" s="263">
        <f t="shared" ref="AD47:AD50" si="93">IF(AC47="","",IF(AC47="Completa",10,IF(AC47="Incompleta,No existe",5,)))</f>
        <v>0</v>
      </c>
      <c r="AE47" s="263">
        <f t="shared" ref="AE47:AE50" si="94">+R47+T47+V47+X47+Z47+AB47+AD47</f>
        <v>0</v>
      </c>
      <c r="AF47" s="16" t="str">
        <f t="shared" ref="AF47:AF50" si="95">IF(AE47&lt;=0,"",IF(AE47=0,"NA",IF(AE47&lt;=85,"Debil",IF(AE47&lt;=95,"Moderado",IF(AE47&lt;=100,"Fuerte","Fuerte")))))</f>
        <v/>
      </c>
      <c r="AG47" s="2" t="s">
        <v>63</v>
      </c>
      <c r="AH47" s="16" t="str">
        <f t="shared" ref="AH47:AH50" si="96">IF(AG47="","",IF(AG47="El control no se ejecuta por parte del responsable","Debil",IF(AG47="El control se ejecuta algunas veces por parte del responsable","Moderado",IF(AG47="El control se ejecuta de manera consistente por parte del responsable","Fuerte",IF(AG47="NA","NA","""")))))</f>
        <v>NA</v>
      </c>
      <c r="AI47" s="262" t="str">
        <f t="shared" si="73"/>
        <v>NA</v>
      </c>
      <c r="AJ47" s="261">
        <f t="shared" ref="AJ47:AJ50" si="97">IF(AI47="","",IF(AI47="Fuerte",100,IF(AI47="Moderado",50,IF(AI47="Debil",0,))))</f>
        <v>0</v>
      </c>
      <c r="AK47" s="16" t="str">
        <f t="shared" si="74"/>
        <v>NA</v>
      </c>
      <c r="AL47" s="360"/>
      <c r="AM47" s="361"/>
      <c r="AN47" s="360"/>
      <c r="AO47" s="315"/>
      <c r="AP47" s="363"/>
      <c r="AQ47" s="365"/>
      <c r="AR47" s="344"/>
      <c r="AS47" s="315"/>
      <c r="AT47" s="315"/>
      <c r="AU47" s="355"/>
      <c r="AV47" s="358" t="str">
        <f t="shared" ref="AV47:AV50" si="98">IF(AU47="","",IF(AU47="El control no se ejecuta por parte del responsable","Debil",IF(AU47="El control se ejecuta algunas veces por parte del responsable","Moderado",IF(AU47="El control se ejecuta de manera consistente por parte del responsable","Fuerte","Fuerte"))))</f>
        <v/>
      </c>
      <c r="AW47" s="348"/>
      <c r="AX47" s="348"/>
      <c r="AY47" s="348"/>
      <c r="AZ47" s="351"/>
      <c r="BA47" s="348"/>
      <c r="BB47" s="351"/>
    </row>
    <row r="48" spans="1:54" ht="16">
      <c r="A48" s="360"/>
      <c r="B48" s="360"/>
      <c r="C48" s="360"/>
      <c r="D48" s="360"/>
      <c r="E48" s="360"/>
      <c r="F48" s="360"/>
      <c r="G48" s="319"/>
      <c r="H48" s="360"/>
      <c r="I48" s="321"/>
      <c r="J48" s="361"/>
      <c r="K48" s="315"/>
      <c r="L48" s="346"/>
      <c r="M48" s="315"/>
      <c r="N48" s="315"/>
      <c r="O48" s="16"/>
      <c r="P48" s="16"/>
      <c r="Q48" s="21" t="s">
        <v>63</v>
      </c>
      <c r="R48" s="16">
        <f t="shared" si="87"/>
        <v>0</v>
      </c>
      <c r="S48" s="21" t="s">
        <v>63</v>
      </c>
      <c r="T48" s="263">
        <f t="shared" si="88"/>
        <v>0</v>
      </c>
      <c r="U48" s="21" t="s">
        <v>63</v>
      </c>
      <c r="V48" s="263">
        <f t="shared" si="89"/>
        <v>0</v>
      </c>
      <c r="W48" s="21" t="s">
        <v>63</v>
      </c>
      <c r="X48" s="263">
        <f t="shared" si="90"/>
        <v>0</v>
      </c>
      <c r="Y48" s="21" t="s">
        <v>63</v>
      </c>
      <c r="Z48" s="263">
        <f t="shared" si="91"/>
        <v>0</v>
      </c>
      <c r="AA48" s="21" t="s">
        <v>63</v>
      </c>
      <c r="AB48" s="263">
        <f t="shared" si="92"/>
        <v>0</v>
      </c>
      <c r="AC48" s="21" t="s">
        <v>63</v>
      </c>
      <c r="AD48" s="263">
        <f t="shared" si="93"/>
        <v>0</v>
      </c>
      <c r="AE48" s="263">
        <f t="shared" si="94"/>
        <v>0</v>
      </c>
      <c r="AF48" s="16" t="str">
        <f t="shared" si="95"/>
        <v/>
      </c>
      <c r="AG48" s="2" t="s">
        <v>63</v>
      </c>
      <c r="AH48" s="16" t="str">
        <f t="shared" si="96"/>
        <v>NA</v>
      </c>
      <c r="AI48" s="262" t="str">
        <f t="shared" si="73"/>
        <v>NA</v>
      </c>
      <c r="AJ48" s="261">
        <f t="shared" si="97"/>
        <v>0</v>
      </c>
      <c r="AK48" s="16" t="str">
        <f t="shared" si="74"/>
        <v>NA</v>
      </c>
      <c r="AL48" s="360"/>
      <c r="AM48" s="361"/>
      <c r="AN48" s="360"/>
      <c r="AO48" s="315"/>
      <c r="AP48" s="363"/>
      <c r="AQ48" s="365"/>
      <c r="AR48" s="344"/>
      <c r="AS48" s="315"/>
      <c r="AT48" s="315"/>
      <c r="AU48" s="355"/>
      <c r="AV48" s="358" t="str">
        <f t="shared" si="98"/>
        <v/>
      </c>
      <c r="AW48" s="348"/>
      <c r="AX48" s="348"/>
      <c r="AY48" s="348"/>
      <c r="AZ48" s="351"/>
      <c r="BA48" s="348"/>
      <c r="BB48" s="351"/>
    </row>
    <row r="49" spans="1:54" ht="16">
      <c r="A49" s="360"/>
      <c r="B49" s="360"/>
      <c r="C49" s="360"/>
      <c r="D49" s="360"/>
      <c r="E49" s="360"/>
      <c r="F49" s="360"/>
      <c r="G49" s="319"/>
      <c r="H49" s="360"/>
      <c r="I49" s="321"/>
      <c r="J49" s="361"/>
      <c r="K49" s="315"/>
      <c r="L49" s="346"/>
      <c r="M49" s="315"/>
      <c r="N49" s="315"/>
      <c r="O49" s="16"/>
      <c r="P49" s="16"/>
      <c r="Q49" s="21" t="s">
        <v>63</v>
      </c>
      <c r="R49" s="16">
        <f t="shared" si="87"/>
        <v>0</v>
      </c>
      <c r="S49" s="21" t="s">
        <v>63</v>
      </c>
      <c r="T49" s="263">
        <f t="shared" si="88"/>
        <v>0</v>
      </c>
      <c r="U49" s="21" t="s">
        <v>63</v>
      </c>
      <c r="V49" s="263">
        <f t="shared" si="89"/>
        <v>0</v>
      </c>
      <c r="W49" s="21" t="s">
        <v>63</v>
      </c>
      <c r="X49" s="263">
        <f t="shared" si="90"/>
        <v>0</v>
      </c>
      <c r="Y49" s="21" t="s">
        <v>63</v>
      </c>
      <c r="Z49" s="263">
        <f t="shared" si="91"/>
        <v>0</v>
      </c>
      <c r="AA49" s="21" t="s">
        <v>63</v>
      </c>
      <c r="AB49" s="263">
        <f t="shared" si="92"/>
        <v>0</v>
      </c>
      <c r="AC49" s="21" t="s">
        <v>63</v>
      </c>
      <c r="AD49" s="263">
        <f t="shared" si="93"/>
        <v>0</v>
      </c>
      <c r="AE49" s="263">
        <f t="shared" si="94"/>
        <v>0</v>
      </c>
      <c r="AF49" s="16" t="str">
        <f t="shared" si="95"/>
        <v/>
      </c>
      <c r="AG49" s="2" t="s">
        <v>63</v>
      </c>
      <c r="AH49" s="16" t="str">
        <f t="shared" si="96"/>
        <v>NA</v>
      </c>
      <c r="AI49" s="262" t="str">
        <f t="shared" si="73"/>
        <v>NA</v>
      </c>
      <c r="AJ49" s="261">
        <f t="shared" si="97"/>
        <v>0</v>
      </c>
      <c r="AK49" s="16" t="str">
        <f t="shared" si="74"/>
        <v>NA</v>
      </c>
      <c r="AL49" s="360"/>
      <c r="AM49" s="361"/>
      <c r="AN49" s="360"/>
      <c r="AO49" s="315"/>
      <c r="AP49" s="363"/>
      <c r="AQ49" s="365"/>
      <c r="AR49" s="344"/>
      <c r="AS49" s="315"/>
      <c r="AT49" s="315"/>
      <c r="AU49" s="355"/>
      <c r="AV49" s="358" t="str">
        <f t="shared" si="98"/>
        <v/>
      </c>
      <c r="AW49" s="348"/>
      <c r="AX49" s="348"/>
      <c r="AY49" s="348"/>
      <c r="AZ49" s="351"/>
      <c r="BA49" s="348"/>
      <c r="BB49" s="351"/>
    </row>
    <row r="50" spans="1:54" ht="16">
      <c r="A50" s="360"/>
      <c r="B50" s="360"/>
      <c r="C50" s="360"/>
      <c r="D50" s="360"/>
      <c r="E50" s="360"/>
      <c r="F50" s="360"/>
      <c r="G50" s="320"/>
      <c r="H50" s="360"/>
      <c r="I50" s="321"/>
      <c r="J50" s="361"/>
      <c r="K50" s="315"/>
      <c r="L50" s="346"/>
      <c r="M50" s="315"/>
      <c r="N50" s="315"/>
      <c r="O50" s="16"/>
      <c r="P50" s="16"/>
      <c r="Q50" s="21" t="s">
        <v>63</v>
      </c>
      <c r="R50" s="16">
        <f t="shared" si="87"/>
        <v>0</v>
      </c>
      <c r="S50" s="21" t="s">
        <v>63</v>
      </c>
      <c r="T50" s="263">
        <f t="shared" si="88"/>
        <v>0</v>
      </c>
      <c r="U50" s="21" t="s">
        <v>63</v>
      </c>
      <c r="V50" s="263">
        <f t="shared" si="89"/>
        <v>0</v>
      </c>
      <c r="W50" s="21" t="s">
        <v>63</v>
      </c>
      <c r="X50" s="263">
        <f t="shared" si="90"/>
        <v>0</v>
      </c>
      <c r="Y50" s="21" t="s">
        <v>63</v>
      </c>
      <c r="Z50" s="263">
        <f t="shared" si="91"/>
        <v>0</v>
      </c>
      <c r="AA50" s="21" t="s">
        <v>63</v>
      </c>
      <c r="AB50" s="263">
        <f t="shared" si="92"/>
        <v>0</v>
      </c>
      <c r="AC50" s="21" t="s">
        <v>63</v>
      </c>
      <c r="AD50" s="263">
        <f t="shared" si="93"/>
        <v>0</v>
      </c>
      <c r="AE50" s="263">
        <f t="shared" si="94"/>
        <v>0</v>
      </c>
      <c r="AF50" s="16" t="str">
        <f t="shared" si="95"/>
        <v/>
      </c>
      <c r="AG50" s="2" t="s">
        <v>63</v>
      </c>
      <c r="AH50" s="16" t="str">
        <f t="shared" si="96"/>
        <v>NA</v>
      </c>
      <c r="AI50" s="262" t="str">
        <f t="shared" si="73"/>
        <v>NA</v>
      </c>
      <c r="AJ50" s="261">
        <f t="shared" si="97"/>
        <v>0</v>
      </c>
      <c r="AK50" s="16" t="str">
        <f t="shared" si="74"/>
        <v>NA</v>
      </c>
      <c r="AL50" s="360"/>
      <c r="AM50" s="361"/>
      <c r="AN50" s="360"/>
      <c r="AO50" s="315"/>
      <c r="AP50" s="364"/>
      <c r="AQ50" s="365"/>
      <c r="AR50" s="345"/>
      <c r="AS50" s="315"/>
      <c r="AT50" s="315"/>
      <c r="AU50" s="356"/>
      <c r="AV50" s="359" t="str">
        <f t="shared" si="98"/>
        <v/>
      </c>
      <c r="AW50" s="349"/>
      <c r="AX50" s="349"/>
      <c r="AY50" s="349"/>
      <c r="AZ50" s="352"/>
      <c r="BA50" s="349"/>
      <c r="BB50" s="352"/>
    </row>
    <row r="51" spans="1:54" ht="350">
      <c r="A51" s="360">
        <v>9</v>
      </c>
      <c r="B51" s="360" t="s">
        <v>84</v>
      </c>
      <c r="C51" s="360" t="s">
        <v>66</v>
      </c>
      <c r="D51" s="360" t="s">
        <v>66</v>
      </c>
      <c r="E51" s="360" t="s">
        <v>66</v>
      </c>
      <c r="F51" s="360" t="s">
        <v>66</v>
      </c>
      <c r="G51" s="318" t="s">
        <v>54</v>
      </c>
      <c r="H51" s="360" t="s">
        <v>85</v>
      </c>
      <c r="I51" s="321" t="s">
        <v>86</v>
      </c>
      <c r="J51" s="361">
        <f>IF(I51="","",IF(I51="Mas de 1 vez al año",5,IF(I51="Al menos 1 vez en el ultimo año",4,IF(I51="Al menos 1 vez en los ultimos 2 años",3,IF(I51="Al menos 1 vez en los ultimos 5 años",2,IF(I51="No se ha presentado en los ultimos 5 años",1,))))))</f>
        <v>2</v>
      </c>
      <c r="K51" s="315" t="str">
        <f>IF(J51&lt;=0,"",IF(J51&lt;=1,"Rara Vez",IF(J51&lt;=2,"Improbable",IF(J51&lt;=3,"Posible",IF(J51&lt;=4,"Probable","Casi seguro")))))</f>
        <v>Improbable</v>
      </c>
      <c r="L51" s="346">
        <v>8</v>
      </c>
      <c r="M51" s="315" t="str">
        <f>IF(L51&lt;=0,"",IF(L51&lt;=5,"Moderado",IF(L51&lt;=11,"Mayor",IF(L51&lt;=20,"Catastrofico","Catastrofico"))))</f>
        <v>Mayor</v>
      </c>
      <c r="N51" s="315" t="str">
        <f>IF(OR(AND(K51="RaraVez",M51="Insignificante"),AND(K51="Rara Vez",M51="Menor"),AND(K51="Improbable",M51="Insignificante"),AND(K51="Improbable",M51="Menor")),"Bajo",IF(OR(AND(K51="Rara Vez",M51="Moderado"),AND(K51="Improbable",M51="Moderado"),AND(K51="Posible",M51="Menor"),AND(K51="Probable",M51="Insignificante")),"Moderado",IF(OR(AND(K51="Rara Vez",M51="Mayor"),AND(K51="Improbable",M51="Mayor"),AND(K51="Posible",M51="Moderado"),AND(K51="Probable",M51="Moderado"),AND(K51="Probable",M51="Menor"),AND(K51="Casi seguro",M51="Insignificante"),AND(K51="Casi seguro",M51="Menor")),"Alto",IF(OR(AND(K51="Rara Vez",M51="Catastrofico"),AND(K51="Improbable",M51="Catastrofico"),AND(K51="Posible",M51="Catastrofico"),AND(K51="Posible",M51="Mayor"),AND(K51="Probable",M51="Catastrofico"),AND(K51="Probable",M51="Mayor"),AND(K51="Casi seguro",M51="Moderado"),AND(K51="Casi seguro",M51="Mayor"),AND(K51="Casi seguro",M51="Catastrofico")),"Extremo",""))))</f>
        <v>Alto</v>
      </c>
      <c r="O51" s="16">
        <v>1</v>
      </c>
      <c r="P51" s="16" t="s">
        <v>87</v>
      </c>
      <c r="Q51" s="21" t="s">
        <v>67</v>
      </c>
      <c r="R51" s="16">
        <f>IF(Q51="","",IF(Q51="Asignado",15,IF(Q51="No Asigando",0,)))</f>
        <v>15</v>
      </c>
      <c r="S51" s="21" t="s">
        <v>68</v>
      </c>
      <c r="T51" s="263">
        <f>IF(S51="","",IF(S51="Adecuado",15,IF(S51="inadecuado",0,)))</f>
        <v>15</v>
      </c>
      <c r="U51" s="21" t="s">
        <v>69</v>
      </c>
      <c r="V51" s="263">
        <f>IF(U51="","",IF(U51="Oportuna",15,IF(U51="inoportuna",0,)))</f>
        <v>15</v>
      </c>
      <c r="W51" s="21" t="s">
        <v>70</v>
      </c>
      <c r="X51" s="263">
        <f>IF(W51="","",IF(W51="Prevenir",15,IF(W51="Detectar",10,IF(W51="No es control",0,))))</f>
        <v>15</v>
      </c>
      <c r="Y51" s="21" t="s">
        <v>71</v>
      </c>
      <c r="Z51" s="263">
        <f>IF(Y51="","",IF(Y51="Confiable",15,IF(Y51="No confiable",0,)))</f>
        <v>15</v>
      </c>
      <c r="AA51" s="21" t="s">
        <v>72</v>
      </c>
      <c r="AB51" s="263">
        <f>IF(AA51="","",IF(AA51="Se investigan y resuelven oportunamente",15,IF(AA51="Nose investigan y resuelven oportunamente",0,)))</f>
        <v>15</v>
      </c>
      <c r="AC51" s="21" t="s">
        <v>73</v>
      </c>
      <c r="AD51" s="263">
        <f>IF(AC51="","",IF(AC51="Completa",10,IF(AC51="Incompleta,No existe",5,)))</f>
        <v>10</v>
      </c>
      <c r="AE51" s="263">
        <f>+R51+T51+V51+X51+Z51+AB51+AD51</f>
        <v>100</v>
      </c>
      <c r="AF51" s="16" t="str">
        <f>IF(AE51&lt;=0,"",IF(AE51=0,"NA",IF(AE51&lt;=85,"Debil",IF(AE51&lt;=95,"Moderado",IF(AE51&lt;=100,"Fuerte","Fuerte")))))</f>
        <v>Fuerte</v>
      </c>
      <c r="AG51" s="2" t="s">
        <v>74</v>
      </c>
      <c r="AH51" s="16" t="str">
        <f>IF(AG51="","",IF(AG51="El control no se ejecuta por parte del responsable","Debil",IF(AG51="El control se ejecuta algunas veces por parte del responsable","Moderado",IF(AG51="El control se ejecuta de manera consistente por parte del responsable","Fuerte",IF(AG51="NA","NA","""")))))</f>
        <v>Fuerte</v>
      </c>
      <c r="AI51" s="262" t="str">
        <f t="shared" si="73"/>
        <v>Fuerte</v>
      </c>
      <c r="AJ51" s="261">
        <f>IF(AI51="","",IF(AI51="Fuerte",100,IF(AI51="Moderado",50,IF(AI51="Debil",0,))))</f>
        <v>100</v>
      </c>
      <c r="AK51" s="16" t="str">
        <f t="shared" si="74"/>
        <v>No</v>
      </c>
      <c r="AL51" s="360">
        <f>COUNTA(O51,O52,O53,O54,O55)</f>
        <v>1</v>
      </c>
      <c r="AM51" s="361">
        <f>(+AJ51+AJ52+AJ53+AJ54+AJ55)/AL51</f>
        <v>100</v>
      </c>
      <c r="AN51" s="360" t="str">
        <f>IF(AM51&lt;0,"",IF(AM51&lt;50,"Debil",IF(AM51&lt;=99,"Moderado",IF(AM51&lt;=100,"Fuerte","Fuerte"))))</f>
        <v>Fuerte</v>
      </c>
      <c r="AO51" s="315" t="s">
        <v>26</v>
      </c>
      <c r="AP51" s="362" t="str">
        <f>IF(OR(AND(AN51="Fuerte",AO51="directamente")),"2",IF(OR(AND(AN51="Fuerte",AO51="no disminuye")),"0",IF(OR(AND(AN51="Moderado",AO51="directamente")),"1",IF(OR(AND(AN51="Moderado",AO51="no disminuye")),"0",IF(OR(AND(AN51="Debil",AO51="directamente")),"0",IF(OR(AND(AN51="Debil",AO51="no disminuye")),"0",""))))))</f>
        <v>2</v>
      </c>
      <c r="AQ51" s="341">
        <f>+J51-AP51</f>
        <v>0</v>
      </c>
      <c r="AR51" s="343">
        <f>+J51-AP51</f>
        <v>0</v>
      </c>
      <c r="AS51" s="315" t="str">
        <f>IF(AQ51&lt;-1,"",IF(AQ51&lt;=1,"Rara Vez",IF(AQ51&lt;=2,"Improbable",IF(AQ51&lt;=3,"Posible",IF(AQ51&lt;=4,"Probable","Casi seguro")))))</f>
        <v>Rara Vez</v>
      </c>
      <c r="AT51" s="315" t="str">
        <f>IF(L51&lt;=0,"",IF(L51&lt;=5,"Moderado",IF(L51&lt;=11,"Mayor",IF(L51&lt;=20,"Catastrofico","Catastrofico"))))</f>
        <v>Mayor</v>
      </c>
      <c r="AU51" s="354" t="str">
        <f>IF(OR(AND(AS51="RaraVez",AT51="Insignificante"),AND(AS51="Rara Vez",AT51="Menor"),AND(AS51="Improbable",AT51="Insignificante"),AND(AS51="Improbable",AT51="Menor")),"Bajo",IF(OR(AND(AS51="Rara Vez",AT51="Moderado"),AND(AS51="Improbable",AT51="Moderado"),AND(AS51="Posible",AT51="Menor"),AND(AS51="Probable",AT51="Insignificante")),"Moderado",IF(OR(AND(AS51="Rara Vez",AT51="Mayor"),AND(AS51="Improbable",AT51="Mayor"),AND(AS51="Posible",AT51="Moderado"),AND(AS51="Probable",AT51="Moderado"),AND(AS51="Probable",AT51="Menor"),AND(AS51="Casi seguro",AT51="Insignificante"),AND(AS51="Casi seguro",AT51="Menor")),"Alto",IF(OR(AND(AS51="Rara Vez",AT51="Catastrofico"),AND(AS51="Improbable",AT51="Catastrofico"),AND(AS51="Posible",AT51="Catastrofico"),AND(AS51="Posible",AT51="Mayor"),AND(AS51="Probable",AT51="Catastrofico"),AND(AS51="Probable",AT51="Mayor"),AND(AS51="Casi seguro",AT51="Moderado"),AND(AS51="Casi seguro",AT51="Mayor"),AND(AS51="Casi seguro",AT51="Catastrofico")),"Extremo",""))))</f>
        <v>Alto</v>
      </c>
      <c r="AV51" s="357" t="str">
        <f>IF(AU51="","",IF(AU51="Extremo","Evitar el riesgo",IF(AU51="Alto","Compartir el riesgo",IF(AU51="Moderado","Reducir el riesgo",IF(AU51="Bajo","Reducir el riesgo")))))</f>
        <v>Compartir el riesgo</v>
      </c>
      <c r="AW51" s="372"/>
      <c r="AX51" s="375"/>
      <c r="AY51" s="375"/>
      <c r="AZ51" s="372"/>
      <c r="BA51" s="369"/>
      <c r="BB51" s="372"/>
    </row>
    <row r="52" spans="1:54" ht="16">
      <c r="A52" s="360"/>
      <c r="B52" s="360"/>
      <c r="C52" s="360"/>
      <c r="D52" s="360"/>
      <c r="E52" s="360"/>
      <c r="F52" s="360"/>
      <c r="G52" s="319"/>
      <c r="H52" s="360"/>
      <c r="I52" s="321"/>
      <c r="J52" s="361"/>
      <c r="K52" s="315"/>
      <c r="L52" s="346"/>
      <c r="M52" s="315"/>
      <c r="N52" s="315"/>
      <c r="O52" s="16"/>
      <c r="P52" s="16"/>
      <c r="Q52" s="21" t="s">
        <v>63</v>
      </c>
      <c r="R52" s="16">
        <f t="shared" ref="R52:R55" si="99">IF(Q52="","",IF(Q52="Asignado",15,IF(Q52="No Asigando",0,)))</f>
        <v>0</v>
      </c>
      <c r="S52" s="21" t="s">
        <v>63</v>
      </c>
      <c r="T52" s="263">
        <f t="shared" ref="T52:T55" si="100">IF(S52="","",IF(S52="Adecuado",15,IF(S52="inadecuado",0,)))</f>
        <v>0</v>
      </c>
      <c r="U52" s="21" t="s">
        <v>63</v>
      </c>
      <c r="V52" s="263">
        <f t="shared" ref="V52:V55" si="101">IF(U52="","",IF(U52="Oportuna",15,IF(U52="inoportuna",0,)))</f>
        <v>0</v>
      </c>
      <c r="W52" s="21" t="s">
        <v>63</v>
      </c>
      <c r="X52" s="263">
        <f t="shared" ref="X52:X55" si="102">IF(W52="","",IF(W52="Prevenir",15,IF(W52="Detectar",10,IF(W52="No es control",0,))))</f>
        <v>0</v>
      </c>
      <c r="Y52" s="21" t="s">
        <v>63</v>
      </c>
      <c r="Z52" s="263">
        <f t="shared" ref="Z52:Z55" si="103">IF(Y52="","",IF(Y52="Confiable",15,IF(Y52="No confiable",0,)))</f>
        <v>0</v>
      </c>
      <c r="AA52" s="21" t="s">
        <v>63</v>
      </c>
      <c r="AB52" s="263">
        <f t="shared" ref="AB52:AB55" si="104">IF(AA52="","",IF(AA52="Se investigan y resuelven oportunamente",15,IF(AA52="Nose investigan y resuelven oportunamente",0,)))</f>
        <v>0</v>
      </c>
      <c r="AC52" s="21" t="s">
        <v>63</v>
      </c>
      <c r="AD52" s="263">
        <f t="shared" ref="AD52:AD55" si="105">IF(AC52="","",IF(AC52="Completa",10,IF(AC52="Incompleta,No existe",5,)))</f>
        <v>0</v>
      </c>
      <c r="AE52" s="263">
        <f t="shared" ref="AE52:AE55" si="106">+R52+T52+V52+X52+Z52+AB52+AD52</f>
        <v>0</v>
      </c>
      <c r="AF52" s="16" t="str">
        <f t="shared" ref="AF52:AF55" si="107">IF(AE52&lt;=0,"",IF(AE52=0,"NA",IF(AE52&lt;=85,"Debil",IF(AE52&lt;=95,"Moderado",IF(AE52&lt;=100,"Fuerte","Fuerte")))))</f>
        <v/>
      </c>
      <c r="AG52" s="2" t="s">
        <v>63</v>
      </c>
      <c r="AH52" s="16" t="str">
        <f t="shared" ref="AH52:AH55" si="108">IF(AG52="","",IF(AG52="El control no se ejecuta por parte del responsable","Debil",IF(AG52="El control se ejecuta algunas veces por parte del responsable","Moderado",IF(AG52="El control se ejecuta de manera consistente por parte del responsable","Fuerte",IF(AG52="NA","NA","""")))))</f>
        <v>NA</v>
      </c>
      <c r="AI52" s="262" t="str">
        <f t="shared" si="73"/>
        <v>NA</v>
      </c>
      <c r="AJ52" s="261">
        <f t="shared" ref="AJ52:AJ55" si="109">IF(AI52="","",IF(AI52="Fuerte",100,IF(AI52="Moderado",50,IF(AI52="Debil",0,))))</f>
        <v>0</v>
      </c>
      <c r="AK52" s="16" t="str">
        <f t="shared" si="74"/>
        <v>NA</v>
      </c>
      <c r="AL52" s="360"/>
      <c r="AM52" s="361"/>
      <c r="AN52" s="360"/>
      <c r="AO52" s="315"/>
      <c r="AP52" s="363"/>
      <c r="AQ52" s="365"/>
      <c r="AR52" s="344"/>
      <c r="AS52" s="315"/>
      <c r="AT52" s="315"/>
      <c r="AU52" s="355"/>
      <c r="AV52" s="358" t="str">
        <f t="shared" ref="AV52:AV55" si="110">IF(AU52="","",IF(AU52="El control no se ejecuta por parte del responsable","Debil",IF(AU52="El control se ejecuta algunas veces por parte del responsable","Moderado",IF(AU52="El control se ejecuta de manera consistente por parte del responsable","Fuerte","Fuerte"))))</f>
        <v/>
      </c>
      <c r="AW52" s="370"/>
      <c r="AX52" s="370"/>
      <c r="AY52" s="370"/>
      <c r="AZ52" s="373"/>
      <c r="BA52" s="370"/>
      <c r="BB52" s="373"/>
    </row>
    <row r="53" spans="1:54" ht="16">
      <c r="A53" s="360"/>
      <c r="B53" s="360"/>
      <c r="C53" s="360"/>
      <c r="D53" s="360"/>
      <c r="E53" s="360"/>
      <c r="F53" s="360"/>
      <c r="G53" s="319"/>
      <c r="H53" s="360"/>
      <c r="I53" s="321"/>
      <c r="J53" s="361"/>
      <c r="K53" s="315"/>
      <c r="L53" s="346"/>
      <c r="M53" s="315"/>
      <c r="N53" s="315"/>
      <c r="O53" s="16"/>
      <c r="P53" s="16"/>
      <c r="Q53" s="21" t="s">
        <v>63</v>
      </c>
      <c r="R53" s="16">
        <f t="shared" si="99"/>
        <v>0</v>
      </c>
      <c r="S53" s="21" t="s">
        <v>63</v>
      </c>
      <c r="T53" s="263">
        <f t="shared" si="100"/>
        <v>0</v>
      </c>
      <c r="U53" s="21" t="s">
        <v>63</v>
      </c>
      <c r="V53" s="263">
        <f t="shared" si="101"/>
        <v>0</v>
      </c>
      <c r="W53" s="21" t="s">
        <v>63</v>
      </c>
      <c r="X53" s="263">
        <f t="shared" si="102"/>
        <v>0</v>
      </c>
      <c r="Y53" s="21" t="s">
        <v>63</v>
      </c>
      <c r="Z53" s="263">
        <f t="shared" si="103"/>
        <v>0</v>
      </c>
      <c r="AA53" s="21" t="s">
        <v>63</v>
      </c>
      <c r="AB53" s="263">
        <f t="shared" si="104"/>
        <v>0</v>
      </c>
      <c r="AC53" s="21" t="s">
        <v>63</v>
      </c>
      <c r="AD53" s="263">
        <f t="shared" si="105"/>
        <v>0</v>
      </c>
      <c r="AE53" s="263">
        <f t="shared" si="106"/>
        <v>0</v>
      </c>
      <c r="AF53" s="16" t="str">
        <f t="shared" si="107"/>
        <v/>
      </c>
      <c r="AG53" s="2" t="s">
        <v>63</v>
      </c>
      <c r="AH53" s="16" t="str">
        <f t="shared" si="108"/>
        <v>NA</v>
      </c>
      <c r="AI53" s="262" t="str">
        <f t="shared" si="73"/>
        <v>NA</v>
      </c>
      <c r="AJ53" s="261">
        <f t="shared" si="109"/>
        <v>0</v>
      </c>
      <c r="AK53" s="16" t="str">
        <f t="shared" si="74"/>
        <v>NA</v>
      </c>
      <c r="AL53" s="360"/>
      <c r="AM53" s="361"/>
      <c r="AN53" s="360"/>
      <c r="AO53" s="315"/>
      <c r="AP53" s="363"/>
      <c r="AQ53" s="365"/>
      <c r="AR53" s="344"/>
      <c r="AS53" s="315"/>
      <c r="AT53" s="315"/>
      <c r="AU53" s="355"/>
      <c r="AV53" s="358" t="str">
        <f t="shared" si="110"/>
        <v/>
      </c>
      <c r="AW53" s="370"/>
      <c r="AX53" s="370"/>
      <c r="AY53" s="370"/>
      <c r="AZ53" s="373"/>
      <c r="BA53" s="370"/>
      <c r="BB53" s="373"/>
    </row>
    <row r="54" spans="1:54" ht="16">
      <c r="A54" s="360"/>
      <c r="B54" s="360"/>
      <c r="C54" s="360"/>
      <c r="D54" s="360"/>
      <c r="E54" s="360"/>
      <c r="F54" s="360"/>
      <c r="G54" s="319"/>
      <c r="H54" s="360"/>
      <c r="I54" s="321"/>
      <c r="J54" s="361"/>
      <c r="K54" s="315"/>
      <c r="L54" s="346"/>
      <c r="M54" s="315"/>
      <c r="N54" s="315"/>
      <c r="O54" s="16"/>
      <c r="P54" s="16"/>
      <c r="Q54" s="21" t="s">
        <v>63</v>
      </c>
      <c r="R54" s="16">
        <f t="shared" si="99"/>
        <v>0</v>
      </c>
      <c r="S54" s="21" t="s">
        <v>63</v>
      </c>
      <c r="T54" s="263">
        <f t="shared" si="100"/>
        <v>0</v>
      </c>
      <c r="U54" s="21" t="s">
        <v>63</v>
      </c>
      <c r="V54" s="263">
        <f t="shared" si="101"/>
        <v>0</v>
      </c>
      <c r="W54" s="21" t="s">
        <v>63</v>
      </c>
      <c r="X54" s="263">
        <f t="shared" si="102"/>
        <v>0</v>
      </c>
      <c r="Y54" s="21" t="s">
        <v>63</v>
      </c>
      <c r="Z54" s="263">
        <f t="shared" si="103"/>
        <v>0</v>
      </c>
      <c r="AA54" s="21" t="s">
        <v>63</v>
      </c>
      <c r="AB54" s="263">
        <f t="shared" si="104"/>
        <v>0</v>
      </c>
      <c r="AC54" s="21" t="s">
        <v>63</v>
      </c>
      <c r="AD54" s="263">
        <f t="shared" si="105"/>
        <v>0</v>
      </c>
      <c r="AE54" s="263">
        <f t="shared" si="106"/>
        <v>0</v>
      </c>
      <c r="AF54" s="16" t="str">
        <f t="shared" si="107"/>
        <v/>
      </c>
      <c r="AG54" s="2" t="s">
        <v>63</v>
      </c>
      <c r="AH54" s="16" t="str">
        <f t="shared" si="108"/>
        <v>NA</v>
      </c>
      <c r="AI54" s="262" t="str">
        <f t="shared" si="73"/>
        <v>NA</v>
      </c>
      <c r="AJ54" s="261">
        <f t="shared" si="109"/>
        <v>0</v>
      </c>
      <c r="AK54" s="16" t="str">
        <f t="shared" si="74"/>
        <v>NA</v>
      </c>
      <c r="AL54" s="360"/>
      <c r="AM54" s="361"/>
      <c r="AN54" s="360"/>
      <c r="AO54" s="315"/>
      <c r="AP54" s="363"/>
      <c r="AQ54" s="365"/>
      <c r="AR54" s="344"/>
      <c r="AS54" s="315"/>
      <c r="AT54" s="315"/>
      <c r="AU54" s="355"/>
      <c r="AV54" s="358" t="str">
        <f t="shared" si="110"/>
        <v/>
      </c>
      <c r="AW54" s="370"/>
      <c r="AX54" s="370"/>
      <c r="AY54" s="370"/>
      <c r="AZ54" s="373"/>
      <c r="BA54" s="370"/>
      <c r="BB54" s="373"/>
    </row>
    <row r="55" spans="1:54" ht="65">
      <c r="A55" s="360"/>
      <c r="B55" s="360"/>
      <c r="C55" s="360"/>
      <c r="D55" s="360"/>
      <c r="E55" s="360"/>
      <c r="F55" s="360"/>
      <c r="G55" s="320"/>
      <c r="H55" s="360"/>
      <c r="I55" s="321"/>
      <c r="J55" s="361"/>
      <c r="K55" s="315"/>
      <c r="L55" s="346"/>
      <c r="M55" s="315"/>
      <c r="N55" s="315"/>
      <c r="O55" s="16"/>
      <c r="P55" s="16"/>
      <c r="Q55" s="21" t="s">
        <v>63</v>
      </c>
      <c r="R55" s="16">
        <f t="shared" si="99"/>
        <v>0</v>
      </c>
      <c r="S55" s="21" t="s">
        <v>63</v>
      </c>
      <c r="T55" s="263">
        <f t="shared" si="100"/>
        <v>0</v>
      </c>
      <c r="U55" s="21" t="s">
        <v>63</v>
      </c>
      <c r="V55" s="263">
        <f t="shared" si="101"/>
        <v>0</v>
      </c>
      <c r="W55" s="21" t="s">
        <v>63</v>
      </c>
      <c r="X55" s="263">
        <f t="shared" si="102"/>
        <v>0</v>
      </c>
      <c r="Y55" s="21" t="s">
        <v>63</v>
      </c>
      <c r="Z55" s="263">
        <f t="shared" si="103"/>
        <v>0</v>
      </c>
      <c r="AA55" s="21" t="s">
        <v>63</v>
      </c>
      <c r="AB55" s="263">
        <f t="shared" si="104"/>
        <v>0</v>
      </c>
      <c r="AC55" s="21" t="s">
        <v>63</v>
      </c>
      <c r="AD55" s="263">
        <f t="shared" si="105"/>
        <v>0</v>
      </c>
      <c r="AE55" s="263">
        <f t="shared" si="106"/>
        <v>0</v>
      </c>
      <c r="AF55" s="16" t="str">
        <f t="shared" si="107"/>
        <v/>
      </c>
      <c r="AG55" s="2" t="s">
        <v>74</v>
      </c>
      <c r="AH55" s="16" t="str">
        <f t="shared" si="108"/>
        <v>Fuerte</v>
      </c>
      <c r="AI55" s="262" t="b">
        <f t="shared" si="73"/>
        <v>0</v>
      </c>
      <c r="AJ55" s="261">
        <f t="shared" si="109"/>
        <v>0</v>
      </c>
      <c r="AK55" s="16" t="b">
        <f t="shared" si="74"/>
        <v>0</v>
      </c>
      <c r="AL55" s="360"/>
      <c r="AM55" s="361"/>
      <c r="AN55" s="360"/>
      <c r="AO55" s="315"/>
      <c r="AP55" s="364"/>
      <c r="AQ55" s="365"/>
      <c r="AR55" s="345"/>
      <c r="AS55" s="315"/>
      <c r="AT55" s="315"/>
      <c r="AU55" s="356"/>
      <c r="AV55" s="359" t="str">
        <f t="shared" si="110"/>
        <v/>
      </c>
      <c r="AW55" s="371"/>
      <c r="AX55" s="371"/>
      <c r="AY55" s="371"/>
      <c r="AZ55" s="374"/>
      <c r="BA55" s="371"/>
      <c r="BB55" s="374"/>
    </row>
    <row r="56" spans="1:54" ht="176">
      <c r="A56" s="360">
        <v>10</v>
      </c>
      <c r="B56" s="360" t="str">
        <f>'[2]Secretaria de Planeación'!$D$31</f>
        <v>Posibilidad de recibir dádivas o incentivos para otorgar un registro como enajenador de vivienda en el Distrito de Cartagena sin el cumplimiento de los requisitos legales y reglamentarios generando un beneficio a un tercero.</v>
      </c>
      <c r="C56" s="360" t="s">
        <v>66</v>
      </c>
      <c r="D56" s="360" t="s">
        <v>66</v>
      </c>
      <c r="E56" s="360" t="s">
        <v>66</v>
      </c>
      <c r="F56" s="360" t="s">
        <v>66</v>
      </c>
      <c r="G56" s="318" t="s">
        <v>54</v>
      </c>
      <c r="H56" s="360" t="str">
        <f>'[2]Secretaria de Planeación'!$E$31</f>
        <v>Debilidad en la ejecuciòn del procedimeinto para revisar los requisitos para expedir el registro de enajenador.</v>
      </c>
      <c r="I56" s="321" t="s">
        <v>75</v>
      </c>
      <c r="J56" s="366">
        <f>IF(I56="","",IF(I56="Mas de 1 vez al año",5,IF(I56="Al menos 1 vez en el ultimo año",4,IF(I56="Al menos 1 vez en los ultimos 2 años",3,IF(I56="Al menos 1 vez en los ultimos 5 años",2,IF(I56="No se ha presentado en los ultimos 5 años",1,))))))</f>
        <v>1</v>
      </c>
      <c r="K56" s="315" t="str">
        <f>IF(J56&lt;=0,"",IF(J56&lt;=1,"Rara Vez",IF(J56&lt;=2,"Improbable",IF(J56&lt;=3,"Posible",IF(J56&lt;=4,"Probable","Casi seguro")))))</f>
        <v>Rara Vez</v>
      </c>
      <c r="L56" s="346">
        <v>10</v>
      </c>
      <c r="M56" s="315" t="str">
        <f>IF(L56&lt;=0,"",IF(L56&lt;=5,"Moderado",IF(L56&lt;=11,"Mayor",IF(L56&lt;=20,"Catastrofico","Catastrofico"))))</f>
        <v>Mayor</v>
      </c>
      <c r="N56" s="315" t="str">
        <f>IF(OR(AND(K56="RaraVez",M56="Insignificante"),AND(K56="Rara Vez",M56="Menor"),AND(K56="Improbable",M56="Insignificante"),AND(K56="Improbable",M56="Menor")),"Bajo",IF(OR(AND(K56="Rara Vez",M56="Moderado"),AND(K56="Improbable",M56="Moderado"),AND(K56="Posible",M56="Menor"),AND(K56="Probable",M56="Insignificante")),"Moderado",IF(OR(AND(K56="Rara Vez",M56="Mayor"),AND(K56="Improbable",M56="Mayor"),AND(K56="Posible",M56="Moderado"),AND(K56="Probable",M56="Moderado"),AND(K56="Probable",M56="Menor"),AND(K56="Casi seguro",M56="Insignificante"),AND(K56="Casi seguro",M56="Menor")),"Alto",IF(OR(AND(K56="Rara Vez",M56="Catastrofico"),AND(K56="Improbable",M56="Catastrofico"),AND(K56="Posible",M56="Catastrofico"),AND(K56="Posible",M56="Mayor"),AND(K56="Probable",M56="Catastrofico"),AND(K56="Probable",M56="Mayor"),AND(K56="Casi seguro",M56="Moderado"),AND(K56="Casi seguro",M56="Mayor"),AND(K56="Casi seguro",M56="Catastrofico")),"Extremo",""))))</f>
        <v>Alto</v>
      </c>
      <c r="O56" s="16">
        <v>1</v>
      </c>
      <c r="P56" s="16" t="str">
        <f>'[2]Secretaria de Planeación'!$L$31</f>
        <v>El coordinador còdigo 222Grado 45 validarà la revisiòn cel certificado que el abogado elaborò cada vez que lo reciba, mediante una lista de chequeo que debe hacer llegar el abogado con sus respectrivos anexos, en el cual se identifique que el solicitante entregò todos los documentos requeridos conforme a la Ley. en el caso de encontrarse inconsistencia el coordinador grado 45 realizarà la devoluciòn al abogado o profesional que realizò el certificado sin el lleno de requisitos para que proceda a realizar el respectivo ajuste.</v>
      </c>
      <c r="Q56" s="21" t="s">
        <v>67</v>
      </c>
      <c r="R56" s="16">
        <f>IF(Q56="","",IF(Q56="Asignado",15,IF(Q56="No Asigando",0,)))</f>
        <v>15</v>
      </c>
      <c r="S56" s="21" t="s">
        <v>68</v>
      </c>
      <c r="T56" s="263">
        <f>IF(S56="","",IF(S56="Adecuado",15,IF(S56="inadecuado",0,)))</f>
        <v>15</v>
      </c>
      <c r="U56" s="21" t="s">
        <v>69</v>
      </c>
      <c r="V56" s="263">
        <f>IF(U56="","",IF(U56="Oportuna",15,IF(U56="inoportuna",0,)))</f>
        <v>15</v>
      </c>
      <c r="W56" s="21" t="s">
        <v>70</v>
      </c>
      <c r="X56" s="263">
        <f>IF(W56="","",IF(W56="Prevenir",15,IF(W56="Detectar",10,IF(W56="No es control",0,))))</f>
        <v>15</v>
      </c>
      <c r="Y56" s="21" t="s">
        <v>71</v>
      </c>
      <c r="Z56" s="263">
        <f>IF(Y56="","",IF(Y56="Confiable",15,IF(Y56="No confiable",0,)))</f>
        <v>15</v>
      </c>
      <c r="AA56" s="21" t="s">
        <v>72</v>
      </c>
      <c r="AB56" s="263">
        <f>IF(AA56="","",IF(AA56="Se investigan y resuelven oportunamente",15,IF(AA56="Nose investigan y resuelven oportunamente",0,)))</f>
        <v>15</v>
      </c>
      <c r="AC56" s="21" t="s">
        <v>73</v>
      </c>
      <c r="AD56" s="263">
        <f>IF(AC56="","",IF(AC56="Completa",10,IF(AC56="Incompleta,No existe",5,)))</f>
        <v>10</v>
      </c>
      <c r="AE56" s="263">
        <f>+R56+T56+V56+X56+Z56+AB56+AD56</f>
        <v>100</v>
      </c>
      <c r="AF56" s="16" t="str">
        <f>IF(AE56&lt;=0,"",IF(AE56=0,"NA",IF(AE56&lt;=85,"Debil",IF(AE56&lt;=95,"Moderado",IF(AE56&lt;=100,"Fuerte","Fuerte")))))</f>
        <v>Fuerte</v>
      </c>
      <c r="AG56" s="2" t="s">
        <v>74</v>
      </c>
      <c r="AH56" s="16" t="str">
        <f>IF(AG56="","",IF(AG56="El control no se ejecuta por parte del responsable","Debil",IF(AG56="El control se ejecuta algunas veces por parte del responsable","Moderado",IF(AG56="El control se ejecuta de manera consistente por parte del responsable","Fuerte",IF(AG56="NA","NA","""")))))</f>
        <v>Fuerte</v>
      </c>
      <c r="AI56" s="262" t="str">
        <f t="shared" si="73"/>
        <v>Fuerte</v>
      </c>
      <c r="AJ56" s="261">
        <f>IF(AI56="","",IF(AI56="Fuerte",100,IF(AI56="Moderado",50,IF(AI56="Debil",0,))))</f>
        <v>100</v>
      </c>
      <c r="AK56" s="16" t="str">
        <f t="shared" si="74"/>
        <v>No</v>
      </c>
      <c r="AL56" s="360">
        <f>COUNTA(O56,O57,O58,O59,O60)</f>
        <v>2</v>
      </c>
      <c r="AM56" s="361">
        <f>(+AJ56+AJ57+AJ58+AJ59+AJ60)/AL56</f>
        <v>100</v>
      </c>
      <c r="AN56" s="360" t="str">
        <f>IF(AM56&lt;0,"",IF(AM56&lt;50,"Debil",IF(AM56&lt;=99,"Moderado",IF(AM56&lt;=100,"Fuerte","Fuerte"))))</f>
        <v>Fuerte</v>
      </c>
      <c r="AO56" s="315" t="s">
        <v>26</v>
      </c>
      <c r="AP56" s="362" t="str">
        <f>IF(OR(AND(AN56="Fuerte",AO56="directamente")),"2",IF(OR(AND(AN56="Fuerte",AO56="no disminuye")),"0",IF(OR(AND(AN56="Moderado",AO56="directamente")),"1",IF(OR(AND(AN56="Moderado",AO56="no disminuye")),"0",IF(OR(AND(AN56="Debil",AO56="directamente")),"0",IF(OR(AND(AN56="Debil",AO56="no disminuye")),"0",""))))))</f>
        <v>2</v>
      </c>
      <c r="AQ56" s="341">
        <f>+J56-AP56</f>
        <v>-1</v>
      </c>
      <c r="AR56" s="343">
        <f>+J56-AP56</f>
        <v>-1</v>
      </c>
      <c r="AS56" s="315" t="str">
        <f>IF(AQ56&lt;-1,"",IF(AQ56&lt;=1,"Rara Vez",IF(AQ56&lt;=2,"Improbable",IF(AQ56&lt;=3,"Posible",IF(AQ56&lt;=4,"Probable","Casi seguro")))))</f>
        <v>Rara Vez</v>
      </c>
      <c r="AT56" s="315" t="str">
        <f>IF(L56&lt;=0,"",IF(L56&lt;=5,"Moderado",IF(L56&lt;=11,"Mayor",IF(L56&lt;=20,"Catastrofico","Catastrofico"))))</f>
        <v>Mayor</v>
      </c>
      <c r="AU56" s="354" t="str">
        <f>IF(OR(AND(AS56="RaraVez",AT56="Insignificante"),AND(AS56="Rara Vez",AT56="Menor"),AND(AS56="Improbable",AT56="Insignificante"),AND(AS56="Improbable",AT56="Menor")),"Bajo",IF(OR(AND(AS56="Rara Vez",AT56="Moderado"),AND(AS56="Improbable",AT56="Moderado"),AND(AS56="Posible",AT56="Menor"),AND(AS56="Probable",AT56="Insignificante")),"Moderado",IF(OR(AND(AS56="Rara Vez",AT56="Mayor"),AND(AS56="Improbable",AT56="Mayor"),AND(AS56="Posible",AT56="Moderado"),AND(AS56="Probable",AT56="Moderado"),AND(AS56="Probable",AT56="Menor"),AND(AS56="Casi seguro",AT56="Insignificante"),AND(AS56="Casi seguro",AT56="Menor")),"Alto",IF(OR(AND(AS56="Rara Vez",AT56="Catastrofico"),AND(AS56="Improbable",AT56="Catastrofico"),AND(AS56="Posible",AT56="Catastrofico"),AND(AS56="Posible",AT56="Mayor"),AND(AS56="Probable",AT56="Catastrofico"),AND(AS56="Probable",AT56="Mayor"),AND(AS56="Casi seguro",AT56="Moderado"),AND(AS56="Casi seguro",AT56="Mayor"),AND(AS56="Casi seguro",AT56="Catastrofico")),"Extremo",""))))</f>
        <v>Alto</v>
      </c>
      <c r="AV56" s="357" t="str">
        <f>IF(AU56="","",IF(AU56="Extremo","Evitar el riesgo",IF(AU56="Alto","Compartir el riesgo",IF(AU56="Moderado","Reducir el riesgo",IF(AU56="Bajo","Reducir el riesgo")))))</f>
        <v>Compartir el riesgo</v>
      </c>
      <c r="AW56" s="353"/>
      <c r="AX56" s="347"/>
      <c r="AY56" s="347"/>
      <c r="AZ56" s="350"/>
      <c r="BA56" s="353"/>
      <c r="BB56" s="350"/>
    </row>
    <row r="57" spans="1:54" ht="176">
      <c r="A57" s="360"/>
      <c r="B57" s="360"/>
      <c r="C57" s="360"/>
      <c r="D57" s="360"/>
      <c r="E57" s="360"/>
      <c r="F57" s="360"/>
      <c r="G57" s="319"/>
      <c r="H57" s="360"/>
      <c r="I57" s="321"/>
      <c r="J57" s="367"/>
      <c r="K57" s="315"/>
      <c r="L57" s="346"/>
      <c r="M57" s="315"/>
      <c r="N57" s="315"/>
      <c r="O57" s="16">
        <v>1</v>
      </c>
      <c r="P57" s="16" t="str">
        <f>'[2]Secretaria de Planeación'!$L$33</f>
        <v>El coordinador còdigo 45 grado 222 revisarà semanalmente el orden de entrada de las solicitudes de registro de enajenadores en la Base de Correspondencia diligenciada por el servidor pùblico o contratista a su cargo, con los certificados enviados por los abogados que brindan respuesta  a la solicitudes. En caso de evidenciar una alteraciòn en el orden en la expediciòn de los certificados se devuelve al abogado o profesional que lo elaborò para que explique o aclare lo sucedido.</v>
      </c>
      <c r="Q57" s="21" t="s">
        <v>67</v>
      </c>
      <c r="R57" s="16">
        <f t="shared" ref="R57:R60" si="111">IF(Q57="","",IF(Q57="Asignado",15,IF(Q57="No Asigando",0,)))</f>
        <v>15</v>
      </c>
      <c r="S57" s="21" t="s">
        <v>68</v>
      </c>
      <c r="T57" s="263">
        <f t="shared" ref="T57:T60" si="112">IF(S57="","",IF(S57="Adecuado",15,IF(S57="inadecuado",0,)))</f>
        <v>15</v>
      </c>
      <c r="U57" s="21" t="s">
        <v>69</v>
      </c>
      <c r="V57" s="263">
        <f t="shared" ref="V57:V60" si="113">IF(U57="","",IF(U57="Oportuna",15,IF(U57="inoportuna",0,)))</f>
        <v>15</v>
      </c>
      <c r="W57" s="21" t="s">
        <v>70</v>
      </c>
      <c r="X57" s="263">
        <f t="shared" ref="X57:X60" si="114">IF(W57="","",IF(W57="Prevenir",15,IF(W57="Detectar",10,IF(W57="No es control",0,))))</f>
        <v>15</v>
      </c>
      <c r="Y57" s="21" t="s">
        <v>71</v>
      </c>
      <c r="Z57" s="263">
        <f t="shared" ref="Z57:Z60" si="115">IF(Y57="","",IF(Y57="Confiable",15,IF(Y57="No confiable",0,)))</f>
        <v>15</v>
      </c>
      <c r="AA57" s="21" t="s">
        <v>72</v>
      </c>
      <c r="AB57" s="263">
        <f t="shared" ref="AB57:AB60" si="116">IF(AA57="","",IF(AA57="Se investigan y resuelven oportunamente",15,IF(AA57="Nose investigan y resuelven oportunamente",0,)))</f>
        <v>15</v>
      </c>
      <c r="AC57" s="21" t="s">
        <v>73</v>
      </c>
      <c r="AD57" s="263">
        <f t="shared" ref="AD57:AD60" si="117">IF(AC57="","",IF(AC57="Completa",10,IF(AC57="Incompleta,No existe",5,)))</f>
        <v>10</v>
      </c>
      <c r="AE57" s="263">
        <f t="shared" ref="AE57:AE60" si="118">+R57+T57+V57+X57+Z57+AB57+AD57</f>
        <v>100</v>
      </c>
      <c r="AF57" s="16" t="str">
        <f t="shared" ref="AF57:AF60" si="119">IF(AE57&lt;=0,"",IF(AE57=0,"NA",IF(AE57&lt;=85,"Debil",IF(AE57&lt;=95,"Moderado",IF(AE57&lt;=100,"Fuerte","Fuerte")))))</f>
        <v>Fuerte</v>
      </c>
      <c r="AG57" s="2" t="s">
        <v>74</v>
      </c>
      <c r="AH57" s="16" t="str">
        <f t="shared" ref="AH57:AH60" si="120">IF(AG57="","",IF(AG57="El control no se ejecuta por parte del responsable","Debil",IF(AG57="El control se ejecuta algunas veces por parte del responsable","Moderado",IF(AG57="El control se ejecuta de manera consistente por parte del responsable","Fuerte",IF(AG57="NA","NA","""")))))</f>
        <v>Fuerte</v>
      </c>
      <c r="AI57" s="262" t="str">
        <f t="shared" si="73"/>
        <v>Fuerte</v>
      </c>
      <c r="AJ57" s="261">
        <f t="shared" ref="AJ57:AJ60" si="121">IF(AI57="","",IF(AI57="Fuerte",100,IF(AI57="Moderado",50,IF(AI57="Debil",0,))))</f>
        <v>100</v>
      </c>
      <c r="AK57" s="16" t="str">
        <f t="shared" si="74"/>
        <v>No</v>
      </c>
      <c r="AL57" s="360"/>
      <c r="AM57" s="361"/>
      <c r="AN57" s="360"/>
      <c r="AO57" s="315"/>
      <c r="AP57" s="363"/>
      <c r="AQ57" s="365"/>
      <c r="AR57" s="344"/>
      <c r="AS57" s="315"/>
      <c r="AT57" s="315"/>
      <c r="AU57" s="355"/>
      <c r="AV57" s="358" t="str">
        <f t="shared" ref="AV57:AV60" si="122">IF(AU57="","",IF(AU57="El control no se ejecuta por parte del responsable","Debil",IF(AU57="El control se ejecuta algunas veces por parte del responsable","Moderado",IF(AU57="El control se ejecuta de manera consistente por parte del responsable","Fuerte","Fuerte"))))</f>
        <v/>
      </c>
      <c r="AW57" s="348"/>
      <c r="AX57" s="348"/>
      <c r="AY57" s="348"/>
      <c r="AZ57" s="351"/>
      <c r="BA57" s="348"/>
      <c r="BB57" s="351"/>
    </row>
    <row r="58" spans="1:54" ht="16">
      <c r="A58" s="360"/>
      <c r="B58" s="360"/>
      <c r="C58" s="360"/>
      <c r="D58" s="360"/>
      <c r="E58" s="360"/>
      <c r="F58" s="360"/>
      <c r="G58" s="319"/>
      <c r="H58" s="360"/>
      <c r="I58" s="321"/>
      <c r="J58" s="367"/>
      <c r="K58" s="315"/>
      <c r="L58" s="346"/>
      <c r="M58" s="315"/>
      <c r="N58" s="315"/>
      <c r="O58" s="16"/>
      <c r="P58" s="16"/>
      <c r="Q58" s="21" t="s">
        <v>63</v>
      </c>
      <c r="R58" s="16">
        <f t="shared" si="111"/>
        <v>0</v>
      </c>
      <c r="S58" s="21" t="s">
        <v>63</v>
      </c>
      <c r="T58" s="263">
        <f t="shared" si="112"/>
        <v>0</v>
      </c>
      <c r="U58" s="21" t="s">
        <v>63</v>
      </c>
      <c r="V58" s="263">
        <f t="shared" si="113"/>
        <v>0</v>
      </c>
      <c r="W58" s="21" t="s">
        <v>63</v>
      </c>
      <c r="X58" s="263">
        <f t="shared" si="114"/>
        <v>0</v>
      </c>
      <c r="Y58" s="21" t="s">
        <v>63</v>
      </c>
      <c r="Z58" s="263">
        <f t="shared" si="115"/>
        <v>0</v>
      </c>
      <c r="AA58" s="21" t="s">
        <v>63</v>
      </c>
      <c r="AB58" s="263">
        <f t="shared" si="116"/>
        <v>0</v>
      </c>
      <c r="AC58" s="21" t="s">
        <v>63</v>
      </c>
      <c r="AD58" s="263">
        <f t="shared" si="117"/>
        <v>0</v>
      </c>
      <c r="AE58" s="263">
        <f t="shared" si="118"/>
        <v>0</v>
      </c>
      <c r="AF58" s="16" t="str">
        <f t="shared" si="119"/>
        <v/>
      </c>
      <c r="AG58" s="2" t="s">
        <v>63</v>
      </c>
      <c r="AH58" s="16" t="str">
        <f t="shared" si="120"/>
        <v>NA</v>
      </c>
      <c r="AI58" s="262" t="str">
        <f t="shared" si="73"/>
        <v>NA</v>
      </c>
      <c r="AJ58" s="261">
        <f t="shared" si="121"/>
        <v>0</v>
      </c>
      <c r="AK58" s="16" t="str">
        <f t="shared" si="74"/>
        <v>NA</v>
      </c>
      <c r="AL58" s="360"/>
      <c r="AM58" s="361"/>
      <c r="AN58" s="360"/>
      <c r="AO58" s="315"/>
      <c r="AP58" s="363"/>
      <c r="AQ58" s="365"/>
      <c r="AR58" s="344"/>
      <c r="AS58" s="315"/>
      <c r="AT58" s="315"/>
      <c r="AU58" s="355"/>
      <c r="AV58" s="358" t="str">
        <f t="shared" si="122"/>
        <v/>
      </c>
      <c r="AW58" s="348"/>
      <c r="AX58" s="348"/>
      <c r="AY58" s="348"/>
      <c r="AZ58" s="351"/>
      <c r="BA58" s="348"/>
      <c r="BB58" s="351"/>
    </row>
    <row r="59" spans="1:54" ht="16">
      <c r="A59" s="360"/>
      <c r="B59" s="360"/>
      <c r="C59" s="360"/>
      <c r="D59" s="360"/>
      <c r="E59" s="360"/>
      <c r="F59" s="360"/>
      <c r="G59" s="319"/>
      <c r="H59" s="360"/>
      <c r="I59" s="321"/>
      <c r="J59" s="367"/>
      <c r="K59" s="315"/>
      <c r="L59" s="346"/>
      <c r="M59" s="315"/>
      <c r="N59" s="315"/>
      <c r="O59" s="16"/>
      <c r="P59" s="16"/>
      <c r="Q59" s="21" t="s">
        <v>63</v>
      </c>
      <c r="R59" s="16">
        <f t="shared" si="111"/>
        <v>0</v>
      </c>
      <c r="S59" s="21" t="s">
        <v>63</v>
      </c>
      <c r="T59" s="263">
        <f t="shared" si="112"/>
        <v>0</v>
      </c>
      <c r="U59" s="21" t="s">
        <v>63</v>
      </c>
      <c r="V59" s="263">
        <f t="shared" si="113"/>
        <v>0</v>
      </c>
      <c r="W59" s="21" t="s">
        <v>63</v>
      </c>
      <c r="X59" s="263">
        <f t="shared" si="114"/>
        <v>0</v>
      </c>
      <c r="Y59" s="21" t="s">
        <v>63</v>
      </c>
      <c r="Z59" s="263">
        <f t="shared" si="115"/>
        <v>0</v>
      </c>
      <c r="AA59" s="21" t="s">
        <v>63</v>
      </c>
      <c r="AB59" s="263">
        <f t="shared" si="116"/>
        <v>0</v>
      </c>
      <c r="AC59" s="21" t="s">
        <v>63</v>
      </c>
      <c r="AD59" s="263">
        <f t="shared" si="117"/>
        <v>0</v>
      </c>
      <c r="AE59" s="263">
        <f t="shared" si="118"/>
        <v>0</v>
      </c>
      <c r="AF59" s="16" t="str">
        <f t="shared" si="119"/>
        <v/>
      </c>
      <c r="AG59" s="2" t="s">
        <v>63</v>
      </c>
      <c r="AH59" s="16" t="str">
        <f t="shared" si="120"/>
        <v>NA</v>
      </c>
      <c r="AI59" s="262" t="str">
        <f t="shared" si="73"/>
        <v>NA</v>
      </c>
      <c r="AJ59" s="261">
        <f t="shared" si="121"/>
        <v>0</v>
      </c>
      <c r="AK59" s="16" t="str">
        <f t="shared" si="74"/>
        <v>NA</v>
      </c>
      <c r="AL59" s="360"/>
      <c r="AM59" s="361"/>
      <c r="AN59" s="360"/>
      <c r="AO59" s="315"/>
      <c r="AP59" s="363"/>
      <c r="AQ59" s="365"/>
      <c r="AR59" s="344"/>
      <c r="AS59" s="315"/>
      <c r="AT59" s="315"/>
      <c r="AU59" s="355"/>
      <c r="AV59" s="358" t="str">
        <f t="shared" si="122"/>
        <v/>
      </c>
      <c r="AW59" s="348"/>
      <c r="AX59" s="348"/>
      <c r="AY59" s="348"/>
      <c r="AZ59" s="351"/>
      <c r="BA59" s="348"/>
      <c r="BB59" s="351"/>
    </row>
    <row r="60" spans="1:54" ht="16">
      <c r="A60" s="360"/>
      <c r="B60" s="360"/>
      <c r="C60" s="360"/>
      <c r="D60" s="360"/>
      <c r="E60" s="360"/>
      <c r="F60" s="360"/>
      <c r="G60" s="320"/>
      <c r="H60" s="360"/>
      <c r="I60" s="321"/>
      <c r="J60" s="368"/>
      <c r="K60" s="315"/>
      <c r="L60" s="346"/>
      <c r="M60" s="315"/>
      <c r="N60" s="315"/>
      <c r="O60" s="16"/>
      <c r="P60" s="16"/>
      <c r="Q60" s="21" t="s">
        <v>63</v>
      </c>
      <c r="R60" s="16">
        <f t="shared" si="111"/>
        <v>0</v>
      </c>
      <c r="S60" s="21" t="s">
        <v>63</v>
      </c>
      <c r="T60" s="263">
        <f t="shared" si="112"/>
        <v>0</v>
      </c>
      <c r="U60" s="21" t="s">
        <v>63</v>
      </c>
      <c r="V60" s="263">
        <f t="shared" si="113"/>
        <v>0</v>
      </c>
      <c r="W60" s="21" t="s">
        <v>63</v>
      </c>
      <c r="X60" s="263">
        <f t="shared" si="114"/>
        <v>0</v>
      </c>
      <c r="Y60" s="21" t="s">
        <v>63</v>
      </c>
      <c r="Z60" s="263">
        <f t="shared" si="115"/>
        <v>0</v>
      </c>
      <c r="AA60" s="21" t="s">
        <v>63</v>
      </c>
      <c r="AB60" s="263">
        <f t="shared" si="116"/>
        <v>0</v>
      </c>
      <c r="AC60" s="21" t="s">
        <v>63</v>
      </c>
      <c r="AD60" s="263">
        <f t="shared" si="117"/>
        <v>0</v>
      </c>
      <c r="AE60" s="263">
        <f t="shared" si="118"/>
        <v>0</v>
      </c>
      <c r="AF60" s="16" t="str">
        <f t="shared" si="119"/>
        <v/>
      </c>
      <c r="AG60" s="2" t="s">
        <v>63</v>
      </c>
      <c r="AH60" s="16" t="str">
        <f t="shared" si="120"/>
        <v>NA</v>
      </c>
      <c r="AI60" s="262" t="str">
        <f t="shared" si="73"/>
        <v>NA</v>
      </c>
      <c r="AJ60" s="261">
        <f t="shared" si="121"/>
        <v>0</v>
      </c>
      <c r="AK60" s="16" t="str">
        <f t="shared" si="74"/>
        <v>NA</v>
      </c>
      <c r="AL60" s="360"/>
      <c r="AM60" s="361"/>
      <c r="AN60" s="360"/>
      <c r="AO60" s="315"/>
      <c r="AP60" s="364"/>
      <c r="AQ60" s="365"/>
      <c r="AR60" s="345"/>
      <c r="AS60" s="315"/>
      <c r="AT60" s="315"/>
      <c r="AU60" s="356"/>
      <c r="AV60" s="359" t="str">
        <f t="shared" si="122"/>
        <v/>
      </c>
      <c r="AW60" s="349"/>
      <c r="AX60" s="349"/>
      <c r="AY60" s="349"/>
      <c r="AZ60" s="352"/>
      <c r="BA60" s="349"/>
      <c r="BB60" s="352"/>
    </row>
  </sheetData>
  <mergeCells count="361">
    <mergeCell ref="A1:B4"/>
    <mergeCell ref="C1:AZ1"/>
    <mergeCell ref="BA1:BB1"/>
    <mergeCell ref="C2:AZ2"/>
    <mergeCell ref="BA2:BB2"/>
    <mergeCell ref="C3:AZ3"/>
    <mergeCell ref="BA3:BB3"/>
    <mergeCell ref="C4:AZ4"/>
    <mergeCell ref="BA4:BB4"/>
    <mergeCell ref="W5:Z5"/>
    <mergeCell ref="AA5:AB5"/>
    <mergeCell ref="AC5:AE5"/>
    <mergeCell ref="A6:F6"/>
    <mergeCell ref="G6:O6"/>
    <mergeCell ref="Q6:AE6"/>
    <mergeCell ref="A5:F5"/>
    <mergeCell ref="G5:H5"/>
    <mergeCell ref="J5:M5"/>
    <mergeCell ref="N5:O5"/>
    <mergeCell ref="R5:S5"/>
    <mergeCell ref="T5:V5"/>
    <mergeCell ref="AZ7:AZ10"/>
    <mergeCell ref="BA7:BA10"/>
    <mergeCell ref="BB7:BB10"/>
    <mergeCell ref="O8:O10"/>
    <mergeCell ref="P8:P10"/>
    <mergeCell ref="Q8:AO9"/>
    <mergeCell ref="AP8:AP10"/>
    <mergeCell ref="AQ8:AQ10"/>
    <mergeCell ref="AR8:AR10"/>
    <mergeCell ref="AT7:AT10"/>
    <mergeCell ref="AU7:AU10"/>
    <mergeCell ref="AV7:AV10"/>
    <mergeCell ref="AW7:AW10"/>
    <mergeCell ref="AX7:AX10"/>
    <mergeCell ref="AY7:AY10"/>
    <mergeCell ref="O7:AR7"/>
    <mergeCell ref="AS7:AS10"/>
    <mergeCell ref="J9:J10"/>
    <mergeCell ref="K9:K10"/>
    <mergeCell ref="L9:L10"/>
    <mergeCell ref="M9:M10"/>
    <mergeCell ref="N9:N10"/>
    <mergeCell ref="A11:A15"/>
    <mergeCell ref="B11:B15"/>
    <mergeCell ref="C11:C15"/>
    <mergeCell ref="D11:D15"/>
    <mergeCell ref="E11:E15"/>
    <mergeCell ref="A7:A10"/>
    <mergeCell ref="B7:H8"/>
    <mergeCell ref="I7:K8"/>
    <mergeCell ref="L7:N8"/>
    <mergeCell ref="B9:B10"/>
    <mergeCell ref="C9:G9"/>
    <mergeCell ref="H9:H10"/>
    <mergeCell ref="I9:I10"/>
    <mergeCell ref="AS11:AS15"/>
    <mergeCell ref="AT11:AT15"/>
    <mergeCell ref="L11:L15"/>
    <mergeCell ref="M11:M15"/>
    <mergeCell ref="N11:N15"/>
    <mergeCell ref="AL11:AL15"/>
    <mergeCell ref="AM11:AM15"/>
    <mergeCell ref="AN11:AN15"/>
    <mergeCell ref="F11:F15"/>
    <mergeCell ref="G11:G15"/>
    <mergeCell ref="H11:H15"/>
    <mergeCell ref="I11:I15"/>
    <mergeCell ref="J11:J15"/>
    <mergeCell ref="K11:K15"/>
    <mergeCell ref="K16:K20"/>
    <mergeCell ref="L16:L20"/>
    <mergeCell ref="M16:M20"/>
    <mergeCell ref="N16:N20"/>
    <mergeCell ref="BA11:BA15"/>
    <mergeCell ref="BB11:BB15"/>
    <mergeCell ref="A16:A20"/>
    <mergeCell ref="B16:B20"/>
    <mergeCell ref="C16:C20"/>
    <mergeCell ref="D16:D20"/>
    <mergeCell ref="E16:E20"/>
    <mergeCell ref="F16:F20"/>
    <mergeCell ref="G16:G20"/>
    <mergeCell ref="H16:H20"/>
    <mergeCell ref="AU11:AU15"/>
    <mergeCell ref="AV11:AV15"/>
    <mergeCell ref="AW11:AW15"/>
    <mergeCell ref="AX11:AX15"/>
    <mergeCell ref="AY11:AY15"/>
    <mergeCell ref="AZ11:AZ15"/>
    <mergeCell ref="AO11:AO15"/>
    <mergeCell ref="AP11:AP15"/>
    <mergeCell ref="AQ11:AQ15"/>
    <mergeCell ref="AR11:AR15"/>
    <mergeCell ref="AX16:AX20"/>
    <mergeCell ref="AY16:AY20"/>
    <mergeCell ref="AZ16:AZ20"/>
    <mergeCell ref="BA16:BA20"/>
    <mergeCell ref="BB16:BB20"/>
    <mergeCell ref="A21:A25"/>
    <mergeCell ref="B21:B25"/>
    <mergeCell ref="C21:C25"/>
    <mergeCell ref="D21:D25"/>
    <mergeCell ref="E21:E25"/>
    <mergeCell ref="AR16:AR20"/>
    <mergeCell ref="AS16:AS20"/>
    <mergeCell ref="AT16:AT20"/>
    <mergeCell ref="AU16:AU20"/>
    <mergeCell ref="AV16:AV20"/>
    <mergeCell ref="AW16:AW20"/>
    <mergeCell ref="AL16:AL20"/>
    <mergeCell ref="AM16:AM20"/>
    <mergeCell ref="AN16:AN20"/>
    <mergeCell ref="AO16:AO20"/>
    <mergeCell ref="AP16:AP20"/>
    <mergeCell ref="AQ16:AQ20"/>
    <mergeCell ref="I16:I20"/>
    <mergeCell ref="J16:J20"/>
    <mergeCell ref="AS21:AS25"/>
    <mergeCell ref="AT21:AT25"/>
    <mergeCell ref="L21:L25"/>
    <mergeCell ref="M21:M25"/>
    <mergeCell ref="N21:N25"/>
    <mergeCell ref="AL21:AL25"/>
    <mergeCell ref="AM21:AM25"/>
    <mergeCell ref="AN21:AN25"/>
    <mergeCell ref="F21:F25"/>
    <mergeCell ref="G21:G25"/>
    <mergeCell ref="H21:H25"/>
    <mergeCell ref="I21:I25"/>
    <mergeCell ref="J21:J25"/>
    <mergeCell ref="K21:K25"/>
    <mergeCell ref="K26:K30"/>
    <mergeCell ref="L26:L30"/>
    <mergeCell ref="M26:M30"/>
    <mergeCell ref="N26:N30"/>
    <mergeCell ref="BA21:BA25"/>
    <mergeCell ref="BB21:BB25"/>
    <mergeCell ref="A26:A30"/>
    <mergeCell ref="B26:B30"/>
    <mergeCell ref="C26:C30"/>
    <mergeCell ref="D26:D30"/>
    <mergeCell ref="E26:E30"/>
    <mergeCell ref="F26:F30"/>
    <mergeCell ref="G26:G30"/>
    <mergeCell ref="H26:H30"/>
    <mergeCell ref="AU21:AU25"/>
    <mergeCell ref="AV21:AV25"/>
    <mergeCell ref="AW21:AW25"/>
    <mergeCell ref="AX21:AX25"/>
    <mergeCell ref="AY21:AY25"/>
    <mergeCell ref="AZ21:AZ25"/>
    <mergeCell ref="AO21:AO25"/>
    <mergeCell ref="AP21:AP25"/>
    <mergeCell ref="AQ21:AQ25"/>
    <mergeCell ref="AR21:AR25"/>
    <mergeCell ref="AX26:AX30"/>
    <mergeCell ref="AY26:AY30"/>
    <mergeCell ref="AZ26:AZ30"/>
    <mergeCell ref="BA26:BA30"/>
    <mergeCell ref="BB26:BB30"/>
    <mergeCell ref="A31:A35"/>
    <mergeCell ref="B31:B35"/>
    <mergeCell ref="C31:C35"/>
    <mergeCell ref="D31:D35"/>
    <mergeCell ref="E31:E35"/>
    <mergeCell ref="AR26:AR30"/>
    <mergeCell ref="AS26:AS30"/>
    <mergeCell ref="AT26:AT30"/>
    <mergeCell ref="AU26:AU30"/>
    <mergeCell ref="AV26:AV30"/>
    <mergeCell ref="AW26:AW30"/>
    <mergeCell ref="AL26:AL30"/>
    <mergeCell ref="AM26:AM30"/>
    <mergeCell ref="AN26:AN30"/>
    <mergeCell ref="AO26:AO30"/>
    <mergeCell ref="AP26:AP30"/>
    <mergeCell ref="AQ26:AQ30"/>
    <mergeCell ref="I26:I30"/>
    <mergeCell ref="J26:J30"/>
    <mergeCell ref="AS31:AS35"/>
    <mergeCell ref="AT31:AT35"/>
    <mergeCell ref="L31:L35"/>
    <mergeCell ref="M31:M35"/>
    <mergeCell ref="N31:N35"/>
    <mergeCell ref="AL31:AL35"/>
    <mergeCell ref="AM31:AM35"/>
    <mergeCell ref="AN31:AN35"/>
    <mergeCell ref="F31:F35"/>
    <mergeCell ref="G31:G35"/>
    <mergeCell ref="H31:H35"/>
    <mergeCell ref="I31:I35"/>
    <mergeCell ref="J31:J35"/>
    <mergeCell ref="K31:K35"/>
    <mergeCell ref="K36:K40"/>
    <mergeCell ref="L36:L40"/>
    <mergeCell ref="M36:M40"/>
    <mergeCell ref="N36:N40"/>
    <mergeCell ref="BA31:BA35"/>
    <mergeCell ref="BB31:BB35"/>
    <mergeCell ref="A36:A40"/>
    <mergeCell ref="B36:B40"/>
    <mergeCell ref="C36:C40"/>
    <mergeCell ref="D36:D40"/>
    <mergeCell ref="E36:E40"/>
    <mergeCell ref="F36:F40"/>
    <mergeCell ref="G36:G40"/>
    <mergeCell ref="H36:H40"/>
    <mergeCell ref="AU31:AU35"/>
    <mergeCell ref="AV31:AV35"/>
    <mergeCell ref="AW31:AW35"/>
    <mergeCell ref="AX31:AX35"/>
    <mergeCell ref="AY31:AY35"/>
    <mergeCell ref="AZ31:AZ35"/>
    <mergeCell ref="AO31:AO35"/>
    <mergeCell ref="AP31:AP35"/>
    <mergeCell ref="AQ31:AQ35"/>
    <mergeCell ref="AR31:AR35"/>
    <mergeCell ref="AX36:AX40"/>
    <mergeCell ref="AY36:AY40"/>
    <mergeCell ref="AZ36:AZ40"/>
    <mergeCell ref="BA36:BA40"/>
    <mergeCell ref="BB36:BB40"/>
    <mergeCell ref="A41:A45"/>
    <mergeCell ref="B41:B45"/>
    <mergeCell ref="C41:C45"/>
    <mergeCell ref="D41:D45"/>
    <mergeCell ref="E41:E45"/>
    <mergeCell ref="AR36:AR40"/>
    <mergeCell ref="AS36:AS40"/>
    <mergeCell ref="AT36:AT40"/>
    <mergeCell ref="AU36:AU40"/>
    <mergeCell ref="AV36:AV40"/>
    <mergeCell ref="AW36:AW40"/>
    <mergeCell ref="AL36:AL40"/>
    <mergeCell ref="AM36:AM40"/>
    <mergeCell ref="AN36:AN40"/>
    <mergeCell ref="AO36:AO40"/>
    <mergeCell ref="AP36:AP40"/>
    <mergeCell ref="AQ36:AQ40"/>
    <mergeCell ref="I36:I40"/>
    <mergeCell ref="J36:J40"/>
    <mergeCell ref="AS41:AS45"/>
    <mergeCell ref="AT41:AT45"/>
    <mergeCell ref="L41:L45"/>
    <mergeCell ref="M41:M45"/>
    <mergeCell ref="N41:N45"/>
    <mergeCell ref="AL41:AL45"/>
    <mergeCell ref="AM41:AM45"/>
    <mergeCell ref="AN41:AN45"/>
    <mergeCell ref="F41:F45"/>
    <mergeCell ref="G41:G45"/>
    <mergeCell ref="H41:H45"/>
    <mergeCell ref="I41:I45"/>
    <mergeCell ref="J41:J45"/>
    <mergeCell ref="K41:K45"/>
    <mergeCell ref="K46:K50"/>
    <mergeCell ref="L46:L50"/>
    <mergeCell ref="M46:M50"/>
    <mergeCell ref="N46:N50"/>
    <mergeCell ref="BA41:BA45"/>
    <mergeCell ref="BB41:BB45"/>
    <mergeCell ref="A46:A50"/>
    <mergeCell ref="B46:B50"/>
    <mergeCell ref="C46:C50"/>
    <mergeCell ref="D46:D50"/>
    <mergeCell ref="E46:E50"/>
    <mergeCell ref="F46:F50"/>
    <mergeCell ref="G46:G50"/>
    <mergeCell ref="H46:H50"/>
    <mergeCell ref="AU41:AU45"/>
    <mergeCell ref="AV41:AV45"/>
    <mergeCell ref="AW41:AW45"/>
    <mergeCell ref="AX41:AX45"/>
    <mergeCell ref="AY41:AY45"/>
    <mergeCell ref="AZ41:AZ45"/>
    <mergeCell ref="AO41:AO45"/>
    <mergeCell ref="AP41:AP45"/>
    <mergeCell ref="AQ41:AQ45"/>
    <mergeCell ref="AR41:AR45"/>
    <mergeCell ref="AX46:AX50"/>
    <mergeCell ref="AY46:AY50"/>
    <mergeCell ref="AZ46:AZ50"/>
    <mergeCell ref="BA46:BA50"/>
    <mergeCell ref="BB46:BB50"/>
    <mergeCell ref="A51:A55"/>
    <mergeCell ref="B51:B55"/>
    <mergeCell ref="C51:C55"/>
    <mergeCell ref="D51:D55"/>
    <mergeCell ref="E51:E55"/>
    <mergeCell ref="AR46:AR50"/>
    <mergeCell ref="AS46:AS50"/>
    <mergeCell ref="AT46:AT50"/>
    <mergeCell ref="AU46:AU50"/>
    <mergeCell ref="AV46:AV50"/>
    <mergeCell ref="AW46:AW50"/>
    <mergeCell ref="AL46:AL50"/>
    <mergeCell ref="AM46:AM50"/>
    <mergeCell ref="AN46:AN50"/>
    <mergeCell ref="AO46:AO50"/>
    <mergeCell ref="AP46:AP50"/>
    <mergeCell ref="AQ46:AQ50"/>
    <mergeCell ref="I46:I50"/>
    <mergeCell ref="J46:J50"/>
    <mergeCell ref="N51:N55"/>
    <mergeCell ref="AL51:AL55"/>
    <mergeCell ref="AM51:AM55"/>
    <mergeCell ref="AN51:AN55"/>
    <mergeCell ref="F51:F55"/>
    <mergeCell ref="G51:G55"/>
    <mergeCell ref="H51:H55"/>
    <mergeCell ref="I51:I55"/>
    <mergeCell ref="J51:J55"/>
    <mergeCell ref="K51:K55"/>
    <mergeCell ref="BA51:BA55"/>
    <mergeCell ref="BB51:BB55"/>
    <mergeCell ref="A56:A60"/>
    <mergeCell ref="B56:B60"/>
    <mergeCell ref="C56:C60"/>
    <mergeCell ref="D56:D60"/>
    <mergeCell ref="E56:E60"/>
    <mergeCell ref="F56:F60"/>
    <mergeCell ref="G56:G60"/>
    <mergeCell ref="H56:H60"/>
    <mergeCell ref="AU51:AU55"/>
    <mergeCell ref="AV51:AV55"/>
    <mergeCell ref="AW51:AW55"/>
    <mergeCell ref="AX51:AX55"/>
    <mergeCell ref="AY51:AY55"/>
    <mergeCell ref="AZ51:AZ55"/>
    <mergeCell ref="AO51:AO55"/>
    <mergeCell ref="AP51:AP55"/>
    <mergeCell ref="AQ51:AQ55"/>
    <mergeCell ref="AR51:AR55"/>
    <mergeCell ref="AS51:AS55"/>
    <mergeCell ref="AT51:AT55"/>
    <mergeCell ref="L51:L55"/>
    <mergeCell ref="M51:M55"/>
    <mergeCell ref="AL56:AL60"/>
    <mergeCell ref="AM56:AM60"/>
    <mergeCell ref="AN56:AN60"/>
    <mergeCell ref="AO56:AO60"/>
    <mergeCell ref="AP56:AP60"/>
    <mergeCell ref="AQ56:AQ60"/>
    <mergeCell ref="I56:I60"/>
    <mergeCell ref="J56:J60"/>
    <mergeCell ref="K56:K60"/>
    <mergeCell ref="L56:L60"/>
    <mergeCell ref="M56:M60"/>
    <mergeCell ref="N56:N60"/>
    <mergeCell ref="AX56:AX60"/>
    <mergeCell ref="AY56:AY60"/>
    <mergeCell ref="AZ56:AZ60"/>
    <mergeCell ref="BA56:BA60"/>
    <mergeCell ref="BB56:BB60"/>
    <mergeCell ref="AR56:AR60"/>
    <mergeCell ref="AS56:AS60"/>
    <mergeCell ref="AT56:AT60"/>
    <mergeCell ref="AU56:AU60"/>
    <mergeCell ref="AV56:AV60"/>
    <mergeCell ref="AW56:AW60"/>
  </mergeCells>
  <conditionalFormatting sqref="K11">
    <cfRule type="cellIs" dxfId="2663" priority="290" operator="equal">
      <formula>"Rara Vez"</formula>
    </cfRule>
    <cfRule type="cellIs" dxfId="2662" priority="289" operator="equal">
      <formula>"Improbable"</formula>
    </cfRule>
    <cfRule type="cellIs" dxfId="2661" priority="288" operator="equal">
      <formula>"Posible"</formula>
    </cfRule>
    <cfRule type="cellIs" dxfId="2660" priority="287" operator="equal">
      <formula>"Probable"</formula>
    </cfRule>
    <cfRule type="cellIs" dxfId="2659" priority="286" operator="equal">
      <formula>"Casi seguro"</formula>
    </cfRule>
  </conditionalFormatting>
  <conditionalFormatting sqref="K16">
    <cfRule type="cellIs" dxfId="2658" priority="261" operator="equal">
      <formula>"Rara Vez"</formula>
    </cfRule>
    <cfRule type="cellIs" dxfId="2657" priority="260" operator="equal">
      <formula>"Improbable"</formula>
    </cfRule>
    <cfRule type="cellIs" dxfId="2656" priority="259" operator="equal">
      <formula>"Posible"</formula>
    </cfRule>
    <cfRule type="cellIs" dxfId="2655" priority="258" operator="equal">
      <formula>"Probable"</formula>
    </cfRule>
    <cfRule type="cellIs" dxfId="2654" priority="257" operator="equal">
      <formula>"Casi seguro"</formula>
    </cfRule>
  </conditionalFormatting>
  <conditionalFormatting sqref="K21">
    <cfRule type="cellIs" dxfId="2653" priority="232" operator="equal">
      <formula>"Rara Vez"</formula>
    </cfRule>
    <cfRule type="cellIs" dxfId="2652" priority="231" operator="equal">
      <formula>"Improbable"</formula>
    </cfRule>
    <cfRule type="cellIs" dxfId="2651" priority="230" operator="equal">
      <formula>"Posible"</formula>
    </cfRule>
    <cfRule type="cellIs" dxfId="2650" priority="229" operator="equal">
      <formula>"Probable"</formula>
    </cfRule>
    <cfRule type="cellIs" dxfId="2649" priority="228" operator="equal">
      <formula>"Casi seguro"</formula>
    </cfRule>
  </conditionalFormatting>
  <conditionalFormatting sqref="K26">
    <cfRule type="cellIs" dxfId="2648" priority="203" operator="equal">
      <formula>"Rara Vez"</formula>
    </cfRule>
    <cfRule type="cellIs" dxfId="2647" priority="202" operator="equal">
      <formula>"Improbable"</formula>
    </cfRule>
    <cfRule type="cellIs" dxfId="2646" priority="201" operator="equal">
      <formula>"Posible"</formula>
    </cfRule>
    <cfRule type="cellIs" dxfId="2645" priority="200" operator="equal">
      <formula>"Probable"</formula>
    </cfRule>
    <cfRule type="cellIs" dxfId="2644" priority="199" operator="equal">
      <formula>"Casi seguro"</formula>
    </cfRule>
  </conditionalFormatting>
  <conditionalFormatting sqref="K31">
    <cfRule type="cellIs" dxfId="2643" priority="174" operator="equal">
      <formula>"Rara Vez"</formula>
    </cfRule>
    <cfRule type="cellIs" dxfId="2642" priority="173" operator="equal">
      <formula>"Improbable"</formula>
    </cfRule>
    <cfRule type="cellIs" dxfId="2641" priority="172" operator="equal">
      <formula>"Posible"</formula>
    </cfRule>
    <cfRule type="cellIs" dxfId="2640" priority="171" operator="equal">
      <formula>"Probable"</formula>
    </cfRule>
    <cfRule type="cellIs" dxfId="2639" priority="170" operator="equal">
      <formula>"Casi seguro"</formula>
    </cfRule>
  </conditionalFormatting>
  <conditionalFormatting sqref="K36">
    <cfRule type="cellIs" dxfId="2638" priority="87" operator="equal">
      <formula>"Rara Vez"</formula>
    </cfRule>
    <cfRule type="cellIs" dxfId="2637" priority="86" operator="equal">
      <formula>"Improbable"</formula>
    </cfRule>
    <cfRule type="cellIs" dxfId="2636" priority="85" operator="equal">
      <formula>"Posible"</formula>
    </cfRule>
    <cfRule type="cellIs" dxfId="2635" priority="84" operator="equal">
      <formula>"Probable"</formula>
    </cfRule>
    <cfRule type="cellIs" dxfId="2634" priority="83" operator="equal">
      <formula>"Casi seguro"</formula>
    </cfRule>
  </conditionalFormatting>
  <conditionalFormatting sqref="K41">
    <cfRule type="cellIs" dxfId="2633" priority="143" operator="equal">
      <formula>"Posible"</formula>
    </cfRule>
    <cfRule type="cellIs" dxfId="2632" priority="141" operator="equal">
      <formula>"Casi seguro"</formula>
    </cfRule>
    <cfRule type="cellIs" dxfId="2631" priority="142" operator="equal">
      <formula>"Probable"</formula>
    </cfRule>
    <cfRule type="cellIs" dxfId="2630" priority="144" operator="equal">
      <formula>"Improbable"</formula>
    </cfRule>
    <cfRule type="cellIs" dxfId="2629" priority="145" operator="equal">
      <formula>"Rara Vez"</formula>
    </cfRule>
  </conditionalFormatting>
  <conditionalFormatting sqref="K46">
    <cfRule type="cellIs" dxfId="2628" priority="114" operator="equal">
      <formula>"Posible"</formula>
    </cfRule>
    <cfRule type="cellIs" dxfId="2627" priority="113" operator="equal">
      <formula>"Probable"</formula>
    </cfRule>
    <cfRule type="cellIs" dxfId="2626" priority="112" operator="equal">
      <formula>"Casi seguro"</formula>
    </cfRule>
    <cfRule type="cellIs" dxfId="2625" priority="115" operator="equal">
      <formula>"Improbable"</formula>
    </cfRule>
    <cfRule type="cellIs" dxfId="2624" priority="116" operator="equal">
      <formula>"Rara Vez"</formula>
    </cfRule>
  </conditionalFormatting>
  <conditionalFormatting sqref="K51">
    <cfRule type="cellIs" dxfId="2623" priority="56" operator="equal">
      <formula>"Posible"</formula>
    </cfRule>
    <cfRule type="cellIs" dxfId="2622" priority="55" operator="equal">
      <formula>"Probable"</formula>
    </cfRule>
    <cfRule type="cellIs" dxfId="2621" priority="54" operator="equal">
      <formula>"Casi seguro"</formula>
    </cfRule>
    <cfRule type="cellIs" dxfId="2620" priority="58" operator="equal">
      <formula>"Rara Vez"</formula>
    </cfRule>
    <cfRule type="cellIs" dxfId="2619" priority="57" operator="equal">
      <formula>"Improbable"</formula>
    </cfRule>
  </conditionalFormatting>
  <conditionalFormatting sqref="K56">
    <cfRule type="cellIs" dxfId="2618" priority="22" operator="equal">
      <formula>"Posible"</formula>
    </cfRule>
    <cfRule type="cellIs" dxfId="2617" priority="20" operator="equal">
      <formula>"Casi seguro"</formula>
    </cfRule>
    <cfRule type="cellIs" dxfId="2616" priority="24" operator="equal">
      <formula>"Rara Vez"</formula>
    </cfRule>
    <cfRule type="cellIs" dxfId="2615" priority="23" operator="equal">
      <formula>"Improbable"</formula>
    </cfRule>
    <cfRule type="cellIs" dxfId="2614" priority="21" operator="equal">
      <formula>"Probable"</formula>
    </cfRule>
  </conditionalFormatting>
  <conditionalFormatting sqref="M11">
    <cfRule type="cellIs" dxfId="2613" priority="285" operator="equal">
      <formula>"Moderado"</formula>
    </cfRule>
    <cfRule type="cellIs" dxfId="2612" priority="283" operator="equal">
      <formula>"Catastrofico"</formula>
    </cfRule>
    <cfRule type="cellIs" dxfId="2611" priority="284" operator="equal">
      <formula>"Mayor"</formula>
    </cfRule>
  </conditionalFormatting>
  <conditionalFormatting sqref="M16">
    <cfRule type="cellIs" dxfId="2610" priority="254" operator="equal">
      <formula>"Catastrofico"</formula>
    </cfRule>
    <cfRule type="cellIs" dxfId="2609" priority="255" operator="equal">
      <formula>"Mayor"</formula>
    </cfRule>
    <cfRule type="cellIs" dxfId="2608" priority="256" operator="equal">
      <formula>"Moderado"</formula>
    </cfRule>
  </conditionalFormatting>
  <conditionalFormatting sqref="M21">
    <cfRule type="cellIs" dxfId="2607" priority="227" operator="equal">
      <formula>"Moderado"</formula>
    </cfRule>
    <cfRule type="cellIs" dxfId="2606" priority="226" operator="equal">
      <formula>"Mayor"</formula>
    </cfRule>
    <cfRule type="cellIs" dxfId="2605" priority="225" operator="equal">
      <formula>"Catastrofico"</formula>
    </cfRule>
  </conditionalFormatting>
  <conditionalFormatting sqref="M26">
    <cfRule type="cellIs" dxfId="2604" priority="196" operator="equal">
      <formula>"Catastrofico"</formula>
    </cfRule>
    <cfRule type="cellIs" dxfId="2603" priority="198" operator="equal">
      <formula>"Moderado"</formula>
    </cfRule>
    <cfRule type="cellIs" dxfId="2602" priority="197" operator="equal">
      <formula>"Mayor"</formula>
    </cfRule>
  </conditionalFormatting>
  <conditionalFormatting sqref="M31">
    <cfRule type="cellIs" dxfId="2601" priority="168" operator="equal">
      <formula>"Mayor"</formula>
    </cfRule>
    <cfRule type="cellIs" dxfId="2600" priority="167" operator="equal">
      <formula>"Catastrofico"</formula>
    </cfRule>
    <cfRule type="cellIs" dxfId="2599" priority="169" operator="equal">
      <formula>"Moderado"</formula>
    </cfRule>
  </conditionalFormatting>
  <conditionalFormatting sqref="M36">
    <cfRule type="cellIs" dxfId="2598" priority="81" operator="equal">
      <formula>"Mayor"</formula>
    </cfRule>
    <cfRule type="cellIs" dxfId="2597" priority="82" operator="equal">
      <formula>"Moderado"</formula>
    </cfRule>
    <cfRule type="cellIs" dxfId="2596" priority="80" operator="equal">
      <formula>"Catastrofico"</formula>
    </cfRule>
  </conditionalFormatting>
  <conditionalFormatting sqref="M41">
    <cfRule type="cellIs" dxfId="2595" priority="139" operator="equal">
      <formula>"Mayor"</formula>
    </cfRule>
    <cfRule type="cellIs" dxfId="2594" priority="138" operator="equal">
      <formula>"Catastrofico"</formula>
    </cfRule>
    <cfRule type="cellIs" dxfId="2593" priority="140" operator="equal">
      <formula>"Moderado"</formula>
    </cfRule>
  </conditionalFormatting>
  <conditionalFormatting sqref="M46">
    <cfRule type="cellIs" dxfId="2592" priority="111" operator="equal">
      <formula>"Moderado"</formula>
    </cfRule>
    <cfRule type="cellIs" dxfId="2591" priority="109" operator="equal">
      <formula>"Catastrofico"</formula>
    </cfRule>
    <cfRule type="cellIs" dxfId="2590" priority="110" operator="equal">
      <formula>"Mayor"</formula>
    </cfRule>
  </conditionalFormatting>
  <conditionalFormatting sqref="M51">
    <cfRule type="cellIs" dxfId="2589" priority="52" operator="equal">
      <formula>"Mayor"</formula>
    </cfRule>
    <cfRule type="cellIs" dxfId="2588" priority="51" operator="equal">
      <formula>"Catastrofico"</formula>
    </cfRule>
    <cfRule type="cellIs" dxfId="2587" priority="53" operator="equal">
      <formula>"Moderado"</formula>
    </cfRule>
  </conditionalFormatting>
  <conditionalFormatting sqref="M56">
    <cfRule type="cellIs" dxfId="2586" priority="18" operator="equal">
      <formula>"Mayor"</formula>
    </cfRule>
    <cfRule type="cellIs" dxfId="2585" priority="17" operator="equal">
      <formula>"Catastrofico"</formula>
    </cfRule>
    <cfRule type="cellIs" dxfId="2584" priority="19" operator="equal">
      <formula>"Moderado"</formula>
    </cfRule>
  </conditionalFormatting>
  <conditionalFormatting sqref="N11">
    <cfRule type="cellIs" dxfId="2583" priority="282" operator="equal">
      <formula>"Bajo"</formula>
    </cfRule>
    <cfRule type="cellIs" dxfId="2582" priority="279" operator="equal">
      <formula>"Extremo"</formula>
    </cfRule>
    <cfRule type="cellIs" dxfId="2581" priority="281" operator="equal">
      <formula>"Moderado"</formula>
    </cfRule>
    <cfRule type="cellIs" dxfId="2580" priority="280" operator="equal">
      <formula>"Alto"</formula>
    </cfRule>
  </conditionalFormatting>
  <conditionalFormatting sqref="N16">
    <cfRule type="cellIs" dxfId="2579" priority="252" operator="equal">
      <formula>"Moderado"</formula>
    </cfRule>
    <cfRule type="cellIs" dxfId="2578" priority="253" operator="equal">
      <formula>"Bajo"</formula>
    </cfRule>
    <cfRule type="cellIs" dxfId="2577" priority="250" operator="equal">
      <formula>"Extremo"</formula>
    </cfRule>
    <cfRule type="cellIs" dxfId="2576" priority="251" operator="equal">
      <formula>"Alto"</formula>
    </cfRule>
  </conditionalFormatting>
  <conditionalFormatting sqref="N21">
    <cfRule type="cellIs" dxfId="2575" priority="223" operator="equal">
      <formula>"Moderado"</formula>
    </cfRule>
    <cfRule type="cellIs" dxfId="2574" priority="224" operator="equal">
      <formula>"Bajo"</formula>
    </cfRule>
    <cfRule type="cellIs" dxfId="2573" priority="222" operator="equal">
      <formula>"Alto"</formula>
    </cfRule>
    <cfRule type="cellIs" dxfId="2572" priority="221" operator="equal">
      <formula>"Extremo"</formula>
    </cfRule>
  </conditionalFormatting>
  <conditionalFormatting sqref="N26">
    <cfRule type="cellIs" dxfId="2571" priority="192" operator="equal">
      <formula>"Extremo"</formula>
    </cfRule>
    <cfRule type="cellIs" dxfId="2570" priority="195" operator="equal">
      <formula>"Bajo"</formula>
    </cfRule>
    <cfRule type="cellIs" dxfId="2569" priority="194" operator="equal">
      <formula>"Moderado"</formula>
    </cfRule>
    <cfRule type="cellIs" dxfId="2568" priority="193" operator="equal">
      <formula>"Alto"</formula>
    </cfRule>
  </conditionalFormatting>
  <conditionalFormatting sqref="N31">
    <cfRule type="cellIs" dxfId="2567" priority="164" operator="equal">
      <formula>"Alto"</formula>
    </cfRule>
    <cfRule type="cellIs" dxfId="2566" priority="163" operator="equal">
      <formula>"Extremo"</formula>
    </cfRule>
    <cfRule type="cellIs" dxfId="2565" priority="165" operator="equal">
      <formula>"Moderado"</formula>
    </cfRule>
    <cfRule type="cellIs" dxfId="2564" priority="166" operator="equal">
      <formula>"Bajo"</formula>
    </cfRule>
  </conditionalFormatting>
  <conditionalFormatting sqref="N36">
    <cfRule type="cellIs" dxfId="2563" priority="76" operator="equal">
      <formula>"Extremo"</formula>
    </cfRule>
    <cfRule type="cellIs" dxfId="2562" priority="77" operator="equal">
      <formula>"Alto"</formula>
    </cfRule>
    <cfRule type="cellIs" dxfId="2561" priority="78" operator="equal">
      <formula>"Moderado"</formula>
    </cfRule>
    <cfRule type="cellIs" dxfId="2560" priority="79" operator="equal">
      <formula>"Bajo"</formula>
    </cfRule>
  </conditionalFormatting>
  <conditionalFormatting sqref="N41">
    <cfRule type="cellIs" dxfId="2559" priority="137" operator="equal">
      <formula>"Bajo"</formula>
    </cfRule>
    <cfRule type="cellIs" dxfId="2558" priority="134" operator="equal">
      <formula>"Extremo"</formula>
    </cfRule>
    <cfRule type="cellIs" dxfId="2557" priority="136" operator="equal">
      <formula>"Moderado"</formula>
    </cfRule>
    <cfRule type="cellIs" dxfId="2556" priority="135" operator="equal">
      <formula>"Alto"</formula>
    </cfRule>
  </conditionalFormatting>
  <conditionalFormatting sqref="N46">
    <cfRule type="cellIs" dxfId="2555" priority="107" operator="equal">
      <formula>"Moderado"</formula>
    </cfRule>
    <cfRule type="cellIs" dxfId="2554" priority="108" operator="equal">
      <formula>"Bajo"</formula>
    </cfRule>
    <cfRule type="cellIs" dxfId="2553" priority="106" operator="equal">
      <formula>"Alto"</formula>
    </cfRule>
    <cfRule type="cellIs" dxfId="2552" priority="105" operator="equal">
      <formula>"Extremo"</formula>
    </cfRule>
  </conditionalFormatting>
  <conditionalFormatting sqref="N51">
    <cfRule type="cellIs" dxfId="2551" priority="49" operator="equal">
      <formula>"Moderado"</formula>
    </cfRule>
    <cfRule type="cellIs" dxfId="2550" priority="47" operator="equal">
      <formula>"Extremo"</formula>
    </cfRule>
    <cfRule type="cellIs" dxfId="2549" priority="48" operator="equal">
      <formula>"Alto"</formula>
    </cfRule>
    <cfRule type="cellIs" dxfId="2548" priority="50" operator="equal">
      <formula>"Bajo"</formula>
    </cfRule>
  </conditionalFormatting>
  <conditionalFormatting sqref="N56">
    <cfRule type="cellIs" dxfId="2547" priority="13" operator="equal">
      <formula>"Extremo"</formula>
    </cfRule>
    <cfRule type="cellIs" dxfId="2546" priority="15" operator="equal">
      <formula>"Moderado"</formula>
    </cfRule>
    <cfRule type="cellIs" dxfId="2545" priority="14" operator="equal">
      <formula>"Alto"</formula>
    </cfRule>
    <cfRule type="cellIs" dxfId="2544" priority="16" operator="equal">
      <formula>"Bajo"</formula>
    </cfRule>
  </conditionalFormatting>
  <conditionalFormatting sqref="AG11:AG60">
    <cfRule type="cellIs" dxfId="2543" priority="25" operator="equal">
      <formula>"Catastrofico"</formula>
    </cfRule>
    <cfRule type="cellIs" dxfId="2542" priority="29" operator="equal">
      <formula>"Leve"</formula>
    </cfRule>
    <cfRule type="cellIs" dxfId="2541" priority="26" operator="equal">
      <formula>"Mayor"</formula>
    </cfRule>
    <cfRule type="cellIs" dxfId="2540" priority="27" operator="equal">
      <formula>"Moderado"</formula>
    </cfRule>
    <cfRule type="cellIs" dxfId="2539" priority="28" operator="equal">
      <formula>"Menor"</formula>
    </cfRule>
  </conditionalFormatting>
  <conditionalFormatting sqref="AS11">
    <cfRule type="cellIs" dxfId="2538" priority="278" operator="equal">
      <formula>"Rara Vez"</formula>
    </cfRule>
    <cfRule type="cellIs" dxfId="2537" priority="275" operator="equal">
      <formula>"Probable"</formula>
    </cfRule>
    <cfRule type="cellIs" dxfId="2536" priority="276" operator="equal">
      <formula>"Posible"</formula>
    </cfRule>
    <cfRule type="cellIs" dxfId="2535" priority="274" operator="equal">
      <formula>"Casi seguro"</formula>
    </cfRule>
    <cfRule type="cellIs" dxfId="2534" priority="277" operator="equal">
      <formula>"Improbable"</formula>
    </cfRule>
  </conditionalFormatting>
  <conditionalFormatting sqref="AS16">
    <cfRule type="cellIs" dxfId="2533" priority="249" operator="equal">
      <formula>"Rara Vez"</formula>
    </cfRule>
    <cfRule type="cellIs" dxfId="2532" priority="245" operator="equal">
      <formula>"Casi seguro"</formula>
    </cfRule>
    <cfRule type="cellIs" dxfId="2531" priority="247" operator="equal">
      <formula>"Posible"</formula>
    </cfRule>
    <cfRule type="cellIs" dxfId="2530" priority="246" operator="equal">
      <formula>"Probable"</formula>
    </cfRule>
    <cfRule type="cellIs" dxfId="2529" priority="248" operator="equal">
      <formula>"Improbable"</formula>
    </cfRule>
  </conditionalFormatting>
  <conditionalFormatting sqref="AS21">
    <cfRule type="cellIs" dxfId="2528" priority="220" operator="equal">
      <formula>"Rara Vez"</formula>
    </cfRule>
    <cfRule type="cellIs" dxfId="2527" priority="216" operator="equal">
      <formula>"Casi seguro"</formula>
    </cfRule>
    <cfRule type="cellIs" dxfId="2526" priority="219" operator="equal">
      <formula>"Improbable"</formula>
    </cfRule>
    <cfRule type="cellIs" dxfId="2525" priority="218" operator="equal">
      <formula>"Posible"</formula>
    </cfRule>
    <cfRule type="cellIs" dxfId="2524" priority="217" operator="equal">
      <formula>"Probable"</formula>
    </cfRule>
  </conditionalFormatting>
  <conditionalFormatting sqref="AS26">
    <cfRule type="cellIs" dxfId="2523" priority="187" operator="equal">
      <formula>"Casi seguro"</formula>
    </cfRule>
    <cfRule type="cellIs" dxfId="2522" priority="191" operator="equal">
      <formula>"Rara Vez"</formula>
    </cfRule>
    <cfRule type="cellIs" dxfId="2521" priority="190" operator="equal">
      <formula>"Improbable"</formula>
    </cfRule>
    <cfRule type="cellIs" dxfId="2520" priority="189" operator="equal">
      <formula>"Posible"</formula>
    </cfRule>
    <cfRule type="cellIs" dxfId="2519" priority="188" operator="equal">
      <formula>"Probable"</formula>
    </cfRule>
  </conditionalFormatting>
  <conditionalFormatting sqref="AS31">
    <cfRule type="cellIs" dxfId="2518" priority="160" operator="equal">
      <formula>"Posible"</formula>
    </cfRule>
    <cfRule type="cellIs" dxfId="2517" priority="158" operator="equal">
      <formula>"Casi seguro"</formula>
    </cfRule>
    <cfRule type="cellIs" dxfId="2516" priority="159" operator="equal">
      <formula>"Probable"</formula>
    </cfRule>
    <cfRule type="cellIs" dxfId="2515" priority="162" operator="equal">
      <formula>"Rara Vez"</formula>
    </cfRule>
    <cfRule type="cellIs" dxfId="2514" priority="161" operator="equal">
      <formula>"Improbable"</formula>
    </cfRule>
  </conditionalFormatting>
  <conditionalFormatting sqref="AS36">
    <cfRule type="cellIs" dxfId="2513" priority="71" operator="equal">
      <formula>"Casi seguro"</formula>
    </cfRule>
    <cfRule type="cellIs" dxfId="2512" priority="74" operator="equal">
      <formula>"Improbable"</formula>
    </cfRule>
    <cfRule type="cellIs" dxfId="2511" priority="72" operator="equal">
      <formula>"Probable"</formula>
    </cfRule>
    <cfRule type="cellIs" dxfId="2510" priority="75" operator="equal">
      <formula>"Rara Vez"</formula>
    </cfRule>
    <cfRule type="cellIs" dxfId="2509" priority="73" operator="equal">
      <formula>"Posible"</formula>
    </cfRule>
  </conditionalFormatting>
  <conditionalFormatting sqref="AS41">
    <cfRule type="cellIs" dxfId="2508" priority="131" operator="equal">
      <formula>"Posible"</formula>
    </cfRule>
    <cfRule type="cellIs" dxfId="2507" priority="130" operator="equal">
      <formula>"Probable"</formula>
    </cfRule>
    <cfRule type="cellIs" dxfId="2506" priority="129" operator="equal">
      <formula>"Casi seguro"</formula>
    </cfRule>
    <cfRule type="cellIs" dxfId="2505" priority="133" operator="equal">
      <formula>"Rara Vez"</formula>
    </cfRule>
    <cfRule type="cellIs" dxfId="2504" priority="132" operator="equal">
      <formula>"Improbable"</formula>
    </cfRule>
  </conditionalFormatting>
  <conditionalFormatting sqref="AS46">
    <cfRule type="cellIs" dxfId="2503" priority="102" operator="equal">
      <formula>"Posible"</formula>
    </cfRule>
    <cfRule type="cellIs" dxfId="2502" priority="103" operator="equal">
      <formula>"Improbable"</formula>
    </cfRule>
    <cfRule type="cellIs" dxfId="2501" priority="104" operator="equal">
      <formula>"Rara Vez"</formula>
    </cfRule>
    <cfRule type="cellIs" dxfId="2500" priority="100" operator="equal">
      <formula>"Casi seguro"</formula>
    </cfRule>
    <cfRule type="cellIs" dxfId="2499" priority="101" operator="equal">
      <formula>"Probable"</formula>
    </cfRule>
  </conditionalFormatting>
  <conditionalFormatting sqref="AS51">
    <cfRule type="cellIs" dxfId="2498" priority="45" operator="equal">
      <formula>"Improbable"</formula>
    </cfRule>
    <cfRule type="cellIs" dxfId="2497" priority="44" operator="equal">
      <formula>"Posible"</formula>
    </cfRule>
    <cfRule type="cellIs" dxfId="2496" priority="43" operator="equal">
      <formula>"Probable"</formula>
    </cfRule>
    <cfRule type="cellIs" dxfId="2495" priority="42" operator="equal">
      <formula>"Casi seguro"</formula>
    </cfRule>
    <cfRule type="cellIs" dxfId="2494" priority="46" operator="equal">
      <formula>"Rara Vez"</formula>
    </cfRule>
  </conditionalFormatting>
  <conditionalFormatting sqref="AS56">
    <cfRule type="cellIs" dxfId="2493" priority="12" operator="equal">
      <formula>"Rara Vez"</formula>
    </cfRule>
    <cfRule type="cellIs" dxfId="2492" priority="11" operator="equal">
      <formula>"Improbable"</formula>
    </cfRule>
    <cfRule type="cellIs" dxfId="2491" priority="10" operator="equal">
      <formula>"Posible"</formula>
    </cfRule>
    <cfRule type="cellIs" dxfId="2490" priority="8" operator="equal">
      <formula>"Casi seguro"</formula>
    </cfRule>
    <cfRule type="cellIs" dxfId="2489" priority="9" operator="equal">
      <formula>"Probable"</formula>
    </cfRule>
  </conditionalFormatting>
  <conditionalFormatting sqref="AT11">
    <cfRule type="cellIs" dxfId="2488" priority="271" operator="equal">
      <formula>"Catastrofico"</formula>
    </cfRule>
    <cfRule type="cellIs" dxfId="2487" priority="273" operator="equal">
      <formula>"Moderado"</formula>
    </cfRule>
    <cfRule type="cellIs" dxfId="2486" priority="272" operator="equal">
      <formula>"Mayor"</formula>
    </cfRule>
  </conditionalFormatting>
  <conditionalFormatting sqref="AT16">
    <cfRule type="cellIs" dxfId="2485" priority="244" operator="equal">
      <formula>"Moderado"</formula>
    </cfRule>
    <cfRule type="cellIs" dxfId="2484" priority="243" operator="equal">
      <formula>"Mayor"</formula>
    </cfRule>
    <cfRule type="cellIs" dxfId="2483" priority="242" operator="equal">
      <formula>"Catastrofico"</formula>
    </cfRule>
  </conditionalFormatting>
  <conditionalFormatting sqref="AT21">
    <cfRule type="cellIs" dxfId="2482" priority="215" operator="equal">
      <formula>"Moderado"</formula>
    </cfRule>
    <cfRule type="cellIs" dxfId="2481" priority="214" operator="equal">
      <formula>"Mayor"</formula>
    </cfRule>
    <cfRule type="cellIs" dxfId="2480" priority="213" operator="equal">
      <formula>"Catastrofico"</formula>
    </cfRule>
  </conditionalFormatting>
  <conditionalFormatting sqref="AT26">
    <cfRule type="cellIs" dxfId="2479" priority="184" operator="equal">
      <formula>"Catastrofico"</formula>
    </cfRule>
    <cfRule type="cellIs" dxfId="2478" priority="186" operator="equal">
      <formula>"Moderado"</formula>
    </cfRule>
    <cfRule type="cellIs" dxfId="2477" priority="185" operator="equal">
      <formula>"Mayor"</formula>
    </cfRule>
  </conditionalFormatting>
  <conditionalFormatting sqref="AT31">
    <cfRule type="cellIs" dxfId="2476" priority="155" operator="equal">
      <formula>"Catastrofico"</formula>
    </cfRule>
    <cfRule type="cellIs" dxfId="2475" priority="157" operator="equal">
      <formula>"Moderado"</formula>
    </cfRule>
    <cfRule type="cellIs" dxfId="2474" priority="156" operator="equal">
      <formula>"Mayor"</formula>
    </cfRule>
  </conditionalFormatting>
  <conditionalFormatting sqref="AT36">
    <cfRule type="cellIs" dxfId="2473" priority="70" operator="equal">
      <formula>"Moderado"</formula>
    </cfRule>
    <cfRule type="cellIs" dxfId="2472" priority="68" operator="equal">
      <formula>"Catastrofico"</formula>
    </cfRule>
    <cfRule type="cellIs" dxfId="2471" priority="69" operator="equal">
      <formula>"Mayor"</formula>
    </cfRule>
  </conditionalFormatting>
  <conditionalFormatting sqref="AT41">
    <cfRule type="cellIs" dxfId="2470" priority="127" operator="equal">
      <formula>"Mayor"</formula>
    </cfRule>
    <cfRule type="cellIs" dxfId="2469" priority="126" operator="equal">
      <formula>"Catastrofico"</formula>
    </cfRule>
    <cfRule type="cellIs" dxfId="2468" priority="128" operator="equal">
      <formula>"Moderado"</formula>
    </cfRule>
  </conditionalFormatting>
  <conditionalFormatting sqref="AT46">
    <cfRule type="cellIs" dxfId="2467" priority="97" operator="equal">
      <formula>"Catastrofico"</formula>
    </cfRule>
    <cfRule type="cellIs" dxfId="2466" priority="99" operator="equal">
      <formula>"Moderado"</formula>
    </cfRule>
    <cfRule type="cellIs" dxfId="2465" priority="98" operator="equal">
      <formula>"Mayor"</formula>
    </cfRule>
  </conditionalFormatting>
  <conditionalFormatting sqref="AT51">
    <cfRule type="cellIs" dxfId="2464" priority="39" operator="equal">
      <formula>"Catastrofico"</formula>
    </cfRule>
    <cfRule type="cellIs" dxfId="2463" priority="41" operator="equal">
      <formula>"Moderado"</formula>
    </cfRule>
    <cfRule type="cellIs" dxfId="2462" priority="40" operator="equal">
      <formula>"Mayor"</formula>
    </cfRule>
  </conditionalFormatting>
  <conditionalFormatting sqref="AT56">
    <cfRule type="cellIs" dxfId="2461" priority="7" operator="equal">
      <formula>"Moderado"</formula>
    </cfRule>
    <cfRule type="cellIs" dxfId="2460" priority="5" operator="equal">
      <formula>"Catastrofico"</formula>
    </cfRule>
    <cfRule type="cellIs" dxfId="2459" priority="6" operator="equal">
      <formula>"Mayor"</formula>
    </cfRule>
  </conditionalFormatting>
  <conditionalFormatting sqref="AU11">
    <cfRule type="cellIs" dxfId="2458" priority="270" operator="equal">
      <formula>"Bajo"</formula>
    </cfRule>
    <cfRule type="cellIs" dxfId="2457" priority="269" operator="equal">
      <formula>"Moderado"</formula>
    </cfRule>
    <cfRule type="cellIs" dxfId="2456" priority="268" operator="equal">
      <formula>"Alto"</formula>
    </cfRule>
    <cfRule type="cellIs" dxfId="2455" priority="267" operator="equal">
      <formula>"Extremo"</formula>
    </cfRule>
  </conditionalFormatting>
  <conditionalFormatting sqref="AU16">
    <cfRule type="cellIs" dxfId="2454" priority="240" operator="equal">
      <formula>"Moderado"</formula>
    </cfRule>
    <cfRule type="cellIs" dxfId="2453" priority="238" operator="equal">
      <formula>"Extremo"</formula>
    </cfRule>
    <cfRule type="cellIs" dxfId="2452" priority="239" operator="equal">
      <formula>"Alto"</formula>
    </cfRule>
    <cfRule type="cellIs" dxfId="2451" priority="241" operator="equal">
      <formula>"Bajo"</formula>
    </cfRule>
  </conditionalFormatting>
  <conditionalFormatting sqref="AU21">
    <cfRule type="cellIs" dxfId="2450" priority="209" operator="equal">
      <formula>"Extremo"</formula>
    </cfRule>
    <cfRule type="cellIs" dxfId="2449" priority="211" operator="equal">
      <formula>"Moderado"</formula>
    </cfRule>
    <cfRule type="cellIs" dxfId="2448" priority="212" operator="equal">
      <formula>"Bajo"</formula>
    </cfRule>
    <cfRule type="cellIs" dxfId="2447" priority="210" operator="equal">
      <formula>"Alto"</formula>
    </cfRule>
  </conditionalFormatting>
  <conditionalFormatting sqref="AU26">
    <cfRule type="cellIs" dxfId="2446" priority="183" operator="equal">
      <formula>"Bajo"</formula>
    </cfRule>
    <cfRule type="cellIs" dxfId="2445" priority="182" operator="equal">
      <formula>"Moderado"</formula>
    </cfRule>
    <cfRule type="cellIs" dxfId="2444" priority="181" operator="equal">
      <formula>"Alto"</formula>
    </cfRule>
    <cfRule type="cellIs" dxfId="2443" priority="180" operator="equal">
      <formula>"Extremo"</formula>
    </cfRule>
  </conditionalFormatting>
  <conditionalFormatting sqref="AU31">
    <cfRule type="cellIs" dxfId="2442" priority="151" operator="equal">
      <formula>"Extremo"</formula>
    </cfRule>
    <cfRule type="cellIs" dxfId="2441" priority="154" operator="equal">
      <formula>"Bajo"</formula>
    </cfRule>
    <cfRule type="cellIs" dxfId="2440" priority="153" operator="equal">
      <formula>"Moderado"</formula>
    </cfRule>
    <cfRule type="cellIs" dxfId="2439" priority="152" operator="equal">
      <formula>"Alto"</formula>
    </cfRule>
  </conditionalFormatting>
  <conditionalFormatting sqref="AU36">
    <cfRule type="cellIs" dxfId="2438" priority="65" operator="equal">
      <formula>"Alto"</formula>
    </cfRule>
    <cfRule type="cellIs" dxfId="2437" priority="64" operator="equal">
      <formula>"Extremo"</formula>
    </cfRule>
    <cfRule type="cellIs" dxfId="2436" priority="66" operator="equal">
      <formula>"Moderado"</formula>
    </cfRule>
    <cfRule type="cellIs" dxfId="2435" priority="67" operator="equal">
      <formula>"Bajo"</formula>
    </cfRule>
  </conditionalFormatting>
  <conditionalFormatting sqref="AU41">
    <cfRule type="cellIs" dxfId="2434" priority="125" operator="equal">
      <formula>"Bajo"</formula>
    </cfRule>
    <cfRule type="cellIs" dxfId="2433" priority="123" operator="equal">
      <formula>"Alto"</formula>
    </cfRule>
    <cfRule type="cellIs" dxfId="2432" priority="122" operator="equal">
      <formula>"Extremo"</formula>
    </cfRule>
    <cfRule type="cellIs" dxfId="2431" priority="124" operator="equal">
      <formula>"Moderado"</formula>
    </cfRule>
  </conditionalFormatting>
  <conditionalFormatting sqref="AU46">
    <cfRule type="cellIs" dxfId="2430" priority="93" operator="equal">
      <formula>"Extremo"</formula>
    </cfRule>
    <cfRule type="cellIs" dxfId="2429" priority="96" operator="equal">
      <formula>"Bajo"</formula>
    </cfRule>
    <cfRule type="cellIs" dxfId="2428" priority="95" operator="equal">
      <formula>"Moderado"</formula>
    </cfRule>
    <cfRule type="cellIs" dxfId="2427" priority="94" operator="equal">
      <formula>"Alto"</formula>
    </cfRule>
  </conditionalFormatting>
  <conditionalFormatting sqref="AU51">
    <cfRule type="cellIs" dxfId="2426" priority="37" operator="equal">
      <formula>"Moderado"</formula>
    </cfRule>
    <cfRule type="cellIs" dxfId="2425" priority="36" operator="equal">
      <formula>"Alto"</formula>
    </cfRule>
    <cfRule type="cellIs" dxfId="2424" priority="35" operator="equal">
      <formula>"Extremo"</formula>
    </cfRule>
    <cfRule type="cellIs" dxfId="2423" priority="38" operator="equal">
      <formula>"Bajo"</formula>
    </cfRule>
  </conditionalFormatting>
  <conditionalFormatting sqref="AU56">
    <cfRule type="cellIs" dxfId="2422" priority="4" operator="equal">
      <formula>"Bajo"</formula>
    </cfRule>
    <cfRule type="cellIs" dxfId="2421" priority="3" operator="equal">
      <formula>"Moderado"</formula>
    </cfRule>
    <cfRule type="cellIs" dxfId="2420" priority="2" operator="equal">
      <formula>"Alto"</formula>
    </cfRule>
    <cfRule type="cellIs" dxfId="2419" priority="1" operator="equal">
      <formula>"Extremo"</formula>
    </cfRule>
  </conditionalFormatting>
  <dataValidations count="12">
    <dataValidation type="list" allowBlank="1" showInputMessage="1" showErrorMessage="1" sqref="R5" xr:uid="{00000000-0002-0000-0100-000000000000}">
      <formula1>"Estrategico,Misional,Apoyo"</formula1>
    </dataValidation>
    <dataValidation type="list" allowBlank="1" showInputMessage="1" showErrorMessage="1" sqref="I11:I60" xr:uid="{00000000-0002-0000-0100-000001000000}">
      <formula1>"N/A, Mas de 1 vez al año,Al menos 1 vez en el ultimo año,Al menos 1 vez en los ultimos 2 años,Al menos 1 vez en los ultimos 5 años,No se ha presentado en los ultimos 5 años"</formula1>
    </dataValidation>
    <dataValidation type="list" allowBlank="1" showInputMessage="1" showErrorMessage="1" sqref="G11:G60" xr:uid="{00000000-0002-0000-0100-000002000000}">
      <formula1>"CORRUPCION,NA"</formula1>
    </dataValidation>
    <dataValidation type="list" allowBlank="1" showInputMessage="1" showErrorMessage="1" sqref="AO51 AO11 AO16 AO21 AO26 AO46 AO31 AO41 AO36 AO56" xr:uid="{00000000-0002-0000-0100-000003000000}">
      <formula1>"directamente,no disminuye"</formula1>
    </dataValidation>
    <dataValidation type="list" allowBlank="1" showInputMessage="1" showErrorMessage="1" sqref="AG11:AG60" xr:uid="{00000000-0002-0000-0100-000004000000}">
      <formula1>"NA,El control se ejecuta de manera consistente por parte del responsable,El control se ejecuta algunas veces por parte del responsable,El control no se ejecuta por parte del responsable"</formula1>
    </dataValidation>
    <dataValidation type="list" allowBlank="1" showInputMessage="1" showErrorMessage="1" sqref="AC11:AC60" xr:uid="{00000000-0002-0000-0100-000005000000}">
      <formula1>"Completa,Incompleta,No existe,NA"</formula1>
    </dataValidation>
    <dataValidation type="list" allowBlank="1" showInputMessage="1" showErrorMessage="1" sqref="AA11:AA60" xr:uid="{00000000-0002-0000-0100-000006000000}">
      <formula1>"NA,Se investigan y resuelven oportunamente,No se investigan y resuelven oportunamente"</formula1>
    </dataValidation>
    <dataValidation type="list" allowBlank="1" showInputMessage="1" showErrorMessage="1" sqref="Y11:Y60" xr:uid="{00000000-0002-0000-0100-000007000000}">
      <formula1>"Confiable,No confiable,NA"</formula1>
    </dataValidation>
    <dataValidation type="list" allowBlank="1" showInputMessage="1" showErrorMessage="1" sqref="W11:W60" xr:uid="{00000000-0002-0000-0100-000008000000}">
      <formula1>"Prevenir, Detectar,No es control,NA"</formula1>
    </dataValidation>
    <dataValidation type="list" allowBlank="1" showInputMessage="1" showErrorMessage="1" sqref="U11:U60" xr:uid="{00000000-0002-0000-0100-000009000000}">
      <formula1>"Oportuna, Inoportuna,NA"</formula1>
    </dataValidation>
    <dataValidation type="list" allowBlank="1" showInputMessage="1" showErrorMessage="1" sqref="S11:S60" xr:uid="{00000000-0002-0000-0100-00000A000000}">
      <formula1>"Adecuado, Inadecuado,NA"</formula1>
    </dataValidation>
    <dataValidation type="list" allowBlank="1" showInputMessage="1" showErrorMessage="1" sqref="Q11:Q60" xr:uid="{00000000-0002-0000-0100-00000B000000}">
      <formula1>"Asignado, No Asignado,NA"</formula1>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B35"/>
  <sheetViews>
    <sheetView zoomScale="80" zoomScaleNormal="80" workbookViewId="0">
      <selection activeCell="BC15" sqref="BC15"/>
    </sheetView>
  </sheetViews>
  <sheetFormatPr baseColWidth="10" defaultRowHeight="15"/>
  <cols>
    <col min="2" max="2" width="20.33203125" customWidth="1"/>
    <col min="8" max="8" width="20.33203125" customWidth="1"/>
    <col min="16" max="16" width="33.1640625" customWidth="1"/>
  </cols>
  <sheetData>
    <row r="1" spans="1:54" ht="16">
      <c r="A1" s="413"/>
      <c r="B1" s="413"/>
      <c r="C1" s="282" t="s">
        <v>55</v>
      </c>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414" t="s">
        <v>121</v>
      </c>
      <c r="BB1" s="415"/>
    </row>
    <row r="2" spans="1:54" ht="16">
      <c r="A2" s="413"/>
      <c r="B2" s="413"/>
      <c r="C2" s="282" t="s">
        <v>57</v>
      </c>
      <c r="D2" s="282"/>
      <c r="E2" s="282"/>
      <c r="F2" s="282"/>
      <c r="G2" s="282"/>
      <c r="H2" s="282"/>
      <c r="I2" s="282"/>
      <c r="J2" s="282"/>
      <c r="K2" s="282"/>
      <c r="L2" s="282"/>
      <c r="M2" s="282"/>
      <c r="N2" s="282"/>
      <c r="O2" s="282"/>
      <c r="P2" s="282"/>
      <c r="Q2" s="282"/>
      <c r="R2" s="282"/>
      <c r="S2" s="282"/>
      <c r="T2" s="282"/>
      <c r="U2" s="282"/>
      <c r="V2" s="282"/>
      <c r="W2" s="282"/>
      <c r="X2" s="282"/>
      <c r="Y2" s="282"/>
      <c r="Z2" s="282"/>
      <c r="AA2" s="282"/>
      <c r="AB2" s="282"/>
      <c r="AC2" s="282"/>
      <c r="AD2" s="282"/>
      <c r="AE2" s="282"/>
      <c r="AF2" s="282"/>
      <c r="AG2" s="282"/>
      <c r="AH2" s="282"/>
      <c r="AI2" s="282"/>
      <c r="AJ2" s="282"/>
      <c r="AK2" s="282"/>
      <c r="AL2" s="282"/>
      <c r="AM2" s="282"/>
      <c r="AN2" s="282"/>
      <c r="AO2" s="282"/>
      <c r="AP2" s="282"/>
      <c r="AQ2" s="282"/>
      <c r="AR2" s="282"/>
      <c r="AS2" s="282"/>
      <c r="AT2" s="282"/>
      <c r="AU2" s="282"/>
      <c r="AV2" s="282"/>
      <c r="AW2" s="282"/>
      <c r="AX2" s="282"/>
      <c r="AY2" s="282"/>
      <c r="AZ2" s="282"/>
      <c r="BA2" s="414" t="s">
        <v>122</v>
      </c>
      <c r="BB2" s="414"/>
    </row>
    <row r="3" spans="1:54" ht="16">
      <c r="A3" s="413"/>
      <c r="B3" s="413"/>
      <c r="C3" s="285" t="s">
        <v>272</v>
      </c>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7"/>
      <c r="BA3" s="414" t="s">
        <v>123</v>
      </c>
      <c r="BB3" s="414"/>
    </row>
    <row r="4" spans="1:54" ht="16">
      <c r="A4" s="413"/>
      <c r="B4" s="413"/>
      <c r="C4" s="288" t="s">
        <v>124</v>
      </c>
      <c r="D4" s="289"/>
      <c r="E4" s="289"/>
      <c r="F4" s="289"/>
      <c r="G4" s="289"/>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90"/>
      <c r="BA4" s="414" t="s">
        <v>59</v>
      </c>
      <c r="BB4" s="414"/>
    </row>
    <row r="5" spans="1:54" ht="135">
      <c r="A5" s="397" t="s">
        <v>125</v>
      </c>
      <c r="B5" s="398"/>
      <c r="C5" s="398"/>
      <c r="D5" s="398"/>
      <c r="E5" s="398"/>
      <c r="F5" s="399"/>
      <c r="G5" s="406" t="s">
        <v>60</v>
      </c>
      <c r="H5" s="407"/>
      <c r="I5" s="46" t="s">
        <v>880</v>
      </c>
      <c r="J5" s="408" t="s">
        <v>725</v>
      </c>
      <c r="K5" s="409"/>
      <c r="L5" s="409"/>
      <c r="M5" s="409"/>
      <c r="N5" s="271" t="s">
        <v>881</v>
      </c>
      <c r="O5" s="272"/>
      <c r="P5" s="8" t="s">
        <v>882</v>
      </c>
      <c r="Q5" s="47" t="s">
        <v>129</v>
      </c>
      <c r="R5" s="410" t="s">
        <v>130</v>
      </c>
      <c r="S5" s="411"/>
      <c r="T5" s="308" t="s">
        <v>61</v>
      </c>
      <c r="U5" s="309"/>
      <c r="V5" s="412"/>
      <c r="W5" s="273">
        <v>45385</v>
      </c>
      <c r="X5" s="274"/>
      <c r="Y5" s="274"/>
      <c r="Z5" s="275"/>
      <c r="AA5" s="271" t="s">
        <v>62</v>
      </c>
      <c r="AB5" s="272"/>
      <c r="AC5" s="394">
        <v>2024</v>
      </c>
      <c r="AD5" s="395"/>
      <c r="AE5" s="396"/>
      <c r="AF5" s="9"/>
      <c r="AG5" s="9"/>
      <c r="AH5" s="9"/>
      <c r="AI5" s="9"/>
      <c r="AJ5" s="9"/>
      <c r="AK5" s="9"/>
      <c r="AL5" s="9"/>
      <c r="AM5" s="9"/>
      <c r="AN5" s="9"/>
      <c r="AO5" s="9"/>
      <c r="AP5" s="9"/>
      <c r="AQ5" s="9"/>
      <c r="AR5" s="9"/>
      <c r="AS5" s="9"/>
      <c r="AT5" s="9"/>
      <c r="AU5" s="9"/>
      <c r="AV5" s="9"/>
      <c r="AW5" s="9"/>
      <c r="AX5" s="9"/>
      <c r="AY5" s="9"/>
      <c r="AZ5" s="9"/>
      <c r="BA5" s="9"/>
      <c r="BB5" s="10"/>
    </row>
    <row r="6" spans="1:54" ht="85" customHeight="1">
      <c r="A6" s="397" t="s">
        <v>131</v>
      </c>
      <c r="B6" s="398"/>
      <c r="C6" s="398"/>
      <c r="D6" s="398"/>
      <c r="E6" s="398"/>
      <c r="F6" s="399"/>
      <c r="G6" s="789" t="s">
        <v>883</v>
      </c>
      <c r="H6" s="790"/>
      <c r="I6" s="790"/>
      <c r="J6" s="790"/>
      <c r="K6" s="790"/>
      <c r="L6" s="790"/>
      <c r="M6" s="790"/>
      <c r="N6" s="790"/>
      <c r="O6" s="791"/>
      <c r="P6" s="48" t="s">
        <v>133</v>
      </c>
      <c r="Q6" s="789" t="s">
        <v>884</v>
      </c>
      <c r="R6" s="790"/>
      <c r="S6" s="790"/>
      <c r="T6" s="790"/>
      <c r="U6" s="790"/>
      <c r="V6" s="790"/>
      <c r="W6" s="790"/>
      <c r="X6" s="790"/>
      <c r="Y6" s="791"/>
      <c r="Z6" s="789"/>
      <c r="AA6" s="790"/>
      <c r="AB6" s="790"/>
      <c r="AC6" s="790"/>
      <c r="AD6" s="790"/>
      <c r="AE6" s="790"/>
      <c r="AF6" s="49"/>
      <c r="AG6" s="49"/>
      <c r="AH6" s="49"/>
      <c r="AI6" s="49"/>
      <c r="AJ6" s="49"/>
      <c r="AK6" s="49"/>
      <c r="AL6" s="49"/>
      <c r="AM6" s="49"/>
      <c r="AN6" s="49"/>
      <c r="AO6" s="49"/>
      <c r="AP6" s="49"/>
      <c r="AQ6" s="49"/>
      <c r="AR6" s="49"/>
      <c r="AS6" s="49"/>
      <c r="AT6" s="49"/>
      <c r="AU6" s="49"/>
      <c r="AV6" s="49"/>
      <c r="AW6" s="49"/>
      <c r="AX6" s="49"/>
      <c r="AY6" s="49"/>
      <c r="AZ6" s="49"/>
      <c r="BA6" s="49"/>
      <c r="BB6" s="50"/>
    </row>
    <row r="7" spans="1:54" ht="16">
      <c r="A7" s="291" t="s">
        <v>37</v>
      </c>
      <c r="B7" s="295" t="s">
        <v>38</v>
      </c>
      <c r="C7" s="296"/>
      <c r="D7" s="296"/>
      <c r="E7" s="296"/>
      <c r="F7" s="296"/>
      <c r="G7" s="296"/>
      <c r="H7" s="297"/>
      <c r="I7" s="307" t="s">
        <v>39</v>
      </c>
      <c r="J7" s="307"/>
      <c r="K7" s="307"/>
      <c r="L7" s="295" t="s">
        <v>40</v>
      </c>
      <c r="M7" s="296"/>
      <c r="N7" s="296"/>
      <c r="O7" s="308" t="s">
        <v>0</v>
      </c>
      <c r="P7" s="309"/>
      <c r="Q7" s="309"/>
      <c r="R7" s="309"/>
      <c r="S7" s="309"/>
      <c r="T7" s="309"/>
      <c r="U7" s="309"/>
      <c r="V7" s="309"/>
      <c r="W7" s="309"/>
      <c r="X7" s="309"/>
      <c r="Y7" s="309"/>
      <c r="Z7" s="309"/>
      <c r="AA7" s="309"/>
      <c r="AB7" s="309"/>
      <c r="AC7" s="309"/>
      <c r="AD7" s="309"/>
      <c r="AE7" s="309"/>
      <c r="AF7" s="309"/>
      <c r="AG7" s="309"/>
      <c r="AH7" s="309"/>
      <c r="AI7" s="309"/>
      <c r="AJ7" s="309"/>
      <c r="AK7" s="309"/>
      <c r="AL7" s="309"/>
      <c r="AM7" s="309"/>
      <c r="AN7" s="309"/>
      <c r="AO7" s="309"/>
      <c r="AP7" s="309"/>
      <c r="AQ7" s="309"/>
      <c r="AR7" s="309"/>
      <c r="AS7" s="307" t="s">
        <v>27</v>
      </c>
      <c r="AT7" s="307" t="s">
        <v>28</v>
      </c>
      <c r="AU7" s="307" t="s">
        <v>29</v>
      </c>
      <c r="AV7" s="307" t="s">
        <v>30</v>
      </c>
      <c r="AW7" s="291" t="s">
        <v>31</v>
      </c>
      <c r="AX7" s="291" t="s">
        <v>32</v>
      </c>
      <c r="AY7" s="291" t="s">
        <v>33</v>
      </c>
      <c r="AZ7" s="291" t="s">
        <v>34</v>
      </c>
      <c r="BA7" s="291" t="s">
        <v>35</v>
      </c>
      <c r="BB7" s="291" t="s">
        <v>36</v>
      </c>
    </row>
    <row r="8" spans="1:54">
      <c r="A8" s="292"/>
      <c r="B8" s="298"/>
      <c r="C8" s="299"/>
      <c r="D8" s="299"/>
      <c r="E8" s="299"/>
      <c r="F8" s="299"/>
      <c r="G8" s="299"/>
      <c r="H8" s="300"/>
      <c r="I8" s="307"/>
      <c r="J8" s="307"/>
      <c r="K8" s="307"/>
      <c r="L8" s="298"/>
      <c r="M8" s="299"/>
      <c r="N8" s="299"/>
      <c r="O8" s="294" t="s">
        <v>1</v>
      </c>
      <c r="P8" s="294" t="s">
        <v>2</v>
      </c>
      <c r="Q8" s="295" t="s">
        <v>3</v>
      </c>
      <c r="R8" s="296"/>
      <c r="S8" s="296"/>
      <c r="T8" s="296"/>
      <c r="U8" s="296"/>
      <c r="V8" s="296"/>
      <c r="W8" s="296"/>
      <c r="X8" s="296"/>
      <c r="Y8" s="296"/>
      <c r="Z8" s="296"/>
      <c r="AA8" s="296"/>
      <c r="AB8" s="296"/>
      <c r="AC8" s="296"/>
      <c r="AD8" s="296"/>
      <c r="AE8" s="296"/>
      <c r="AF8" s="296"/>
      <c r="AG8" s="296"/>
      <c r="AH8" s="296"/>
      <c r="AI8" s="296"/>
      <c r="AJ8" s="296"/>
      <c r="AK8" s="296"/>
      <c r="AL8" s="296"/>
      <c r="AM8" s="296"/>
      <c r="AN8" s="296"/>
      <c r="AO8" s="297"/>
      <c r="AP8" s="301" t="s">
        <v>4</v>
      </c>
      <c r="AQ8" s="291" t="s">
        <v>5</v>
      </c>
      <c r="AR8" s="304" t="s">
        <v>6</v>
      </c>
      <c r="AS8" s="307"/>
      <c r="AT8" s="307"/>
      <c r="AU8" s="307"/>
      <c r="AV8" s="307"/>
      <c r="AW8" s="292"/>
      <c r="AX8" s="292"/>
      <c r="AY8" s="292"/>
      <c r="AZ8" s="292"/>
      <c r="BA8" s="292"/>
      <c r="BB8" s="292"/>
    </row>
    <row r="9" spans="1:54">
      <c r="A9" s="292"/>
      <c r="B9" s="291" t="s">
        <v>41</v>
      </c>
      <c r="C9" s="390" t="s">
        <v>42</v>
      </c>
      <c r="D9" s="391"/>
      <c r="E9" s="391"/>
      <c r="F9" s="391"/>
      <c r="G9" s="392"/>
      <c r="H9" s="393" t="s">
        <v>43</v>
      </c>
      <c r="I9" s="291" t="s">
        <v>44</v>
      </c>
      <c r="J9" s="291" t="s">
        <v>45</v>
      </c>
      <c r="K9" s="291" t="s">
        <v>46</v>
      </c>
      <c r="L9" s="291" t="s">
        <v>47</v>
      </c>
      <c r="M9" s="291" t="s">
        <v>28</v>
      </c>
      <c r="N9" s="291" t="s">
        <v>48</v>
      </c>
      <c r="O9" s="294"/>
      <c r="P9" s="294"/>
      <c r="Q9" s="298"/>
      <c r="R9" s="299"/>
      <c r="S9" s="299"/>
      <c r="T9" s="299"/>
      <c r="U9" s="299"/>
      <c r="V9" s="299"/>
      <c r="W9" s="299"/>
      <c r="X9" s="299"/>
      <c r="Y9" s="299"/>
      <c r="Z9" s="299"/>
      <c r="AA9" s="299"/>
      <c r="AB9" s="299"/>
      <c r="AC9" s="299"/>
      <c r="AD9" s="299"/>
      <c r="AE9" s="299"/>
      <c r="AF9" s="299"/>
      <c r="AG9" s="299"/>
      <c r="AH9" s="299"/>
      <c r="AI9" s="299"/>
      <c r="AJ9" s="299"/>
      <c r="AK9" s="299"/>
      <c r="AL9" s="299"/>
      <c r="AM9" s="299"/>
      <c r="AN9" s="299"/>
      <c r="AO9" s="300"/>
      <c r="AP9" s="302"/>
      <c r="AQ9" s="292"/>
      <c r="AR9" s="305"/>
      <c r="AS9" s="307"/>
      <c r="AT9" s="307"/>
      <c r="AU9" s="307"/>
      <c r="AV9" s="307"/>
      <c r="AW9" s="292"/>
      <c r="AX9" s="292"/>
      <c r="AY9" s="292"/>
      <c r="AZ9" s="292"/>
      <c r="BA9" s="292"/>
      <c r="BB9" s="292"/>
    </row>
    <row r="10" spans="1:54" ht="70">
      <c r="A10" s="292"/>
      <c r="B10" s="292"/>
      <c r="C10" s="52" t="s">
        <v>49</v>
      </c>
      <c r="D10" s="52" t="s">
        <v>50</v>
      </c>
      <c r="E10" s="52" t="s">
        <v>51</v>
      </c>
      <c r="F10" s="52" t="s">
        <v>52</v>
      </c>
      <c r="G10" s="53" t="s">
        <v>53</v>
      </c>
      <c r="H10" s="393"/>
      <c r="I10" s="293"/>
      <c r="J10" s="293"/>
      <c r="K10" s="293"/>
      <c r="L10" s="293"/>
      <c r="M10" s="293"/>
      <c r="N10" s="293"/>
      <c r="O10" s="294"/>
      <c r="P10" s="294"/>
      <c r="Q10" s="13" t="s">
        <v>7</v>
      </c>
      <c r="R10" s="13" t="s">
        <v>8</v>
      </c>
      <c r="S10" s="13" t="s">
        <v>9</v>
      </c>
      <c r="T10" s="13" t="s">
        <v>8</v>
      </c>
      <c r="U10" s="13" t="s">
        <v>10</v>
      </c>
      <c r="V10" s="13" t="s">
        <v>8</v>
      </c>
      <c r="W10" s="13" t="s">
        <v>11</v>
      </c>
      <c r="X10" s="13" t="s">
        <v>8</v>
      </c>
      <c r="Y10" s="13" t="s">
        <v>12</v>
      </c>
      <c r="Z10" s="13" t="s">
        <v>8</v>
      </c>
      <c r="AA10" s="14" t="s">
        <v>13</v>
      </c>
      <c r="AB10" s="13" t="s">
        <v>8</v>
      </c>
      <c r="AC10" s="14" t="s">
        <v>14</v>
      </c>
      <c r="AD10" s="13" t="s">
        <v>8</v>
      </c>
      <c r="AE10" s="13" t="s">
        <v>15</v>
      </c>
      <c r="AF10" s="15" t="s">
        <v>16</v>
      </c>
      <c r="AG10" s="15" t="s">
        <v>17</v>
      </c>
      <c r="AH10" s="15" t="s">
        <v>18</v>
      </c>
      <c r="AI10" s="15" t="s">
        <v>19</v>
      </c>
      <c r="AJ10" s="15" t="s">
        <v>20</v>
      </c>
      <c r="AK10" s="15" t="s">
        <v>21</v>
      </c>
      <c r="AL10" s="15" t="s">
        <v>22</v>
      </c>
      <c r="AM10" s="15" t="s">
        <v>23</v>
      </c>
      <c r="AN10" s="13" t="s">
        <v>24</v>
      </c>
      <c r="AO10" s="15" t="s">
        <v>25</v>
      </c>
      <c r="AP10" s="303"/>
      <c r="AQ10" s="293"/>
      <c r="AR10" s="306"/>
      <c r="AS10" s="307"/>
      <c r="AT10" s="307"/>
      <c r="AU10" s="307"/>
      <c r="AV10" s="307"/>
      <c r="AW10" s="293"/>
      <c r="AX10" s="293"/>
      <c r="AY10" s="293"/>
      <c r="AZ10" s="293"/>
      <c r="BA10" s="293"/>
      <c r="BB10" s="293"/>
    </row>
    <row r="11" spans="1:54">
      <c r="A11" s="310" t="s">
        <v>246</v>
      </c>
      <c r="B11" s="773" t="s">
        <v>729</v>
      </c>
      <c r="C11" s="505" t="s">
        <v>66</v>
      </c>
      <c r="D11" s="505" t="s">
        <v>66</v>
      </c>
      <c r="E11" s="505" t="s">
        <v>66</v>
      </c>
      <c r="F11" s="505" t="s">
        <v>66</v>
      </c>
      <c r="G11" s="318" t="s">
        <v>54</v>
      </c>
      <c r="H11" s="773" t="s">
        <v>885</v>
      </c>
      <c r="I11" s="321" t="s">
        <v>297</v>
      </c>
      <c r="J11" s="317">
        <f>IF(I11="","",IF(I11="Mas de 1 vez al año",5,IF(I11="Al menos 1 vez en el ultimo año",4,IF(I11="Al menos 1 vez en los ultimos 2 años",3,IF(I11="Al menos 1 vez en los ultimos 5 años",2,IF(I11="No se ha presentado en los ultimos 5 años",1,))))))</f>
        <v>4</v>
      </c>
      <c r="K11" s="315" t="str">
        <f>IF(J11&lt;=0,"",IF(J11&lt;=1,"Rara Vez",IF(J11&lt;=2,"Improbable",IF(J11&lt;=3,"Posible",IF(J11&lt;=4,"Probable","Casi seguro")))))</f>
        <v>Probable</v>
      </c>
      <c r="L11" s="346">
        <v>16</v>
      </c>
      <c r="M11" s="315" t="s">
        <v>886</v>
      </c>
      <c r="N11" s="316" t="str">
        <f>IF(OR(AND(K11="RaraVez",M11="Insignificante"),AND(K11="Rara Vez",M11="Menor"),AND(K11="Improbable",M11="Insignificante"),AND(K11="Improbable",M11="Menor")),"Bajo",IF(OR(AND(K11="Rara Vez",M11="Moderado"),AND(K11="Improbable",M11="Moderado"),AND(K11="Posible",M11="Menor"),AND(K11="Probable",M11="Insignificante")),"Moderado",IF(OR(AND(K11="Rara Vez",M11="Mayor"),AND(K11="Improbable",M11="Mayor"),AND(K11="Posible",M11="Moderado"),AND(K11="Probable",M11="Moderado"),AND(K11="Probable",M11="Menor"),AND(K11="Casi seguro",M11="Insignificante"),AND(K11="Casi seguro",M11="Menor")),"Alto",IF(OR(AND(K11="Rara Vez",M11="Catastrofico"),AND(K11="Improbable",M11="Catastrofico"),AND(K11="Posible",M11="Catastrofico"),AND(K11="Posible",M11="Mayor"),AND(K11="Probable",M11="Catastrofico"),AND(K11="Probable",M11="Mayor"),AND(K11="Casi seguro",M11="Moderado"),AND(K11="Casi seguro",M11="Mayor"),AND(K11="Casi seguro",M11="Catastrofico")),"Extremo",""))))</f>
        <v>Extremo</v>
      </c>
      <c r="O11" s="310">
        <v>1</v>
      </c>
      <c r="P11" s="773" t="s">
        <v>887</v>
      </c>
      <c r="Q11" s="761" t="s">
        <v>67</v>
      </c>
      <c r="R11" s="751">
        <f>IF(Q11="","",IF(Q11="Asignado",15,IF(Q11="No Asigando",0,)))</f>
        <v>15</v>
      </c>
      <c r="S11" s="761" t="s">
        <v>68</v>
      </c>
      <c r="T11" s="758">
        <f>IF(S11="","",IF(S11="Adecuado",15,IF(S11="inadecuado",0,)))</f>
        <v>15</v>
      </c>
      <c r="U11" s="761" t="s">
        <v>69</v>
      </c>
      <c r="V11" s="758">
        <f>IF(U11="","",IF(U11="Oportuna",15,IF(U11="inoportuna",0,)))</f>
        <v>15</v>
      </c>
      <c r="W11" s="761" t="s">
        <v>70</v>
      </c>
      <c r="X11" s="758">
        <f>IF(W11="","",IF(W11="Prevenir",15,IF(W11="Detectar",10,IF(W11="No es control",0,))))</f>
        <v>15</v>
      </c>
      <c r="Y11" s="761" t="s">
        <v>71</v>
      </c>
      <c r="Z11" s="758">
        <f>IF(Y11="","",IF(Y11="Confiable",15,IF(Y11="No confiable",0,)))</f>
        <v>15</v>
      </c>
      <c r="AA11" s="761" t="s">
        <v>72</v>
      </c>
      <c r="AB11" s="758">
        <f>IF(AA11="","",IF(AA11="Se investigan y resuelven oportunamente",15,IF(AA11="Nose investigan y resuelven oportunamente",0,)))</f>
        <v>15</v>
      </c>
      <c r="AC11" s="439" t="s">
        <v>73</v>
      </c>
      <c r="AD11" s="758">
        <f>IF(AC11="","",IF(AC11="Completa",10,IF(AC11="Incompleta,No existe",5,)))</f>
        <v>10</v>
      </c>
      <c r="AE11" s="758">
        <f>+R11+T11+V11+X11+Z11+AB11+AD11</f>
        <v>100</v>
      </c>
      <c r="AF11" s="751" t="str">
        <f>IF(AE11&lt;=0,"",IF(AE11=0,"NA",IF(AE11&lt;=85,"Debil",IF(AE11&lt;=95,"Moderado",IF(AE11&lt;=100,"Fuerte","Fuerte")))))</f>
        <v>Fuerte</v>
      </c>
      <c r="AG11" s="770" t="s">
        <v>74</v>
      </c>
      <c r="AH11" s="751" t="str">
        <f>IF(AG11="","",IF(AG11="El control no se ejecuta por parte del responsable","Debil",IF(AG11="El control se ejecuta algunas veces por parte del responsable","Moderado",IF(AG11="El control se ejecuta de manera consistente por parte del responsable","Fuerte",IF(AG11="NA","NA","""")))))</f>
        <v>Fuerte</v>
      </c>
      <c r="AI11" s="752" t="str">
        <f t="shared" ref="AI11" si="0">IF(OR(AND(AF11="Fuerte",AH11="Fuerte")),"Fuerte",IF(OR(AND(AF11="Fuerte",AH11="Moderado")),"Moderado",IF(OR(AND(AF11="Fuerte",AH11="Debil")),"Debil",IF(OR(AND(AF11="Moderado",AH11="Fuerte")),"Moderado",IF(OR(AND(AF11="Moderado",AH11="Moderado")),"Moderado",IF(OR(AND(AF11="Moderado",AH11="Debil")),"Debil",IF(OR(AND(AF11="Debil",AH11="Fuerte")),"Debil",IF(OR(AND(AF11="Debil",AH11="Moderado")),"Debil",IF(OR(AND(AF11="Debil",AH11="Debil")),"Debil",IF(OR(AND(AH11="NA")),"NA"))))))))))</f>
        <v>Fuerte</v>
      </c>
      <c r="AJ11" s="755">
        <f>IF(AI11="","",IF(AI11="Fuerte",100,IF(AI11="Moderado",50,IF(AI11="Debil",0,))))</f>
        <v>100</v>
      </c>
      <c r="AK11" s="751" t="str">
        <f t="shared" ref="AK11" si="1">IF(OR(AND(AI11="Fuerte")),"No",IF(OR(AND(AI11="Moderado")),"Si",IF(OR(AND(AI11="Debil")),"Si",IF(OR(AND(AI11="NA")),"NA"))))</f>
        <v>No</v>
      </c>
      <c r="AL11" s="310">
        <f>COUNTA(O11,O12,O13,O14,O15)</f>
        <v>1</v>
      </c>
      <c r="AM11" s="317">
        <f>(+AJ11+AJ12+AJ13+AJ14+AJ15)/AL11</f>
        <v>100</v>
      </c>
      <c r="AN11" s="310" t="str">
        <f>IF(AM11&lt;0,"",IF(AM11&lt;50,"Debil",IF(AM11&lt;=99,"Moderado",IF(AM11&lt;=100,"Fuerte","Fuerte"))))</f>
        <v>Fuerte</v>
      </c>
      <c r="AO11" s="315" t="s">
        <v>26</v>
      </c>
      <c r="AP11" s="338" t="str">
        <f>IF(OR(AND(AN11="Fuerte",AO11="directamente")),"2",IF(OR(AND(AN11="Fuerte",AO11="no disminuye")),"0",IF(OR(AND(AN11="Moderado",AO11="directamente")),"1",IF(OR(AND(AN11="Moderado",AO11="no disminuye")),"0",IF(OR(AND(AN11="Debil",AO11="directamente")),"0",IF(OR(AND(AN11="Debil",AO11="no disminuye")),"0",""))))))</f>
        <v>2</v>
      </c>
      <c r="AQ11" s="341">
        <f>+J11-AP11</f>
        <v>2</v>
      </c>
      <c r="AR11" s="343">
        <f>+J11-AP11</f>
        <v>2</v>
      </c>
      <c r="AS11" s="315" t="str">
        <f>IF(AQ11&lt;-1,"",IF(AQ11&lt;=1,"Rara Vez",IF(AQ11&lt;=2,"Improbable",IF(AQ11&lt;=3,"Posible",IF(AQ11&lt;=4,"Probable","Casi seguro")))))</f>
        <v>Improbable</v>
      </c>
      <c r="AT11" s="315" t="str">
        <f>IF(L11&lt;=0,"",IF(L11&lt;=5,"Moderado",IF(L11&lt;=11,"Mayor",IF(L11&lt;=20,"Catastrofico","Catastrofico"))))</f>
        <v>Catastrofico</v>
      </c>
      <c r="AU11" s="328" t="str">
        <f>IF(OR(AND(AS11="RaraVez",AT11="Insignificante"),AND(AS11="Rara Vez",AT11="Menor"),AND(AS11="Improbable",AT11="Insignificante"),AND(AS11="Improbable",AT11="Menor")),"Bajo",IF(OR(AND(AS11="Rara Vez",AT11="Moderado"),AND(AS11="Improbable",AT11="Moderado"),AND(AS11="Posible",AT11="Menor"),AND(AS11="Probable",AT11="Insignificante")),"Moderado",IF(OR(AND(AS11="Rara Vez",AT11="Mayor"),AND(AS11="Improbable",AT11="Mayor"),AND(AS11="Posible",AT11="Moderado"),AND(AS11="Probable",AT11="Moderado"),AND(AS11="Probable",AT11="Menor"),AND(AS11="Casi seguro",AT11="Insignificante"),AND(AS11="Casi seguro",AT11="Menor")),"Alto",IF(OR(AND(AS11="Rara Vez",AT11="Catastrofico"),AND(AS11="Improbable",AT11="Catastrofico"),AND(AS11="Posible",AT11="Catastrofico"),AND(AS11="Posible",AT11="Mayor"),AND(AS11="Probable",AT11="Catastrofico"),AND(AS11="Probable",AT11="Mayor"),AND(AS11="Casi seguro",AT11="Moderado"),AND(AS11="Casi seguro",AT11="Mayor"),AND(AS11="Casi seguro",AT11="Catastrofico")),"Extremo",""))))</f>
        <v>Extremo</v>
      </c>
      <c r="AV11" s="331" t="str">
        <f>IF(AU11="","",IF(AU11="Extremo","Evitar el riesgo",IF(AU11="Alto","Compartir el riesgo",IF(AU11="Moderado","Reducir el riesgo",IF(AU11="Bajo","Reducir el riesgo")))))</f>
        <v>Evitar el riesgo</v>
      </c>
      <c r="AW11" s="322"/>
      <c r="AX11" s="750"/>
      <c r="AY11" s="750"/>
      <c r="AZ11" s="322"/>
      <c r="BA11" s="325"/>
      <c r="BB11" s="322"/>
    </row>
    <row r="12" spans="1:54">
      <c r="A12" s="310"/>
      <c r="B12" s="773"/>
      <c r="C12" s="505"/>
      <c r="D12" s="505"/>
      <c r="E12" s="505"/>
      <c r="F12" s="505"/>
      <c r="G12" s="319"/>
      <c r="H12" s="773"/>
      <c r="I12" s="321"/>
      <c r="J12" s="317"/>
      <c r="K12" s="315"/>
      <c r="L12" s="346"/>
      <c r="M12" s="315"/>
      <c r="N12" s="316"/>
      <c r="O12" s="310"/>
      <c r="P12" s="773"/>
      <c r="Q12" s="762"/>
      <c r="R12" s="379"/>
      <c r="S12" s="762"/>
      <c r="T12" s="759"/>
      <c r="U12" s="762"/>
      <c r="V12" s="759"/>
      <c r="W12" s="762"/>
      <c r="X12" s="759"/>
      <c r="Y12" s="762"/>
      <c r="Z12" s="759"/>
      <c r="AA12" s="762"/>
      <c r="AB12" s="759"/>
      <c r="AC12" s="440"/>
      <c r="AD12" s="759"/>
      <c r="AE12" s="759"/>
      <c r="AF12" s="379"/>
      <c r="AG12" s="771"/>
      <c r="AH12" s="379"/>
      <c r="AI12" s="753"/>
      <c r="AJ12" s="756"/>
      <c r="AK12" s="379"/>
      <c r="AL12" s="310"/>
      <c r="AM12" s="317"/>
      <c r="AN12" s="310"/>
      <c r="AO12" s="315"/>
      <c r="AP12" s="339"/>
      <c r="AQ12" s="342"/>
      <c r="AR12" s="344"/>
      <c r="AS12" s="315"/>
      <c r="AT12" s="315"/>
      <c r="AU12" s="329"/>
      <c r="AV12" s="332" t="str">
        <f t="shared" ref="AV12:AV15" si="2">IF(AU12="","",IF(AU12="El control no se ejecuta por parte del responsable","Debil",IF(AU12="El control se ejecuta algunas veces por parte del responsable","Moderado",IF(AU12="El control se ejecuta de manera consistente por parte del responsable","Fuerte","Fuerte"))))</f>
        <v/>
      </c>
      <c r="AW12" s="323"/>
      <c r="AX12" s="326"/>
      <c r="AY12" s="326"/>
      <c r="AZ12" s="323"/>
      <c r="BA12" s="326"/>
      <c r="BB12" s="326"/>
    </row>
    <row r="13" spans="1:54">
      <c r="A13" s="310"/>
      <c r="B13" s="773"/>
      <c r="C13" s="505"/>
      <c r="D13" s="505"/>
      <c r="E13" s="505"/>
      <c r="F13" s="505"/>
      <c r="G13" s="319"/>
      <c r="H13" s="773"/>
      <c r="I13" s="321"/>
      <c r="J13" s="317"/>
      <c r="K13" s="315"/>
      <c r="L13" s="346"/>
      <c r="M13" s="315"/>
      <c r="N13" s="316"/>
      <c r="O13" s="310"/>
      <c r="P13" s="773"/>
      <c r="Q13" s="762"/>
      <c r="R13" s="379"/>
      <c r="S13" s="762"/>
      <c r="T13" s="759"/>
      <c r="U13" s="762"/>
      <c r="V13" s="759"/>
      <c r="W13" s="762"/>
      <c r="X13" s="759"/>
      <c r="Y13" s="762"/>
      <c r="Z13" s="759"/>
      <c r="AA13" s="762"/>
      <c r="AB13" s="759"/>
      <c r="AC13" s="440"/>
      <c r="AD13" s="759"/>
      <c r="AE13" s="759"/>
      <c r="AF13" s="379"/>
      <c r="AG13" s="771"/>
      <c r="AH13" s="379"/>
      <c r="AI13" s="753"/>
      <c r="AJ13" s="756"/>
      <c r="AK13" s="379"/>
      <c r="AL13" s="310"/>
      <c r="AM13" s="317"/>
      <c r="AN13" s="310"/>
      <c r="AO13" s="315"/>
      <c r="AP13" s="339"/>
      <c r="AQ13" s="342"/>
      <c r="AR13" s="344"/>
      <c r="AS13" s="315"/>
      <c r="AT13" s="315"/>
      <c r="AU13" s="329"/>
      <c r="AV13" s="332" t="str">
        <f t="shared" si="2"/>
        <v/>
      </c>
      <c r="AW13" s="323"/>
      <c r="AX13" s="326"/>
      <c r="AY13" s="326"/>
      <c r="AZ13" s="323"/>
      <c r="BA13" s="326"/>
      <c r="BB13" s="326"/>
    </row>
    <row r="14" spans="1:54">
      <c r="A14" s="310"/>
      <c r="B14" s="773"/>
      <c r="C14" s="505"/>
      <c r="D14" s="505"/>
      <c r="E14" s="505"/>
      <c r="F14" s="505"/>
      <c r="G14" s="319"/>
      <c r="H14" s="773"/>
      <c r="I14" s="321"/>
      <c r="J14" s="317"/>
      <c r="K14" s="315"/>
      <c r="L14" s="346"/>
      <c r="M14" s="315"/>
      <c r="N14" s="316"/>
      <c r="O14" s="310"/>
      <c r="P14" s="773"/>
      <c r="Q14" s="762"/>
      <c r="R14" s="379"/>
      <c r="S14" s="762"/>
      <c r="T14" s="759"/>
      <c r="U14" s="762"/>
      <c r="V14" s="759"/>
      <c r="W14" s="762"/>
      <c r="X14" s="759"/>
      <c r="Y14" s="762"/>
      <c r="Z14" s="759"/>
      <c r="AA14" s="762"/>
      <c r="AB14" s="759"/>
      <c r="AC14" s="440"/>
      <c r="AD14" s="759"/>
      <c r="AE14" s="759"/>
      <c r="AF14" s="379"/>
      <c r="AG14" s="771"/>
      <c r="AH14" s="379"/>
      <c r="AI14" s="753"/>
      <c r="AJ14" s="756"/>
      <c r="AK14" s="379"/>
      <c r="AL14" s="310"/>
      <c r="AM14" s="317"/>
      <c r="AN14" s="310"/>
      <c r="AO14" s="315"/>
      <c r="AP14" s="339"/>
      <c r="AQ14" s="342"/>
      <c r="AR14" s="344"/>
      <c r="AS14" s="315"/>
      <c r="AT14" s="315"/>
      <c r="AU14" s="329"/>
      <c r="AV14" s="332" t="str">
        <f t="shared" si="2"/>
        <v/>
      </c>
      <c r="AW14" s="323"/>
      <c r="AX14" s="326"/>
      <c r="AY14" s="326"/>
      <c r="AZ14" s="323"/>
      <c r="BA14" s="326"/>
      <c r="BB14" s="326"/>
    </row>
    <row r="15" spans="1:54">
      <c r="A15" s="310"/>
      <c r="B15" s="773"/>
      <c r="C15" s="505"/>
      <c r="D15" s="505"/>
      <c r="E15" s="505"/>
      <c r="F15" s="505"/>
      <c r="G15" s="320"/>
      <c r="H15" s="773"/>
      <c r="I15" s="321"/>
      <c r="J15" s="317"/>
      <c r="K15" s="315"/>
      <c r="L15" s="346"/>
      <c r="M15" s="315"/>
      <c r="N15" s="316"/>
      <c r="O15" s="310"/>
      <c r="P15" s="773"/>
      <c r="Q15" s="763"/>
      <c r="R15" s="380"/>
      <c r="S15" s="763"/>
      <c r="T15" s="760"/>
      <c r="U15" s="763"/>
      <c r="V15" s="760"/>
      <c r="W15" s="763"/>
      <c r="X15" s="760"/>
      <c r="Y15" s="763"/>
      <c r="Z15" s="760"/>
      <c r="AA15" s="763"/>
      <c r="AB15" s="760"/>
      <c r="AC15" s="441"/>
      <c r="AD15" s="760"/>
      <c r="AE15" s="760"/>
      <c r="AF15" s="380"/>
      <c r="AG15" s="772"/>
      <c r="AH15" s="380"/>
      <c r="AI15" s="754"/>
      <c r="AJ15" s="757"/>
      <c r="AK15" s="380"/>
      <c r="AL15" s="310"/>
      <c r="AM15" s="317"/>
      <c r="AN15" s="310"/>
      <c r="AO15" s="315"/>
      <c r="AP15" s="340"/>
      <c r="AQ15" s="342"/>
      <c r="AR15" s="345"/>
      <c r="AS15" s="315"/>
      <c r="AT15" s="315"/>
      <c r="AU15" s="330"/>
      <c r="AV15" s="333" t="str">
        <f t="shared" si="2"/>
        <v/>
      </c>
      <c r="AW15" s="324"/>
      <c r="AX15" s="327"/>
      <c r="AY15" s="327"/>
      <c r="AZ15" s="324"/>
      <c r="BA15" s="327"/>
      <c r="BB15" s="327"/>
    </row>
    <row r="16" spans="1:54">
      <c r="A16" s="310" t="s">
        <v>257</v>
      </c>
      <c r="B16" s="773" t="s">
        <v>888</v>
      </c>
      <c r="C16" s="505" t="s">
        <v>89</v>
      </c>
      <c r="D16" s="505" t="s">
        <v>89</v>
      </c>
      <c r="E16" s="505" t="s">
        <v>89</v>
      </c>
      <c r="F16" s="505" t="s">
        <v>89</v>
      </c>
      <c r="G16" s="318" t="s">
        <v>54</v>
      </c>
      <c r="H16" s="773" t="s">
        <v>889</v>
      </c>
      <c r="I16" s="321" t="s">
        <v>79</v>
      </c>
      <c r="J16" s="317">
        <f>IF(I16="","",IF(I16="Mas de 1 vez al año",5,IF(I16="Al menos 1 vez en el ultimo año",4,IF(I16="Al menos 1 vez en los ultimos 2 años",3,IF(I16="Al menos 1 vez en los ultimos 5 años",2,IF(I16="No se ha presentado en los ultimos 5 años",1,))))))</f>
        <v>5</v>
      </c>
      <c r="K16" s="315" t="str">
        <f>IF(J16&lt;=0,"",IF(J16&lt;=1,"Rara Vez",IF(J16&lt;=2,"Improbable",IF(J16&lt;=3,"Posible",IF(J16&lt;=4,"Probable","Casi seguro")))))</f>
        <v>Casi seguro</v>
      </c>
      <c r="L16" s="346">
        <v>16</v>
      </c>
      <c r="M16" s="315" t="str">
        <f>IF(L16&lt;=0,"",IF(L16&lt;=5,"Moderado",IF(L16&lt;=11,"Mayor",IF(L16&lt;=20,"Catastrofico","Catastrofico"))))</f>
        <v>Catastrofico</v>
      </c>
      <c r="N16" s="316" t="str">
        <f>IF(OR(AND(K16="RaraVez",M16="Insignificante"),AND(K16="Rara Vez",M16="Menor"),AND(K16="Improbable",M16="Insignificante"),AND(K16="Improbable",M16="Menor")),"Bajo",IF(OR(AND(K16="Rara Vez",M16="Moderado"),AND(K16="Improbable",M16="Moderado"),AND(K16="Posible",M16="Menor"),AND(K16="Probable",M16="Insignificante")),"Moderado",IF(OR(AND(K16="Rara Vez",M16="Mayor"),AND(K16="Improbable",M16="Mayor"),AND(K16="Posible",M16="Moderado"),AND(K16="Probable",M16="Moderado"),AND(K16="Probable",M16="Menor"),AND(K16="Casi seguro",M16="Insignificante"),AND(K16="Casi seguro",M16="Menor")),"Alto",IF(OR(AND(K16="Rara Vez",M16="Catastrofico"),AND(K16="Improbable",M16="Catastrofico"),AND(K16="Posible",M16="Catastrofico"),AND(K16="Posible",M16="Mayor"),AND(K16="Probable",M16="Catastrofico"),AND(K16="Probable",M16="Mayor"),AND(K16="Casi seguro",M16="Moderado"),AND(K16="Casi seguro",M16="Mayor"),AND(K16="Casi seguro",M16="Catastrofico")),"Extremo",""))))</f>
        <v>Extremo</v>
      </c>
      <c r="O16" s="353">
        <v>1</v>
      </c>
      <c r="P16" s="773" t="s">
        <v>730</v>
      </c>
      <c r="Q16" s="761" t="s">
        <v>67</v>
      </c>
      <c r="R16" s="777">
        <f>IF(Q16="","",IF(Q16="Asignado",15,IF(Q16="No Asigando",0,)))</f>
        <v>15</v>
      </c>
      <c r="S16" s="439" t="s">
        <v>68</v>
      </c>
      <c r="T16" s="758">
        <f>IF(S16="","",IF(S16="Adecuado",15,IF(S16="inadecuado",0,)))</f>
        <v>15</v>
      </c>
      <c r="U16" s="761" t="s">
        <v>69</v>
      </c>
      <c r="V16" s="758">
        <f>IF(U16="","",IF(U16="Oportuna",15,IF(U16="inoportuna",0,)))</f>
        <v>15</v>
      </c>
      <c r="W16" s="761" t="s">
        <v>70</v>
      </c>
      <c r="X16" s="786">
        <f>IF(W16="","",IF(W16="Prevenir",15,IF(W16="Detectar",10,IF(W16="No es control",0,))))</f>
        <v>15</v>
      </c>
      <c r="Y16" s="761" t="s">
        <v>71</v>
      </c>
      <c r="Z16" s="764">
        <f>IF(Y16="","",IF(Y16="Confiable",15,IF(Y16="No confiable",0,)))</f>
        <v>15</v>
      </c>
      <c r="AA16" s="761" t="s">
        <v>72</v>
      </c>
      <c r="AB16" s="758">
        <f>IF(AA16="","",IF(AA16="Se investigan y resuelven oportunamente",15,IF(AA16="Nose investigan y resuelven oportunamente",0,)))</f>
        <v>15</v>
      </c>
      <c r="AC16" s="761" t="s">
        <v>73</v>
      </c>
      <c r="AD16" s="758">
        <f>IF(AC16="","",IF(AC16="Completa",10,IF(AC16="Incompleta,No existe",5,)))</f>
        <v>10</v>
      </c>
      <c r="AE16" s="764">
        <f>+R16+T16+V16+X16+Z16+AB16+AD16</f>
        <v>100</v>
      </c>
      <c r="AF16" s="751" t="str">
        <f>IF(AE16&lt;=0,"",IF(AE16=0,"NA",IF(AE16&lt;=85,"Debil",IF(AE16&lt;=95,"Moderado",IF(AE16&lt;=100,"Fuerte","Fuerte")))))</f>
        <v>Fuerte</v>
      </c>
      <c r="AG16" s="770" t="s">
        <v>74</v>
      </c>
      <c r="AH16" s="751" t="str">
        <f>IF(AG16="","",IF(AG16="El control no se ejecuta por parte del responsable","Debil",IF(AG16="El control se ejecuta algunas veces por parte del responsable","Moderado",IF(AG16="El control se ejecuta de manera consistente por parte del responsable","Fuerte",IF(AG16="NA","NA","""")))))</f>
        <v>Fuerte</v>
      </c>
      <c r="AI16" s="752" t="str">
        <f t="shared" ref="AI16" si="3">IF(OR(AND(AF16="Fuerte",AH16="Fuerte")),"Fuerte",IF(OR(AND(AF16="Fuerte",AH16="Moderado")),"Moderado",IF(OR(AND(AF16="Fuerte",AH16="Debil")),"Debil",IF(OR(AND(AF16="Moderado",AH16="Fuerte")),"Moderado",IF(OR(AND(AF16="Moderado",AH16="Moderado")),"Moderado",IF(OR(AND(AF16="Moderado",AH16="Debil")),"Debil",IF(OR(AND(AF16="Debil",AH16="Fuerte")),"Debil",IF(OR(AND(AF16="Debil",AH16="Moderado")),"Debil",IF(OR(AND(AF16="Debil",AH16="Debil")),"Debil",IF(OR(AND(AH16="NA")),"NA"))))))))))</f>
        <v>Fuerte</v>
      </c>
      <c r="AJ16" s="755">
        <f>IF(AI16="","",IF(AI16="Fuerte",100,IF(AI16="Moderado",50,IF(AI16="Debil",0,))))</f>
        <v>100</v>
      </c>
      <c r="AK16" s="751" t="str">
        <f t="shared" ref="AK16" si="4">IF(OR(AND(AI16="Fuerte")),"No",IF(OR(AND(AI16="Moderado")),"Si",IF(OR(AND(AI16="Debil")),"Si",IF(OR(AND(AI16="NA")),"NA"))))</f>
        <v>No</v>
      </c>
      <c r="AL16" s="310">
        <f>COUNTA(O16,O17,O18,O19,O20)</f>
        <v>1</v>
      </c>
      <c r="AM16" s="317">
        <f>(+AJ16+AJ17+AJ18+AJ19+AJ20)/AL16</f>
        <v>100</v>
      </c>
      <c r="AN16" s="310" t="str">
        <f>IF(AM16&lt;0,"",IF(AM16&lt;50,"Debil",IF(AM16&lt;=99,"Moderado",IF(AM16&lt;=100,"Fuerte","Fuerte"))))</f>
        <v>Fuerte</v>
      </c>
      <c r="AO16" s="315" t="s">
        <v>26</v>
      </c>
      <c r="AP16" s="338" t="str">
        <f>IF(OR(AND(AN16="Fuerte",AO16="directamente")),"2",IF(OR(AND(AN16="Fuerte",AO16="no disminuye")),"0",IF(OR(AND(AN16="Moderado",AO16="directamente")),"1",IF(OR(AND(AN16="Moderado",AO16="no disminuye")),"0",IF(OR(AND(AN16="Debil",AO16="directamente")),"0",IF(OR(AND(AN16="Debil",AO16="no disminuye")),"0",""))))))</f>
        <v>2</v>
      </c>
      <c r="AQ16" s="341">
        <f>+J16-AP16</f>
        <v>3</v>
      </c>
      <c r="AR16" s="343">
        <f>+J16-AP16</f>
        <v>3</v>
      </c>
      <c r="AS16" s="315" t="str">
        <f>IF(AQ16&lt;-1,"",IF(AQ16&lt;=1,"Rara Vez",IF(AQ16&lt;=2,"Improbable",IF(AQ16&lt;=3,"Posible",IF(AQ16&lt;=4,"Probable","Casi seguro")))))</f>
        <v>Posible</v>
      </c>
      <c r="AT16" s="315" t="str">
        <f>IF(L16&lt;=0,"",IF(L16&lt;=5,"Moderado",IF(L16&lt;=11,"Mayor",IF(L16&lt;=20,"Catastrofico","Catastrofico"))))</f>
        <v>Catastrofico</v>
      </c>
      <c r="AU16" s="328" t="str">
        <f>IF(OR(AND(AS16="RaraVez",AT16="Insignificante"),AND(AS16="Rara Vez",AT16="Menor"),AND(AS16="Improbable",AT16="Insignificante"),AND(AS16="Improbable",AT16="Menor")),"Bajo",IF(OR(AND(AS16="Rara Vez",AT16="Moderado"),AND(AS16="Improbable",AT16="Moderado"),AND(AS16="Posible",AT16="Menor"),AND(AS16="Probable",AT16="Insignificante")),"Moderado",IF(OR(AND(AS16="Rara Vez",AT16="Mayor"),AND(AS16="Improbable",AT16="Mayor"),AND(AS16="Posible",AT16="Moderado"),AND(AS16="Probable",AT16="Moderado"),AND(AS16="Probable",AT16="Menor"),AND(AS16="Casi seguro",AT16="Insignificante"),AND(AS16="Casi seguro",AT16="Menor")),"Alto",IF(OR(AND(AS16="Rara Vez",AT16="Catastrofico"),AND(AS16="Improbable",AT16="Catastrofico"),AND(AS16="Posible",AT16="Catastrofico"),AND(AS16="Posible",AT16="Mayor"),AND(AS16="Probable",AT16="Catastrofico"),AND(AS16="Probable",AT16="Mayor"),AND(AS16="Casi seguro",AT16="Moderado"),AND(AS16="Casi seguro",AT16="Mayor"),AND(AS16="Casi seguro",AT16="Catastrofico")),"Extremo",""))))</f>
        <v>Extremo</v>
      </c>
      <c r="AV16" s="331" t="str">
        <f>IF(AU16="","",IF(AU16="Extremo","Evitar el riesgo",IF(AU16="Alto","Compartir el riesgo",IF(AU16="Moderado","Reducir el riesgo",IF(AU16="Bajo","Reducir el riesgo")))))</f>
        <v>Evitar el riesgo</v>
      </c>
      <c r="AW16" s="322"/>
      <c r="AX16" s="750"/>
      <c r="AY16" s="750"/>
      <c r="AZ16" s="322"/>
      <c r="BA16" s="325"/>
      <c r="BB16" s="322"/>
    </row>
    <row r="17" spans="1:54">
      <c r="A17" s="310"/>
      <c r="B17" s="773"/>
      <c r="C17" s="505"/>
      <c r="D17" s="505"/>
      <c r="E17" s="505"/>
      <c r="F17" s="505"/>
      <c r="G17" s="319"/>
      <c r="H17" s="773"/>
      <c r="I17" s="321"/>
      <c r="J17" s="317"/>
      <c r="K17" s="315"/>
      <c r="L17" s="346"/>
      <c r="M17" s="315"/>
      <c r="N17" s="316"/>
      <c r="O17" s="348"/>
      <c r="P17" s="773"/>
      <c r="Q17" s="762"/>
      <c r="R17" s="778"/>
      <c r="S17" s="440"/>
      <c r="T17" s="759"/>
      <c r="U17" s="762"/>
      <c r="V17" s="759"/>
      <c r="W17" s="762"/>
      <c r="X17" s="787"/>
      <c r="Y17" s="762"/>
      <c r="Z17" s="765"/>
      <c r="AA17" s="762"/>
      <c r="AB17" s="759"/>
      <c r="AC17" s="762"/>
      <c r="AD17" s="759"/>
      <c r="AE17" s="765"/>
      <c r="AF17" s="379"/>
      <c r="AG17" s="771"/>
      <c r="AH17" s="379"/>
      <c r="AI17" s="753"/>
      <c r="AJ17" s="756"/>
      <c r="AK17" s="379"/>
      <c r="AL17" s="310"/>
      <c r="AM17" s="317"/>
      <c r="AN17" s="310"/>
      <c r="AO17" s="315"/>
      <c r="AP17" s="339"/>
      <c r="AQ17" s="342"/>
      <c r="AR17" s="344"/>
      <c r="AS17" s="315"/>
      <c r="AT17" s="315"/>
      <c r="AU17" s="329"/>
      <c r="AV17" s="332" t="str">
        <f t="shared" ref="AV17:AV20" si="5">IF(AU17="","",IF(AU17="El control no se ejecuta por parte del responsable","Debil",IF(AU17="El control se ejecuta algunas veces por parte del responsable","Moderado",IF(AU17="El control se ejecuta de manera consistente por parte del responsable","Fuerte","Fuerte"))))</f>
        <v/>
      </c>
      <c r="AW17" s="323"/>
      <c r="AX17" s="326"/>
      <c r="AY17" s="326"/>
      <c r="AZ17" s="323"/>
      <c r="BA17" s="326"/>
      <c r="BB17" s="326"/>
    </row>
    <row r="18" spans="1:54">
      <c r="A18" s="310"/>
      <c r="B18" s="773"/>
      <c r="C18" s="505"/>
      <c r="D18" s="505"/>
      <c r="E18" s="505"/>
      <c r="F18" s="505"/>
      <c r="G18" s="319"/>
      <c r="H18" s="773"/>
      <c r="I18" s="321"/>
      <c r="J18" s="317"/>
      <c r="K18" s="315"/>
      <c r="L18" s="346"/>
      <c r="M18" s="315"/>
      <c r="N18" s="316"/>
      <c r="O18" s="348"/>
      <c r="P18" s="773"/>
      <c r="Q18" s="762"/>
      <c r="R18" s="778"/>
      <c r="S18" s="440"/>
      <c r="T18" s="759"/>
      <c r="U18" s="762"/>
      <c r="V18" s="759"/>
      <c r="W18" s="762"/>
      <c r="X18" s="787"/>
      <c r="Y18" s="762"/>
      <c r="Z18" s="765"/>
      <c r="AA18" s="762"/>
      <c r="AB18" s="759"/>
      <c r="AC18" s="762"/>
      <c r="AD18" s="759"/>
      <c r="AE18" s="765"/>
      <c r="AF18" s="379"/>
      <c r="AG18" s="771"/>
      <c r="AH18" s="379"/>
      <c r="AI18" s="753"/>
      <c r="AJ18" s="756"/>
      <c r="AK18" s="379"/>
      <c r="AL18" s="310"/>
      <c r="AM18" s="317"/>
      <c r="AN18" s="310"/>
      <c r="AO18" s="315"/>
      <c r="AP18" s="339"/>
      <c r="AQ18" s="342"/>
      <c r="AR18" s="344"/>
      <c r="AS18" s="315"/>
      <c r="AT18" s="315"/>
      <c r="AU18" s="329"/>
      <c r="AV18" s="332" t="str">
        <f t="shared" si="5"/>
        <v/>
      </c>
      <c r="AW18" s="323"/>
      <c r="AX18" s="326"/>
      <c r="AY18" s="326"/>
      <c r="AZ18" s="323"/>
      <c r="BA18" s="326"/>
      <c r="BB18" s="326"/>
    </row>
    <row r="19" spans="1:54">
      <c r="A19" s="310"/>
      <c r="B19" s="773"/>
      <c r="C19" s="505"/>
      <c r="D19" s="505"/>
      <c r="E19" s="505"/>
      <c r="F19" s="505"/>
      <c r="G19" s="319"/>
      <c r="H19" s="773"/>
      <c r="I19" s="321"/>
      <c r="J19" s="317"/>
      <c r="K19" s="315"/>
      <c r="L19" s="346"/>
      <c r="M19" s="315"/>
      <c r="N19" s="316"/>
      <c r="O19" s="348"/>
      <c r="P19" s="773"/>
      <c r="Q19" s="762"/>
      <c r="R19" s="778"/>
      <c r="S19" s="440"/>
      <c r="T19" s="759"/>
      <c r="U19" s="762"/>
      <c r="V19" s="759"/>
      <c r="W19" s="762"/>
      <c r="X19" s="787"/>
      <c r="Y19" s="762"/>
      <c r="Z19" s="765"/>
      <c r="AA19" s="762"/>
      <c r="AB19" s="759"/>
      <c r="AC19" s="762"/>
      <c r="AD19" s="759"/>
      <c r="AE19" s="765"/>
      <c r="AF19" s="379"/>
      <c r="AG19" s="771"/>
      <c r="AH19" s="379"/>
      <c r="AI19" s="753"/>
      <c r="AJ19" s="756"/>
      <c r="AK19" s="379"/>
      <c r="AL19" s="310"/>
      <c r="AM19" s="317"/>
      <c r="AN19" s="310"/>
      <c r="AO19" s="315"/>
      <c r="AP19" s="339"/>
      <c r="AQ19" s="342"/>
      <c r="AR19" s="344"/>
      <c r="AS19" s="315"/>
      <c r="AT19" s="315"/>
      <c r="AU19" s="329"/>
      <c r="AV19" s="332" t="str">
        <f t="shared" si="5"/>
        <v/>
      </c>
      <c r="AW19" s="323"/>
      <c r="AX19" s="326"/>
      <c r="AY19" s="326"/>
      <c r="AZ19" s="323"/>
      <c r="BA19" s="326"/>
      <c r="BB19" s="326"/>
    </row>
    <row r="20" spans="1:54">
      <c r="A20" s="310"/>
      <c r="B20" s="773"/>
      <c r="C20" s="505"/>
      <c r="D20" s="505"/>
      <c r="E20" s="505"/>
      <c r="F20" s="505"/>
      <c r="G20" s="320"/>
      <c r="H20" s="773"/>
      <c r="I20" s="321"/>
      <c r="J20" s="317"/>
      <c r="K20" s="315"/>
      <c r="L20" s="346"/>
      <c r="M20" s="315"/>
      <c r="N20" s="316"/>
      <c r="O20" s="349"/>
      <c r="P20" s="773"/>
      <c r="Q20" s="763"/>
      <c r="R20" s="779"/>
      <c r="S20" s="441"/>
      <c r="T20" s="760"/>
      <c r="U20" s="763"/>
      <c r="V20" s="760"/>
      <c r="W20" s="763"/>
      <c r="X20" s="788"/>
      <c r="Y20" s="763"/>
      <c r="Z20" s="766"/>
      <c r="AA20" s="763"/>
      <c r="AB20" s="760"/>
      <c r="AC20" s="763"/>
      <c r="AD20" s="760"/>
      <c r="AE20" s="766"/>
      <c r="AF20" s="380"/>
      <c r="AG20" s="772"/>
      <c r="AH20" s="380"/>
      <c r="AI20" s="754"/>
      <c r="AJ20" s="757"/>
      <c r="AK20" s="380"/>
      <c r="AL20" s="310"/>
      <c r="AM20" s="317"/>
      <c r="AN20" s="310"/>
      <c r="AO20" s="315"/>
      <c r="AP20" s="340"/>
      <c r="AQ20" s="342"/>
      <c r="AR20" s="345"/>
      <c r="AS20" s="315"/>
      <c r="AT20" s="315"/>
      <c r="AU20" s="330"/>
      <c r="AV20" s="333" t="str">
        <f t="shared" si="5"/>
        <v/>
      </c>
      <c r="AW20" s="324"/>
      <c r="AX20" s="327"/>
      <c r="AY20" s="327"/>
      <c r="AZ20" s="324"/>
      <c r="BA20" s="327"/>
      <c r="BB20" s="327"/>
    </row>
    <row r="21" spans="1:54">
      <c r="A21" s="310" t="s">
        <v>266</v>
      </c>
      <c r="B21" s="773" t="s">
        <v>890</v>
      </c>
      <c r="C21" s="505" t="s">
        <v>89</v>
      </c>
      <c r="D21" s="505" t="s">
        <v>89</v>
      </c>
      <c r="E21" s="505" t="s">
        <v>89</v>
      </c>
      <c r="F21" s="505" t="s">
        <v>89</v>
      </c>
      <c r="G21" s="318" t="s">
        <v>54</v>
      </c>
      <c r="H21" s="773" t="s">
        <v>891</v>
      </c>
      <c r="I21" s="321" t="s">
        <v>75</v>
      </c>
      <c r="J21" s="317">
        <f>IF(I21="","",IF(I21="Mas de 1 vez al año",5,IF(I21="Al menos 1 vez en el ultimo año",4,IF(I21="Al menos 1 vez en los ultimos 2 años",3,IF(I21="Al menos 1 vez en los ultimos 5 años",2,IF(I21="No se ha presentado en los ultimos 5 años",1,))))))</f>
        <v>1</v>
      </c>
      <c r="K21" s="315" t="str">
        <f>IF(J21&lt;=0,"",IF(J21&lt;=1,"Rara Vez",IF(J21&lt;=2,"Improbable",IF(J21&lt;=3,"Posible",IF(J21&lt;=4,"Probable","Casi seguro")))))</f>
        <v>Rara Vez</v>
      </c>
      <c r="L21" s="346">
        <v>14</v>
      </c>
      <c r="M21" s="315" t="str">
        <f>IF(L21&lt;=0,"",IF(L21&lt;=5,"Moderado",IF(L21&lt;=11,"Mayor",IF(L21&lt;=20,"Catastrofico","Catastrofico"))))</f>
        <v>Catastrofico</v>
      </c>
      <c r="N21" s="316" t="str">
        <f>IF(OR(AND(K21="RaraVez",M21="Insignificante"),AND(K21="Rara Vez",M21="Menor"),AND(K21="Improbable",M21="Insignificante"),AND(K21="Improbable",M21="Menor")),"Bajo",IF(OR(AND(K21="Rara Vez",M21="Moderado"),AND(K21="Improbable",M21="Moderado"),AND(K21="Posible",M21="Menor"),AND(K21="Probable",M21="Insignificante")),"Moderado",IF(OR(AND(K21="Rara Vez",M21="Mayor"),AND(K21="Improbable",M21="Mayor"),AND(K21="Posible",M21="Moderado"),AND(K21="Probable",M21="Moderado"),AND(K21="Probable",M21="Menor"),AND(K21="Casi seguro",M21="Insignificante"),AND(K21="Casi seguro",M21="Menor")),"Alto",IF(OR(AND(K21="Rara Vez",M21="Catastrofico"),AND(K21="Improbable",M21="Catastrofico"),AND(K21="Posible",M21="Catastrofico"),AND(K21="Posible",M21="Mayor"),AND(K21="Probable",M21="Catastrofico"),AND(K21="Probable",M21="Mayor"),AND(K21="Casi seguro",M21="Moderado"),AND(K21="Casi seguro",M21="Mayor"),AND(K21="Casi seguro",M21="Catastrofico")),"Extremo",""))))</f>
        <v>Extremo</v>
      </c>
      <c r="O21" s="353">
        <v>1</v>
      </c>
      <c r="P21" s="773" t="s">
        <v>892</v>
      </c>
      <c r="Q21" s="761" t="s">
        <v>67</v>
      </c>
      <c r="R21" s="751">
        <f>IF(Q21="","",IF(Q21="Asignado",15,IF(Q21="No Asigando",0,)))</f>
        <v>15</v>
      </c>
      <c r="S21" s="761" t="s">
        <v>68</v>
      </c>
      <c r="T21" s="758">
        <f>IF(S21="","",IF(S21="Adecuado",15,IF(S21="inadecuado",0,)))</f>
        <v>15</v>
      </c>
      <c r="U21" s="761" t="s">
        <v>69</v>
      </c>
      <c r="V21" s="758">
        <f>IF(U21="","",IF(U21="Oportuna",15,IF(U21="inoportuna",0,)))</f>
        <v>15</v>
      </c>
      <c r="W21" s="761" t="s">
        <v>70</v>
      </c>
      <c r="X21" s="758">
        <f>IF(W21="","",IF(W21="Prevenir",15,IF(W21="Detectar",10,IF(W21="No es control",0,))))</f>
        <v>15</v>
      </c>
      <c r="Y21" s="439" t="s">
        <v>71</v>
      </c>
      <c r="Z21" s="758">
        <f>IF(Y21="","",IF(Y21="Confiable",15,IF(Y21="No confiable",0,)))</f>
        <v>15</v>
      </c>
      <c r="AA21" s="761" t="s">
        <v>72</v>
      </c>
      <c r="AB21" s="758">
        <f>IF(AA21="","",IF(AA21="Se investigan y resuelven oportunamente",15,IF(AA21="Nose investigan y resuelven oportunamente",0,)))</f>
        <v>15</v>
      </c>
      <c r="AC21" s="761" t="s">
        <v>73</v>
      </c>
      <c r="AD21" s="783">
        <f>IF(AC21="","",IF(AC21="Completa",10,IF(AC21="Incompleta,No existe",5,)))</f>
        <v>10</v>
      </c>
      <c r="AE21" s="758">
        <f>+R21+T21+V21+X21+Z21+AB21+AD21</f>
        <v>100</v>
      </c>
      <c r="AF21" s="751" t="str">
        <f>IF(AE21&lt;=0,"",IF(AE21=0,"NA",IF(AE21&lt;=85,"Debil",IF(AE21&lt;=95,"Moderado",IF(AE21&lt;=100,"Fuerte","Fuerte")))))</f>
        <v>Fuerte</v>
      </c>
      <c r="AG21" s="770" t="s">
        <v>74</v>
      </c>
      <c r="AH21" s="751" t="str">
        <f>IF(AG21="","",IF(AG21="El control no se ejecuta por parte del responsable","Debil",IF(AG21="El control se ejecuta algunas veces por parte del responsable","Moderado",IF(AG21="El control se ejecuta de manera consistente por parte del responsable","Fuerte",IF(AG21="NA","NA","""")))))</f>
        <v>Fuerte</v>
      </c>
      <c r="AI21" s="752" t="str">
        <f t="shared" ref="AI21" si="6">IF(OR(AND(AF21="Fuerte",AH21="Fuerte")),"Fuerte",IF(OR(AND(AF21="Fuerte",AH21="Moderado")),"Moderado",IF(OR(AND(AF21="Fuerte",AH21="Debil")),"Debil",IF(OR(AND(AF21="Moderado",AH21="Fuerte")),"Moderado",IF(OR(AND(AF21="Moderado",AH21="Moderado")),"Moderado",IF(OR(AND(AF21="Moderado",AH21="Debil")),"Debil",IF(OR(AND(AF21="Debil",AH21="Fuerte")),"Debil",IF(OR(AND(AF21="Debil",AH21="Moderado")),"Debil",IF(OR(AND(AF21="Debil",AH21="Debil")),"Debil",IF(OR(AND(AH21="NA")),"NA"))))))))))</f>
        <v>Fuerte</v>
      </c>
      <c r="AJ21" s="755">
        <f>IF(AI21="","",IF(AI21="Fuerte",100,IF(AI21="Moderado",50,IF(AI21="Debil",0,))))</f>
        <v>100</v>
      </c>
      <c r="AK21" s="751" t="str">
        <f t="shared" ref="AK21" si="7">IF(OR(AND(AI21="Fuerte")),"No",IF(OR(AND(AI21="Moderado")),"Si",IF(OR(AND(AI21="Debil")),"Si",IF(OR(AND(AI21="NA")),"NA"))))</f>
        <v>No</v>
      </c>
      <c r="AL21" s="310">
        <f>COUNTA(O21,O22,O23,O24,O25)</f>
        <v>1</v>
      </c>
      <c r="AM21" s="317">
        <f>(+AJ21+AJ22+AJ23+AJ24+AJ25)/AL21</f>
        <v>100</v>
      </c>
      <c r="AN21" s="310" t="str">
        <f>IF(AM21&lt;0,"",IF(AM21&lt;50,"Debil",IF(AM21&lt;=99,"Moderado",IF(AM21&lt;=100,"Fuerte","Fuerte"))))</f>
        <v>Fuerte</v>
      </c>
      <c r="AO21" s="315" t="s">
        <v>26</v>
      </c>
      <c r="AP21" s="338" t="str">
        <f>IF(OR(AND(AN21="Fuerte",AO21="directamente")),"2",IF(OR(AND(AN21="Fuerte",AO21="no disminuye")),"0",IF(OR(AND(AN21="Moderado",AO21="directamente")),"1",IF(OR(AND(AN21="Moderado",AO21="no disminuye")),"0",IF(OR(AND(AN21="Debil",AO21="directamente")),"0",IF(OR(AND(AN21="Debil",AO21="no disminuye")),"0",""))))))</f>
        <v>2</v>
      </c>
      <c r="AQ21" s="341">
        <f>+J21-AP21</f>
        <v>-1</v>
      </c>
      <c r="AR21" s="343">
        <f>+J21-AP21</f>
        <v>-1</v>
      </c>
      <c r="AS21" s="315" t="str">
        <f>IF(AQ21&lt;-1,"",IF(AQ21&lt;=1,"Rara Vez",IF(AQ21&lt;=2,"Improbable",IF(AQ21&lt;=3,"Posible",IF(AQ21&lt;=4,"Probable","Casi seguro")))))</f>
        <v>Rara Vez</v>
      </c>
      <c r="AT21" s="315" t="str">
        <f>IF(L21&lt;=0,"",IF(L21&lt;=5,"Moderado",IF(L21&lt;=11,"Mayor",IF(L21&lt;=20,"Catastrofico","Catastrofico"))))</f>
        <v>Catastrofico</v>
      </c>
      <c r="AU21" s="328" t="str">
        <f>IF(OR(AND(AS21="RaraVez",AT21="Insignificante"),AND(AS21="Rara Vez",AT21="Menor"),AND(AS21="Improbable",AT21="Insignificante"),AND(AS21="Improbable",AT21="Menor")),"Bajo",IF(OR(AND(AS21="Rara Vez",AT21="Moderado"),AND(AS21="Improbable",AT21="Moderado"),AND(AS21="Posible",AT21="Menor"),AND(AS21="Probable",AT21="Insignificante")),"Moderado",IF(OR(AND(AS21="Rara Vez",AT21="Mayor"),AND(AS21="Improbable",AT21="Mayor"),AND(AS21="Posible",AT21="Moderado"),AND(AS21="Probable",AT21="Moderado"),AND(AS21="Probable",AT21="Menor"),AND(AS21="Casi seguro",AT21="Insignificante"),AND(AS21="Casi seguro",AT21="Menor")),"Alto",IF(OR(AND(AS21="Rara Vez",AT21="Catastrofico"),AND(AS21="Improbable",AT21="Catastrofico"),AND(AS21="Posible",AT21="Catastrofico"),AND(AS21="Posible",AT21="Mayor"),AND(AS21="Probable",AT21="Catastrofico"),AND(AS21="Probable",AT21="Mayor"),AND(AS21="Casi seguro",AT21="Moderado"),AND(AS21="Casi seguro",AT21="Mayor"),AND(AS21="Casi seguro",AT21="Catastrofico")),"Extremo",""))))</f>
        <v>Extremo</v>
      </c>
      <c r="AV21" s="331" t="str">
        <f>IF(AU21="","",IF(AU21="Extremo","Evitar el riesgo",IF(AU21="Alto","Compartir el riesgo",IF(AU21="Moderado","Reducir el riesgo",IF(AU21="Bajo","Reducir el riesgo")))))</f>
        <v>Evitar el riesgo</v>
      </c>
      <c r="AW21" s="322"/>
      <c r="AX21" s="750"/>
      <c r="AY21" s="750"/>
      <c r="AZ21" s="322"/>
      <c r="BA21" s="325"/>
      <c r="BB21" s="322"/>
    </row>
    <row r="22" spans="1:54">
      <c r="A22" s="310"/>
      <c r="B22" s="773"/>
      <c r="C22" s="505"/>
      <c r="D22" s="505"/>
      <c r="E22" s="505"/>
      <c r="F22" s="505"/>
      <c r="G22" s="319"/>
      <c r="H22" s="773"/>
      <c r="I22" s="321"/>
      <c r="J22" s="317"/>
      <c r="K22" s="315"/>
      <c r="L22" s="346"/>
      <c r="M22" s="315"/>
      <c r="N22" s="316"/>
      <c r="O22" s="348"/>
      <c r="P22" s="773"/>
      <c r="Q22" s="762"/>
      <c r="R22" s="379"/>
      <c r="S22" s="762"/>
      <c r="T22" s="759"/>
      <c r="U22" s="762"/>
      <c r="V22" s="759"/>
      <c r="W22" s="762"/>
      <c r="X22" s="759"/>
      <c r="Y22" s="440"/>
      <c r="Z22" s="759"/>
      <c r="AA22" s="762"/>
      <c r="AB22" s="759"/>
      <c r="AC22" s="762"/>
      <c r="AD22" s="784"/>
      <c r="AE22" s="759"/>
      <c r="AF22" s="379"/>
      <c r="AG22" s="771"/>
      <c r="AH22" s="379"/>
      <c r="AI22" s="753"/>
      <c r="AJ22" s="756"/>
      <c r="AK22" s="379"/>
      <c r="AL22" s="310"/>
      <c r="AM22" s="317"/>
      <c r="AN22" s="310"/>
      <c r="AO22" s="315"/>
      <c r="AP22" s="339"/>
      <c r="AQ22" s="342"/>
      <c r="AR22" s="344"/>
      <c r="AS22" s="315"/>
      <c r="AT22" s="315"/>
      <c r="AU22" s="329"/>
      <c r="AV22" s="332" t="str">
        <f t="shared" ref="AV22:AV25" si="8">IF(AU22="","",IF(AU22="El control no se ejecuta por parte del responsable","Debil",IF(AU22="El control se ejecuta algunas veces por parte del responsable","Moderado",IF(AU22="El control se ejecuta de manera consistente por parte del responsable","Fuerte","Fuerte"))))</f>
        <v/>
      </c>
      <c r="AW22" s="323"/>
      <c r="AX22" s="326"/>
      <c r="AY22" s="326"/>
      <c r="AZ22" s="323"/>
      <c r="BA22" s="326"/>
      <c r="BB22" s="326"/>
    </row>
    <row r="23" spans="1:54">
      <c r="A23" s="310"/>
      <c r="B23" s="773"/>
      <c r="C23" s="505"/>
      <c r="D23" s="505"/>
      <c r="E23" s="505"/>
      <c r="F23" s="505"/>
      <c r="G23" s="319"/>
      <c r="H23" s="773"/>
      <c r="I23" s="321"/>
      <c r="J23" s="317"/>
      <c r="K23" s="315"/>
      <c r="L23" s="346"/>
      <c r="M23" s="315"/>
      <c r="N23" s="316"/>
      <c r="O23" s="348"/>
      <c r="P23" s="773"/>
      <c r="Q23" s="762"/>
      <c r="R23" s="379"/>
      <c r="S23" s="762"/>
      <c r="T23" s="759"/>
      <c r="U23" s="762"/>
      <c r="V23" s="759"/>
      <c r="W23" s="762"/>
      <c r="X23" s="759"/>
      <c r="Y23" s="440"/>
      <c r="Z23" s="759"/>
      <c r="AA23" s="762"/>
      <c r="AB23" s="759"/>
      <c r="AC23" s="762"/>
      <c r="AD23" s="784"/>
      <c r="AE23" s="759"/>
      <c r="AF23" s="379"/>
      <c r="AG23" s="771"/>
      <c r="AH23" s="379"/>
      <c r="AI23" s="753"/>
      <c r="AJ23" s="756"/>
      <c r="AK23" s="379"/>
      <c r="AL23" s="310"/>
      <c r="AM23" s="317"/>
      <c r="AN23" s="310"/>
      <c r="AO23" s="315"/>
      <c r="AP23" s="339"/>
      <c r="AQ23" s="342"/>
      <c r="AR23" s="344"/>
      <c r="AS23" s="315"/>
      <c r="AT23" s="315"/>
      <c r="AU23" s="329"/>
      <c r="AV23" s="332" t="str">
        <f t="shared" si="8"/>
        <v/>
      </c>
      <c r="AW23" s="323"/>
      <c r="AX23" s="326"/>
      <c r="AY23" s="326"/>
      <c r="AZ23" s="323"/>
      <c r="BA23" s="326"/>
      <c r="BB23" s="326"/>
    </row>
    <row r="24" spans="1:54">
      <c r="A24" s="310"/>
      <c r="B24" s="773"/>
      <c r="C24" s="505"/>
      <c r="D24" s="505"/>
      <c r="E24" s="505"/>
      <c r="F24" s="505"/>
      <c r="G24" s="319"/>
      <c r="H24" s="773"/>
      <c r="I24" s="321"/>
      <c r="J24" s="317"/>
      <c r="K24" s="315"/>
      <c r="L24" s="346"/>
      <c r="M24" s="315"/>
      <c r="N24" s="316"/>
      <c r="O24" s="348"/>
      <c r="P24" s="773"/>
      <c r="Q24" s="762"/>
      <c r="R24" s="379"/>
      <c r="S24" s="762"/>
      <c r="T24" s="759"/>
      <c r="U24" s="762"/>
      <c r="V24" s="759"/>
      <c r="W24" s="762"/>
      <c r="X24" s="759"/>
      <c r="Y24" s="440"/>
      <c r="Z24" s="759"/>
      <c r="AA24" s="762"/>
      <c r="AB24" s="759"/>
      <c r="AC24" s="762"/>
      <c r="AD24" s="784"/>
      <c r="AE24" s="759"/>
      <c r="AF24" s="379"/>
      <c r="AG24" s="771"/>
      <c r="AH24" s="379"/>
      <c r="AI24" s="753"/>
      <c r="AJ24" s="756"/>
      <c r="AK24" s="379"/>
      <c r="AL24" s="310"/>
      <c r="AM24" s="317"/>
      <c r="AN24" s="310"/>
      <c r="AO24" s="315"/>
      <c r="AP24" s="339"/>
      <c r="AQ24" s="342"/>
      <c r="AR24" s="344"/>
      <c r="AS24" s="315"/>
      <c r="AT24" s="315"/>
      <c r="AU24" s="329"/>
      <c r="AV24" s="332" t="str">
        <f t="shared" si="8"/>
        <v/>
      </c>
      <c r="AW24" s="323"/>
      <c r="AX24" s="326"/>
      <c r="AY24" s="326"/>
      <c r="AZ24" s="323"/>
      <c r="BA24" s="326"/>
      <c r="BB24" s="326"/>
    </row>
    <row r="25" spans="1:54">
      <c r="A25" s="310"/>
      <c r="B25" s="773"/>
      <c r="C25" s="505"/>
      <c r="D25" s="505"/>
      <c r="E25" s="505"/>
      <c r="F25" s="505"/>
      <c r="G25" s="320"/>
      <c r="H25" s="773"/>
      <c r="I25" s="321"/>
      <c r="J25" s="317"/>
      <c r="K25" s="315"/>
      <c r="L25" s="346"/>
      <c r="M25" s="315"/>
      <c r="N25" s="316"/>
      <c r="O25" s="349"/>
      <c r="P25" s="773"/>
      <c r="Q25" s="763"/>
      <c r="R25" s="380"/>
      <c r="S25" s="763"/>
      <c r="T25" s="760"/>
      <c r="U25" s="763"/>
      <c r="V25" s="760"/>
      <c r="W25" s="763"/>
      <c r="X25" s="760"/>
      <c r="Y25" s="441"/>
      <c r="Z25" s="760"/>
      <c r="AA25" s="763"/>
      <c r="AB25" s="760"/>
      <c r="AC25" s="763"/>
      <c r="AD25" s="785"/>
      <c r="AE25" s="760"/>
      <c r="AF25" s="380"/>
      <c r="AG25" s="772"/>
      <c r="AH25" s="380"/>
      <c r="AI25" s="754"/>
      <c r="AJ25" s="757"/>
      <c r="AK25" s="380"/>
      <c r="AL25" s="310"/>
      <c r="AM25" s="317"/>
      <c r="AN25" s="310"/>
      <c r="AO25" s="315"/>
      <c r="AP25" s="340"/>
      <c r="AQ25" s="342"/>
      <c r="AR25" s="345"/>
      <c r="AS25" s="315"/>
      <c r="AT25" s="315"/>
      <c r="AU25" s="330"/>
      <c r="AV25" s="333" t="str">
        <f t="shared" si="8"/>
        <v/>
      </c>
      <c r="AW25" s="324"/>
      <c r="AX25" s="327"/>
      <c r="AY25" s="327"/>
      <c r="AZ25" s="324"/>
      <c r="BA25" s="327"/>
      <c r="BB25" s="327"/>
    </row>
    <row r="26" spans="1:54">
      <c r="A26" s="310" t="s">
        <v>893</v>
      </c>
      <c r="B26" s="773" t="s">
        <v>731</v>
      </c>
      <c r="C26" s="505" t="s">
        <v>66</v>
      </c>
      <c r="D26" s="505" t="s">
        <v>66</v>
      </c>
      <c r="E26" s="505" t="s">
        <v>66</v>
      </c>
      <c r="F26" s="505" t="s">
        <v>66</v>
      </c>
      <c r="G26" s="318" t="s">
        <v>54</v>
      </c>
      <c r="H26" s="773" t="s">
        <v>894</v>
      </c>
      <c r="I26" s="321" t="s">
        <v>297</v>
      </c>
      <c r="J26" s="317">
        <f>IF(I26="","",IF(I26="Mas de 1 vez al año",5,IF(I26="Al menos 1 vez en el ultimo año",4,IF(I26="Al menos 1 vez en los ultimos 2 años",3,IF(I26="Al menos 1 vez en los ultimos 5 años",2,IF(I26="No se ha presentado en los ultimos 5 años",1,))))))</f>
        <v>4</v>
      </c>
      <c r="K26" s="315" t="str">
        <f>IF(J26&lt;=0,"",IF(J26&lt;=1,"Rara Vez",IF(J26&lt;=2,"Improbable",IF(J26&lt;=3,"Posible",IF(J26&lt;=4,"Probable","Casi seguro")))))</f>
        <v>Probable</v>
      </c>
      <c r="L26" s="346">
        <v>17</v>
      </c>
      <c r="M26" s="315" t="str">
        <f>IF(L26&lt;=0,"",IF(L26&lt;=5,"Moderado",IF(L26&lt;=11,"Mayor",IF(L26&lt;=20,"Catastrofico","Catastrofico"))))</f>
        <v>Catastrofico</v>
      </c>
      <c r="N26" s="316" t="str">
        <f>IF(OR(AND(K26="RaraVez",M26="Insignificante"),AND(K26="Rara Vez",M26="Menor"),AND(K26="Improbable",M26="Insignificante"),AND(K26="Improbable",M26="Menor")),"Bajo",IF(OR(AND(K26="Rara Vez",M26="Moderado"),AND(K26="Improbable",M26="Moderado"),AND(K26="Posible",M26="Menor"),AND(K26="Probable",M26="Insignificante")),"Moderado",IF(OR(AND(K26="Rara Vez",M26="Mayor"),AND(K26="Improbable",M26="Mayor"),AND(K26="Posible",M26="Moderado"),AND(K26="Probable",M26="Moderado"),AND(K26="Probable",M26="Menor"),AND(K26="Casi seguro",M26="Insignificante"),AND(K26="Casi seguro",M26="Menor")),"Alto",IF(OR(AND(K26="Rara Vez",M26="Catastrofico"),AND(K26="Improbable",M26="Catastrofico"),AND(K26="Posible",M26="Catastrofico"),AND(K26="Posible",M26="Mayor"),AND(K26="Probable",M26="Catastrofico"),AND(K26="Probable",M26="Mayor"),AND(K26="Casi seguro",M26="Moderado"),AND(K26="Casi seguro",M26="Mayor"),AND(K26="Casi seguro",M26="Catastrofico")),"Extremo",""))))</f>
        <v>Extremo</v>
      </c>
      <c r="O26" s="353">
        <v>1</v>
      </c>
      <c r="P26" s="773" t="s">
        <v>895</v>
      </c>
      <c r="Q26" s="761" t="s">
        <v>67</v>
      </c>
      <c r="R26" s="751">
        <f>IF(Q26="","",IF(Q26="Asignado",15,IF(Q26="No Asigando",0,)))</f>
        <v>15</v>
      </c>
      <c r="S26" s="761" t="s">
        <v>68</v>
      </c>
      <c r="T26" s="764">
        <f>IF(S26="","",IF(S26="Adecuado",15,IF(S26="inadecuado",0,)))</f>
        <v>15</v>
      </c>
      <c r="U26" s="761" t="s">
        <v>69</v>
      </c>
      <c r="V26" s="764">
        <f>IF(U26="","",IF(U26="Oportuna",15,IF(U26="inoportuna",0,)))</f>
        <v>15</v>
      </c>
      <c r="W26" s="761" t="s">
        <v>70</v>
      </c>
      <c r="X26" s="758">
        <f>IF(W26="","",IF(W26="Prevenir",15,IF(W26="Detectar",10,IF(W26="No es control",0,))))</f>
        <v>15</v>
      </c>
      <c r="Y26" s="761" t="s">
        <v>71</v>
      </c>
      <c r="Z26" s="758">
        <f>IF(Y26="","",IF(Y26="Confiable",15,IF(Y26="No confiable",0,)))</f>
        <v>15</v>
      </c>
      <c r="AA26" s="761" t="s">
        <v>72</v>
      </c>
      <c r="AB26" s="780">
        <f>IF(AA26="","",IF(AA26="Se investigan y resuelven oportunamente",15,IF(AA26="Nose investigan y resuelven oportunamente",0,)))</f>
        <v>15</v>
      </c>
      <c r="AC26" s="761" t="s">
        <v>73</v>
      </c>
      <c r="AD26" s="764">
        <f>IF(AC26="","",IF(AC26="Completa",10,IF(AC26="Incompleta,No existe",5,)))</f>
        <v>10</v>
      </c>
      <c r="AE26" s="774">
        <f>+R26+T26+V26+X26+Z26+AB26+AD26</f>
        <v>100</v>
      </c>
      <c r="AF26" s="777" t="str">
        <f>IF(AE26&lt;=0,"",IF(AE26=0,"NA",IF(AE26&lt;=85,"Debil",IF(AE26&lt;=95,"Moderado",IF(AE26&lt;=100,"Fuerte","Fuerte")))))</f>
        <v>Fuerte</v>
      </c>
      <c r="AG26" s="770" t="s">
        <v>74</v>
      </c>
      <c r="AH26" s="751" t="str">
        <f>IF(AG26="","",IF(AG26="El control no se ejecuta por parte del responsable","Debil",IF(AG26="El control se ejecuta algunas veces por parte del responsable","Moderado",IF(AG26="El control se ejecuta de manera consistente por parte del responsable","Fuerte",IF(AG26="NA","NA","""")))))</f>
        <v>Fuerte</v>
      </c>
      <c r="AI26" s="752" t="str">
        <f t="shared" ref="AI26" si="9">IF(OR(AND(AF26="Fuerte",AH26="Fuerte")),"Fuerte",IF(OR(AND(AF26="Fuerte",AH26="Moderado")),"Moderado",IF(OR(AND(AF26="Fuerte",AH26="Debil")),"Debil",IF(OR(AND(AF26="Moderado",AH26="Fuerte")),"Moderado",IF(OR(AND(AF26="Moderado",AH26="Moderado")),"Moderado",IF(OR(AND(AF26="Moderado",AH26="Debil")),"Debil",IF(OR(AND(AF26="Debil",AH26="Fuerte")),"Debil",IF(OR(AND(AF26="Debil",AH26="Moderado")),"Debil",IF(OR(AND(AF26="Debil",AH26="Debil")),"Debil",IF(OR(AND(AH26="NA")),"NA"))))))))))</f>
        <v>Fuerte</v>
      </c>
      <c r="AJ26" s="755">
        <f>IF(AI26="","",IF(AI26="Fuerte",100,IF(AI26="Moderado",50,IF(AI26="Debil",0,))))</f>
        <v>100</v>
      </c>
      <c r="AK26" s="751" t="str">
        <f t="shared" ref="AK26" si="10">IF(OR(AND(AI26="Fuerte")),"No",IF(OR(AND(AI26="Moderado")),"Si",IF(OR(AND(AI26="Debil")),"Si",IF(OR(AND(AI26="NA")),"NA"))))</f>
        <v>No</v>
      </c>
      <c r="AL26" s="310">
        <f>COUNTA(O26,O27,O28,O29,O30)</f>
        <v>1</v>
      </c>
      <c r="AM26" s="317">
        <f>(+AJ26+AJ27+AJ28+AJ29+AJ30)/AL26</f>
        <v>100</v>
      </c>
      <c r="AN26" s="310" t="str">
        <f>IF(AM26&lt;0,"",IF(AM26&lt;50,"Debil",IF(AM26&lt;=99,"Moderado",IF(AM26&lt;=100,"Fuerte","Fuerte"))))</f>
        <v>Fuerte</v>
      </c>
      <c r="AO26" s="315" t="s">
        <v>26</v>
      </c>
      <c r="AP26" s="338" t="str">
        <f>IF(OR(AND(AN26="Fuerte",AO26="directamente")),"2",IF(OR(AND(AN26="Fuerte",AO26="no disminuye")),"0",IF(OR(AND(AN26="Moderado",AO26="directamente")),"1",IF(OR(AND(AN26="Moderado",AO26="no disminuye")),"0",IF(OR(AND(AN26="Debil",AO26="directamente")),"0",IF(OR(AND(AN26="Debil",AO26="no disminuye")),"0",""))))))</f>
        <v>2</v>
      </c>
      <c r="AQ26" s="341">
        <f>+J26-AP26</f>
        <v>2</v>
      </c>
      <c r="AR26" s="343">
        <f>+J26-AP26</f>
        <v>2</v>
      </c>
      <c r="AS26" s="315" t="str">
        <f>IF(AQ26&lt;-1,"",IF(AQ26&lt;=1,"Rara Vez",IF(AQ26&lt;=2,"Improbable",IF(AQ26&lt;=3,"Posible",IF(AQ26&lt;=4,"Probable","Casi seguro")))))</f>
        <v>Improbable</v>
      </c>
      <c r="AT26" s="315" t="str">
        <f>IF(L26&lt;=0,"",IF(L26&lt;=5,"Moderado",IF(L26&lt;=11,"Mayor",IF(L26&lt;=20,"Catastrofico","Catastrofico"))))</f>
        <v>Catastrofico</v>
      </c>
      <c r="AU26" s="328" t="str">
        <f>IF(OR(AND(AS26="RaraVez",AT26="Insignificante"),AND(AS26="Rara Vez",AT26="Menor"),AND(AS26="Improbable",AT26="Insignificante"),AND(AS26="Improbable",AT26="Menor")),"Bajo",IF(OR(AND(AS26="Rara Vez",AT26="Moderado"),AND(AS26="Improbable",AT26="Moderado"),AND(AS26="Posible",AT26="Menor"),AND(AS26="Probable",AT26="Insignificante")),"Moderado",IF(OR(AND(AS26="Rara Vez",AT26="Mayor"),AND(AS26="Improbable",AT26="Mayor"),AND(AS26="Posible",AT26="Moderado"),AND(AS26="Probable",AT26="Moderado"),AND(AS26="Probable",AT26="Menor"),AND(AS26="Casi seguro",AT26="Insignificante"),AND(AS26="Casi seguro",AT26="Menor")),"Alto",IF(OR(AND(AS26="Rara Vez",AT26="Catastrofico"),AND(AS26="Improbable",AT26="Catastrofico"),AND(AS26="Posible",AT26="Catastrofico"),AND(AS26="Posible",AT26="Mayor"),AND(AS26="Probable",AT26="Catastrofico"),AND(AS26="Probable",AT26="Mayor"),AND(AS26="Casi seguro",AT26="Moderado"),AND(AS26="Casi seguro",AT26="Mayor"),AND(AS26="Casi seguro",AT26="Catastrofico")),"Extremo",""))))</f>
        <v>Extremo</v>
      </c>
      <c r="AV26" s="331" t="str">
        <f>IF(AU26="","",IF(AU26="Extremo","Evitar el riesgo",IF(AU26="Alto","Compartir el riesgo",IF(AU26="Moderado","Reducir el riesgo",IF(AU26="Bajo","Reducir el riesgo")))))</f>
        <v>Evitar el riesgo</v>
      </c>
      <c r="AW26" s="322"/>
      <c r="AX26" s="750"/>
      <c r="AY26" s="750"/>
      <c r="AZ26" s="322"/>
      <c r="BA26" s="322"/>
      <c r="BB26" s="322"/>
    </row>
    <row r="27" spans="1:54">
      <c r="A27" s="310"/>
      <c r="B27" s="773"/>
      <c r="C27" s="505"/>
      <c r="D27" s="505"/>
      <c r="E27" s="505"/>
      <c r="F27" s="505"/>
      <c r="G27" s="319"/>
      <c r="H27" s="773"/>
      <c r="I27" s="321"/>
      <c r="J27" s="317"/>
      <c r="K27" s="315"/>
      <c r="L27" s="346"/>
      <c r="M27" s="315"/>
      <c r="N27" s="316"/>
      <c r="O27" s="348"/>
      <c r="P27" s="773"/>
      <c r="Q27" s="762"/>
      <c r="R27" s="379"/>
      <c r="S27" s="762"/>
      <c r="T27" s="765"/>
      <c r="U27" s="762"/>
      <c r="V27" s="765"/>
      <c r="W27" s="762"/>
      <c r="X27" s="759"/>
      <c r="Y27" s="762"/>
      <c r="Z27" s="759"/>
      <c r="AA27" s="762"/>
      <c r="AB27" s="781"/>
      <c r="AC27" s="762"/>
      <c r="AD27" s="765"/>
      <c r="AE27" s="775"/>
      <c r="AF27" s="778"/>
      <c r="AG27" s="771"/>
      <c r="AH27" s="379"/>
      <c r="AI27" s="753"/>
      <c r="AJ27" s="756"/>
      <c r="AK27" s="379"/>
      <c r="AL27" s="310"/>
      <c r="AM27" s="317"/>
      <c r="AN27" s="310"/>
      <c r="AO27" s="315"/>
      <c r="AP27" s="339"/>
      <c r="AQ27" s="342"/>
      <c r="AR27" s="344"/>
      <c r="AS27" s="315"/>
      <c r="AT27" s="315"/>
      <c r="AU27" s="329"/>
      <c r="AV27" s="332" t="str">
        <f t="shared" ref="AV27:AV30" si="11">IF(AU27="","",IF(AU27="El control no se ejecuta por parte del responsable","Debil",IF(AU27="El control se ejecuta algunas veces por parte del responsable","Moderado",IF(AU27="El control se ejecuta de manera consistente por parte del responsable","Fuerte","Fuerte"))))</f>
        <v/>
      </c>
      <c r="AW27" s="323"/>
      <c r="AX27" s="326"/>
      <c r="AY27" s="326"/>
      <c r="AZ27" s="323"/>
      <c r="BA27" s="323"/>
      <c r="BB27" s="323"/>
    </row>
    <row r="28" spans="1:54">
      <c r="A28" s="310"/>
      <c r="B28" s="773"/>
      <c r="C28" s="505"/>
      <c r="D28" s="505"/>
      <c r="E28" s="505"/>
      <c r="F28" s="505"/>
      <c r="G28" s="319"/>
      <c r="H28" s="773"/>
      <c r="I28" s="321"/>
      <c r="J28" s="317"/>
      <c r="K28" s="315"/>
      <c r="L28" s="346"/>
      <c r="M28" s="315"/>
      <c r="N28" s="316"/>
      <c r="O28" s="348"/>
      <c r="P28" s="773"/>
      <c r="Q28" s="762"/>
      <c r="R28" s="379"/>
      <c r="S28" s="762"/>
      <c r="T28" s="765"/>
      <c r="U28" s="762"/>
      <c r="V28" s="765"/>
      <c r="W28" s="762"/>
      <c r="X28" s="759"/>
      <c r="Y28" s="762"/>
      <c r="Z28" s="759"/>
      <c r="AA28" s="762"/>
      <c r="AB28" s="781"/>
      <c r="AC28" s="762"/>
      <c r="AD28" s="765"/>
      <c r="AE28" s="775"/>
      <c r="AF28" s="778"/>
      <c r="AG28" s="771"/>
      <c r="AH28" s="379"/>
      <c r="AI28" s="753"/>
      <c r="AJ28" s="756"/>
      <c r="AK28" s="379"/>
      <c r="AL28" s="310"/>
      <c r="AM28" s="317"/>
      <c r="AN28" s="310"/>
      <c r="AO28" s="315"/>
      <c r="AP28" s="339"/>
      <c r="AQ28" s="342"/>
      <c r="AR28" s="344"/>
      <c r="AS28" s="315"/>
      <c r="AT28" s="315"/>
      <c r="AU28" s="329"/>
      <c r="AV28" s="332" t="str">
        <f t="shared" si="11"/>
        <v/>
      </c>
      <c r="AW28" s="323"/>
      <c r="AX28" s="326"/>
      <c r="AY28" s="326"/>
      <c r="AZ28" s="323"/>
      <c r="BA28" s="323"/>
      <c r="BB28" s="323"/>
    </row>
    <row r="29" spans="1:54">
      <c r="A29" s="310"/>
      <c r="B29" s="773"/>
      <c r="C29" s="505"/>
      <c r="D29" s="505"/>
      <c r="E29" s="505"/>
      <c r="F29" s="505"/>
      <c r="G29" s="319"/>
      <c r="H29" s="773"/>
      <c r="I29" s="321"/>
      <c r="J29" s="317"/>
      <c r="K29" s="315"/>
      <c r="L29" s="346"/>
      <c r="M29" s="315"/>
      <c r="N29" s="316"/>
      <c r="O29" s="348"/>
      <c r="P29" s="773"/>
      <c r="Q29" s="762"/>
      <c r="R29" s="379"/>
      <c r="S29" s="762"/>
      <c r="T29" s="765"/>
      <c r="U29" s="762"/>
      <c r="V29" s="765"/>
      <c r="W29" s="762"/>
      <c r="X29" s="759"/>
      <c r="Y29" s="762"/>
      <c r="Z29" s="759"/>
      <c r="AA29" s="762"/>
      <c r="AB29" s="781"/>
      <c r="AC29" s="762"/>
      <c r="AD29" s="765"/>
      <c r="AE29" s="775"/>
      <c r="AF29" s="778"/>
      <c r="AG29" s="771"/>
      <c r="AH29" s="379"/>
      <c r="AI29" s="753"/>
      <c r="AJ29" s="756"/>
      <c r="AK29" s="379"/>
      <c r="AL29" s="310"/>
      <c r="AM29" s="317"/>
      <c r="AN29" s="310"/>
      <c r="AO29" s="315"/>
      <c r="AP29" s="339"/>
      <c r="AQ29" s="342"/>
      <c r="AR29" s="344"/>
      <c r="AS29" s="315"/>
      <c r="AT29" s="315"/>
      <c r="AU29" s="329"/>
      <c r="AV29" s="332" t="str">
        <f t="shared" si="11"/>
        <v/>
      </c>
      <c r="AW29" s="323"/>
      <c r="AX29" s="326"/>
      <c r="AY29" s="326"/>
      <c r="AZ29" s="323"/>
      <c r="BA29" s="323"/>
      <c r="BB29" s="323"/>
    </row>
    <row r="30" spans="1:54">
      <c r="A30" s="310"/>
      <c r="B30" s="773"/>
      <c r="C30" s="505"/>
      <c r="D30" s="505"/>
      <c r="E30" s="505"/>
      <c r="F30" s="505"/>
      <c r="G30" s="320"/>
      <c r="H30" s="773"/>
      <c r="I30" s="321"/>
      <c r="J30" s="317"/>
      <c r="K30" s="315"/>
      <c r="L30" s="346"/>
      <c r="M30" s="315"/>
      <c r="N30" s="316"/>
      <c r="O30" s="349"/>
      <c r="P30" s="773"/>
      <c r="Q30" s="763"/>
      <c r="R30" s="380"/>
      <c r="S30" s="763"/>
      <c r="T30" s="766"/>
      <c r="U30" s="763"/>
      <c r="V30" s="766"/>
      <c r="W30" s="763"/>
      <c r="X30" s="760"/>
      <c r="Y30" s="763"/>
      <c r="Z30" s="760"/>
      <c r="AA30" s="763"/>
      <c r="AB30" s="782"/>
      <c r="AC30" s="763"/>
      <c r="AD30" s="766"/>
      <c r="AE30" s="776"/>
      <c r="AF30" s="779"/>
      <c r="AG30" s="772"/>
      <c r="AH30" s="380"/>
      <c r="AI30" s="754"/>
      <c r="AJ30" s="757"/>
      <c r="AK30" s="380"/>
      <c r="AL30" s="310"/>
      <c r="AM30" s="317"/>
      <c r="AN30" s="310"/>
      <c r="AO30" s="315"/>
      <c r="AP30" s="340"/>
      <c r="AQ30" s="342"/>
      <c r="AR30" s="345"/>
      <c r="AS30" s="315"/>
      <c r="AT30" s="315"/>
      <c r="AU30" s="330"/>
      <c r="AV30" s="333" t="str">
        <f t="shared" si="11"/>
        <v/>
      </c>
      <c r="AW30" s="324"/>
      <c r="AX30" s="327"/>
      <c r="AY30" s="327"/>
      <c r="AZ30" s="324"/>
      <c r="BA30" s="324"/>
      <c r="BB30" s="324"/>
    </row>
    <row r="31" spans="1:54">
      <c r="A31" s="310" t="s">
        <v>896</v>
      </c>
      <c r="B31" s="773" t="s">
        <v>726</v>
      </c>
      <c r="C31" s="505" t="s">
        <v>89</v>
      </c>
      <c r="D31" s="505" t="s">
        <v>89</v>
      </c>
      <c r="E31" s="505" t="s">
        <v>89</v>
      </c>
      <c r="F31" s="505" t="s">
        <v>89</v>
      </c>
      <c r="G31" s="318" t="s">
        <v>54</v>
      </c>
      <c r="H31" s="773" t="s">
        <v>897</v>
      </c>
      <c r="I31" s="321" t="s">
        <v>79</v>
      </c>
      <c r="J31" s="317">
        <f>IF(I31="","",IF(I31="Mas de 1 vez al año",5,IF(I31="Al menos 1 vez en el ultimo año",4,IF(I31="Al menos 1 vez en los ultimos 2 años",3,IF(I31="Al menos 1 vez en los ultimos 5 años",2,IF(I31="No se ha presentado en los ultimos 5 años",1,))))))</f>
        <v>5</v>
      </c>
      <c r="K31" s="315" t="str">
        <f>IF(J31&lt;=0,"",IF(J31&lt;=1,"Rara Vez",IF(J31&lt;=2,"Improbable",IF(J31&lt;=3,"Posible",IF(J31&lt;=4,"Probable","Casi seguro")))))</f>
        <v>Casi seguro</v>
      </c>
      <c r="L31" s="346">
        <v>17</v>
      </c>
      <c r="M31" s="315" t="str">
        <f>IF(L31&lt;=0,"",IF(L31&lt;=5,"Moderado",IF(L31&lt;=11,"Mayor",IF(L31&lt;=20,"Catastrofico","Catastrofico"))))</f>
        <v>Catastrofico</v>
      </c>
      <c r="N31" s="316" t="str">
        <f>IF(OR(AND(K31="RaraVez",M31="Insignificante"),AND(K31="Rara Vez",M31="Menor"),AND(K31="Improbable",M31="Insignificante"),AND(K31="Improbable",M31="Menor")),"Bajo",IF(OR(AND(K31="Rara Vez",M31="Moderado"),AND(K31="Improbable",M31="Moderado"),AND(K31="Posible",M31="Menor"),AND(K31="Probable",M31="Insignificante")),"Moderado",IF(OR(AND(K31="Rara Vez",M31="Mayor"),AND(K31="Improbable",M31="Mayor"),AND(K31="Posible",M31="Moderado"),AND(K31="Probable",M31="Moderado"),AND(K31="Probable",M31="Menor"),AND(K31="Casi seguro",M31="Insignificante"),AND(K31="Casi seguro",M31="Menor")),"Alto",IF(OR(AND(K31="Rara Vez",M31="Catastrofico"),AND(K31="Improbable",M31="Catastrofico"),AND(K31="Posible",M31="Catastrofico"),AND(K31="Posible",M31="Mayor"),AND(K31="Probable",M31="Catastrofico"),AND(K31="Probable",M31="Mayor"),AND(K31="Casi seguro",M31="Moderado"),AND(K31="Casi seguro",M31="Mayor"),AND(K31="Casi seguro",M31="Catastrofico")),"Extremo",""))))</f>
        <v>Extremo</v>
      </c>
      <c r="O31" s="353">
        <v>1</v>
      </c>
      <c r="P31" s="773" t="s">
        <v>727</v>
      </c>
      <c r="Q31" s="761" t="s">
        <v>67</v>
      </c>
      <c r="R31" s="751">
        <f>IF(Q31="","",IF(Q31="Asignado",15,IF(Q31="No Asigando",0,)))</f>
        <v>15</v>
      </c>
      <c r="S31" s="761" t="s">
        <v>68</v>
      </c>
      <c r="T31" s="758">
        <f>IF(S31="","",IF(S31="Adecuado",15,IF(S31="inadecuado",0,)))</f>
        <v>15</v>
      </c>
      <c r="U31" s="761" t="s">
        <v>69</v>
      </c>
      <c r="V31" s="758">
        <f>IF(U31="","",IF(U31="Oportuna",15,IF(U31="inoportuna",0,)))</f>
        <v>15</v>
      </c>
      <c r="W31" s="761" t="s">
        <v>70</v>
      </c>
      <c r="X31" s="758">
        <f>IF(W31="","",IF(W31="Prevenir",15,IF(W31="Detectar",10,IF(W31="No es control",0,))))</f>
        <v>15</v>
      </c>
      <c r="Y31" s="761" t="s">
        <v>71</v>
      </c>
      <c r="Z31" s="758">
        <f>IF(Y31="","",IF(Y31="Confiable",15,IF(Y31="No confiable",0,)))</f>
        <v>15</v>
      </c>
      <c r="AA31" s="761" t="s">
        <v>72</v>
      </c>
      <c r="AB31" s="758">
        <f>IF(AA31="","",IF(AA31="Se investigan y resuelven oportunamente",15,IF(AA31="Nose investigan y resuelven oportunamente",0,)))</f>
        <v>15</v>
      </c>
      <c r="AC31" s="761" t="s">
        <v>73</v>
      </c>
      <c r="AD31" s="758">
        <f>IF(AC31="","",IF(AC31="Completa",10,IF(AC31="Incompleta,No existe",5,)))</f>
        <v>10</v>
      </c>
      <c r="AE31" s="764">
        <f>+R31+T31+V31+X31+Z31+AB31+AD31</f>
        <v>100</v>
      </c>
      <c r="AF31" s="767" t="str">
        <f>IF(AE31&lt;=0,"",IF(AE31=0,"NA",IF(AE31&lt;=85,"Debil",IF(AE31&lt;=95,"Moderado",IF(AE31&lt;=100,"Fuerte","Fuerte")))))</f>
        <v>Fuerte</v>
      </c>
      <c r="AG31" s="770" t="s">
        <v>74</v>
      </c>
      <c r="AH31" s="751" t="str">
        <f>IF(AG31="","",IF(AG31="El control no se ejecuta por parte del responsable","Debil",IF(AG31="El control se ejecuta algunas veces por parte del responsable","Moderado",IF(AG31="El control se ejecuta de manera consistente por parte del responsable","Fuerte",IF(AG31="NA","NA","""")))))</f>
        <v>Fuerte</v>
      </c>
      <c r="AI31" s="752" t="str">
        <f t="shared" ref="AI31" si="12">IF(OR(AND(AF31="Fuerte",AH31="Fuerte")),"Fuerte",IF(OR(AND(AF31="Fuerte",AH31="Moderado")),"Moderado",IF(OR(AND(AF31="Fuerte",AH31="Debil")),"Debil",IF(OR(AND(AF31="Moderado",AH31="Fuerte")),"Moderado",IF(OR(AND(AF31="Moderado",AH31="Moderado")),"Moderado",IF(OR(AND(AF31="Moderado",AH31="Debil")),"Debil",IF(OR(AND(AF31="Debil",AH31="Fuerte")),"Debil",IF(OR(AND(AF31="Debil",AH31="Moderado")),"Debil",IF(OR(AND(AF31="Debil",AH31="Debil")),"Debil",IF(OR(AND(AH31="NA")),"NA"))))))))))</f>
        <v>Fuerte</v>
      </c>
      <c r="AJ31" s="755">
        <f>IF(AI31="","",IF(AI31="Fuerte",100,IF(AI31="Moderado",50,IF(AI31="Debil",0,))))</f>
        <v>100</v>
      </c>
      <c r="AK31" s="751" t="str">
        <f t="shared" ref="AK31" si="13">IF(OR(AND(AI31="Fuerte")),"No",IF(OR(AND(AI31="Moderado")),"Si",IF(OR(AND(AI31="Debil")),"Si",IF(OR(AND(AI31="NA")),"NA"))))</f>
        <v>No</v>
      </c>
      <c r="AL31" s="310">
        <f>COUNTA(O31,O32,O33,O34,O35)</f>
        <v>1</v>
      </c>
      <c r="AM31" s="317">
        <f>(+AJ31+AJ32+AJ33+AJ34+AJ35)/AL31</f>
        <v>100</v>
      </c>
      <c r="AN31" s="310" t="str">
        <f>IF(AM31&lt;0,"",IF(AM31&lt;50,"Debil",IF(AM31&lt;=99,"Moderado",IF(AM31&lt;=100,"Fuerte","Fuerte"))))</f>
        <v>Fuerte</v>
      </c>
      <c r="AO31" s="315" t="s">
        <v>26</v>
      </c>
      <c r="AP31" s="338" t="str">
        <f>IF(OR(AND(AN31="Fuerte",AO31="directamente")),"2",IF(OR(AND(AN31="Fuerte",AO31="no disminuye")),"0",IF(OR(AND(AN31="Moderado",AO31="directamente")),"1",IF(OR(AND(AN31="Moderado",AO31="no disminuye")),"0",IF(OR(AND(AN31="Debil",AO31="directamente")),"0",IF(OR(AND(AN31="Debil",AO31="no disminuye")),"0",""))))))</f>
        <v>2</v>
      </c>
      <c r="AQ31" s="341">
        <f>+J31-AP31</f>
        <v>3</v>
      </c>
      <c r="AR31" s="343">
        <f>+J31-AP31</f>
        <v>3</v>
      </c>
      <c r="AS31" s="315" t="str">
        <f>IF(AQ31&lt;-1,"",IF(AQ31&lt;=1,"Rara Vez",IF(AQ31&lt;=2,"Improbable",IF(AQ31&lt;=3,"Posible",IF(AQ31&lt;=4,"Probable","Casi seguro")))))</f>
        <v>Posible</v>
      </c>
      <c r="AT31" s="315" t="str">
        <f>IF(L31&lt;=0,"",IF(L31&lt;=5,"Moderado",IF(L31&lt;=11,"Mayor",IF(L31&lt;=20,"Catastrofico","Catastrofico"))))</f>
        <v>Catastrofico</v>
      </c>
      <c r="AU31" s="328" t="str">
        <f>IF(OR(AND(AS31="RaraVez",AT31="Insignificante"),AND(AS31="Rara Vez",AT31="Menor"),AND(AS31="Improbable",AT31="Insignificante"),AND(AS31="Improbable",AT31="Menor")),"Bajo",IF(OR(AND(AS31="Rara Vez",AT31="Moderado"),AND(AS31="Improbable",AT31="Moderado"),AND(AS31="Posible",AT31="Menor"),AND(AS31="Probable",AT31="Insignificante")),"Moderado",IF(OR(AND(AS31="Rara Vez",AT31="Mayor"),AND(AS31="Improbable",AT31="Mayor"),AND(AS31="Posible",AT31="Moderado"),AND(AS31="Probable",AT31="Moderado"),AND(AS31="Probable",AT31="Menor"),AND(AS31="Casi seguro",AT31="Insignificante"),AND(AS31="Casi seguro",AT31="Menor")),"Alto",IF(OR(AND(AS31="Rara Vez",AT31="Catastrofico"),AND(AS31="Improbable",AT31="Catastrofico"),AND(AS31="Posible",AT31="Catastrofico"),AND(AS31="Posible",AT31="Mayor"),AND(AS31="Probable",AT31="Catastrofico"),AND(AS31="Probable",AT31="Mayor"),AND(AS31="Casi seguro",AT31="Moderado"),AND(AS31="Casi seguro",AT31="Mayor"),AND(AS31="Casi seguro",AT31="Catastrofico")),"Extremo",""))))</f>
        <v>Extremo</v>
      </c>
      <c r="AV31" s="331" t="str">
        <f>IF(AU31="","",IF(AU31="Extremo","Evitar el riesgo",IF(AU31="Alto","Compartir el riesgo",IF(AU31="Moderado","Reducir el riesgo",IF(AU31="Bajo","Reducir el riesgo")))))</f>
        <v>Evitar el riesgo</v>
      </c>
      <c r="AW31" s="322"/>
      <c r="AX31" s="750"/>
      <c r="AY31" s="750"/>
      <c r="AZ31" s="322"/>
      <c r="BA31" s="322"/>
      <c r="BB31" s="322"/>
    </row>
    <row r="32" spans="1:54">
      <c r="A32" s="310"/>
      <c r="B32" s="773"/>
      <c r="C32" s="505"/>
      <c r="D32" s="505"/>
      <c r="E32" s="505"/>
      <c r="F32" s="505"/>
      <c r="G32" s="319"/>
      <c r="H32" s="773"/>
      <c r="I32" s="321"/>
      <c r="J32" s="317"/>
      <c r="K32" s="315"/>
      <c r="L32" s="346"/>
      <c r="M32" s="315"/>
      <c r="N32" s="316"/>
      <c r="O32" s="348"/>
      <c r="P32" s="773"/>
      <c r="Q32" s="762"/>
      <c r="R32" s="379"/>
      <c r="S32" s="762"/>
      <c r="T32" s="759"/>
      <c r="U32" s="762"/>
      <c r="V32" s="759"/>
      <c r="W32" s="762"/>
      <c r="X32" s="759"/>
      <c r="Y32" s="762"/>
      <c r="Z32" s="759"/>
      <c r="AA32" s="762"/>
      <c r="AB32" s="759"/>
      <c r="AC32" s="762"/>
      <c r="AD32" s="759"/>
      <c r="AE32" s="765"/>
      <c r="AF32" s="768"/>
      <c r="AG32" s="771"/>
      <c r="AH32" s="379"/>
      <c r="AI32" s="753"/>
      <c r="AJ32" s="756"/>
      <c r="AK32" s="379"/>
      <c r="AL32" s="310"/>
      <c r="AM32" s="317"/>
      <c r="AN32" s="310"/>
      <c r="AO32" s="315"/>
      <c r="AP32" s="339"/>
      <c r="AQ32" s="342"/>
      <c r="AR32" s="344"/>
      <c r="AS32" s="315"/>
      <c r="AT32" s="315"/>
      <c r="AU32" s="329"/>
      <c r="AV32" s="332" t="str">
        <f t="shared" ref="AV32:AV35" si="14">IF(AU32="","",IF(AU32="El control no se ejecuta por parte del responsable","Debil",IF(AU32="El control se ejecuta algunas veces por parte del responsable","Moderado",IF(AU32="El control se ejecuta de manera consistente por parte del responsable","Fuerte","Fuerte"))))</f>
        <v/>
      </c>
      <c r="AW32" s="323"/>
      <c r="AX32" s="326"/>
      <c r="AY32" s="326"/>
      <c r="AZ32" s="323"/>
      <c r="BA32" s="323"/>
      <c r="BB32" s="323"/>
    </row>
    <row r="33" spans="1:54">
      <c r="A33" s="310"/>
      <c r="B33" s="773"/>
      <c r="C33" s="505"/>
      <c r="D33" s="505"/>
      <c r="E33" s="505"/>
      <c r="F33" s="505"/>
      <c r="G33" s="319"/>
      <c r="H33" s="773"/>
      <c r="I33" s="321"/>
      <c r="J33" s="317"/>
      <c r="K33" s="315"/>
      <c r="L33" s="346"/>
      <c r="M33" s="315"/>
      <c r="N33" s="316"/>
      <c r="O33" s="348"/>
      <c r="P33" s="773"/>
      <c r="Q33" s="762"/>
      <c r="R33" s="379"/>
      <c r="S33" s="762"/>
      <c r="T33" s="759"/>
      <c r="U33" s="762"/>
      <c r="V33" s="759"/>
      <c r="W33" s="762"/>
      <c r="X33" s="759"/>
      <c r="Y33" s="762"/>
      <c r="Z33" s="759"/>
      <c r="AA33" s="762"/>
      <c r="AB33" s="759"/>
      <c r="AC33" s="762"/>
      <c r="AD33" s="759"/>
      <c r="AE33" s="765"/>
      <c r="AF33" s="768"/>
      <c r="AG33" s="771"/>
      <c r="AH33" s="379"/>
      <c r="AI33" s="753"/>
      <c r="AJ33" s="756"/>
      <c r="AK33" s="379"/>
      <c r="AL33" s="310"/>
      <c r="AM33" s="317"/>
      <c r="AN33" s="310"/>
      <c r="AO33" s="315"/>
      <c r="AP33" s="339"/>
      <c r="AQ33" s="342"/>
      <c r="AR33" s="344"/>
      <c r="AS33" s="315"/>
      <c r="AT33" s="315"/>
      <c r="AU33" s="329"/>
      <c r="AV33" s="332" t="str">
        <f t="shared" si="14"/>
        <v/>
      </c>
      <c r="AW33" s="323"/>
      <c r="AX33" s="326"/>
      <c r="AY33" s="326"/>
      <c r="AZ33" s="323"/>
      <c r="BA33" s="323"/>
      <c r="BB33" s="323"/>
    </row>
    <row r="34" spans="1:54">
      <c r="A34" s="310"/>
      <c r="B34" s="773"/>
      <c r="C34" s="505"/>
      <c r="D34" s="505"/>
      <c r="E34" s="505"/>
      <c r="F34" s="505"/>
      <c r="G34" s="319"/>
      <c r="H34" s="773"/>
      <c r="I34" s="321"/>
      <c r="J34" s="317"/>
      <c r="K34" s="315"/>
      <c r="L34" s="346"/>
      <c r="M34" s="315"/>
      <c r="N34" s="316"/>
      <c r="O34" s="348"/>
      <c r="P34" s="773"/>
      <c r="Q34" s="762"/>
      <c r="R34" s="379"/>
      <c r="S34" s="762"/>
      <c r="T34" s="759"/>
      <c r="U34" s="762"/>
      <c r="V34" s="759"/>
      <c r="W34" s="762"/>
      <c r="X34" s="759"/>
      <c r="Y34" s="762"/>
      <c r="Z34" s="759"/>
      <c r="AA34" s="762"/>
      <c r="AB34" s="759"/>
      <c r="AC34" s="762"/>
      <c r="AD34" s="759"/>
      <c r="AE34" s="765"/>
      <c r="AF34" s="768"/>
      <c r="AG34" s="771"/>
      <c r="AH34" s="379"/>
      <c r="AI34" s="753"/>
      <c r="AJ34" s="756"/>
      <c r="AK34" s="379"/>
      <c r="AL34" s="310"/>
      <c r="AM34" s="317"/>
      <c r="AN34" s="310"/>
      <c r="AO34" s="315"/>
      <c r="AP34" s="339"/>
      <c r="AQ34" s="342"/>
      <c r="AR34" s="344"/>
      <c r="AS34" s="315"/>
      <c r="AT34" s="315"/>
      <c r="AU34" s="329"/>
      <c r="AV34" s="332" t="str">
        <f t="shared" si="14"/>
        <v/>
      </c>
      <c r="AW34" s="323"/>
      <c r="AX34" s="326"/>
      <c r="AY34" s="326"/>
      <c r="AZ34" s="323"/>
      <c r="BA34" s="323"/>
      <c r="BB34" s="323"/>
    </row>
    <row r="35" spans="1:54">
      <c r="A35" s="310"/>
      <c r="B35" s="773"/>
      <c r="C35" s="505"/>
      <c r="D35" s="505"/>
      <c r="E35" s="505"/>
      <c r="F35" s="505"/>
      <c r="G35" s="320"/>
      <c r="H35" s="773"/>
      <c r="I35" s="321"/>
      <c r="J35" s="317"/>
      <c r="K35" s="315"/>
      <c r="L35" s="346"/>
      <c r="M35" s="315"/>
      <c r="N35" s="316"/>
      <c r="O35" s="349"/>
      <c r="P35" s="773"/>
      <c r="Q35" s="763"/>
      <c r="R35" s="380"/>
      <c r="S35" s="763"/>
      <c r="T35" s="760"/>
      <c r="U35" s="763"/>
      <c r="V35" s="760"/>
      <c r="W35" s="763"/>
      <c r="X35" s="760"/>
      <c r="Y35" s="763"/>
      <c r="Z35" s="760"/>
      <c r="AA35" s="763"/>
      <c r="AB35" s="760"/>
      <c r="AC35" s="763"/>
      <c r="AD35" s="760"/>
      <c r="AE35" s="766"/>
      <c r="AF35" s="769"/>
      <c r="AG35" s="772"/>
      <c r="AH35" s="380"/>
      <c r="AI35" s="754"/>
      <c r="AJ35" s="757"/>
      <c r="AK35" s="380"/>
      <c r="AL35" s="310"/>
      <c r="AM35" s="317"/>
      <c r="AN35" s="310"/>
      <c r="AO35" s="315"/>
      <c r="AP35" s="340"/>
      <c r="AQ35" s="342"/>
      <c r="AR35" s="345"/>
      <c r="AS35" s="315"/>
      <c r="AT35" s="315"/>
      <c r="AU35" s="330"/>
      <c r="AV35" s="333" t="str">
        <f t="shared" si="14"/>
        <v/>
      </c>
      <c r="AW35" s="324"/>
      <c r="AX35" s="327"/>
      <c r="AY35" s="327"/>
      <c r="AZ35" s="324"/>
      <c r="BA35" s="324"/>
      <c r="BB35" s="324"/>
    </row>
  </sheetData>
  <mergeCells count="322">
    <mergeCell ref="A1:B4"/>
    <mergeCell ref="C1:AZ1"/>
    <mergeCell ref="BA1:BB1"/>
    <mergeCell ref="C2:AZ2"/>
    <mergeCell ref="BA2:BB2"/>
    <mergeCell ref="C3:AZ3"/>
    <mergeCell ref="BA3:BB3"/>
    <mergeCell ref="C4:AZ4"/>
    <mergeCell ref="BA4:BB4"/>
    <mergeCell ref="W5:Z5"/>
    <mergeCell ref="AA5:AB5"/>
    <mergeCell ref="AC5:AE5"/>
    <mergeCell ref="A6:F6"/>
    <mergeCell ref="G6:O6"/>
    <mergeCell ref="Q6:Y6"/>
    <mergeCell ref="Z6:AE6"/>
    <mergeCell ref="A5:F5"/>
    <mergeCell ref="G5:H5"/>
    <mergeCell ref="J5:M5"/>
    <mergeCell ref="N5:O5"/>
    <mergeCell ref="R5:S5"/>
    <mergeCell ref="T5:V5"/>
    <mergeCell ref="AZ7:AZ10"/>
    <mergeCell ref="BA7:BA10"/>
    <mergeCell ref="BB7:BB10"/>
    <mergeCell ref="O8:O10"/>
    <mergeCell ref="P8:P10"/>
    <mergeCell ref="Q8:AO9"/>
    <mergeCell ref="AP8:AP10"/>
    <mergeCell ref="AQ8:AQ10"/>
    <mergeCell ref="AR8:AR10"/>
    <mergeCell ref="AT7:AT10"/>
    <mergeCell ref="AU7:AU10"/>
    <mergeCell ref="AV7:AV10"/>
    <mergeCell ref="AW7:AW10"/>
    <mergeCell ref="AX7:AX10"/>
    <mergeCell ref="AY7:AY10"/>
    <mergeCell ref="O7:AR7"/>
    <mergeCell ref="AS7:AS10"/>
    <mergeCell ref="J9:J10"/>
    <mergeCell ref="K9:K10"/>
    <mergeCell ref="L9:L10"/>
    <mergeCell ref="M9:M10"/>
    <mergeCell ref="N9:N10"/>
    <mergeCell ref="A11:A15"/>
    <mergeCell ref="B11:B15"/>
    <mergeCell ref="C11:C15"/>
    <mergeCell ref="D11:D15"/>
    <mergeCell ref="E11:E15"/>
    <mergeCell ref="A7:A10"/>
    <mergeCell ref="B7:H8"/>
    <mergeCell ref="I7:K8"/>
    <mergeCell ref="L7:N8"/>
    <mergeCell ref="B9:B10"/>
    <mergeCell ref="C9:G9"/>
    <mergeCell ref="H9:H10"/>
    <mergeCell ref="I9:I10"/>
    <mergeCell ref="L11:L15"/>
    <mergeCell ref="M11:M15"/>
    <mergeCell ref="N11:N15"/>
    <mergeCell ref="O11:O15"/>
    <mergeCell ref="P11:P15"/>
    <mergeCell ref="Q11:Q15"/>
    <mergeCell ref="F11:F15"/>
    <mergeCell ref="G11:G15"/>
    <mergeCell ref="H11:H15"/>
    <mergeCell ref="I11:I15"/>
    <mergeCell ref="J11:J15"/>
    <mergeCell ref="K11:K15"/>
    <mergeCell ref="X11:X15"/>
    <mergeCell ref="Y11:Y15"/>
    <mergeCell ref="Z11:Z15"/>
    <mergeCell ref="AA11:AA15"/>
    <mergeCell ref="AB11:AB15"/>
    <mergeCell ref="AC11:AC15"/>
    <mergeCell ref="R11:R15"/>
    <mergeCell ref="S11:S15"/>
    <mergeCell ref="T11:T15"/>
    <mergeCell ref="U11:U15"/>
    <mergeCell ref="V11:V15"/>
    <mergeCell ref="W11:W15"/>
    <mergeCell ref="AL11:AL15"/>
    <mergeCell ref="AM11:AM15"/>
    <mergeCell ref="AN11:AN15"/>
    <mergeCell ref="AO11:AO15"/>
    <mergeCell ref="AD11:AD15"/>
    <mergeCell ref="AE11:AE15"/>
    <mergeCell ref="AF11:AF15"/>
    <mergeCell ref="AG11:AG15"/>
    <mergeCell ref="AH11:AH15"/>
    <mergeCell ref="AI11:AI15"/>
    <mergeCell ref="BB11:BB15"/>
    <mergeCell ref="A16:A20"/>
    <mergeCell ref="B16:B20"/>
    <mergeCell ref="C16:C20"/>
    <mergeCell ref="D16:D20"/>
    <mergeCell ref="E16:E20"/>
    <mergeCell ref="F16:F20"/>
    <mergeCell ref="G16:G20"/>
    <mergeCell ref="H16:H20"/>
    <mergeCell ref="I16:I20"/>
    <mergeCell ref="AV11:AV15"/>
    <mergeCell ref="AW11:AW15"/>
    <mergeCell ref="AX11:AX15"/>
    <mergeCell ref="AY11:AY15"/>
    <mergeCell ref="AZ11:AZ15"/>
    <mergeCell ref="BA11:BA15"/>
    <mergeCell ref="AP11:AP15"/>
    <mergeCell ref="AQ11:AQ15"/>
    <mergeCell ref="AR11:AR15"/>
    <mergeCell ref="AS11:AS15"/>
    <mergeCell ref="AT11:AT15"/>
    <mergeCell ref="AU11:AU15"/>
    <mergeCell ref="AJ11:AJ15"/>
    <mergeCell ref="AK11:AK15"/>
    <mergeCell ref="R16:R20"/>
    <mergeCell ref="S16:S20"/>
    <mergeCell ref="T16:T20"/>
    <mergeCell ref="U16:U20"/>
    <mergeCell ref="J16:J20"/>
    <mergeCell ref="K16:K20"/>
    <mergeCell ref="L16:L20"/>
    <mergeCell ref="M16:M20"/>
    <mergeCell ref="N16:N20"/>
    <mergeCell ref="O16:O20"/>
    <mergeCell ref="A21:A25"/>
    <mergeCell ref="B21:B25"/>
    <mergeCell ref="C21:C25"/>
    <mergeCell ref="D21:D25"/>
    <mergeCell ref="E21:E25"/>
    <mergeCell ref="F21:F25"/>
    <mergeCell ref="G21:G25"/>
    <mergeCell ref="AT16:AT20"/>
    <mergeCell ref="AU16:AU20"/>
    <mergeCell ref="AN16:AN20"/>
    <mergeCell ref="AO16:AO20"/>
    <mergeCell ref="AP16:AP20"/>
    <mergeCell ref="AQ16:AQ20"/>
    <mergeCell ref="AR16:AR20"/>
    <mergeCell ref="AS16:AS20"/>
    <mergeCell ref="AH16:AH20"/>
    <mergeCell ref="AI16:AI20"/>
    <mergeCell ref="AJ16:AJ20"/>
    <mergeCell ref="AK16:AK20"/>
    <mergeCell ref="AL16:AL20"/>
    <mergeCell ref="AM16:AM20"/>
    <mergeCell ref="AB16:AB20"/>
    <mergeCell ref="AC16:AC20"/>
    <mergeCell ref="AD16:AD20"/>
    <mergeCell ref="H21:H25"/>
    <mergeCell ref="I21:I25"/>
    <mergeCell ref="J21:J25"/>
    <mergeCell ref="K21:K25"/>
    <mergeCell ref="L21:L25"/>
    <mergeCell ref="M21:M25"/>
    <mergeCell ref="AZ16:AZ20"/>
    <mergeCell ref="BA16:BA20"/>
    <mergeCell ref="BB16:BB20"/>
    <mergeCell ref="AV16:AV20"/>
    <mergeCell ref="AW16:AW20"/>
    <mergeCell ref="AX16:AX20"/>
    <mergeCell ref="AY16:AY20"/>
    <mergeCell ref="AE16:AE20"/>
    <mergeCell ref="AF16:AF20"/>
    <mergeCell ref="AG16:AG20"/>
    <mergeCell ref="V16:V20"/>
    <mergeCell ref="W16:W20"/>
    <mergeCell ref="X16:X20"/>
    <mergeCell ref="Y16:Y20"/>
    <mergeCell ref="Z16:Z20"/>
    <mergeCell ref="AA16:AA20"/>
    <mergeCell ref="P16:P20"/>
    <mergeCell ref="Q16:Q20"/>
    <mergeCell ref="T21:T25"/>
    <mergeCell ref="U21:U25"/>
    <mergeCell ref="V21:V25"/>
    <mergeCell ref="W21:W25"/>
    <mergeCell ref="X21:X25"/>
    <mergeCell ref="Y21:Y25"/>
    <mergeCell ref="N21:N25"/>
    <mergeCell ref="O21:O25"/>
    <mergeCell ref="P21:P25"/>
    <mergeCell ref="Q21:Q25"/>
    <mergeCell ref="R21:R25"/>
    <mergeCell ref="S21:S25"/>
    <mergeCell ref="AH21:AH25"/>
    <mergeCell ref="AI21:AI25"/>
    <mergeCell ref="AJ21:AJ25"/>
    <mergeCell ref="AK21:AK25"/>
    <mergeCell ref="Z21:Z25"/>
    <mergeCell ref="AA21:AA25"/>
    <mergeCell ref="AB21:AB25"/>
    <mergeCell ref="AC21:AC25"/>
    <mergeCell ref="AD21:AD25"/>
    <mergeCell ref="AE21:AE25"/>
    <mergeCell ref="AX21:AX25"/>
    <mergeCell ref="AY21:AY25"/>
    <mergeCell ref="AZ21:AZ25"/>
    <mergeCell ref="BA21:BA25"/>
    <mergeCell ref="BB21:BB25"/>
    <mergeCell ref="A26:A30"/>
    <mergeCell ref="B26:B30"/>
    <mergeCell ref="C26:C30"/>
    <mergeCell ref="D26:D30"/>
    <mergeCell ref="E26:E30"/>
    <mergeCell ref="AR21:AR25"/>
    <mergeCell ref="AS21:AS25"/>
    <mergeCell ref="AT21:AT25"/>
    <mergeCell ref="AU21:AU25"/>
    <mergeCell ref="AV21:AV25"/>
    <mergeCell ref="AW21:AW25"/>
    <mergeCell ref="AL21:AL25"/>
    <mergeCell ref="AM21:AM25"/>
    <mergeCell ref="AN21:AN25"/>
    <mergeCell ref="AO21:AO25"/>
    <mergeCell ref="AP21:AP25"/>
    <mergeCell ref="AQ21:AQ25"/>
    <mergeCell ref="AF21:AF25"/>
    <mergeCell ref="AG21:AG25"/>
    <mergeCell ref="L26:L30"/>
    <mergeCell ref="M26:M30"/>
    <mergeCell ref="N26:N30"/>
    <mergeCell ref="O26:O30"/>
    <mergeCell ref="P26:P30"/>
    <mergeCell ref="Q26:Q30"/>
    <mergeCell ref="F26:F30"/>
    <mergeCell ref="G26:G30"/>
    <mergeCell ref="H26:H30"/>
    <mergeCell ref="I26:I30"/>
    <mergeCell ref="J26:J30"/>
    <mergeCell ref="K26:K30"/>
    <mergeCell ref="X26:X30"/>
    <mergeCell ref="Y26:Y30"/>
    <mergeCell ref="Z26:Z30"/>
    <mergeCell ref="AA26:AA30"/>
    <mergeCell ref="AB26:AB30"/>
    <mergeCell ref="AC26:AC30"/>
    <mergeCell ref="R26:R30"/>
    <mergeCell ref="S26:S30"/>
    <mergeCell ref="T26:T30"/>
    <mergeCell ref="U26:U30"/>
    <mergeCell ref="V26:V30"/>
    <mergeCell ref="W26:W30"/>
    <mergeCell ref="AL26:AL30"/>
    <mergeCell ref="AM26:AM30"/>
    <mergeCell ref="AN26:AN30"/>
    <mergeCell ref="AO26:AO30"/>
    <mergeCell ref="AD26:AD30"/>
    <mergeCell ref="AE26:AE30"/>
    <mergeCell ref="AF26:AF30"/>
    <mergeCell ref="AG26:AG30"/>
    <mergeCell ref="AH26:AH30"/>
    <mergeCell ref="AI26:AI30"/>
    <mergeCell ref="BB26:BB30"/>
    <mergeCell ref="A31:A35"/>
    <mergeCell ref="B31:B35"/>
    <mergeCell ref="C31:C35"/>
    <mergeCell ref="D31:D35"/>
    <mergeCell ref="E31:E35"/>
    <mergeCell ref="F31:F35"/>
    <mergeCell ref="G31:G35"/>
    <mergeCell ref="H31:H35"/>
    <mergeCell ref="I31:I35"/>
    <mergeCell ref="AV26:AV30"/>
    <mergeCell ref="AW26:AW30"/>
    <mergeCell ref="AX26:AX30"/>
    <mergeCell ref="AY26:AY30"/>
    <mergeCell ref="AZ26:AZ30"/>
    <mergeCell ref="BA26:BA30"/>
    <mergeCell ref="AP26:AP30"/>
    <mergeCell ref="AQ26:AQ30"/>
    <mergeCell ref="AR26:AR30"/>
    <mergeCell ref="AS26:AS30"/>
    <mergeCell ref="AT26:AT30"/>
    <mergeCell ref="AU26:AU30"/>
    <mergeCell ref="AJ26:AJ30"/>
    <mergeCell ref="AK26:AK30"/>
    <mergeCell ref="P31:P35"/>
    <mergeCell ref="Q31:Q35"/>
    <mergeCell ref="R31:R35"/>
    <mergeCell ref="S31:S35"/>
    <mergeCell ref="T31:T35"/>
    <mergeCell ref="U31:U35"/>
    <mergeCell ref="J31:J35"/>
    <mergeCell ref="K31:K35"/>
    <mergeCell ref="L31:L35"/>
    <mergeCell ref="M31:M35"/>
    <mergeCell ref="N31:N35"/>
    <mergeCell ref="O31:O35"/>
    <mergeCell ref="AB31:AB35"/>
    <mergeCell ref="AC31:AC35"/>
    <mergeCell ref="AD31:AD35"/>
    <mergeCell ref="AE31:AE35"/>
    <mergeCell ref="AF31:AF35"/>
    <mergeCell ref="AG31:AG35"/>
    <mergeCell ref="V31:V35"/>
    <mergeCell ref="W31:W35"/>
    <mergeCell ref="X31:X35"/>
    <mergeCell ref="Y31:Y35"/>
    <mergeCell ref="Z31:Z35"/>
    <mergeCell ref="AA31:AA35"/>
    <mergeCell ref="AN31:AN35"/>
    <mergeCell ref="AO31:AO35"/>
    <mergeCell ref="AP31:AP35"/>
    <mergeCell ref="AQ31:AQ35"/>
    <mergeCell ref="AR31:AR35"/>
    <mergeCell ref="AS31:AS35"/>
    <mergeCell ref="AH31:AH35"/>
    <mergeCell ref="AI31:AI35"/>
    <mergeCell ref="AJ31:AJ35"/>
    <mergeCell ref="AK31:AK35"/>
    <mergeCell ref="AL31:AL35"/>
    <mergeCell ref="AM31:AM35"/>
    <mergeCell ref="AZ31:AZ35"/>
    <mergeCell ref="BA31:BA35"/>
    <mergeCell ref="BB31:BB35"/>
    <mergeCell ref="AT31:AT35"/>
    <mergeCell ref="AU31:AU35"/>
    <mergeCell ref="AV31:AV35"/>
    <mergeCell ref="AW31:AW35"/>
    <mergeCell ref="AX31:AX35"/>
    <mergeCell ref="AY31:AY35"/>
  </mergeCells>
  <conditionalFormatting sqref="K11">
    <cfRule type="cellIs" dxfId="488" priority="125" operator="equal">
      <formula>"Rara Vez"</formula>
    </cfRule>
    <cfRule type="cellIs" dxfId="487" priority="124" operator="equal">
      <formula>"Improbable"</formula>
    </cfRule>
    <cfRule type="cellIs" dxfId="486" priority="123" operator="equal">
      <formula>"Posible"</formula>
    </cfRule>
    <cfRule type="cellIs" dxfId="485" priority="122" operator="equal">
      <formula>"Probable"</formula>
    </cfRule>
    <cfRule type="cellIs" dxfId="484" priority="121" operator="equal">
      <formula>"Casi seguro"</formula>
    </cfRule>
  </conditionalFormatting>
  <conditionalFormatting sqref="K16">
    <cfRule type="cellIs" dxfId="483" priority="99" operator="equal">
      <formula>"Posible"</formula>
    </cfRule>
    <cfRule type="cellIs" dxfId="482" priority="100" operator="equal">
      <formula>"Improbable"</formula>
    </cfRule>
    <cfRule type="cellIs" dxfId="481" priority="97" operator="equal">
      <formula>"Casi seguro"</formula>
    </cfRule>
    <cfRule type="cellIs" dxfId="480" priority="98" operator="equal">
      <formula>"Probable"</formula>
    </cfRule>
    <cfRule type="cellIs" dxfId="479" priority="101" operator="equal">
      <formula>"Rara Vez"</formula>
    </cfRule>
  </conditionalFormatting>
  <conditionalFormatting sqref="K21">
    <cfRule type="cellIs" dxfId="478" priority="74" operator="equal">
      <formula>"Probable"</formula>
    </cfRule>
    <cfRule type="cellIs" dxfId="477" priority="73" operator="equal">
      <formula>"Casi seguro"</formula>
    </cfRule>
    <cfRule type="cellIs" dxfId="476" priority="75" operator="equal">
      <formula>"Posible"</formula>
    </cfRule>
    <cfRule type="cellIs" dxfId="475" priority="77" operator="equal">
      <formula>"Rara Vez"</formula>
    </cfRule>
    <cfRule type="cellIs" dxfId="474" priority="76" operator="equal">
      <formula>"Improbable"</formula>
    </cfRule>
  </conditionalFormatting>
  <conditionalFormatting sqref="K26">
    <cfRule type="cellIs" dxfId="473" priority="53" operator="equal">
      <formula>"Rara Vez"</formula>
    </cfRule>
    <cfRule type="cellIs" dxfId="472" priority="51" operator="equal">
      <formula>"Posible"</formula>
    </cfRule>
    <cfRule type="cellIs" dxfId="471" priority="52" operator="equal">
      <formula>"Improbable"</formula>
    </cfRule>
    <cfRule type="cellIs" dxfId="470" priority="50" operator="equal">
      <formula>"Probable"</formula>
    </cfRule>
    <cfRule type="cellIs" dxfId="469" priority="49" operator="equal">
      <formula>"Casi seguro"</formula>
    </cfRule>
  </conditionalFormatting>
  <conditionalFormatting sqref="K31">
    <cfRule type="cellIs" dxfId="468" priority="28" operator="equal">
      <formula>"Improbable"</formula>
    </cfRule>
    <cfRule type="cellIs" dxfId="467" priority="25" operator="equal">
      <formula>"Casi seguro"</formula>
    </cfRule>
    <cfRule type="cellIs" dxfId="466" priority="27" operator="equal">
      <formula>"Posible"</formula>
    </cfRule>
    <cfRule type="cellIs" dxfId="465" priority="29" operator="equal">
      <formula>"Rara Vez"</formula>
    </cfRule>
    <cfRule type="cellIs" dxfId="464" priority="26" operator="equal">
      <formula>"Probable"</formula>
    </cfRule>
  </conditionalFormatting>
  <conditionalFormatting sqref="M11">
    <cfRule type="cellIs" dxfId="463" priority="120" operator="equal">
      <formula>"Moderado"</formula>
    </cfRule>
    <cfRule type="cellIs" dxfId="462" priority="118" operator="equal">
      <formula>"Catastrofico"</formula>
    </cfRule>
    <cfRule type="cellIs" dxfId="461" priority="119" operator="equal">
      <formula>"Mayor"</formula>
    </cfRule>
  </conditionalFormatting>
  <conditionalFormatting sqref="M16">
    <cfRule type="cellIs" dxfId="460" priority="95" operator="equal">
      <formula>"Mayor"</formula>
    </cfRule>
    <cfRule type="cellIs" dxfId="459" priority="96" operator="equal">
      <formula>"Moderado"</formula>
    </cfRule>
    <cfRule type="cellIs" dxfId="458" priority="94" operator="equal">
      <formula>"Catastrofico"</formula>
    </cfRule>
  </conditionalFormatting>
  <conditionalFormatting sqref="M21">
    <cfRule type="cellIs" dxfId="457" priority="70" operator="equal">
      <formula>"Catastrofico"</formula>
    </cfRule>
    <cfRule type="cellIs" dxfId="456" priority="72" operator="equal">
      <formula>"Moderado"</formula>
    </cfRule>
    <cfRule type="cellIs" dxfId="455" priority="71" operator="equal">
      <formula>"Mayor"</formula>
    </cfRule>
  </conditionalFormatting>
  <conditionalFormatting sqref="M26">
    <cfRule type="cellIs" dxfId="454" priority="48" operator="equal">
      <formula>"Moderado"</formula>
    </cfRule>
    <cfRule type="cellIs" dxfId="453" priority="47" operator="equal">
      <formula>"Mayor"</formula>
    </cfRule>
    <cfRule type="cellIs" dxfId="452" priority="46" operator="equal">
      <formula>"Catastrofico"</formula>
    </cfRule>
  </conditionalFormatting>
  <conditionalFormatting sqref="M31">
    <cfRule type="cellIs" dxfId="451" priority="23" operator="equal">
      <formula>"Mayor"</formula>
    </cfRule>
    <cfRule type="cellIs" dxfId="450" priority="22" operator="equal">
      <formula>"Catastrofico"</formula>
    </cfRule>
    <cfRule type="cellIs" dxfId="449" priority="24" operator="equal">
      <formula>"Moderado"</formula>
    </cfRule>
  </conditionalFormatting>
  <conditionalFormatting sqref="N11">
    <cfRule type="cellIs" dxfId="448" priority="117" operator="equal">
      <formula>"Bajo"</formula>
    </cfRule>
    <cfRule type="cellIs" dxfId="447" priority="114" operator="equal">
      <formula>"Extremo"</formula>
    </cfRule>
    <cfRule type="cellIs" dxfId="446" priority="116" operator="equal">
      <formula>"Moderado"</formula>
    </cfRule>
    <cfRule type="cellIs" dxfId="445" priority="115" operator="equal">
      <formula>"Alto"</formula>
    </cfRule>
  </conditionalFormatting>
  <conditionalFormatting sqref="N16">
    <cfRule type="cellIs" dxfId="444" priority="90" operator="equal">
      <formula>"Extremo"</formula>
    </cfRule>
    <cfRule type="cellIs" dxfId="443" priority="91" operator="equal">
      <formula>"Alto"</formula>
    </cfRule>
    <cfRule type="cellIs" dxfId="442" priority="92" operator="equal">
      <formula>"Moderado"</formula>
    </cfRule>
    <cfRule type="cellIs" dxfId="441" priority="93" operator="equal">
      <formula>"Bajo"</formula>
    </cfRule>
  </conditionalFormatting>
  <conditionalFormatting sqref="N21">
    <cfRule type="cellIs" dxfId="440" priority="66" operator="equal">
      <formula>"Extremo"</formula>
    </cfRule>
    <cfRule type="cellIs" dxfId="439" priority="69" operator="equal">
      <formula>"Bajo"</formula>
    </cfRule>
    <cfRule type="cellIs" dxfId="438" priority="68" operator="equal">
      <formula>"Moderado"</formula>
    </cfRule>
    <cfRule type="cellIs" dxfId="437" priority="67" operator="equal">
      <formula>"Alto"</formula>
    </cfRule>
  </conditionalFormatting>
  <conditionalFormatting sqref="N26">
    <cfRule type="cellIs" dxfId="436" priority="45" operator="equal">
      <formula>"Bajo"</formula>
    </cfRule>
    <cfRule type="cellIs" dxfId="435" priority="43" operator="equal">
      <formula>"Alto"</formula>
    </cfRule>
    <cfRule type="cellIs" dxfId="434" priority="44" operator="equal">
      <formula>"Moderado"</formula>
    </cfRule>
    <cfRule type="cellIs" dxfId="433" priority="42" operator="equal">
      <formula>"Extremo"</formula>
    </cfRule>
  </conditionalFormatting>
  <conditionalFormatting sqref="N31">
    <cfRule type="cellIs" dxfId="432" priority="21" operator="equal">
      <formula>"Bajo"</formula>
    </cfRule>
    <cfRule type="cellIs" dxfId="431" priority="18" operator="equal">
      <formula>"Extremo"</formula>
    </cfRule>
    <cfRule type="cellIs" dxfId="430" priority="19" operator="equal">
      <formula>"Alto"</formula>
    </cfRule>
    <cfRule type="cellIs" dxfId="429" priority="20" operator="equal">
      <formula>"Moderado"</formula>
    </cfRule>
  </conditionalFormatting>
  <conditionalFormatting sqref="AG11 AG16 AG21 AG26 AG31">
    <cfRule type="cellIs" dxfId="428" priority="1" operator="equal">
      <formula>"Catastrofico"</formula>
    </cfRule>
    <cfRule type="cellIs" dxfId="427" priority="2" operator="equal">
      <formula>"Mayor"</formula>
    </cfRule>
    <cfRule type="cellIs" dxfId="426" priority="3" operator="equal">
      <formula>"Moderado"</formula>
    </cfRule>
    <cfRule type="cellIs" dxfId="425" priority="4" operator="equal">
      <formula>"Menor"</formula>
    </cfRule>
    <cfRule type="cellIs" dxfId="424" priority="5" operator="equal">
      <formula>"Leve"</formula>
    </cfRule>
  </conditionalFormatting>
  <conditionalFormatting sqref="AS11">
    <cfRule type="cellIs" dxfId="423" priority="113" operator="equal">
      <formula>"Rara Vez"</formula>
    </cfRule>
    <cfRule type="cellIs" dxfId="422" priority="112" operator="equal">
      <formula>"Improbable"</formula>
    </cfRule>
    <cfRule type="cellIs" dxfId="421" priority="111" operator="equal">
      <formula>"Posible"</formula>
    </cfRule>
    <cfRule type="cellIs" dxfId="420" priority="110" operator="equal">
      <formula>"Probable"</formula>
    </cfRule>
    <cfRule type="cellIs" dxfId="419" priority="109" operator="equal">
      <formula>"Casi seguro"</formula>
    </cfRule>
  </conditionalFormatting>
  <conditionalFormatting sqref="AS16">
    <cfRule type="cellIs" dxfId="418" priority="89" operator="equal">
      <formula>"Rara Vez"</formula>
    </cfRule>
    <cfRule type="cellIs" dxfId="417" priority="88" operator="equal">
      <formula>"Improbable"</formula>
    </cfRule>
    <cfRule type="cellIs" dxfId="416" priority="87" operator="equal">
      <formula>"Posible"</formula>
    </cfRule>
    <cfRule type="cellIs" dxfId="415" priority="86" operator="equal">
      <formula>"Probable"</formula>
    </cfRule>
    <cfRule type="cellIs" dxfId="414" priority="85" operator="equal">
      <formula>"Casi seguro"</formula>
    </cfRule>
  </conditionalFormatting>
  <conditionalFormatting sqref="AS21">
    <cfRule type="cellIs" dxfId="413" priority="63" operator="equal">
      <formula>"Posible"</formula>
    </cfRule>
    <cfRule type="cellIs" dxfId="412" priority="65" operator="equal">
      <formula>"Rara Vez"</formula>
    </cfRule>
    <cfRule type="cellIs" dxfId="411" priority="62" operator="equal">
      <formula>"Probable"</formula>
    </cfRule>
    <cfRule type="cellIs" dxfId="410" priority="61" operator="equal">
      <formula>"Casi seguro"</formula>
    </cfRule>
    <cfRule type="cellIs" dxfId="409" priority="64" operator="equal">
      <formula>"Improbable"</formula>
    </cfRule>
  </conditionalFormatting>
  <conditionalFormatting sqref="AS26">
    <cfRule type="cellIs" dxfId="408" priority="37" operator="equal">
      <formula>"Casi seguro"</formula>
    </cfRule>
    <cfRule type="cellIs" dxfId="407" priority="38" operator="equal">
      <formula>"Probable"</formula>
    </cfRule>
    <cfRule type="cellIs" dxfId="406" priority="41" operator="equal">
      <formula>"Rara Vez"</formula>
    </cfRule>
    <cfRule type="cellIs" dxfId="405" priority="40" operator="equal">
      <formula>"Improbable"</formula>
    </cfRule>
    <cfRule type="cellIs" dxfId="404" priority="39" operator="equal">
      <formula>"Posible"</formula>
    </cfRule>
  </conditionalFormatting>
  <conditionalFormatting sqref="AS31">
    <cfRule type="cellIs" dxfId="403" priority="13" operator="equal">
      <formula>"Casi seguro"</formula>
    </cfRule>
    <cfRule type="cellIs" dxfId="402" priority="14" operator="equal">
      <formula>"Probable"</formula>
    </cfRule>
    <cfRule type="cellIs" dxfId="401" priority="16" operator="equal">
      <formula>"Improbable"</formula>
    </cfRule>
    <cfRule type="cellIs" dxfId="400" priority="15" operator="equal">
      <formula>"Posible"</formula>
    </cfRule>
    <cfRule type="cellIs" dxfId="399" priority="17" operator="equal">
      <formula>"Rara Vez"</formula>
    </cfRule>
  </conditionalFormatting>
  <conditionalFormatting sqref="AT11">
    <cfRule type="cellIs" dxfId="398" priority="107" operator="equal">
      <formula>"Mayor"</formula>
    </cfRule>
    <cfRule type="cellIs" dxfId="397" priority="108" operator="equal">
      <formula>"Moderado"</formula>
    </cfRule>
    <cfRule type="cellIs" dxfId="396" priority="106" operator="equal">
      <formula>"Catastrofico"</formula>
    </cfRule>
  </conditionalFormatting>
  <conditionalFormatting sqref="AT16">
    <cfRule type="cellIs" dxfId="395" priority="82" operator="equal">
      <formula>"Catastrofico"</formula>
    </cfRule>
    <cfRule type="cellIs" dxfId="394" priority="83" operator="equal">
      <formula>"Mayor"</formula>
    </cfRule>
    <cfRule type="cellIs" dxfId="393" priority="84" operator="equal">
      <formula>"Moderado"</formula>
    </cfRule>
  </conditionalFormatting>
  <conditionalFormatting sqref="AT21">
    <cfRule type="cellIs" dxfId="392" priority="58" operator="equal">
      <formula>"Catastrofico"</formula>
    </cfRule>
    <cfRule type="cellIs" dxfId="391" priority="60" operator="equal">
      <formula>"Moderado"</formula>
    </cfRule>
    <cfRule type="cellIs" dxfId="390" priority="59" operator="equal">
      <formula>"Mayor"</formula>
    </cfRule>
  </conditionalFormatting>
  <conditionalFormatting sqref="AT26">
    <cfRule type="cellIs" dxfId="389" priority="34" operator="equal">
      <formula>"Catastrofico"</formula>
    </cfRule>
    <cfRule type="cellIs" dxfId="388" priority="35" operator="equal">
      <formula>"Mayor"</formula>
    </cfRule>
    <cfRule type="cellIs" dxfId="387" priority="36" operator="equal">
      <formula>"Moderado"</formula>
    </cfRule>
  </conditionalFormatting>
  <conditionalFormatting sqref="AT31">
    <cfRule type="cellIs" dxfId="386" priority="11" operator="equal">
      <formula>"Mayor"</formula>
    </cfRule>
    <cfRule type="cellIs" dxfId="385" priority="10" operator="equal">
      <formula>"Catastrofico"</formula>
    </cfRule>
    <cfRule type="cellIs" dxfId="384" priority="12" operator="equal">
      <formula>"Moderado"</formula>
    </cfRule>
  </conditionalFormatting>
  <conditionalFormatting sqref="AU11">
    <cfRule type="cellIs" dxfId="383" priority="105" operator="equal">
      <formula>"Bajo"</formula>
    </cfRule>
    <cfRule type="cellIs" dxfId="382" priority="104" operator="equal">
      <formula>"Moderado"</formula>
    </cfRule>
    <cfRule type="cellIs" dxfId="381" priority="103" operator="equal">
      <formula>"Alto"</formula>
    </cfRule>
    <cfRule type="cellIs" dxfId="380" priority="102" operator="equal">
      <formula>"Extremo"</formula>
    </cfRule>
  </conditionalFormatting>
  <conditionalFormatting sqref="AU16">
    <cfRule type="cellIs" dxfId="379" priority="80" operator="equal">
      <formula>"Moderado"</formula>
    </cfRule>
    <cfRule type="cellIs" dxfId="378" priority="81" operator="equal">
      <formula>"Bajo"</formula>
    </cfRule>
    <cfRule type="cellIs" dxfId="377" priority="78" operator="equal">
      <formula>"Extremo"</formula>
    </cfRule>
    <cfRule type="cellIs" dxfId="376" priority="79" operator="equal">
      <formula>"Alto"</formula>
    </cfRule>
  </conditionalFormatting>
  <conditionalFormatting sqref="AU21">
    <cfRule type="cellIs" dxfId="375" priority="56" operator="equal">
      <formula>"Moderado"</formula>
    </cfRule>
    <cfRule type="cellIs" dxfId="374" priority="55" operator="equal">
      <formula>"Alto"</formula>
    </cfRule>
    <cfRule type="cellIs" dxfId="373" priority="54" operator="equal">
      <formula>"Extremo"</formula>
    </cfRule>
    <cfRule type="cellIs" dxfId="372" priority="57" operator="equal">
      <formula>"Bajo"</formula>
    </cfRule>
  </conditionalFormatting>
  <conditionalFormatting sqref="AU26">
    <cfRule type="cellIs" dxfId="371" priority="31" operator="equal">
      <formula>"Alto"</formula>
    </cfRule>
    <cfRule type="cellIs" dxfId="370" priority="32" operator="equal">
      <formula>"Moderado"</formula>
    </cfRule>
    <cfRule type="cellIs" dxfId="369" priority="30" operator="equal">
      <formula>"Extremo"</formula>
    </cfRule>
    <cfRule type="cellIs" dxfId="368" priority="33" operator="equal">
      <formula>"Bajo"</formula>
    </cfRule>
  </conditionalFormatting>
  <conditionalFormatting sqref="AU31">
    <cfRule type="cellIs" dxfId="367" priority="7" operator="equal">
      <formula>"Alto"</formula>
    </cfRule>
    <cfRule type="cellIs" dxfId="366" priority="9" operator="equal">
      <formula>"Bajo"</formula>
    </cfRule>
    <cfRule type="cellIs" dxfId="365" priority="6" operator="equal">
      <formula>"Extremo"</formula>
    </cfRule>
    <cfRule type="cellIs" dxfId="364" priority="8" operator="equal">
      <formula>"Moderado"</formula>
    </cfRule>
  </conditionalFormatting>
  <dataValidations count="12">
    <dataValidation type="list" allowBlank="1" showInputMessage="1" showErrorMessage="1" sqref="R5" xr:uid="{00000000-0002-0000-1300-000000000000}">
      <formula1>"Estrategico,Misional,Apoyo"</formula1>
    </dataValidation>
    <dataValidation type="list" allowBlank="1" showInputMessage="1" showErrorMessage="1" sqref="I11:I35" xr:uid="{00000000-0002-0000-1300-000001000000}">
      <formula1>"N/A, Mas de 1 vez al año,Al menos 1 vez en el ultimo año,Al menos 1 vez en los ultimos 2 años,Al menos 1 vez en los ultimos 5 años,No se ha presentado en los ultimos 5 años"</formula1>
    </dataValidation>
    <dataValidation type="list" allowBlank="1" showInputMessage="1" showErrorMessage="1" sqref="G11:G35" xr:uid="{00000000-0002-0000-1300-000002000000}">
      <formula1>"CORRUPCION,NA"</formula1>
    </dataValidation>
    <dataValidation type="list" allowBlank="1" showInputMessage="1" showErrorMessage="1" sqref="AO11 AO16 AO21 AO26 AO31" xr:uid="{00000000-0002-0000-1300-000003000000}">
      <formula1>"directamente,no disminuye"</formula1>
    </dataValidation>
    <dataValidation type="list" allowBlank="1" showInputMessage="1" showErrorMessage="1" sqref="AG11 AG16 AG31 AG21 AG26" xr:uid="{00000000-0002-0000-1300-000004000000}">
      <formula1>"NA,El control se ejecuta de manera consistente por parte del responsable,El control se ejecuta algunas veces por parte del responsable,El control no se ejecuta por parte del responsable"</formula1>
    </dataValidation>
    <dataValidation type="list" allowBlank="1" showInputMessage="1" showErrorMessage="1" sqref="AC11 AC16 AC31 AC21 AC26" xr:uid="{00000000-0002-0000-1300-000005000000}">
      <formula1>"Completa,Incompleta,No existe,NA"</formula1>
    </dataValidation>
    <dataValidation type="list" allowBlank="1" showInputMessage="1" showErrorMessage="1" sqref="AA11 AA16 AA31 AA21 AA26" xr:uid="{00000000-0002-0000-1300-000006000000}">
      <formula1>"NA,Se investigan y resuelven oportunamente,No se investigan y resuelven oportunamente"</formula1>
    </dataValidation>
    <dataValidation type="list" allowBlank="1" showInputMessage="1" showErrorMessage="1" sqref="Y11 Y16 Y31 Y21 Y26" xr:uid="{00000000-0002-0000-1300-000007000000}">
      <formula1>"Confiable,No confiable,NA"</formula1>
    </dataValidation>
    <dataValidation type="list" allowBlank="1" showInputMessage="1" showErrorMessage="1" sqref="W11 W16 W31 W21 W26" xr:uid="{00000000-0002-0000-1300-000008000000}">
      <formula1>"Prevenir, Detectar,No es control,NA"</formula1>
    </dataValidation>
    <dataValidation type="list" allowBlank="1" showInputMessage="1" showErrorMessage="1" sqref="U11 U16 U31 U21 U26" xr:uid="{00000000-0002-0000-1300-000009000000}">
      <formula1>"Oportuna, Inoportuna,NA"</formula1>
    </dataValidation>
    <dataValidation type="list" allowBlank="1" showInputMessage="1" showErrorMessage="1" sqref="S11 S16 S31 S21 S26" xr:uid="{00000000-0002-0000-1300-00000A000000}">
      <formula1>"Adecuado, Inadecuado,NA"</formula1>
    </dataValidation>
    <dataValidation type="list" allowBlank="1" showInputMessage="1" showErrorMessage="1" sqref="Q11 Q16 Q31 Q21 Q26" xr:uid="{00000000-0002-0000-1300-00000B000000}">
      <formula1>"Asignado, No Asignado,NA"</formula1>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Y21"/>
  <sheetViews>
    <sheetView zoomScale="80" zoomScaleNormal="80" workbookViewId="0">
      <selection activeCell="G11" sqref="G11"/>
    </sheetView>
  </sheetViews>
  <sheetFormatPr baseColWidth="10" defaultRowHeight="15"/>
  <cols>
    <col min="1" max="1" width="5" customWidth="1"/>
    <col min="2" max="2" width="19.5" customWidth="1"/>
    <col min="3" max="3" width="16" customWidth="1"/>
    <col min="4" max="4" width="45.5" customWidth="1"/>
    <col min="5" max="5" width="58.1640625" customWidth="1"/>
    <col min="6" max="6" width="44.5" customWidth="1"/>
    <col min="7" max="7" width="12.5" customWidth="1"/>
    <col min="8" max="8" width="16.83203125" customWidth="1"/>
    <col min="9" max="9" width="12.1640625" customWidth="1"/>
    <col min="10" max="10" width="14.6640625" customWidth="1"/>
    <col min="11" max="11" width="16.6640625" customWidth="1"/>
    <col min="12" max="12" width="80.6640625" customWidth="1"/>
    <col min="13" max="13" width="13.33203125" customWidth="1"/>
    <col min="14" max="14" width="16.33203125" customWidth="1"/>
    <col min="15" max="15" width="14.6640625" customWidth="1"/>
    <col min="16" max="17" width="13.5" customWidth="1"/>
    <col min="18" max="18" width="12.1640625" customWidth="1"/>
    <col min="19" max="19" width="19.83203125" customWidth="1"/>
    <col min="20" max="20" width="70.83203125" customWidth="1"/>
    <col min="21" max="21" width="18.33203125" customWidth="1"/>
    <col min="22" max="22" width="18.5" customWidth="1"/>
    <col min="23" max="23" width="37.5" customWidth="1"/>
    <col min="24" max="24" width="18.6640625" customWidth="1"/>
    <col min="25" max="25" width="18.5" customWidth="1"/>
  </cols>
  <sheetData>
    <row r="1" spans="1:25" ht="20">
      <c r="A1" s="609"/>
      <c r="B1" s="609"/>
      <c r="C1" s="620" t="s">
        <v>732</v>
      </c>
      <c r="D1" s="620"/>
      <c r="E1" s="620"/>
      <c r="F1" s="620"/>
      <c r="G1" s="620"/>
      <c r="H1" s="620"/>
      <c r="I1" s="620"/>
      <c r="J1" s="620"/>
      <c r="K1" s="620"/>
      <c r="L1" s="620"/>
      <c r="M1" s="620"/>
      <c r="N1" s="620"/>
      <c r="O1" s="620"/>
      <c r="P1" s="620"/>
      <c r="Q1" s="620"/>
      <c r="R1" s="620"/>
      <c r="S1" s="620"/>
      <c r="T1" s="620"/>
      <c r="U1" s="620"/>
      <c r="V1" s="620"/>
      <c r="W1" s="620"/>
      <c r="X1" s="621" t="s">
        <v>56</v>
      </c>
      <c r="Y1" s="622"/>
    </row>
    <row r="2" spans="1:25" ht="20">
      <c r="A2" s="609"/>
      <c r="B2" s="609"/>
      <c r="C2" s="620" t="s">
        <v>585</v>
      </c>
      <c r="D2" s="620"/>
      <c r="E2" s="620"/>
      <c r="F2" s="620"/>
      <c r="G2" s="620"/>
      <c r="H2" s="620"/>
      <c r="I2" s="620"/>
      <c r="J2" s="620"/>
      <c r="K2" s="620"/>
      <c r="L2" s="620"/>
      <c r="M2" s="620"/>
      <c r="N2" s="620"/>
      <c r="O2" s="620"/>
      <c r="P2" s="620"/>
      <c r="Q2" s="620"/>
      <c r="R2" s="620"/>
      <c r="S2" s="620"/>
      <c r="T2" s="620"/>
      <c r="U2" s="620"/>
      <c r="V2" s="620"/>
      <c r="W2" s="620"/>
      <c r="X2" s="621" t="s">
        <v>122</v>
      </c>
      <c r="Y2" s="621"/>
    </row>
    <row r="3" spans="1:25" ht="20">
      <c r="A3" s="609"/>
      <c r="B3" s="609"/>
      <c r="C3" s="620" t="s">
        <v>586</v>
      </c>
      <c r="D3" s="620"/>
      <c r="E3" s="620"/>
      <c r="F3" s="620"/>
      <c r="G3" s="620"/>
      <c r="H3" s="620"/>
      <c r="I3" s="620"/>
      <c r="J3" s="620"/>
      <c r="K3" s="620"/>
      <c r="L3" s="620"/>
      <c r="M3" s="620"/>
      <c r="N3" s="620"/>
      <c r="O3" s="620"/>
      <c r="P3" s="620"/>
      <c r="Q3" s="620"/>
      <c r="R3" s="620"/>
      <c r="S3" s="620"/>
      <c r="T3" s="620"/>
      <c r="U3" s="620"/>
      <c r="V3" s="620"/>
      <c r="W3" s="620"/>
      <c r="X3" s="621" t="s">
        <v>587</v>
      </c>
      <c r="Y3" s="621"/>
    </row>
    <row r="4" spans="1:25" ht="20">
      <c r="A4" s="609"/>
      <c r="B4" s="609"/>
      <c r="C4" s="620" t="s">
        <v>588</v>
      </c>
      <c r="D4" s="620"/>
      <c r="E4" s="620"/>
      <c r="F4" s="620"/>
      <c r="G4" s="620"/>
      <c r="H4" s="620"/>
      <c r="I4" s="620"/>
      <c r="J4" s="620"/>
      <c r="K4" s="620"/>
      <c r="L4" s="620"/>
      <c r="M4" s="620"/>
      <c r="N4" s="620"/>
      <c r="O4" s="620"/>
      <c r="P4" s="620"/>
      <c r="Q4" s="620"/>
      <c r="R4" s="620"/>
      <c r="S4" s="620"/>
      <c r="T4" s="620"/>
      <c r="U4" s="620"/>
      <c r="V4" s="620"/>
      <c r="W4" s="620"/>
      <c r="X4" s="621" t="s">
        <v>59</v>
      </c>
      <c r="Y4" s="621"/>
    </row>
    <row r="5" spans="1:25" ht="16">
      <c r="A5" s="609"/>
      <c r="B5" s="609"/>
      <c r="C5" s="609"/>
      <c r="D5" s="609"/>
      <c r="E5" s="609"/>
      <c r="F5" s="609"/>
      <c r="G5" s="609"/>
      <c r="H5" s="609"/>
      <c r="I5" s="609"/>
      <c r="J5" s="609"/>
      <c r="K5" s="609"/>
      <c r="L5" s="609"/>
      <c r="M5" s="609"/>
      <c r="N5" s="609"/>
      <c r="O5" s="609"/>
      <c r="P5" s="609"/>
      <c r="Q5" s="609"/>
      <c r="R5" s="609"/>
      <c r="S5" s="609"/>
      <c r="T5" s="609"/>
      <c r="U5" s="609"/>
      <c r="V5" s="609"/>
      <c r="W5" s="609"/>
      <c r="X5" s="609"/>
      <c r="Y5" s="609"/>
    </row>
    <row r="6" spans="1:25" ht="17">
      <c r="A6" s="610" t="s">
        <v>589</v>
      </c>
      <c r="B6" s="610"/>
      <c r="C6" s="610"/>
      <c r="D6" s="610"/>
      <c r="E6" s="792"/>
      <c r="F6" s="792"/>
      <c r="G6" s="792"/>
      <c r="H6" s="792"/>
      <c r="I6" s="792"/>
      <c r="J6" s="792"/>
      <c r="K6" s="792"/>
      <c r="L6" s="138" t="s">
        <v>126</v>
      </c>
      <c r="M6" s="793"/>
      <c r="N6" s="794"/>
      <c r="O6" s="794"/>
      <c r="P6" s="794"/>
      <c r="Q6" s="794"/>
      <c r="R6" s="794"/>
      <c r="S6" s="795"/>
      <c r="T6" s="615" t="s">
        <v>592</v>
      </c>
      <c r="U6" s="616"/>
      <c r="V6" s="617"/>
      <c r="W6" s="796"/>
      <c r="X6" s="796"/>
      <c r="Y6" s="796"/>
    </row>
    <row r="7" spans="1:25" ht="17">
      <c r="A7" s="610" t="s">
        <v>131</v>
      </c>
      <c r="B7" s="610"/>
      <c r="C7" s="610"/>
      <c r="D7" s="610"/>
      <c r="E7" s="797"/>
      <c r="F7" s="797"/>
      <c r="G7" s="797"/>
      <c r="H7" s="797"/>
      <c r="I7" s="797"/>
      <c r="J7" s="797"/>
      <c r="K7" s="797"/>
      <c r="L7" s="139" t="s">
        <v>595</v>
      </c>
      <c r="M7" s="793"/>
      <c r="N7" s="794"/>
      <c r="O7" s="794"/>
      <c r="P7" s="794"/>
      <c r="Q7" s="794"/>
      <c r="R7" s="794"/>
      <c r="S7" s="794"/>
      <c r="T7" s="794"/>
      <c r="U7" s="794"/>
      <c r="V7" s="794"/>
      <c r="W7" s="794"/>
      <c r="X7" s="794"/>
      <c r="Y7" s="795"/>
    </row>
    <row r="8" spans="1:25" ht="26">
      <c r="A8" s="624" t="s">
        <v>596</v>
      </c>
      <c r="B8" s="625"/>
      <c r="C8" s="625"/>
      <c r="D8" s="625"/>
      <c r="E8" s="625"/>
      <c r="F8" s="625"/>
      <c r="G8" s="625"/>
      <c r="H8" s="625"/>
      <c r="I8" s="625"/>
      <c r="J8" s="625"/>
      <c r="K8" s="625"/>
      <c r="L8" s="625"/>
      <c r="M8" s="625"/>
      <c r="N8" s="625"/>
      <c r="O8" s="625"/>
      <c r="P8" s="625"/>
      <c r="Q8" s="625"/>
      <c r="R8" s="625"/>
      <c r="S8" s="625"/>
      <c r="T8" s="625"/>
      <c r="U8" s="625"/>
      <c r="V8" s="625"/>
      <c r="W8" s="625"/>
      <c r="X8" s="625"/>
      <c r="Y8" s="626"/>
    </row>
    <row r="9" spans="1:25">
      <c r="A9" s="627" t="s">
        <v>597</v>
      </c>
      <c r="B9" s="628" t="s">
        <v>598</v>
      </c>
      <c r="C9" s="629" t="s">
        <v>599</v>
      </c>
      <c r="D9" s="627" t="s">
        <v>600</v>
      </c>
      <c r="E9" s="627" t="s">
        <v>601</v>
      </c>
      <c r="F9" s="627" t="s">
        <v>602</v>
      </c>
      <c r="G9" s="627" t="s">
        <v>603</v>
      </c>
      <c r="H9" s="627"/>
      <c r="I9" s="627"/>
      <c r="J9" s="630" t="s">
        <v>604</v>
      </c>
      <c r="K9" s="630" t="s">
        <v>605</v>
      </c>
      <c r="L9" s="140" t="s">
        <v>606</v>
      </c>
      <c r="M9" s="632" t="s">
        <v>607</v>
      </c>
      <c r="N9" s="633"/>
      <c r="O9" s="634"/>
      <c r="P9" s="632" t="s">
        <v>608</v>
      </c>
      <c r="Q9" s="633"/>
      <c r="R9" s="634"/>
      <c r="S9" s="630" t="s">
        <v>604</v>
      </c>
      <c r="T9" s="627" t="s">
        <v>31</v>
      </c>
      <c r="U9" s="627" t="s">
        <v>32</v>
      </c>
      <c r="V9" s="627" t="s">
        <v>33</v>
      </c>
      <c r="W9" s="627" t="s">
        <v>34</v>
      </c>
      <c r="X9" s="627" t="s">
        <v>35</v>
      </c>
      <c r="Y9" s="627" t="s">
        <v>36</v>
      </c>
    </row>
    <row r="10" spans="1:25" ht="66">
      <c r="A10" s="627"/>
      <c r="B10" s="627"/>
      <c r="C10" s="629"/>
      <c r="D10" s="627"/>
      <c r="E10" s="627"/>
      <c r="F10" s="627"/>
      <c r="G10" s="141" t="s">
        <v>609</v>
      </c>
      <c r="H10" s="142" t="s">
        <v>610</v>
      </c>
      <c r="I10" s="141" t="s">
        <v>611</v>
      </c>
      <c r="J10" s="631"/>
      <c r="K10" s="630"/>
      <c r="L10" s="140" t="s">
        <v>612</v>
      </c>
      <c r="M10" s="143" t="s">
        <v>613</v>
      </c>
      <c r="N10" s="143" t="s">
        <v>614</v>
      </c>
      <c r="O10" s="143" t="s">
        <v>615</v>
      </c>
      <c r="P10" s="143" t="s">
        <v>616</v>
      </c>
      <c r="Q10" s="143" t="s">
        <v>617</v>
      </c>
      <c r="R10" s="143" t="s">
        <v>618</v>
      </c>
      <c r="S10" s="635"/>
      <c r="T10" s="627"/>
      <c r="U10" s="627"/>
      <c r="V10" s="627"/>
      <c r="W10" s="627"/>
      <c r="X10" s="627"/>
      <c r="Y10" s="627"/>
    </row>
    <row r="11" spans="1:25" ht="136">
      <c r="A11" s="638">
        <v>1</v>
      </c>
      <c r="B11" s="640" t="s">
        <v>733</v>
      </c>
      <c r="C11" s="636" t="s">
        <v>620</v>
      </c>
      <c r="D11" s="801" t="s">
        <v>734</v>
      </c>
      <c r="E11" s="226" t="s">
        <v>735</v>
      </c>
      <c r="F11" s="804" t="s">
        <v>736</v>
      </c>
      <c r="G11" s="227"/>
      <c r="H11" s="228"/>
      <c r="I11" s="229"/>
      <c r="J11" s="805" t="s">
        <v>625</v>
      </c>
      <c r="K11" s="230" t="s">
        <v>737</v>
      </c>
      <c r="L11" s="231" t="s">
        <v>738</v>
      </c>
      <c r="M11" s="200">
        <v>95</v>
      </c>
      <c r="N11" s="164" t="str">
        <f t="shared" ref="N11:N20" si="0">IF(M11&lt;=85,"Débil",IF(AND(M11&gt;=86,M11&lt;=95),"Moderado",IF(M11&gt;=96,"Fuerte")))</f>
        <v>Moderado</v>
      </c>
      <c r="O11" s="798" t="s">
        <v>451</v>
      </c>
      <c r="P11" s="166"/>
      <c r="Q11" s="198">
        <f t="shared" ref="Q11:Q21" si="1">H11</f>
        <v>0</v>
      </c>
      <c r="R11" s="164"/>
      <c r="S11" s="674" t="s">
        <v>625</v>
      </c>
      <c r="T11" s="232" t="s">
        <v>739</v>
      </c>
      <c r="U11" s="223">
        <v>44927</v>
      </c>
      <c r="V11" s="223">
        <v>45291</v>
      </c>
      <c r="W11" s="233" t="s">
        <v>740</v>
      </c>
      <c r="X11" s="224"/>
      <c r="Y11" s="225"/>
    </row>
    <row r="12" spans="1:25" ht="68">
      <c r="A12" s="675"/>
      <c r="B12" s="799"/>
      <c r="C12" s="800"/>
      <c r="D12" s="802"/>
      <c r="E12" s="226" t="s">
        <v>741</v>
      </c>
      <c r="F12" s="804"/>
      <c r="G12" s="227">
        <v>3</v>
      </c>
      <c r="H12" s="228" t="s">
        <v>728</v>
      </c>
      <c r="I12" s="229" t="s">
        <v>487</v>
      </c>
      <c r="J12" s="806"/>
      <c r="K12" s="230" t="s">
        <v>737</v>
      </c>
      <c r="L12" s="231" t="s">
        <v>742</v>
      </c>
      <c r="M12" s="200">
        <v>95</v>
      </c>
      <c r="N12" s="164" t="str">
        <f t="shared" si="0"/>
        <v>Moderado</v>
      </c>
      <c r="O12" s="798"/>
      <c r="P12" s="166">
        <v>2</v>
      </c>
      <c r="Q12" s="198" t="str">
        <f t="shared" si="1"/>
        <v>Catastrófico</v>
      </c>
      <c r="R12" s="164" t="s">
        <v>487</v>
      </c>
      <c r="S12" s="675"/>
      <c r="T12" s="170" t="s">
        <v>743</v>
      </c>
      <c r="U12" s="223">
        <v>44927</v>
      </c>
      <c r="V12" s="223">
        <v>45291</v>
      </c>
      <c r="W12" s="233" t="s">
        <v>740</v>
      </c>
      <c r="X12" s="224"/>
      <c r="Y12" s="225"/>
    </row>
    <row r="13" spans="1:25" ht="136">
      <c r="A13" s="675"/>
      <c r="B13" s="799"/>
      <c r="C13" s="800"/>
      <c r="D13" s="802"/>
      <c r="E13" s="226" t="s">
        <v>744</v>
      </c>
      <c r="F13" s="804"/>
      <c r="G13" s="227"/>
      <c r="H13" s="228"/>
      <c r="I13" s="229"/>
      <c r="J13" s="806"/>
      <c r="K13" s="230" t="s">
        <v>737</v>
      </c>
      <c r="L13" s="231" t="s">
        <v>745</v>
      </c>
      <c r="M13" s="200">
        <v>95</v>
      </c>
      <c r="N13" s="164" t="str">
        <f t="shared" si="0"/>
        <v>Moderado</v>
      </c>
      <c r="O13" s="798"/>
      <c r="P13" s="166"/>
      <c r="Q13" s="198">
        <f t="shared" si="1"/>
        <v>0</v>
      </c>
      <c r="R13" s="164"/>
      <c r="S13" s="675"/>
      <c r="T13" s="170" t="s">
        <v>746</v>
      </c>
      <c r="U13" s="223">
        <v>44986</v>
      </c>
      <c r="V13" s="223">
        <v>45047</v>
      </c>
      <c r="W13" s="233" t="s">
        <v>747</v>
      </c>
      <c r="X13" s="224"/>
      <c r="Y13" s="225"/>
    </row>
    <row r="14" spans="1:25" ht="136">
      <c r="A14" s="675"/>
      <c r="B14" s="799"/>
      <c r="C14" s="800"/>
      <c r="D14" s="802"/>
      <c r="E14" s="226" t="s">
        <v>748</v>
      </c>
      <c r="F14" s="804"/>
      <c r="G14" s="227"/>
      <c r="H14" s="228"/>
      <c r="I14" s="229"/>
      <c r="J14" s="806"/>
      <c r="K14" s="230" t="s">
        <v>737</v>
      </c>
      <c r="L14" s="231" t="s">
        <v>738</v>
      </c>
      <c r="M14" s="200">
        <v>95</v>
      </c>
      <c r="N14" s="164" t="str">
        <f t="shared" si="0"/>
        <v>Moderado</v>
      </c>
      <c r="O14" s="798"/>
      <c r="P14" s="166"/>
      <c r="Q14" s="198">
        <f t="shared" si="1"/>
        <v>0</v>
      </c>
      <c r="R14" s="164"/>
      <c r="S14" s="675"/>
      <c r="T14" s="170" t="s">
        <v>749</v>
      </c>
      <c r="U14" s="223">
        <v>44927</v>
      </c>
      <c r="V14" s="223">
        <v>45291</v>
      </c>
      <c r="W14" s="234" t="s">
        <v>750</v>
      </c>
      <c r="X14" s="235"/>
      <c r="Y14" s="225"/>
    </row>
    <row r="15" spans="1:25" ht="85">
      <c r="A15" s="638">
        <v>2</v>
      </c>
      <c r="B15" s="640" t="s">
        <v>751</v>
      </c>
      <c r="C15" s="636" t="s">
        <v>620</v>
      </c>
      <c r="D15" s="801" t="s">
        <v>752</v>
      </c>
      <c r="E15" s="226" t="s">
        <v>753</v>
      </c>
      <c r="F15" s="803" t="s">
        <v>754</v>
      </c>
      <c r="G15" s="227"/>
      <c r="H15" s="228"/>
      <c r="I15" s="229"/>
      <c r="J15" s="805" t="s">
        <v>625</v>
      </c>
      <c r="K15" s="230" t="s">
        <v>626</v>
      </c>
      <c r="L15" s="231" t="s">
        <v>755</v>
      </c>
      <c r="M15" s="200">
        <v>85</v>
      </c>
      <c r="N15" s="164" t="str">
        <f t="shared" si="0"/>
        <v>Débil</v>
      </c>
      <c r="O15" s="798" t="s">
        <v>451</v>
      </c>
      <c r="P15" s="166"/>
      <c r="Q15" s="198">
        <f t="shared" si="1"/>
        <v>0</v>
      </c>
      <c r="R15" s="164"/>
      <c r="S15" s="807" t="s">
        <v>625</v>
      </c>
      <c r="T15" s="170" t="s">
        <v>756</v>
      </c>
      <c r="U15" s="223">
        <v>44927</v>
      </c>
      <c r="V15" s="223">
        <v>45291</v>
      </c>
      <c r="W15" s="233" t="s">
        <v>757</v>
      </c>
      <c r="X15" s="224"/>
      <c r="Y15" s="225"/>
    </row>
    <row r="16" spans="1:25" ht="119">
      <c r="A16" s="675"/>
      <c r="B16" s="799"/>
      <c r="C16" s="800"/>
      <c r="D16" s="802"/>
      <c r="E16" s="226" t="s">
        <v>758</v>
      </c>
      <c r="F16" s="804"/>
      <c r="G16" s="227"/>
      <c r="H16" s="228"/>
      <c r="I16" s="229"/>
      <c r="J16" s="806"/>
      <c r="K16" s="230" t="s">
        <v>737</v>
      </c>
      <c r="L16" s="231" t="s">
        <v>759</v>
      </c>
      <c r="M16" s="200">
        <v>95</v>
      </c>
      <c r="N16" s="164" t="str">
        <f t="shared" si="0"/>
        <v>Moderado</v>
      </c>
      <c r="O16" s="798"/>
      <c r="P16" s="166"/>
      <c r="Q16" s="198">
        <f t="shared" si="1"/>
        <v>0</v>
      </c>
      <c r="R16" s="164"/>
      <c r="S16" s="808"/>
      <c r="T16" s="170" t="s">
        <v>760</v>
      </c>
      <c r="U16" s="223">
        <v>44927</v>
      </c>
      <c r="V16" s="223">
        <v>45291</v>
      </c>
      <c r="W16" s="233" t="s">
        <v>761</v>
      </c>
      <c r="X16" s="224"/>
      <c r="Y16" s="225"/>
    </row>
    <row r="17" spans="1:25" ht="51">
      <c r="A17" s="675"/>
      <c r="B17" s="799"/>
      <c r="C17" s="800"/>
      <c r="D17" s="802"/>
      <c r="E17" s="236"/>
      <c r="F17" s="804"/>
      <c r="G17" s="227">
        <v>3</v>
      </c>
      <c r="H17" s="228" t="s">
        <v>728</v>
      </c>
      <c r="I17" s="229" t="s">
        <v>487</v>
      </c>
      <c r="J17" s="806"/>
      <c r="K17" s="230"/>
      <c r="L17" s="231"/>
      <c r="M17" s="200"/>
      <c r="N17" s="164"/>
      <c r="O17" s="798"/>
      <c r="P17" s="166">
        <v>2</v>
      </c>
      <c r="Q17" s="198" t="str">
        <f t="shared" si="1"/>
        <v>Catastrófico</v>
      </c>
      <c r="R17" s="164" t="s">
        <v>487</v>
      </c>
      <c r="S17" s="808"/>
      <c r="T17" s="170" t="s">
        <v>762</v>
      </c>
      <c r="U17" s="223">
        <v>44927</v>
      </c>
      <c r="V17" s="223">
        <v>45291</v>
      </c>
      <c r="W17" s="233" t="s">
        <v>757</v>
      </c>
      <c r="X17" s="224"/>
      <c r="Y17" s="225"/>
    </row>
    <row r="18" spans="1:25" ht="136">
      <c r="A18" s="638">
        <v>3</v>
      </c>
      <c r="B18" s="640" t="s">
        <v>763</v>
      </c>
      <c r="C18" s="636" t="s">
        <v>620</v>
      </c>
      <c r="D18" s="801" t="s">
        <v>764</v>
      </c>
      <c r="E18" s="226" t="s">
        <v>765</v>
      </c>
      <c r="F18" s="803" t="s">
        <v>766</v>
      </c>
      <c r="G18" s="227"/>
      <c r="H18" s="228"/>
      <c r="I18" s="229"/>
      <c r="J18" s="805" t="s">
        <v>625</v>
      </c>
      <c r="K18" s="230" t="s">
        <v>626</v>
      </c>
      <c r="L18" s="231" t="s">
        <v>767</v>
      </c>
      <c r="M18" s="200">
        <v>85</v>
      </c>
      <c r="N18" s="164" t="str">
        <f t="shared" si="0"/>
        <v>Débil</v>
      </c>
      <c r="O18" s="798" t="s">
        <v>451</v>
      </c>
      <c r="P18" s="166"/>
      <c r="Q18" s="198">
        <f t="shared" si="1"/>
        <v>0</v>
      </c>
      <c r="R18" s="164"/>
      <c r="S18" s="674" t="s">
        <v>625</v>
      </c>
      <c r="T18" s="232" t="s">
        <v>768</v>
      </c>
      <c r="U18" s="223">
        <v>44927</v>
      </c>
      <c r="V18" s="223">
        <v>45291</v>
      </c>
      <c r="W18" s="233" t="s">
        <v>769</v>
      </c>
      <c r="X18" s="224"/>
      <c r="Y18" s="225"/>
    </row>
    <row r="19" spans="1:25" ht="51">
      <c r="A19" s="675"/>
      <c r="B19" s="799"/>
      <c r="C19" s="800"/>
      <c r="D19" s="802"/>
      <c r="E19" s="226" t="s">
        <v>770</v>
      </c>
      <c r="F19" s="804"/>
      <c r="G19" s="227">
        <v>3</v>
      </c>
      <c r="H19" s="228" t="s">
        <v>728</v>
      </c>
      <c r="I19" s="229" t="s">
        <v>487</v>
      </c>
      <c r="J19" s="806"/>
      <c r="K19" s="230" t="s">
        <v>737</v>
      </c>
      <c r="L19" s="231" t="s">
        <v>771</v>
      </c>
      <c r="M19" s="200">
        <v>100</v>
      </c>
      <c r="N19" s="164" t="str">
        <f t="shared" si="0"/>
        <v>Fuerte</v>
      </c>
      <c r="O19" s="798"/>
      <c r="P19" s="166">
        <v>2</v>
      </c>
      <c r="Q19" s="198" t="str">
        <f t="shared" si="1"/>
        <v>Catastrófico</v>
      </c>
      <c r="R19" s="164" t="s">
        <v>487</v>
      </c>
      <c r="S19" s="675"/>
      <c r="T19" s="170" t="s">
        <v>772</v>
      </c>
      <c r="U19" s="223">
        <v>44927</v>
      </c>
      <c r="V19" s="223">
        <v>45291</v>
      </c>
      <c r="W19" s="233" t="s">
        <v>761</v>
      </c>
      <c r="X19" s="224"/>
      <c r="Y19" s="225"/>
    </row>
    <row r="20" spans="1:25" ht="102">
      <c r="A20" s="675"/>
      <c r="B20" s="799"/>
      <c r="C20" s="800"/>
      <c r="D20" s="802"/>
      <c r="E20" s="226"/>
      <c r="F20" s="804"/>
      <c r="G20" s="227"/>
      <c r="H20" s="228"/>
      <c r="I20" s="229"/>
      <c r="J20" s="806"/>
      <c r="K20" s="230" t="s">
        <v>737</v>
      </c>
      <c r="L20" s="231" t="s">
        <v>773</v>
      </c>
      <c r="M20" s="200">
        <v>95</v>
      </c>
      <c r="N20" s="164" t="str">
        <f t="shared" si="0"/>
        <v>Moderado</v>
      </c>
      <c r="O20" s="798"/>
      <c r="P20" s="166"/>
      <c r="Q20" s="198">
        <f t="shared" si="1"/>
        <v>0</v>
      </c>
      <c r="R20" s="164"/>
      <c r="S20" s="675"/>
      <c r="T20" s="170" t="s">
        <v>774</v>
      </c>
      <c r="U20" s="223">
        <v>44927</v>
      </c>
      <c r="V20" s="223">
        <v>45291</v>
      </c>
      <c r="W20" s="233" t="s">
        <v>761</v>
      </c>
      <c r="X20" s="224"/>
      <c r="Y20" s="225"/>
    </row>
    <row r="21" spans="1:25" ht="34">
      <c r="A21" s="675"/>
      <c r="B21" s="799"/>
      <c r="C21" s="800"/>
      <c r="D21" s="802"/>
      <c r="E21" s="226"/>
      <c r="F21" s="804"/>
      <c r="G21" s="227"/>
      <c r="H21" s="228"/>
      <c r="I21" s="229"/>
      <c r="J21" s="806"/>
      <c r="K21" s="230"/>
      <c r="L21" s="231"/>
      <c r="M21" s="200"/>
      <c r="N21" s="164"/>
      <c r="O21" s="798"/>
      <c r="P21" s="166"/>
      <c r="Q21" s="198">
        <f t="shared" si="1"/>
        <v>0</v>
      </c>
      <c r="R21" s="164"/>
      <c r="S21" s="675"/>
      <c r="T21" s="170" t="s">
        <v>775</v>
      </c>
      <c r="U21" s="223">
        <v>44986</v>
      </c>
      <c r="V21" s="223">
        <v>45078</v>
      </c>
      <c r="W21" s="234" t="s">
        <v>776</v>
      </c>
      <c r="X21" s="235"/>
      <c r="Y21" s="225"/>
    </row>
  </sheetData>
  <mergeCells count="61">
    <mergeCell ref="J11:J14"/>
    <mergeCell ref="O18:O21"/>
    <mergeCell ref="S18:S21"/>
    <mergeCell ref="A18:A21"/>
    <mergeCell ref="B18:B21"/>
    <mergeCell ref="C18:C21"/>
    <mergeCell ref="D18:D21"/>
    <mergeCell ref="F18:F21"/>
    <mergeCell ref="J18:J21"/>
    <mergeCell ref="X9:X10"/>
    <mergeCell ref="O11:O14"/>
    <mergeCell ref="S11:S14"/>
    <mergeCell ref="A15:A17"/>
    <mergeCell ref="B15:B17"/>
    <mergeCell ref="C15:C17"/>
    <mergeCell ref="D15:D17"/>
    <mergeCell ref="F15:F17"/>
    <mergeCell ref="J15:J17"/>
    <mergeCell ref="O15:O17"/>
    <mergeCell ref="S15:S17"/>
    <mergeCell ref="A11:A14"/>
    <mergeCell ref="B11:B14"/>
    <mergeCell ref="C11:C14"/>
    <mergeCell ref="D11:D14"/>
    <mergeCell ref="F11:F14"/>
    <mergeCell ref="S9:S10"/>
    <mergeCell ref="T9:T10"/>
    <mergeCell ref="U9:U10"/>
    <mergeCell ref="V9:V10"/>
    <mergeCell ref="W9:W10"/>
    <mergeCell ref="A7:D7"/>
    <mergeCell ref="E7:K7"/>
    <mergeCell ref="M7:Y7"/>
    <mergeCell ref="A8:Y8"/>
    <mergeCell ref="A9:A10"/>
    <mergeCell ref="B9:B10"/>
    <mergeCell ref="C9:C10"/>
    <mergeCell ref="D9:D10"/>
    <mergeCell ref="E9:E10"/>
    <mergeCell ref="F9:F10"/>
    <mergeCell ref="Y9:Y10"/>
    <mergeCell ref="G9:I9"/>
    <mergeCell ref="J9:J10"/>
    <mergeCell ref="K9:K10"/>
    <mergeCell ref="M9:O9"/>
    <mergeCell ref="P9:R9"/>
    <mergeCell ref="A5:Y5"/>
    <mergeCell ref="A6:D6"/>
    <mergeCell ref="E6:K6"/>
    <mergeCell ref="M6:S6"/>
    <mergeCell ref="T6:V6"/>
    <mergeCell ref="W6:Y6"/>
    <mergeCell ref="A1:B4"/>
    <mergeCell ref="C1:W1"/>
    <mergeCell ref="X1:Y1"/>
    <mergeCell ref="C2:W2"/>
    <mergeCell ref="X2:Y2"/>
    <mergeCell ref="C3:W3"/>
    <mergeCell ref="X3:Y3"/>
    <mergeCell ref="C4:W4"/>
    <mergeCell ref="X4:Y4"/>
  </mergeCells>
  <conditionalFormatting sqref="K11:K21">
    <cfRule type="containsText" dxfId="363" priority="1" operator="containsText" text="Mitigación">
      <formula>NOT(ISERROR(SEARCH("Mitigación",K11)))</formula>
    </cfRule>
    <cfRule type="containsText" dxfId="362" priority="2" operator="containsText" text="Prevención">
      <formula>NOT(ISERROR(SEARCH("Prevención",K11)))</formula>
    </cfRule>
  </conditionalFormatting>
  <dataValidations count="5">
    <dataValidation type="list" allowBlank="1" showInputMessage="1" showErrorMessage="1" sqref="K11:K21" xr:uid="{00000000-0002-0000-1400-000000000000}">
      <formula1>"Preventivos,Detectivos,Correctivos"</formula1>
    </dataValidation>
    <dataValidation type="list" allowBlank="1" showInputMessage="1" showErrorMessage="1" sqref="J11:J21 S11:S21" xr:uid="{00000000-0002-0000-1400-000001000000}">
      <formula1>"Evitar,Reducir,Compartir o transferir,Aceptar"</formula1>
    </dataValidation>
    <dataValidation type="list" allowBlank="1" showInputMessage="1" showErrorMessage="1" sqref="H11:H21" xr:uid="{00000000-0002-0000-1400-000002000000}">
      <formula1>"Moderado, Mayor , Catastrófico"</formula1>
    </dataValidation>
    <dataValidation type="list" allowBlank="1" showInputMessage="1" showErrorMessage="1" sqref="O11:O21" xr:uid="{00000000-0002-0000-1400-000003000000}">
      <formula1>"Fuerte, Moderado, Débil"</formula1>
    </dataValidation>
    <dataValidation type="list" allowBlank="1" showInputMessage="1" showErrorMessage="1" sqref="C11:C21" xr:uid="{00000000-0002-0000-1400-000004000000}">
      <formula1>"Gestión,Corrupción"</formula1>
    </dataValidation>
  </dataValidations>
  <pageMargins left="0.7" right="0.7" top="0.75" bottom="0.75" header="0.3" footer="0.3"/>
  <drawing r:id="rId1"/>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Y15"/>
  <sheetViews>
    <sheetView zoomScale="80" zoomScaleNormal="80" workbookViewId="0">
      <selection activeCell="E11" sqref="E11:E12"/>
    </sheetView>
  </sheetViews>
  <sheetFormatPr baseColWidth="10" defaultRowHeight="15"/>
  <cols>
    <col min="1" max="1" width="5.1640625" customWidth="1"/>
    <col min="2" max="2" width="28" customWidth="1"/>
    <col min="3" max="3" width="18.6640625" customWidth="1"/>
    <col min="4" max="4" width="45.5" customWidth="1"/>
    <col min="5" max="5" width="58.1640625" customWidth="1"/>
    <col min="6" max="6" width="40.5" customWidth="1"/>
    <col min="7" max="7" width="12.5" customWidth="1"/>
    <col min="8" max="8" width="14.33203125" customWidth="1"/>
    <col min="9" max="9" width="20.5" customWidth="1"/>
    <col min="10" max="10" width="14.6640625" customWidth="1"/>
    <col min="11" max="11" width="16.6640625" customWidth="1"/>
    <col min="12" max="12" width="85.83203125" customWidth="1"/>
    <col min="13" max="13" width="13.33203125" customWidth="1"/>
    <col min="14" max="14" width="15.33203125" customWidth="1"/>
    <col min="15" max="15" width="16.1640625" customWidth="1"/>
    <col min="16" max="16" width="13.5" customWidth="1"/>
    <col min="17" max="17" width="18.1640625" customWidth="1"/>
    <col min="18" max="18" width="12.1640625" customWidth="1"/>
    <col min="19" max="19" width="19.83203125" customWidth="1"/>
    <col min="20" max="20" width="81" customWidth="1"/>
    <col min="21" max="21" width="18.33203125" customWidth="1"/>
    <col min="22" max="22" width="18.5" customWidth="1"/>
    <col min="23" max="23" width="37.5" customWidth="1"/>
    <col min="24" max="24" width="18.6640625" customWidth="1"/>
    <col min="25" max="25" width="27.33203125" customWidth="1"/>
  </cols>
  <sheetData>
    <row r="1" spans="1:25" ht="20">
      <c r="A1" s="609"/>
      <c r="B1" s="609"/>
      <c r="C1" s="620" t="s">
        <v>55</v>
      </c>
      <c r="D1" s="620"/>
      <c r="E1" s="620"/>
      <c r="F1" s="620"/>
      <c r="G1" s="620"/>
      <c r="H1" s="620"/>
      <c r="I1" s="620"/>
      <c r="J1" s="620"/>
      <c r="K1" s="620"/>
      <c r="L1" s="620"/>
      <c r="M1" s="620"/>
      <c r="N1" s="620"/>
      <c r="O1" s="620"/>
      <c r="P1" s="620"/>
      <c r="Q1" s="620"/>
      <c r="R1" s="620"/>
      <c r="S1" s="620"/>
      <c r="T1" s="620"/>
      <c r="U1" s="620"/>
      <c r="V1" s="620"/>
      <c r="W1" s="620"/>
      <c r="X1" s="621" t="s">
        <v>56</v>
      </c>
      <c r="Y1" s="622"/>
    </row>
    <row r="2" spans="1:25" ht="20">
      <c r="A2" s="609"/>
      <c r="B2" s="609"/>
      <c r="C2" s="620" t="s">
        <v>585</v>
      </c>
      <c r="D2" s="620"/>
      <c r="E2" s="620"/>
      <c r="F2" s="620"/>
      <c r="G2" s="620"/>
      <c r="H2" s="620"/>
      <c r="I2" s="620"/>
      <c r="J2" s="620"/>
      <c r="K2" s="620"/>
      <c r="L2" s="620"/>
      <c r="M2" s="620"/>
      <c r="N2" s="620"/>
      <c r="O2" s="620"/>
      <c r="P2" s="620"/>
      <c r="Q2" s="620"/>
      <c r="R2" s="620"/>
      <c r="S2" s="620"/>
      <c r="T2" s="620"/>
      <c r="U2" s="620"/>
      <c r="V2" s="620"/>
      <c r="W2" s="620"/>
      <c r="X2" s="621" t="s">
        <v>122</v>
      </c>
      <c r="Y2" s="621"/>
    </row>
    <row r="3" spans="1:25" ht="20">
      <c r="A3" s="609"/>
      <c r="B3" s="609"/>
      <c r="C3" s="620" t="s">
        <v>586</v>
      </c>
      <c r="D3" s="620"/>
      <c r="E3" s="620"/>
      <c r="F3" s="620"/>
      <c r="G3" s="620"/>
      <c r="H3" s="620"/>
      <c r="I3" s="620"/>
      <c r="J3" s="620"/>
      <c r="K3" s="620"/>
      <c r="L3" s="620"/>
      <c r="M3" s="620"/>
      <c r="N3" s="620"/>
      <c r="O3" s="620"/>
      <c r="P3" s="620"/>
      <c r="Q3" s="620"/>
      <c r="R3" s="620"/>
      <c r="S3" s="620"/>
      <c r="T3" s="620"/>
      <c r="U3" s="620"/>
      <c r="V3" s="620"/>
      <c r="W3" s="620"/>
      <c r="X3" s="621" t="s">
        <v>587</v>
      </c>
      <c r="Y3" s="621"/>
    </row>
    <row r="4" spans="1:25" ht="20">
      <c r="A4" s="609"/>
      <c r="B4" s="609"/>
      <c r="C4" s="620" t="s">
        <v>588</v>
      </c>
      <c r="D4" s="620"/>
      <c r="E4" s="620"/>
      <c r="F4" s="620"/>
      <c r="G4" s="620"/>
      <c r="H4" s="620"/>
      <c r="I4" s="620"/>
      <c r="J4" s="620"/>
      <c r="K4" s="620"/>
      <c r="L4" s="620"/>
      <c r="M4" s="620"/>
      <c r="N4" s="620"/>
      <c r="O4" s="620"/>
      <c r="P4" s="620"/>
      <c r="Q4" s="620"/>
      <c r="R4" s="620"/>
      <c r="S4" s="620"/>
      <c r="T4" s="620"/>
      <c r="U4" s="620"/>
      <c r="V4" s="620"/>
      <c r="W4" s="620"/>
      <c r="X4" s="621" t="s">
        <v>59</v>
      </c>
      <c r="Y4" s="621"/>
    </row>
    <row r="5" spans="1:25" ht="16">
      <c r="A5" s="609"/>
      <c r="B5" s="609"/>
      <c r="C5" s="609"/>
      <c r="D5" s="609"/>
      <c r="E5" s="609"/>
      <c r="F5" s="609"/>
      <c r="G5" s="609"/>
      <c r="H5" s="609"/>
      <c r="I5" s="609"/>
      <c r="J5" s="609"/>
      <c r="K5" s="609"/>
      <c r="L5" s="609"/>
      <c r="M5" s="609"/>
      <c r="N5" s="609"/>
      <c r="O5" s="609"/>
      <c r="P5" s="609"/>
      <c r="Q5" s="609"/>
      <c r="R5" s="609"/>
      <c r="S5" s="609"/>
      <c r="T5" s="609"/>
      <c r="U5" s="609"/>
      <c r="V5" s="609"/>
      <c r="W5" s="609"/>
      <c r="X5" s="609"/>
      <c r="Y5" s="609"/>
    </row>
    <row r="6" spans="1:25" ht="17">
      <c r="A6" s="610" t="s">
        <v>589</v>
      </c>
      <c r="B6" s="610"/>
      <c r="C6" s="610"/>
      <c r="D6" s="610"/>
      <c r="E6" s="792" t="s">
        <v>777</v>
      </c>
      <c r="F6" s="792"/>
      <c r="G6" s="792"/>
      <c r="H6" s="792"/>
      <c r="I6" s="792"/>
      <c r="J6" s="792"/>
      <c r="K6" s="792"/>
      <c r="L6" s="138" t="s">
        <v>126</v>
      </c>
      <c r="M6" s="809" t="s">
        <v>778</v>
      </c>
      <c r="N6" s="809"/>
      <c r="O6" s="809"/>
      <c r="P6" s="809"/>
      <c r="Q6" s="809"/>
      <c r="R6" s="809"/>
      <c r="S6" s="809"/>
      <c r="T6" s="810" t="s">
        <v>592</v>
      </c>
      <c r="U6" s="810"/>
      <c r="V6" s="810"/>
      <c r="W6" s="796"/>
      <c r="X6" s="796"/>
      <c r="Y6" s="796"/>
    </row>
    <row r="7" spans="1:25" ht="17">
      <c r="A7" s="610" t="s">
        <v>131</v>
      </c>
      <c r="B7" s="610"/>
      <c r="C7" s="610"/>
      <c r="D7" s="610"/>
      <c r="E7" s="797"/>
      <c r="F7" s="797"/>
      <c r="G7" s="797"/>
      <c r="H7" s="797"/>
      <c r="I7" s="797"/>
      <c r="J7" s="797"/>
      <c r="K7" s="797"/>
      <c r="L7" s="139" t="s">
        <v>595</v>
      </c>
      <c r="M7" s="809">
        <v>2023</v>
      </c>
      <c r="N7" s="809"/>
      <c r="O7" s="809"/>
      <c r="P7" s="809"/>
      <c r="Q7" s="809"/>
      <c r="R7" s="809"/>
      <c r="S7" s="809"/>
      <c r="T7" s="809"/>
      <c r="U7" s="809"/>
      <c r="V7" s="809"/>
      <c r="W7" s="809"/>
      <c r="X7" s="809"/>
      <c r="Y7" s="809"/>
    </row>
    <row r="8" spans="1:25" ht="26">
      <c r="A8" s="811" t="s">
        <v>596</v>
      </c>
      <c r="B8" s="811"/>
      <c r="C8" s="811"/>
      <c r="D8" s="811"/>
      <c r="E8" s="811"/>
      <c r="F8" s="811"/>
      <c r="G8" s="811"/>
      <c r="H8" s="811"/>
      <c r="I8" s="811"/>
      <c r="J8" s="811"/>
      <c r="K8" s="811"/>
      <c r="L8" s="811"/>
      <c r="M8" s="811"/>
      <c r="N8" s="811"/>
      <c r="O8" s="811"/>
      <c r="P8" s="811"/>
      <c r="Q8" s="811"/>
      <c r="R8" s="811"/>
      <c r="S8" s="811"/>
      <c r="T8" s="811"/>
      <c r="U8" s="811"/>
      <c r="V8" s="811"/>
      <c r="W8" s="811"/>
      <c r="X8" s="811"/>
      <c r="Y8" s="811"/>
    </row>
    <row r="9" spans="1:25">
      <c r="A9" s="627" t="s">
        <v>597</v>
      </c>
      <c r="B9" s="628" t="s">
        <v>598</v>
      </c>
      <c r="C9" s="629" t="s">
        <v>599</v>
      </c>
      <c r="D9" s="627" t="s">
        <v>600</v>
      </c>
      <c r="E9" s="627" t="s">
        <v>601</v>
      </c>
      <c r="F9" s="627" t="s">
        <v>602</v>
      </c>
      <c r="G9" s="627" t="s">
        <v>603</v>
      </c>
      <c r="H9" s="627"/>
      <c r="I9" s="627"/>
      <c r="J9" s="630" t="s">
        <v>604</v>
      </c>
      <c r="K9" s="630" t="s">
        <v>605</v>
      </c>
      <c r="L9" s="140" t="s">
        <v>606</v>
      </c>
      <c r="M9" s="627" t="s">
        <v>607</v>
      </c>
      <c r="N9" s="627"/>
      <c r="O9" s="627"/>
      <c r="P9" s="627" t="s">
        <v>608</v>
      </c>
      <c r="Q9" s="627"/>
      <c r="R9" s="627"/>
      <c r="S9" s="630" t="s">
        <v>604</v>
      </c>
      <c r="T9" s="627" t="s">
        <v>31</v>
      </c>
      <c r="U9" s="627" t="s">
        <v>32</v>
      </c>
      <c r="V9" s="627" t="s">
        <v>33</v>
      </c>
      <c r="W9" s="627" t="s">
        <v>34</v>
      </c>
      <c r="X9" s="627" t="s">
        <v>35</v>
      </c>
      <c r="Y9" s="627" t="s">
        <v>36</v>
      </c>
    </row>
    <row r="10" spans="1:25" ht="66">
      <c r="A10" s="627"/>
      <c r="B10" s="627"/>
      <c r="C10" s="629"/>
      <c r="D10" s="627"/>
      <c r="E10" s="627"/>
      <c r="F10" s="627"/>
      <c r="G10" s="141" t="s">
        <v>609</v>
      </c>
      <c r="H10" s="141" t="s">
        <v>610</v>
      </c>
      <c r="I10" s="141" t="s">
        <v>611</v>
      </c>
      <c r="J10" s="635"/>
      <c r="K10" s="630"/>
      <c r="L10" s="140" t="s">
        <v>612</v>
      </c>
      <c r="M10" s="143" t="s">
        <v>613</v>
      </c>
      <c r="N10" s="143" t="s">
        <v>614</v>
      </c>
      <c r="O10" s="143" t="s">
        <v>615</v>
      </c>
      <c r="P10" s="143" t="s">
        <v>616</v>
      </c>
      <c r="Q10" s="143" t="s">
        <v>617</v>
      </c>
      <c r="R10" s="143" t="s">
        <v>618</v>
      </c>
      <c r="S10" s="635"/>
      <c r="T10" s="627"/>
      <c r="U10" s="627"/>
      <c r="V10" s="627"/>
      <c r="W10" s="627"/>
      <c r="X10" s="627"/>
      <c r="Y10" s="627"/>
    </row>
    <row r="11" spans="1:25" ht="85">
      <c r="A11" s="812">
        <v>2</v>
      </c>
      <c r="B11" s="813" t="s">
        <v>779</v>
      </c>
      <c r="C11" s="815" t="s">
        <v>620</v>
      </c>
      <c r="D11" s="670" t="s">
        <v>780</v>
      </c>
      <c r="E11" s="670" t="s">
        <v>781</v>
      </c>
      <c r="F11" s="670" t="s">
        <v>782</v>
      </c>
      <c r="G11" s="670">
        <v>3</v>
      </c>
      <c r="H11" s="817" t="s">
        <v>728</v>
      </c>
      <c r="I11" s="670" t="s">
        <v>487</v>
      </c>
      <c r="J11" s="670" t="s">
        <v>625</v>
      </c>
      <c r="K11" s="204" t="s">
        <v>626</v>
      </c>
      <c r="L11" s="151" t="s">
        <v>783</v>
      </c>
      <c r="M11" s="161">
        <v>100</v>
      </c>
      <c r="N11" s="153" t="str">
        <f t="shared" ref="N11:N15" si="0">IF(M11&lt;=85,"Débil",IF(AND(M11&gt;=86,M11&lt;=95),"Moderado",IF(M11&gt;=96,"Fuerte")))</f>
        <v>Fuerte</v>
      </c>
      <c r="O11" s="798" t="s">
        <v>451</v>
      </c>
      <c r="P11" s="798">
        <v>2</v>
      </c>
      <c r="Q11" s="798" t="str">
        <f t="shared" ref="Q11:Q13" si="1">H11</f>
        <v>Catastrófico</v>
      </c>
      <c r="R11" s="798" t="s">
        <v>487</v>
      </c>
      <c r="S11" s="816" t="s">
        <v>625</v>
      </c>
      <c r="T11" s="238" t="s">
        <v>784</v>
      </c>
      <c r="U11" s="239">
        <v>44927</v>
      </c>
      <c r="V11" s="239">
        <v>45107</v>
      </c>
      <c r="W11" s="240" t="s">
        <v>785</v>
      </c>
      <c r="X11" s="240"/>
      <c r="Y11" s="241" t="s">
        <v>786</v>
      </c>
    </row>
    <row r="12" spans="1:25" ht="102">
      <c r="A12" s="671"/>
      <c r="B12" s="814"/>
      <c r="C12" s="815"/>
      <c r="D12" s="671"/>
      <c r="E12" s="670"/>
      <c r="F12" s="670"/>
      <c r="G12" s="670"/>
      <c r="H12" s="817"/>
      <c r="I12" s="670"/>
      <c r="J12" s="671"/>
      <c r="K12" s="204" t="s">
        <v>737</v>
      </c>
      <c r="L12" s="151" t="s">
        <v>787</v>
      </c>
      <c r="M12" s="161">
        <v>85</v>
      </c>
      <c r="N12" s="153" t="str">
        <f t="shared" si="0"/>
        <v>Débil</v>
      </c>
      <c r="O12" s="798"/>
      <c r="P12" s="798"/>
      <c r="Q12" s="798"/>
      <c r="R12" s="798"/>
      <c r="S12" s="671"/>
      <c r="T12" s="242"/>
      <c r="U12" s="243"/>
      <c r="V12" s="243"/>
      <c r="W12" s="244"/>
      <c r="X12" s="244"/>
      <c r="Y12" s="245"/>
    </row>
    <row r="13" spans="1:25" ht="102">
      <c r="A13" s="671"/>
      <c r="B13" s="814"/>
      <c r="C13" s="815"/>
      <c r="D13" s="671"/>
      <c r="E13" s="151" t="s">
        <v>788</v>
      </c>
      <c r="F13" s="670"/>
      <c r="G13" s="151">
        <v>3</v>
      </c>
      <c r="H13" s="246" t="s">
        <v>624</v>
      </c>
      <c r="I13" s="151" t="s">
        <v>487</v>
      </c>
      <c r="J13" s="671"/>
      <c r="K13" s="204" t="s">
        <v>737</v>
      </c>
      <c r="L13" s="151" t="s">
        <v>789</v>
      </c>
      <c r="M13" s="161">
        <v>95</v>
      </c>
      <c r="N13" s="153" t="str">
        <f t="shared" si="0"/>
        <v>Moderado</v>
      </c>
      <c r="O13" s="798"/>
      <c r="P13" s="153">
        <v>2</v>
      </c>
      <c r="Q13" s="153" t="str">
        <f t="shared" si="1"/>
        <v xml:space="preserve">Mayor </v>
      </c>
      <c r="R13" s="153" t="s">
        <v>490</v>
      </c>
      <c r="S13" s="671"/>
      <c r="T13" s="242"/>
      <c r="U13" s="243"/>
      <c r="V13" s="243"/>
      <c r="W13" s="244"/>
      <c r="X13" s="244"/>
      <c r="Y13" s="245"/>
    </row>
    <row r="14" spans="1:25" ht="68">
      <c r="A14" s="812">
        <v>3</v>
      </c>
      <c r="B14" s="813" t="s">
        <v>779</v>
      </c>
      <c r="C14" s="815" t="s">
        <v>620</v>
      </c>
      <c r="D14" s="670" t="s">
        <v>790</v>
      </c>
      <c r="E14" s="151" t="s">
        <v>791</v>
      </c>
      <c r="F14" s="670" t="s">
        <v>792</v>
      </c>
      <c r="G14" s="151">
        <v>3</v>
      </c>
      <c r="H14" s="246" t="s">
        <v>728</v>
      </c>
      <c r="I14" s="151" t="s">
        <v>487</v>
      </c>
      <c r="J14" s="670" t="s">
        <v>625</v>
      </c>
      <c r="K14" s="204" t="s">
        <v>626</v>
      </c>
      <c r="L14" s="151" t="s">
        <v>793</v>
      </c>
      <c r="M14" s="161">
        <v>90</v>
      </c>
      <c r="N14" s="153" t="str">
        <f>IF(M14&lt;=85,"Débil",IF(AND(M14&gt;=86,M14&lt;=95),"Moderado",IF(M14&gt;=96,"Fuerte")))</f>
        <v>Moderado</v>
      </c>
      <c r="O14" s="798" t="s">
        <v>451</v>
      </c>
      <c r="P14" s="153">
        <v>2</v>
      </c>
      <c r="Q14" s="153" t="str">
        <f>H14</f>
        <v>Catastrófico</v>
      </c>
      <c r="R14" s="151" t="s">
        <v>487</v>
      </c>
      <c r="S14" s="670" t="s">
        <v>625</v>
      </c>
      <c r="T14" s="242"/>
      <c r="U14" s="243"/>
      <c r="V14" s="243"/>
      <c r="W14" s="244"/>
      <c r="X14" s="244"/>
      <c r="Y14" s="245"/>
    </row>
    <row r="15" spans="1:25" ht="68">
      <c r="A15" s="671"/>
      <c r="B15" s="814"/>
      <c r="C15" s="815"/>
      <c r="D15" s="671"/>
      <c r="E15" s="151" t="s">
        <v>794</v>
      </c>
      <c r="F15" s="670"/>
      <c r="G15" s="151">
        <v>3</v>
      </c>
      <c r="H15" s="246" t="s">
        <v>728</v>
      </c>
      <c r="I15" s="151" t="s">
        <v>487</v>
      </c>
      <c r="J15" s="671"/>
      <c r="K15" s="204" t="s">
        <v>626</v>
      </c>
      <c r="L15" s="151" t="s">
        <v>795</v>
      </c>
      <c r="M15" s="161">
        <v>90</v>
      </c>
      <c r="N15" s="153" t="str">
        <f t="shared" si="0"/>
        <v>Moderado</v>
      </c>
      <c r="O15" s="798"/>
      <c r="P15" s="153">
        <v>2</v>
      </c>
      <c r="Q15" s="153" t="str">
        <f>H15</f>
        <v>Catastrófico</v>
      </c>
      <c r="R15" s="151" t="s">
        <v>487</v>
      </c>
      <c r="S15" s="671"/>
      <c r="T15" s="238" t="s">
        <v>796</v>
      </c>
      <c r="U15" s="239">
        <v>44927</v>
      </c>
      <c r="V15" s="239">
        <v>45291</v>
      </c>
      <c r="W15" s="240" t="s">
        <v>797</v>
      </c>
      <c r="X15" s="240"/>
      <c r="Y15" s="241" t="s">
        <v>798</v>
      </c>
    </row>
  </sheetData>
  <mergeCells count="60">
    <mergeCell ref="S14:S15"/>
    <mergeCell ref="Q11:Q12"/>
    <mergeCell ref="R11:R12"/>
    <mergeCell ref="S11:S13"/>
    <mergeCell ref="A14:A15"/>
    <mergeCell ref="B14:B15"/>
    <mergeCell ref="C14:C15"/>
    <mergeCell ref="D14:D15"/>
    <mergeCell ref="F14:F15"/>
    <mergeCell ref="J14:J15"/>
    <mergeCell ref="O14:O15"/>
    <mergeCell ref="G11:G12"/>
    <mergeCell ref="H11:H12"/>
    <mergeCell ref="I11:I12"/>
    <mergeCell ref="J11:J13"/>
    <mergeCell ref="O11:O13"/>
    <mergeCell ref="X9:X10"/>
    <mergeCell ref="P11:P12"/>
    <mergeCell ref="A11:A13"/>
    <mergeCell ref="B11:B13"/>
    <mergeCell ref="C11:C13"/>
    <mergeCell ref="D11:D13"/>
    <mergeCell ref="E11:E12"/>
    <mergeCell ref="F11:F13"/>
    <mergeCell ref="S9:S10"/>
    <mergeCell ref="T9:T10"/>
    <mergeCell ref="U9:U10"/>
    <mergeCell ref="V9:V10"/>
    <mergeCell ref="W9:W10"/>
    <mergeCell ref="A7:D7"/>
    <mergeCell ref="E7:K7"/>
    <mergeCell ref="M7:Y7"/>
    <mergeCell ref="A8:Y8"/>
    <mergeCell ref="A9:A10"/>
    <mergeCell ref="B9:B10"/>
    <mergeCell ref="C9:C10"/>
    <mergeCell ref="D9:D10"/>
    <mergeCell ref="E9:E10"/>
    <mergeCell ref="F9:F10"/>
    <mergeCell ref="Y9:Y10"/>
    <mergeCell ref="G9:I9"/>
    <mergeCell ref="J9:J10"/>
    <mergeCell ref="K9:K10"/>
    <mergeCell ref="M9:O9"/>
    <mergeCell ref="P9:R9"/>
    <mergeCell ref="A5:Y5"/>
    <mergeCell ref="A6:D6"/>
    <mergeCell ref="E6:K6"/>
    <mergeCell ref="M6:S6"/>
    <mergeCell ref="T6:V6"/>
    <mergeCell ref="W6:Y6"/>
    <mergeCell ref="A1:B4"/>
    <mergeCell ref="C1:W1"/>
    <mergeCell ref="X1:Y1"/>
    <mergeCell ref="C2:W2"/>
    <mergeCell ref="X2:Y2"/>
    <mergeCell ref="C3:W3"/>
    <mergeCell ref="X3:Y3"/>
    <mergeCell ref="C4:W4"/>
    <mergeCell ref="X4:Y4"/>
  </mergeCells>
  <conditionalFormatting sqref="K11:K15">
    <cfRule type="containsText" dxfId="361" priority="1" operator="containsText" text="Mitigación">
      <formula>NOT(ISERROR(SEARCH("Mitigación",K11)))</formula>
    </cfRule>
    <cfRule type="containsText" dxfId="360" priority="2" operator="containsText" text="Prevención">
      <formula>NOT(ISERROR(SEARCH("Prevención",K11)))</formula>
    </cfRule>
  </conditionalFormatting>
  <dataValidations count="6">
    <dataValidation type="list" allowBlank="1" showInputMessage="1" showErrorMessage="1" sqref="H13:H15 H11" xr:uid="{00000000-0002-0000-1500-000000000000}">
      <formula1>"Moderado, Mayor , Catastrófico"</formula1>
    </dataValidation>
    <dataValidation type="list" allowBlank="1" showInputMessage="1" showErrorMessage="1" sqref="C14:C15" xr:uid="{00000000-0002-0000-1500-000001000000}">
      <formula1>"Gestión,Corrupción"</formula1>
    </dataValidation>
    <dataValidation type="list" allowBlank="1" showInputMessage="1" showErrorMessage="1" sqref="C11:C13" xr:uid="{00000000-0002-0000-1500-000002000000}">
      <formula1>"Corrupción"</formula1>
    </dataValidation>
    <dataValidation type="list" allowBlank="1" showInputMessage="1" showErrorMessage="1" sqref="K11:K15" xr:uid="{00000000-0002-0000-1500-000003000000}">
      <formula1>"Preventivos,Detectivos,Correctivos"</formula1>
    </dataValidation>
    <dataValidation type="list" allowBlank="1" showInputMessage="1" showErrorMessage="1" sqref="J11:J15 S11:S15" xr:uid="{00000000-0002-0000-1500-000004000000}">
      <formula1>"Evitar,Reducir,Compartir o transferir,Aceptar"</formula1>
    </dataValidation>
    <dataValidation type="list" allowBlank="1" showInputMessage="1" showErrorMessage="1" sqref="O11:O15" xr:uid="{00000000-0002-0000-1500-000005000000}">
      <formula1>"Fuerte, Moderado, Débil"</formula1>
    </dataValidation>
  </dataValidations>
  <pageMargins left="0.7" right="0.7" top="0.75" bottom="0.75" header="0.3" footer="0.3"/>
  <drawing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Y14"/>
  <sheetViews>
    <sheetView zoomScale="80" zoomScaleNormal="80" workbookViewId="0">
      <selection activeCell="E11" sqref="E11"/>
    </sheetView>
  </sheetViews>
  <sheetFormatPr baseColWidth="10" defaultRowHeight="15"/>
  <cols>
    <col min="1" max="1" width="5.1640625" customWidth="1"/>
    <col min="2" max="2" width="28" customWidth="1"/>
    <col min="3" max="3" width="18.6640625" customWidth="1"/>
    <col min="4" max="4" width="45.5" customWidth="1"/>
    <col min="5" max="5" width="58.1640625" customWidth="1"/>
    <col min="6" max="6" width="37" customWidth="1"/>
    <col min="7" max="7" width="12.5" customWidth="1"/>
    <col min="8" max="8" width="14.33203125" customWidth="1"/>
    <col min="9" max="9" width="12.1640625" customWidth="1"/>
    <col min="10" max="10" width="14.6640625" customWidth="1"/>
    <col min="11" max="11" width="16.6640625" customWidth="1"/>
    <col min="12" max="12" width="80.6640625" customWidth="1"/>
    <col min="13" max="13" width="13.33203125" customWidth="1"/>
    <col min="14" max="15" width="12.1640625" customWidth="1"/>
    <col min="16" max="17" width="13.5" customWidth="1"/>
    <col min="18" max="18" width="12.1640625" customWidth="1"/>
    <col min="19" max="19" width="19.83203125" customWidth="1"/>
    <col min="20" max="20" width="81" customWidth="1"/>
    <col min="21" max="21" width="18.33203125" customWidth="1"/>
    <col min="22" max="22" width="18.5" customWidth="1"/>
    <col min="23" max="23" width="37.5" customWidth="1"/>
    <col min="24" max="24" width="18.6640625" customWidth="1"/>
    <col min="25" max="25" width="18.5" customWidth="1"/>
  </cols>
  <sheetData>
    <row r="1" spans="1:25" ht="20">
      <c r="A1" s="609"/>
      <c r="B1" s="609"/>
      <c r="C1" s="620" t="s">
        <v>55</v>
      </c>
      <c r="D1" s="620"/>
      <c r="E1" s="620"/>
      <c r="F1" s="620"/>
      <c r="G1" s="620"/>
      <c r="H1" s="620"/>
      <c r="I1" s="620"/>
      <c r="J1" s="620"/>
      <c r="K1" s="620"/>
      <c r="L1" s="620"/>
      <c r="M1" s="620"/>
      <c r="N1" s="620"/>
      <c r="O1" s="620"/>
      <c r="P1" s="620"/>
      <c r="Q1" s="620"/>
      <c r="R1" s="620"/>
      <c r="S1" s="620"/>
      <c r="T1" s="620"/>
      <c r="U1" s="620"/>
      <c r="V1" s="620"/>
      <c r="W1" s="620"/>
      <c r="X1" s="621" t="s">
        <v>56</v>
      </c>
      <c r="Y1" s="622"/>
    </row>
    <row r="2" spans="1:25" ht="20">
      <c r="A2" s="609"/>
      <c r="B2" s="609"/>
      <c r="C2" s="620" t="s">
        <v>585</v>
      </c>
      <c r="D2" s="620"/>
      <c r="E2" s="620"/>
      <c r="F2" s="620"/>
      <c r="G2" s="620"/>
      <c r="H2" s="620"/>
      <c r="I2" s="620"/>
      <c r="J2" s="620"/>
      <c r="K2" s="620"/>
      <c r="L2" s="620"/>
      <c r="M2" s="620"/>
      <c r="N2" s="620"/>
      <c r="O2" s="620"/>
      <c r="P2" s="620"/>
      <c r="Q2" s="620"/>
      <c r="R2" s="620"/>
      <c r="S2" s="620"/>
      <c r="T2" s="620"/>
      <c r="U2" s="620"/>
      <c r="V2" s="620"/>
      <c r="W2" s="620"/>
      <c r="X2" s="621" t="s">
        <v>122</v>
      </c>
      <c r="Y2" s="621"/>
    </row>
    <row r="3" spans="1:25" ht="20">
      <c r="A3" s="609"/>
      <c r="B3" s="609"/>
      <c r="C3" s="620" t="s">
        <v>586</v>
      </c>
      <c r="D3" s="620"/>
      <c r="E3" s="620"/>
      <c r="F3" s="620"/>
      <c r="G3" s="620"/>
      <c r="H3" s="620"/>
      <c r="I3" s="620"/>
      <c r="J3" s="620"/>
      <c r="K3" s="620"/>
      <c r="L3" s="620"/>
      <c r="M3" s="620"/>
      <c r="N3" s="620"/>
      <c r="O3" s="620"/>
      <c r="P3" s="620"/>
      <c r="Q3" s="620"/>
      <c r="R3" s="620"/>
      <c r="S3" s="620"/>
      <c r="T3" s="620"/>
      <c r="U3" s="620"/>
      <c r="V3" s="620"/>
      <c r="W3" s="620"/>
      <c r="X3" s="621" t="s">
        <v>587</v>
      </c>
      <c r="Y3" s="621"/>
    </row>
    <row r="4" spans="1:25" ht="20">
      <c r="A4" s="609"/>
      <c r="B4" s="609"/>
      <c r="C4" s="620" t="s">
        <v>588</v>
      </c>
      <c r="D4" s="620"/>
      <c r="E4" s="620"/>
      <c r="F4" s="620"/>
      <c r="G4" s="620"/>
      <c r="H4" s="620"/>
      <c r="I4" s="620"/>
      <c r="J4" s="620"/>
      <c r="K4" s="620"/>
      <c r="L4" s="620"/>
      <c r="M4" s="620"/>
      <c r="N4" s="620"/>
      <c r="O4" s="620"/>
      <c r="P4" s="620"/>
      <c r="Q4" s="620"/>
      <c r="R4" s="620"/>
      <c r="S4" s="620"/>
      <c r="T4" s="620"/>
      <c r="U4" s="620"/>
      <c r="V4" s="620"/>
      <c r="W4" s="620"/>
      <c r="X4" s="621" t="s">
        <v>59</v>
      </c>
      <c r="Y4" s="621"/>
    </row>
    <row r="5" spans="1:25" ht="16">
      <c r="A5" s="609"/>
      <c r="B5" s="609"/>
      <c r="C5" s="609"/>
      <c r="D5" s="609"/>
      <c r="E5" s="609"/>
      <c r="F5" s="609"/>
      <c r="G5" s="609"/>
      <c r="H5" s="609"/>
      <c r="I5" s="609"/>
      <c r="J5" s="609"/>
      <c r="K5" s="609"/>
      <c r="L5" s="609"/>
      <c r="M5" s="609"/>
      <c r="N5" s="609"/>
      <c r="O5" s="609"/>
      <c r="P5" s="609"/>
      <c r="Q5" s="609"/>
      <c r="R5" s="609"/>
      <c r="S5" s="609"/>
      <c r="T5" s="609"/>
      <c r="U5" s="609"/>
      <c r="V5" s="609"/>
      <c r="W5" s="609"/>
      <c r="X5" s="609"/>
      <c r="Y5" s="609"/>
    </row>
    <row r="6" spans="1:25" ht="17">
      <c r="A6" s="610" t="s">
        <v>589</v>
      </c>
      <c r="B6" s="610"/>
      <c r="C6" s="610"/>
      <c r="D6" s="610"/>
      <c r="E6" s="792" t="s">
        <v>799</v>
      </c>
      <c r="F6" s="792"/>
      <c r="G6" s="792"/>
      <c r="H6" s="792"/>
      <c r="I6" s="792"/>
      <c r="J6" s="792"/>
      <c r="K6" s="792"/>
      <c r="L6" s="138" t="s">
        <v>800</v>
      </c>
      <c r="M6" s="793" t="s">
        <v>801</v>
      </c>
      <c r="N6" s="794"/>
      <c r="O6" s="794"/>
      <c r="P6" s="794"/>
      <c r="Q6" s="794"/>
      <c r="R6" s="794"/>
      <c r="S6" s="795"/>
      <c r="T6" s="615" t="s">
        <v>592</v>
      </c>
      <c r="U6" s="616"/>
      <c r="V6" s="617"/>
      <c r="W6" s="796"/>
      <c r="X6" s="796"/>
      <c r="Y6" s="796"/>
    </row>
    <row r="7" spans="1:25" ht="17">
      <c r="A7" s="610" t="s">
        <v>131</v>
      </c>
      <c r="B7" s="610"/>
      <c r="C7" s="610"/>
      <c r="D7" s="610"/>
      <c r="E7" s="797"/>
      <c r="F7" s="797"/>
      <c r="G7" s="797"/>
      <c r="H7" s="797"/>
      <c r="I7" s="797"/>
      <c r="J7" s="797"/>
      <c r="K7" s="797"/>
      <c r="L7" s="139" t="s">
        <v>802</v>
      </c>
      <c r="M7" s="793">
        <v>2023</v>
      </c>
      <c r="N7" s="794"/>
      <c r="O7" s="794"/>
      <c r="P7" s="794"/>
      <c r="Q7" s="794"/>
      <c r="R7" s="794"/>
      <c r="S7" s="794"/>
      <c r="T7" s="794"/>
      <c r="U7" s="794"/>
      <c r="V7" s="794"/>
      <c r="W7" s="794"/>
      <c r="X7" s="794"/>
      <c r="Y7" s="795"/>
    </row>
    <row r="8" spans="1:25" ht="26">
      <c r="A8" s="624" t="s">
        <v>596</v>
      </c>
      <c r="B8" s="625"/>
      <c r="C8" s="625"/>
      <c r="D8" s="625"/>
      <c r="E8" s="625"/>
      <c r="F8" s="625"/>
      <c r="G8" s="625"/>
      <c r="H8" s="625"/>
      <c r="I8" s="625"/>
      <c r="J8" s="625"/>
      <c r="K8" s="625"/>
      <c r="L8" s="625"/>
      <c r="M8" s="625"/>
      <c r="N8" s="625"/>
      <c r="O8" s="625"/>
      <c r="P8" s="625"/>
      <c r="Q8" s="625"/>
      <c r="R8" s="625"/>
      <c r="S8" s="625"/>
      <c r="T8" s="625"/>
      <c r="U8" s="625"/>
      <c r="V8" s="625"/>
      <c r="W8" s="625"/>
      <c r="X8" s="625"/>
      <c r="Y8" s="626"/>
    </row>
    <row r="9" spans="1:25">
      <c r="A9" s="627" t="s">
        <v>597</v>
      </c>
      <c r="B9" s="628" t="s">
        <v>598</v>
      </c>
      <c r="C9" s="629" t="s">
        <v>599</v>
      </c>
      <c r="D9" s="627" t="s">
        <v>600</v>
      </c>
      <c r="E9" s="627" t="s">
        <v>601</v>
      </c>
      <c r="F9" s="627" t="s">
        <v>602</v>
      </c>
      <c r="G9" s="627" t="s">
        <v>603</v>
      </c>
      <c r="H9" s="627"/>
      <c r="I9" s="627"/>
      <c r="J9" s="630" t="s">
        <v>604</v>
      </c>
      <c r="K9" s="630" t="s">
        <v>605</v>
      </c>
      <c r="L9" s="140" t="s">
        <v>606</v>
      </c>
      <c r="M9" s="632" t="s">
        <v>607</v>
      </c>
      <c r="N9" s="633"/>
      <c r="O9" s="634"/>
      <c r="P9" s="632" t="s">
        <v>608</v>
      </c>
      <c r="Q9" s="633"/>
      <c r="R9" s="634"/>
      <c r="S9" s="630" t="s">
        <v>604</v>
      </c>
      <c r="T9" s="627" t="s">
        <v>31</v>
      </c>
      <c r="U9" s="627" t="s">
        <v>32</v>
      </c>
      <c r="V9" s="627" t="s">
        <v>33</v>
      </c>
      <c r="W9" s="627" t="s">
        <v>34</v>
      </c>
      <c r="X9" s="627" t="s">
        <v>35</v>
      </c>
      <c r="Y9" s="627" t="s">
        <v>36</v>
      </c>
    </row>
    <row r="10" spans="1:25" ht="66">
      <c r="A10" s="627"/>
      <c r="B10" s="627"/>
      <c r="C10" s="629"/>
      <c r="D10" s="627"/>
      <c r="E10" s="627"/>
      <c r="F10" s="627"/>
      <c r="G10" s="141" t="s">
        <v>609</v>
      </c>
      <c r="H10" s="142" t="s">
        <v>610</v>
      </c>
      <c r="I10" s="141" t="s">
        <v>611</v>
      </c>
      <c r="J10" s="631"/>
      <c r="K10" s="630"/>
      <c r="L10" s="140" t="s">
        <v>612</v>
      </c>
      <c r="M10" s="143" t="s">
        <v>613</v>
      </c>
      <c r="N10" s="143" t="s">
        <v>614</v>
      </c>
      <c r="O10" s="143" t="s">
        <v>615</v>
      </c>
      <c r="P10" s="143" t="s">
        <v>616</v>
      </c>
      <c r="Q10" s="143" t="s">
        <v>617</v>
      </c>
      <c r="R10" s="143" t="s">
        <v>618</v>
      </c>
      <c r="S10" s="635"/>
      <c r="T10" s="627"/>
      <c r="U10" s="627"/>
      <c r="V10" s="627"/>
      <c r="W10" s="627"/>
      <c r="X10" s="627"/>
      <c r="Y10" s="627"/>
    </row>
    <row r="11" spans="1:25" ht="272">
      <c r="A11" s="812">
        <v>1</v>
      </c>
      <c r="B11" s="819" t="s">
        <v>803</v>
      </c>
      <c r="C11" s="815" t="s">
        <v>620</v>
      </c>
      <c r="D11" s="820" t="s">
        <v>804</v>
      </c>
      <c r="E11" s="247" t="s">
        <v>805</v>
      </c>
      <c r="F11" s="822" t="s">
        <v>806</v>
      </c>
      <c r="G11" s="221">
        <v>3</v>
      </c>
      <c r="H11" s="248" t="s">
        <v>728</v>
      </c>
      <c r="I11" s="221" t="s">
        <v>487</v>
      </c>
      <c r="J11" s="815" t="s">
        <v>625</v>
      </c>
      <c r="K11" s="237" t="s">
        <v>626</v>
      </c>
      <c r="L11" s="249" t="s">
        <v>807</v>
      </c>
      <c r="M11" s="151">
        <v>100</v>
      </c>
      <c r="N11" s="153" t="str">
        <f>IF(M11&lt;=85,"Débil",IF(AND(M11&gt;=86,M11&lt;=95),"Moderado",IF(M11&gt;=96,"Fuerte")))</f>
        <v>Fuerte</v>
      </c>
      <c r="O11" s="818" t="s">
        <v>489</v>
      </c>
      <c r="P11" s="153">
        <v>2</v>
      </c>
      <c r="Q11" s="153" t="str">
        <f>H11</f>
        <v>Catastrófico</v>
      </c>
      <c r="R11" s="153" t="s">
        <v>487</v>
      </c>
      <c r="S11" s="670" t="s">
        <v>625</v>
      </c>
      <c r="T11" s="238" t="s">
        <v>808</v>
      </c>
      <c r="U11" s="250" t="s">
        <v>809</v>
      </c>
      <c r="V11" s="250" t="s">
        <v>810</v>
      </c>
      <c r="W11" s="240" t="s">
        <v>811</v>
      </c>
      <c r="X11" s="240" t="s">
        <v>650</v>
      </c>
      <c r="Y11" s="241" t="s">
        <v>812</v>
      </c>
    </row>
    <row r="12" spans="1:25" ht="136">
      <c r="A12" s="671"/>
      <c r="B12" s="819"/>
      <c r="C12" s="815"/>
      <c r="D12" s="821"/>
      <c r="E12" s="247" t="s">
        <v>813</v>
      </c>
      <c r="F12" s="822"/>
      <c r="G12" s="221">
        <v>3</v>
      </c>
      <c r="H12" s="248" t="s">
        <v>624</v>
      </c>
      <c r="I12" s="221" t="s">
        <v>487</v>
      </c>
      <c r="J12" s="823"/>
      <c r="K12" s="237" t="s">
        <v>626</v>
      </c>
      <c r="L12" s="249" t="s">
        <v>814</v>
      </c>
      <c r="M12" s="151">
        <v>100</v>
      </c>
      <c r="N12" s="153" t="str">
        <f t="shared" ref="N12:N14" si="0">IF(M12&lt;=85,"Débil",IF(AND(M12&gt;=86,M12&lt;=95),"Moderado",IF(M12&gt;=96,"Fuerte")))</f>
        <v>Fuerte</v>
      </c>
      <c r="O12" s="818"/>
      <c r="P12" s="153">
        <v>2</v>
      </c>
      <c r="Q12" s="153" t="str">
        <f t="shared" ref="Q12:Q14" si="1">H12</f>
        <v xml:space="preserve">Mayor </v>
      </c>
      <c r="R12" s="153" t="s">
        <v>487</v>
      </c>
      <c r="S12" s="671"/>
      <c r="T12" s="238" t="s">
        <v>808</v>
      </c>
      <c r="U12" s="239"/>
      <c r="V12" s="239"/>
      <c r="W12" s="240" t="s">
        <v>815</v>
      </c>
      <c r="X12" s="240" t="s">
        <v>650</v>
      </c>
      <c r="Y12" s="241" t="s">
        <v>812</v>
      </c>
    </row>
    <row r="13" spans="1:25" ht="170">
      <c r="A13" s="251">
        <v>2</v>
      </c>
      <c r="B13" s="819"/>
      <c r="C13" s="151" t="s">
        <v>620</v>
      </c>
      <c r="D13" s="161" t="s">
        <v>816</v>
      </c>
      <c r="E13" s="247" t="s">
        <v>817</v>
      </c>
      <c r="F13" s="204" t="s">
        <v>818</v>
      </c>
      <c r="G13" s="151">
        <v>4</v>
      </c>
      <c r="H13" s="248" t="s">
        <v>728</v>
      </c>
      <c r="I13" s="221" t="s">
        <v>487</v>
      </c>
      <c r="J13" s="151" t="s">
        <v>625</v>
      </c>
      <c r="K13" s="204" t="s">
        <v>626</v>
      </c>
      <c r="L13" s="252" t="s">
        <v>819</v>
      </c>
      <c r="M13" s="151">
        <v>100</v>
      </c>
      <c r="N13" s="153" t="str">
        <f t="shared" si="0"/>
        <v>Fuerte</v>
      </c>
      <c r="O13" s="153" t="s">
        <v>489</v>
      </c>
      <c r="P13" s="153">
        <v>2</v>
      </c>
      <c r="Q13" s="153" t="str">
        <f t="shared" si="1"/>
        <v>Catastrófico</v>
      </c>
      <c r="R13" s="153" t="s">
        <v>487</v>
      </c>
      <c r="S13" s="154" t="s">
        <v>625</v>
      </c>
      <c r="T13" s="238" t="s">
        <v>820</v>
      </c>
      <c r="U13" s="239"/>
      <c r="V13" s="239"/>
      <c r="W13" s="240" t="s">
        <v>821</v>
      </c>
      <c r="X13" s="240" t="s">
        <v>650</v>
      </c>
      <c r="Y13" s="241" t="s">
        <v>812</v>
      </c>
    </row>
    <row r="14" spans="1:25" ht="153">
      <c r="A14" s="251">
        <v>3</v>
      </c>
      <c r="B14" s="819"/>
      <c r="C14" s="151" t="s">
        <v>620</v>
      </c>
      <c r="D14" s="151" t="s">
        <v>822</v>
      </c>
      <c r="E14" s="161" t="s">
        <v>823</v>
      </c>
      <c r="F14" s="151" t="s">
        <v>824</v>
      </c>
      <c r="G14" s="151">
        <v>3</v>
      </c>
      <c r="H14" s="248" t="s">
        <v>728</v>
      </c>
      <c r="I14" s="221" t="s">
        <v>487</v>
      </c>
      <c r="J14" s="151" t="s">
        <v>625</v>
      </c>
      <c r="K14" s="204" t="s">
        <v>626</v>
      </c>
      <c r="L14" s="161" t="s">
        <v>825</v>
      </c>
      <c r="M14" s="161">
        <v>100</v>
      </c>
      <c r="N14" s="153" t="str">
        <f t="shared" si="0"/>
        <v>Fuerte</v>
      </c>
      <c r="O14" s="153" t="s">
        <v>489</v>
      </c>
      <c r="P14" s="153">
        <v>2</v>
      </c>
      <c r="Q14" s="153" t="str">
        <f t="shared" si="1"/>
        <v>Catastrófico</v>
      </c>
      <c r="R14" s="153" t="s">
        <v>487</v>
      </c>
      <c r="S14" s="151" t="s">
        <v>625</v>
      </c>
      <c r="T14" s="238" t="s">
        <v>826</v>
      </c>
      <c r="U14" s="239"/>
      <c r="V14" s="239"/>
      <c r="W14" s="240" t="s">
        <v>827</v>
      </c>
      <c r="X14" s="240" t="s">
        <v>650</v>
      </c>
      <c r="Y14" s="241" t="s">
        <v>812</v>
      </c>
    </row>
  </sheetData>
  <mergeCells count="45">
    <mergeCell ref="X9:X10"/>
    <mergeCell ref="O11:O12"/>
    <mergeCell ref="S11:S12"/>
    <mergeCell ref="A11:A12"/>
    <mergeCell ref="B11:B14"/>
    <mergeCell ref="C11:C12"/>
    <mergeCell ref="D11:D12"/>
    <mergeCell ref="F11:F12"/>
    <mergeCell ref="J11:J12"/>
    <mergeCell ref="S9:S10"/>
    <mergeCell ref="T9:T10"/>
    <mergeCell ref="U9:U10"/>
    <mergeCell ref="V9:V10"/>
    <mergeCell ref="W9:W10"/>
    <mergeCell ref="A7:D7"/>
    <mergeCell ref="E7:K7"/>
    <mergeCell ref="M7:Y7"/>
    <mergeCell ref="A8:Y8"/>
    <mergeCell ref="A9:A10"/>
    <mergeCell ref="B9:B10"/>
    <mergeCell ref="C9:C10"/>
    <mergeCell ref="D9:D10"/>
    <mergeCell ref="E9:E10"/>
    <mergeCell ref="F9:F10"/>
    <mergeCell ref="Y9:Y10"/>
    <mergeCell ref="G9:I9"/>
    <mergeCell ref="J9:J10"/>
    <mergeCell ref="K9:K10"/>
    <mergeCell ref="M9:O9"/>
    <mergeCell ref="P9:R9"/>
    <mergeCell ref="A5:Y5"/>
    <mergeCell ref="A6:D6"/>
    <mergeCell ref="E6:K6"/>
    <mergeCell ref="M6:S6"/>
    <mergeCell ref="T6:V6"/>
    <mergeCell ref="W6:Y6"/>
    <mergeCell ref="A1:B4"/>
    <mergeCell ref="C1:W1"/>
    <mergeCell ref="X1:Y1"/>
    <mergeCell ref="C2:W2"/>
    <mergeCell ref="X2:Y2"/>
    <mergeCell ref="C3:W3"/>
    <mergeCell ref="X3:Y3"/>
    <mergeCell ref="C4:W4"/>
    <mergeCell ref="X4:Y4"/>
  </mergeCells>
  <conditionalFormatting sqref="K11:K14">
    <cfRule type="containsText" dxfId="359" priority="1" operator="containsText" text="Mitigación">
      <formula>NOT(ISERROR(SEARCH("Mitigación",K11)))</formula>
    </cfRule>
    <cfRule type="containsText" dxfId="358" priority="2" operator="containsText" text="Prevención">
      <formula>NOT(ISERROR(SEARCH("Prevención",K11)))</formula>
    </cfRule>
  </conditionalFormatting>
  <dataValidations count="6">
    <dataValidation type="list" allowBlank="1" showInputMessage="1" showErrorMessage="1" sqref="C11:C12" xr:uid="{00000000-0002-0000-1600-000000000000}">
      <formula1>"Corrupción"</formula1>
    </dataValidation>
    <dataValidation type="list" allowBlank="1" showInputMessage="1" showErrorMessage="1" sqref="C13:C14" xr:uid="{00000000-0002-0000-1600-000001000000}">
      <formula1>"Gestión,Corrupción"</formula1>
    </dataValidation>
    <dataValidation type="list" allowBlank="1" showInputMessage="1" showErrorMessage="1" sqref="K11:K14" xr:uid="{00000000-0002-0000-1600-000002000000}">
      <formula1>"Preventivos,Detectivos,Correctivos"</formula1>
    </dataValidation>
    <dataValidation type="list" allowBlank="1" showInputMessage="1" showErrorMessage="1" sqref="S11:S14 J11:J14" xr:uid="{00000000-0002-0000-1600-000003000000}">
      <formula1>"Evitar,Reducir,Compartir o transferir,Aceptar"</formula1>
    </dataValidation>
    <dataValidation type="list" allowBlank="1" showInputMessage="1" showErrorMessage="1" sqref="H11:H14" xr:uid="{00000000-0002-0000-1600-000004000000}">
      <formula1>"Moderado, Mayor , Catastrófico"</formula1>
    </dataValidation>
    <dataValidation type="list" allowBlank="1" showInputMessage="1" showErrorMessage="1" sqref="O11:O14" xr:uid="{00000000-0002-0000-1600-000005000000}">
      <formula1>"Fuerte, Moderado, Débil"</formula1>
    </dataValidation>
  </dataValidations>
  <pageMargins left="0.7" right="0.7" top="0.75" bottom="0.75" header="0.3" footer="0.3"/>
  <drawing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BB40"/>
  <sheetViews>
    <sheetView zoomScale="80" zoomScaleNormal="80" workbookViewId="0">
      <selection activeCell="L11" sqref="L11:L20"/>
    </sheetView>
  </sheetViews>
  <sheetFormatPr baseColWidth="10" defaultRowHeight="15"/>
  <cols>
    <col min="2" max="2" width="23.1640625" customWidth="1"/>
    <col min="8" max="8" width="17.1640625" customWidth="1"/>
    <col min="16" max="16" width="35.6640625" customWidth="1"/>
  </cols>
  <sheetData>
    <row r="1" spans="1:54" ht="16">
      <c r="A1" s="413"/>
      <c r="B1" s="413"/>
      <c r="C1" s="282" t="s">
        <v>55</v>
      </c>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414" t="s">
        <v>121</v>
      </c>
      <c r="BB1" s="415"/>
    </row>
    <row r="2" spans="1:54" ht="16">
      <c r="A2" s="413"/>
      <c r="B2" s="413"/>
      <c r="C2" s="282" t="s">
        <v>57</v>
      </c>
      <c r="D2" s="282"/>
      <c r="E2" s="282"/>
      <c r="F2" s="282"/>
      <c r="G2" s="282"/>
      <c r="H2" s="282"/>
      <c r="I2" s="282"/>
      <c r="J2" s="282"/>
      <c r="K2" s="282"/>
      <c r="L2" s="282"/>
      <c r="M2" s="282"/>
      <c r="N2" s="282"/>
      <c r="O2" s="282"/>
      <c r="P2" s="282"/>
      <c r="Q2" s="282"/>
      <c r="R2" s="282"/>
      <c r="S2" s="282"/>
      <c r="T2" s="282"/>
      <c r="U2" s="282"/>
      <c r="V2" s="282"/>
      <c r="W2" s="282"/>
      <c r="X2" s="282"/>
      <c r="Y2" s="282"/>
      <c r="Z2" s="282"/>
      <c r="AA2" s="282"/>
      <c r="AB2" s="282"/>
      <c r="AC2" s="282"/>
      <c r="AD2" s="282"/>
      <c r="AE2" s="282"/>
      <c r="AF2" s="282"/>
      <c r="AG2" s="282"/>
      <c r="AH2" s="282"/>
      <c r="AI2" s="282"/>
      <c r="AJ2" s="282"/>
      <c r="AK2" s="282"/>
      <c r="AL2" s="282"/>
      <c r="AM2" s="282"/>
      <c r="AN2" s="282"/>
      <c r="AO2" s="282"/>
      <c r="AP2" s="282"/>
      <c r="AQ2" s="282"/>
      <c r="AR2" s="282"/>
      <c r="AS2" s="282"/>
      <c r="AT2" s="282"/>
      <c r="AU2" s="282"/>
      <c r="AV2" s="282"/>
      <c r="AW2" s="282"/>
      <c r="AX2" s="282"/>
      <c r="AY2" s="282"/>
      <c r="AZ2" s="282"/>
      <c r="BA2" s="414" t="s">
        <v>122</v>
      </c>
      <c r="BB2" s="414"/>
    </row>
    <row r="3" spans="1:54" ht="16">
      <c r="A3" s="413"/>
      <c r="B3" s="413"/>
      <c r="C3" s="285" t="s">
        <v>272</v>
      </c>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7"/>
      <c r="BA3" s="414" t="s">
        <v>123</v>
      </c>
      <c r="BB3" s="414"/>
    </row>
    <row r="4" spans="1:54" ht="16">
      <c r="A4" s="413"/>
      <c r="B4" s="413"/>
      <c r="C4" s="288" t="s">
        <v>124</v>
      </c>
      <c r="D4" s="289"/>
      <c r="E4" s="289"/>
      <c r="F4" s="289"/>
      <c r="G4" s="289"/>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90"/>
      <c r="BA4" s="414" t="s">
        <v>59</v>
      </c>
      <c r="BB4" s="414"/>
    </row>
    <row r="5" spans="1:54" ht="120">
      <c r="A5" s="397" t="s">
        <v>125</v>
      </c>
      <c r="B5" s="398"/>
      <c r="C5" s="398"/>
      <c r="D5" s="398"/>
      <c r="E5" s="398"/>
      <c r="F5" s="399"/>
      <c r="G5" s="406" t="s">
        <v>60</v>
      </c>
      <c r="H5" s="407"/>
      <c r="I5" s="46" t="s">
        <v>126</v>
      </c>
      <c r="J5" s="408" t="s">
        <v>866</v>
      </c>
      <c r="K5" s="409"/>
      <c r="L5" s="409"/>
      <c r="M5" s="409"/>
      <c r="N5" s="271" t="s">
        <v>128</v>
      </c>
      <c r="O5" s="272"/>
      <c r="P5" s="260" t="s">
        <v>867</v>
      </c>
      <c r="Q5" s="47" t="s">
        <v>129</v>
      </c>
      <c r="R5" s="410" t="s">
        <v>130</v>
      </c>
      <c r="S5" s="411"/>
      <c r="T5" s="308" t="s">
        <v>61</v>
      </c>
      <c r="U5" s="309"/>
      <c r="V5" s="412"/>
      <c r="W5" s="273">
        <v>45469</v>
      </c>
      <c r="X5" s="274"/>
      <c r="Y5" s="274"/>
      <c r="Z5" s="275"/>
      <c r="AA5" s="271" t="s">
        <v>62</v>
      </c>
      <c r="AB5" s="272"/>
      <c r="AC5" s="394">
        <v>2024</v>
      </c>
      <c r="AD5" s="395"/>
      <c r="AE5" s="396"/>
      <c r="AF5" s="9"/>
      <c r="AG5" s="9"/>
      <c r="AH5" s="9"/>
      <c r="AI5" s="9"/>
      <c r="AJ5" s="9"/>
      <c r="AK5" s="9"/>
      <c r="AL5" s="9"/>
      <c r="AM5" s="9"/>
      <c r="AN5" s="9"/>
      <c r="AO5" s="9"/>
      <c r="AP5" s="9"/>
      <c r="AQ5" s="9"/>
      <c r="AR5" s="9"/>
      <c r="AS5" s="9"/>
      <c r="AT5" s="9"/>
      <c r="AU5" s="9"/>
      <c r="AV5" s="9"/>
      <c r="AW5" s="9"/>
      <c r="AX5" s="9"/>
      <c r="AY5" s="9"/>
      <c r="AZ5" s="9"/>
      <c r="BA5" s="9"/>
      <c r="BB5" s="10"/>
    </row>
    <row r="6" spans="1:54" ht="59" customHeight="1">
      <c r="A6" s="397" t="s">
        <v>131</v>
      </c>
      <c r="B6" s="398"/>
      <c r="C6" s="398"/>
      <c r="D6" s="398"/>
      <c r="E6" s="398"/>
      <c r="F6" s="399"/>
      <c r="G6" s="400" t="s">
        <v>868</v>
      </c>
      <c r="H6" s="401"/>
      <c r="I6" s="401"/>
      <c r="J6" s="401"/>
      <c r="K6" s="401"/>
      <c r="L6" s="401"/>
      <c r="M6" s="401"/>
      <c r="N6" s="401"/>
      <c r="O6" s="402"/>
      <c r="P6" s="48" t="s">
        <v>133</v>
      </c>
      <c r="Q6" s="403" t="s">
        <v>867</v>
      </c>
      <c r="R6" s="404"/>
      <c r="S6" s="404"/>
      <c r="T6" s="404"/>
      <c r="U6" s="404"/>
      <c r="V6" s="404"/>
      <c r="W6" s="404"/>
      <c r="X6" s="404"/>
      <c r="Y6" s="404"/>
      <c r="Z6" s="404"/>
      <c r="AA6" s="404"/>
      <c r="AB6" s="404"/>
      <c r="AC6" s="404"/>
      <c r="AD6" s="404"/>
      <c r="AE6" s="405"/>
      <c r="AF6" s="49"/>
      <c r="AG6" s="49"/>
      <c r="AH6" s="49"/>
      <c r="AI6" s="49"/>
      <c r="AJ6" s="49"/>
      <c r="AK6" s="49"/>
      <c r="AL6" s="49"/>
      <c r="AM6" s="49"/>
      <c r="AN6" s="49"/>
      <c r="AO6" s="49"/>
      <c r="AP6" s="49"/>
      <c r="AQ6" s="49"/>
      <c r="AR6" s="49"/>
      <c r="AS6" s="49"/>
      <c r="AT6" s="49"/>
      <c r="AU6" s="49"/>
      <c r="AV6" s="49"/>
      <c r="AW6" s="49"/>
      <c r="AX6" s="49"/>
      <c r="AY6" s="49"/>
      <c r="AZ6" s="49"/>
      <c r="BA6" s="49"/>
      <c r="BB6" s="50"/>
    </row>
    <row r="7" spans="1:54" ht="16">
      <c r="A7" s="291" t="s">
        <v>37</v>
      </c>
      <c r="B7" s="295" t="s">
        <v>38</v>
      </c>
      <c r="C7" s="296"/>
      <c r="D7" s="296"/>
      <c r="E7" s="296"/>
      <c r="F7" s="296"/>
      <c r="G7" s="296"/>
      <c r="H7" s="297"/>
      <c r="I7" s="307" t="s">
        <v>39</v>
      </c>
      <c r="J7" s="307"/>
      <c r="K7" s="307"/>
      <c r="L7" s="295" t="s">
        <v>40</v>
      </c>
      <c r="M7" s="296"/>
      <c r="N7" s="296"/>
      <c r="O7" s="308" t="s">
        <v>0</v>
      </c>
      <c r="P7" s="309"/>
      <c r="Q7" s="309"/>
      <c r="R7" s="309"/>
      <c r="S7" s="309"/>
      <c r="T7" s="309"/>
      <c r="U7" s="309"/>
      <c r="V7" s="309"/>
      <c r="W7" s="309"/>
      <c r="X7" s="309"/>
      <c r="Y7" s="309"/>
      <c r="Z7" s="309"/>
      <c r="AA7" s="309"/>
      <c r="AB7" s="309"/>
      <c r="AC7" s="309"/>
      <c r="AD7" s="309"/>
      <c r="AE7" s="309"/>
      <c r="AF7" s="309"/>
      <c r="AG7" s="309"/>
      <c r="AH7" s="309"/>
      <c r="AI7" s="309"/>
      <c r="AJ7" s="309"/>
      <c r="AK7" s="309"/>
      <c r="AL7" s="309"/>
      <c r="AM7" s="309"/>
      <c r="AN7" s="309"/>
      <c r="AO7" s="309"/>
      <c r="AP7" s="309"/>
      <c r="AQ7" s="309"/>
      <c r="AR7" s="309"/>
      <c r="AS7" s="307" t="s">
        <v>27</v>
      </c>
      <c r="AT7" s="307" t="s">
        <v>28</v>
      </c>
      <c r="AU7" s="307" t="s">
        <v>29</v>
      </c>
      <c r="AV7" s="307" t="s">
        <v>30</v>
      </c>
      <c r="AW7" s="291" t="s">
        <v>31</v>
      </c>
      <c r="AX7" s="291" t="s">
        <v>32</v>
      </c>
      <c r="AY7" s="291" t="s">
        <v>33</v>
      </c>
      <c r="AZ7" s="291" t="s">
        <v>34</v>
      </c>
      <c r="BA7" s="291" t="s">
        <v>35</v>
      </c>
      <c r="BB7" s="291" t="s">
        <v>36</v>
      </c>
    </row>
    <row r="8" spans="1:54">
      <c r="A8" s="292"/>
      <c r="B8" s="298"/>
      <c r="C8" s="299"/>
      <c r="D8" s="299"/>
      <c r="E8" s="299"/>
      <c r="F8" s="299"/>
      <c r="G8" s="299"/>
      <c r="H8" s="300"/>
      <c r="I8" s="307"/>
      <c r="J8" s="307"/>
      <c r="K8" s="307"/>
      <c r="L8" s="298"/>
      <c r="M8" s="299"/>
      <c r="N8" s="299"/>
      <c r="O8" s="294" t="s">
        <v>1</v>
      </c>
      <c r="P8" s="294" t="s">
        <v>2</v>
      </c>
      <c r="Q8" s="295" t="s">
        <v>3</v>
      </c>
      <c r="R8" s="296"/>
      <c r="S8" s="296"/>
      <c r="T8" s="296"/>
      <c r="U8" s="296"/>
      <c r="V8" s="296"/>
      <c r="W8" s="296"/>
      <c r="X8" s="296"/>
      <c r="Y8" s="296"/>
      <c r="Z8" s="296"/>
      <c r="AA8" s="296"/>
      <c r="AB8" s="296"/>
      <c r="AC8" s="296"/>
      <c r="AD8" s="296"/>
      <c r="AE8" s="296"/>
      <c r="AF8" s="296"/>
      <c r="AG8" s="296"/>
      <c r="AH8" s="296"/>
      <c r="AI8" s="296"/>
      <c r="AJ8" s="296"/>
      <c r="AK8" s="296"/>
      <c r="AL8" s="296"/>
      <c r="AM8" s="296"/>
      <c r="AN8" s="296"/>
      <c r="AO8" s="297"/>
      <c r="AP8" s="301" t="s">
        <v>4</v>
      </c>
      <c r="AQ8" s="291" t="s">
        <v>5</v>
      </c>
      <c r="AR8" s="304" t="s">
        <v>6</v>
      </c>
      <c r="AS8" s="307"/>
      <c r="AT8" s="307"/>
      <c r="AU8" s="307"/>
      <c r="AV8" s="307"/>
      <c r="AW8" s="292"/>
      <c r="AX8" s="292"/>
      <c r="AY8" s="292"/>
      <c r="AZ8" s="292"/>
      <c r="BA8" s="292"/>
      <c r="BB8" s="292"/>
    </row>
    <row r="9" spans="1:54">
      <c r="A9" s="292"/>
      <c r="B9" s="291" t="s">
        <v>41</v>
      </c>
      <c r="C9" s="390" t="s">
        <v>42</v>
      </c>
      <c r="D9" s="391"/>
      <c r="E9" s="391"/>
      <c r="F9" s="391"/>
      <c r="G9" s="392"/>
      <c r="H9" s="393" t="s">
        <v>43</v>
      </c>
      <c r="I9" s="291" t="s">
        <v>44</v>
      </c>
      <c r="J9" s="291" t="s">
        <v>45</v>
      </c>
      <c r="K9" s="291" t="s">
        <v>46</v>
      </c>
      <c r="L9" s="291" t="s">
        <v>47</v>
      </c>
      <c r="M9" s="291" t="s">
        <v>28</v>
      </c>
      <c r="N9" s="291" t="s">
        <v>48</v>
      </c>
      <c r="O9" s="294"/>
      <c r="P9" s="294"/>
      <c r="Q9" s="298"/>
      <c r="R9" s="299"/>
      <c r="S9" s="299"/>
      <c r="T9" s="299"/>
      <c r="U9" s="299"/>
      <c r="V9" s="299"/>
      <c r="W9" s="299"/>
      <c r="X9" s="299"/>
      <c r="Y9" s="299"/>
      <c r="Z9" s="299"/>
      <c r="AA9" s="299"/>
      <c r="AB9" s="299"/>
      <c r="AC9" s="299"/>
      <c r="AD9" s="299"/>
      <c r="AE9" s="299"/>
      <c r="AF9" s="299"/>
      <c r="AG9" s="299"/>
      <c r="AH9" s="299"/>
      <c r="AI9" s="299"/>
      <c r="AJ9" s="299"/>
      <c r="AK9" s="299"/>
      <c r="AL9" s="299"/>
      <c r="AM9" s="299"/>
      <c r="AN9" s="299"/>
      <c r="AO9" s="300"/>
      <c r="AP9" s="302"/>
      <c r="AQ9" s="292"/>
      <c r="AR9" s="305"/>
      <c r="AS9" s="307"/>
      <c r="AT9" s="307"/>
      <c r="AU9" s="307"/>
      <c r="AV9" s="307"/>
      <c r="AW9" s="292"/>
      <c r="AX9" s="292"/>
      <c r="AY9" s="292"/>
      <c r="AZ9" s="292"/>
      <c r="BA9" s="292"/>
      <c r="BB9" s="292"/>
    </row>
    <row r="10" spans="1:54" ht="71" thickBot="1">
      <c r="A10" s="292"/>
      <c r="B10" s="292"/>
      <c r="C10" s="52" t="s">
        <v>49</v>
      </c>
      <c r="D10" s="52" t="s">
        <v>50</v>
      </c>
      <c r="E10" s="52" t="s">
        <v>51</v>
      </c>
      <c r="F10" s="52" t="s">
        <v>52</v>
      </c>
      <c r="G10" s="53" t="s">
        <v>53</v>
      </c>
      <c r="H10" s="393"/>
      <c r="I10" s="293"/>
      <c r="J10" s="293"/>
      <c r="K10" s="293"/>
      <c r="L10" s="293"/>
      <c r="M10" s="293"/>
      <c r="N10" s="293"/>
      <c r="O10" s="294"/>
      <c r="P10" s="294"/>
      <c r="Q10" s="13" t="s">
        <v>7</v>
      </c>
      <c r="R10" s="13" t="s">
        <v>8</v>
      </c>
      <c r="S10" s="13" t="s">
        <v>9</v>
      </c>
      <c r="T10" s="13" t="s">
        <v>8</v>
      </c>
      <c r="U10" s="13" t="s">
        <v>10</v>
      </c>
      <c r="V10" s="13" t="s">
        <v>8</v>
      </c>
      <c r="W10" s="13" t="s">
        <v>11</v>
      </c>
      <c r="X10" s="13" t="s">
        <v>8</v>
      </c>
      <c r="Y10" s="13" t="s">
        <v>12</v>
      </c>
      <c r="Z10" s="13" t="s">
        <v>8</v>
      </c>
      <c r="AA10" s="14" t="s">
        <v>13</v>
      </c>
      <c r="AB10" s="13" t="s">
        <v>8</v>
      </c>
      <c r="AC10" s="14" t="s">
        <v>14</v>
      </c>
      <c r="AD10" s="13" t="s">
        <v>8</v>
      </c>
      <c r="AE10" s="13" t="s">
        <v>15</v>
      </c>
      <c r="AF10" s="15" t="s">
        <v>16</v>
      </c>
      <c r="AG10" s="15" t="s">
        <v>17</v>
      </c>
      <c r="AH10" s="15" t="s">
        <v>18</v>
      </c>
      <c r="AI10" s="15" t="s">
        <v>19</v>
      </c>
      <c r="AJ10" s="15" t="s">
        <v>20</v>
      </c>
      <c r="AK10" s="15" t="s">
        <v>21</v>
      </c>
      <c r="AL10" s="15" t="s">
        <v>22</v>
      </c>
      <c r="AM10" s="15" t="s">
        <v>23</v>
      </c>
      <c r="AN10" s="13" t="s">
        <v>24</v>
      </c>
      <c r="AO10" s="15" t="s">
        <v>25</v>
      </c>
      <c r="AP10" s="303"/>
      <c r="AQ10" s="293"/>
      <c r="AR10" s="306"/>
      <c r="AS10" s="307"/>
      <c r="AT10" s="307"/>
      <c r="AU10" s="307"/>
      <c r="AV10" s="307"/>
      <c r="AW10" s="293"/>
      <c r="AX10" s="293"/>
      <c r="AY10" s="293"/>
      <c r="AZ10" s="293"/>
      <c r="BA10" s="293"/>
      <c r="BB10" s="293"/>
    </row>
    <row r="11" spans="1:54">
      <c r="A11" s="369">
        <v>1</v>
      </c>
      <c r="B11" s="847" t="s">
        <v>869</v>
      </c>
      <c r="C11" s="369" t="s">
        <v>66</v>
      </c>
      <c r="D11" s="369" t="s">
        <v>66</v>
      </c>
      <c r="E11" s="369" t="s">
        <v>66</v>
      </c>
      <c r="F11" s="369" t="s">
        <v>66</v>
      </c>
      <c r="G11" s="318" t="s">
        <v>54</v>
      </c>
      <c r="H11" s="372" t="s">
        <v>870</v>
      </c>
      <c r="I11" s="384" t="s">
        <v>86</v>
      </c>
      <c r="J11" s="430">
        <v>2</v>
      </c>
      <c r="K11" s="354" t="str">
        <f>IF(J11&lt;=0,"",IF(J11&lt;=1,"Rara Vez",IF(J11&lt;=2,"Improbable",IF(J11&lt;=3,"Posible",IF(J11&lt;=4,"Probable","Casi seguro")))))</f>
        <v>Improbable</v>
      </c>
      <c r="L11" s="387">
        <v>10</v>
      </c>
      <c r="M11" s="354" t="str">
        <f>IF(L11&lt;=0,"",IF(L11&lt;=5,"Moderado",IF(L11&lt;=11,"Mayor",IF(L11&lt;=20,"Catastrofico","Catastrofico"))))</f>
        <v>Mayor</v>
      </c>
      <c r="N11" s="328" t="str">
        <f>IF(OR(AND(K11="RaraVez",M11="Insignificante"),AND(K11="Rara Vez",M11="Menor"),AND(K11="Improbable",M11="Insignificante"),AND(K11="Improbable",M11="Menor")),"Bajo",IF(OR(AND(K11="Rara Vez",M11="Moderado"),AND(K11="Improbable",M11="Moderado"),AND(K11="Posible",M11="Menor"),AND(K11="Probable",M11="Insignificante")),"Moderado",IF(OR(AND(K11="Rara Vez",M11="Mayor"),AND(K11="Improbable",M11="Mayor"),AND(K11="Posible",M11="Moderado"),AND(K11="Probable",M11="Moderado"),AND(K11="Probable",M11="Menor"),AND(K11="Casi seguro",M11="Insignificante"),AND(K11="Casi seguro",M11="Menor")),"Alto",IF(OR(AND(K11="Rara Vez",M11="Catastrofico"),AND(K11="Improbable",M11="Catastrofico"),AND(K11="Posible",M11="Catastrofico"),AND(K11="Posible",M11="Mayor"),AND(K11="Probable",M11="Catastrofico"),AND(K11="Probable",M11="Mayor"),AND(K11="Casi seguro",M11="Moderado"),AND(K11="Casi seguro",M11="Mayor"),AND(K11="Casi seguro",M11="Catastrofico")),"Extremo",""))))</f>
        <v>Alto</v>
      </c>
      <c r="O11" s="369">
        <v>1</v>
      </c>
      <c r="P11" s="825" t="s">
        <v>876</v>
      </c>
      <c r="Q11" s="439" t="s">
        <v>67</v>
      </c>
      <c r="R11" s="369">
        <f>IF(Q11="","",IF(Q11="Asignado",15,IF(Q11="No Asigando",0,)))</f>
        <v>15</v>
      </c>
      <c r="S11" s="439" t="s">
        <v>68</v>
      </c>
      <c r="T11" s="783">
        <f>IF(S11="","",IF(S11="Adecuado",15,IF(S11="inadecuado",0,)))</f>
        <v>15</v>
      </c>
      <c r="U11" s="439" t="s">
        <v>69</v>
      </c>
      <c r="V11" s="783">
        <f>IF(U11="","",IF(U11="Oportuna",15,IF(U11="inoportuna",0,)))</f>
        <v>15</v>
      </c>
      <c r="W11" s="439" t="s">
        <v>70</v>
      </c>
      <c r="X11" s="783">
        <f>IF(W11="","",IF(W11="Prevenir",15,IF(W11="Detectar",10,IF(W11="No es control",0,))))</f>
        <v>15</v>
      </c>
      <c r="Y11" s="439" t="s">
        <v>71</v>
      </c>
      <c r="Z11" s="783">
        <f>IF(Y11="","",IF(Y11="Confiable",15,IF(Y11="No confiable",0,)))</f>
        <v>15</v>
      </c>
      <c r="AA11" s="439" t="s">
        <v>72</v>
      </c>
      <c r="AB11" s="783">
        <f>IF(AA11="","",IF(AA11="Se investigan y resuelven oportunamente",15,IF(AA11="Nose investigan y resuelven oportunamente",0,)))</f>
        <v>15</v>
      </c>
      <c r="AC11" s="439" t="s">
        <v>73</v>
      </c>
      <c r="AD11" s="783">
        <f>IF(AC11="","",IF(AC11="Completa",10,IF(AC11="Incompleta,No existe",5,)))</f>
        <v>10</v>
      </c>
      <c r="AE11" s="783">
        <f>+R11+T11+V11+X11+Z11+AB11+AD11</f>
        <v>100</v>
      </c>
      <c r="AF11" s="369" t="str">
        <f>IF(AE11&lt;=0,"",IF(AE11=0,"NA",IF(AE11&lt;=85,"Debil",IF(AE11&lt;=95,"Moderado",IF(AE11&lt;=100,"Fuerte","Fuerte")))))</f>
        <v>Fuerte</v>
      </c>
      <c r="AG11" s="770" t="s">
        <v>74</v>
      </c>
      <c r="AH11" s="369" t="str">
        <f>IF(AG11="","",IF(AG11="El control no se ejecuta por parte del responsable","Debil",IF(AG11="El control se ejecuta algunas veces por parte del responsable","Moderado",IF(AG11="El control se ejecuta de manera consistente por parte del responsable","Fuerte",IF(AG11="NA","NA","""")))))</f>
        <v>Fuerte</v>
      </c>
      <c r="AI11" s="832" t="str">
        <f t="shared" ref="AI11" si="0">IF(OR(AND(AF11="Fuerte",AH11="Fuerte")),"Fuerte",IF(OR(AND(AF11="Fuerte",AH11="Moderado")),"Moderado",IF(OR(AND(AF11="Fuerte",AH11="Debil")),"Debil",IF(OR(AND(AF11="Moderado",AH11="Fuerte")),"Moderado",IF(OR(AND(AF11="Moderado",AH11="Moderado")),"Moderado",IF(OR(AND(AF11="Moderado",AH11="Debil")),"Debil",IF(OR(AND(AF11="Debil",AH11="Fuerte")),"Debil",IF(OR(AND(AF11="Debil",AH11="Moderado")),"Debil",IF(OR(AND(AF11="Debil",AH11="Debil")),"Debil",IF(OR(AND(AH11="NA")),"NA"))))))))))</f>
        <v>Fuerte</v>
      </c>
      <c r="AJ11" s="430">
        <f>IF(AI11="","",IF(AI11="Fuerte",100,IF(AI11="Moderado",50,IF(AI11="Debil",0,))))</f>
        <v>100</v>
      </c>
      <c r="AK11" s="369" t="str">
        <f t="shared" ref="AK11" si="1">IF(OR(AND(AI11="Fuerte")),"No",IF(OR(AND(AI11="Moderado")),"Si",IF(OR(AND(AI11="Debil")),"Si",IF(OR(AND(AI11="NA")),"NA"))))</f>
        <v>No</v>
      </c>
      <c r="AL11" s="310">
        <f>COUNTA(O11,O12,O13,O14,O15)</f>
        <v>1</v>
      </c>
      <c r="AM11" s="430">
        <f>(+AJ11+AJ12+AJ13+AJ14+AJ15)/AL11</f>
        <v>100</v>
      </c>
      <c r="AN11" s="369" t="str">
        <f>IF(AM11&lt;0,"",IF(AM11&lt;50,"Debil",IF(AM11&lt;=99,"Moderado",IF(AM11&lt;=100,"Fuerte","Fuerte"))))</f>
        <v>Fuerte</v>
      </c>
      <c r="AO11" s="354" t="s">
        <v>26</v>
      </c>
      <c r="AP11" s="338" t="str">
        <f>IF(OR(AND(AN11="Fuerte",AO11="directamente")),"2",IF(OR(AND(AN11="Fuerte",AO11="no disminuye")),"0",IF(OR(AND(AN11="Moderado",AO11="directamente")),"1",IF(OR(AND(AN11="Moderado",AO11="no disminuye")),"0",IF(OR(AND(AN11="Debil",AO11="directamente")),"0",IF(OR(AND(AN11="Debil",AO11="no disminuye")),"0",""))))))</f>
        <v>2</v>
      </c>
      <c r="AQ11" s="343">
        <f>+J11-AP11</f>
        <v>0</v>
      </c>
      <c r="AR11" s="343">
        <f>+J11-AP11</f>
        <v>0</v>
      </c>
      <c r="AS11" s="354" t="str">
        <f>IF(AQ11&lt;-1,"",IF(AQ11&lt;=1,"Rara Vez",IF(AQ11&lt;=2,"Improbable",IF(AQ11&lt;=3,"Posible",IF(AQ11&lt;=4,"Probable","Casi seguro")))))</f>
        <v>Rara Vez</v>
      </c>
      <c r="AT11" s="354" t="str">
        <f>IF(L11&lt;=0,"",IF(L11&lt;=5,"Moderado",IF(L11&lt;=11,"Mayor",IF(L11&lt;=20,"Catastrofico","Catastrofico"))))</f>
        <v>Mayor</v>
      </c>
      <c r="AU11" s="328" t="str">
        <f>IF(OR(AND(AS11="RaraVez",AT11="Insignificante"),AND(AS11="Rara Vez",AT11="Menor"),AND(AS11="Improbable",AT11="Insignificante"),AND(AS11="Improbable",AT11="Menor")),"Bajo",IF(OR(AND(AS11="Rara Vez",AT11="Moderado"),AND(AS11="Improbable",AT11="Moderado"),AND(AS11="Posible",AT11="Menor"),AND(AS11="Probable",AT11="Insignificante")),"Moderado",IF(OR(AND(AS11="Rara Vez",AT11="Mayor"),AND(AS11="Improbable",AT11="Mayor"),AND(AS11="Posible",AT11="Moderado"),AND(AS11="Probable",AT11="Moderado"),AND(AS11="Probable",AT11="Menor"),AND(AS11="Casi seguro",AT11="Insignificante"),AND(AS11="Casi seguro",AT11="Menor")),"Alto",IF(OR(AND(AS11="Rara Vez",AT11="Catastrofico"),AND(AS11="Improbable",AT11="Catastrofico"),AND(AS11="Posible",AT11="Catastrofico"),AND(AS11="Posible",AT11="Mayor"),AND(AS11="Probable",AT11="Catastrofico"),AND(AS11="Probable",AT11="Mayor"),AND(AS11="Casi seguro",AT11="Moderado"),AND(AS11="Casi seguro",AT11="Mayor"),AND(AS11="Casi seguro",AT11="Catastrofico")),"Extremo",""))))</f>
        <v>Alto</v>
      </c>
      <c r="AV11" s="357" t="str">
        <f>IF(AU11="","",IF(AU11="Extremo","Evitar el riesgo",IF(AU11="Alto","Compartir el riesgo",IF(AU11="Moderado","Reducir el riesgo",IF(AU11="Bajo","Reducir el riesgo")))))</f>
        <v>Compartir el riesgo</v>
      </c>
      <c r="AW11" s="505"/>
      <c r="AX11" s="375"/>
      <c r="AY11" s="375"/>
      <c r="AZ11" s="372"/>
      <c r="BA11" s="835"/>
      <c r="BB11" s="838"/>
    </row>
    <row r="12" spans="1:54">
      <c r="A12" s="370"/>
      <c r="B12" s="848"/>
      <c r="C12" s="370"/>
      <c r="D12" s="370"/>
      <c r="E12" s="370"/>
      <c r="F12" s="370"/>
      <c r="G12" s="319"/>
      <c r="H12" s="373"/>
      <c r="I12" s="385"/>
      <c r="J12" s="431"/>
      <c r="K12" s="355"/>
      <c r="L12" s="388"/>
      <c r="M12" s="355"/>
      <c r="N12" s="329"/>
      <c r="O12" s="370"/>
      <c r="P12" s="826"/>
      <c r="Q12" s="440"/>
      <c r="R12" s="370"/>
      <c r="S12" s="440"/>
      <c r="T12" s="784"/>
      <c r="U12" s="440"/>
      <c r="V12" s="784"/>
      <c r="W12" s="440"/>
      <c r="X12" s="784"/>
      <c r="Y12" s="440"/>
      <c r="Z12" s="784"/>
      <c r="AA12" s="440"/>
      <c r="AB12" s="784"/>
      <c r="AC12" s="440"/>
      <c r="AD12" s="784"/>
      <c r="AE12" s="784"/>
      <c r="AF12" s="370"/>
      <c r="AG12" s="771"/>
      <c r="AH12" s="370"/>
      <c r="AI12" s="833"/>
      <c r="AJ12" s="431"/>
      <c r="AK12" s="370"/>
      <c r="AL12" s="310"/>
      <c r="AM12" s="431"/>
      <c r="AN12" s="370"/>
      <c r="AO12" s="355"/>
      <c r="AP12" s="339"/>
      <c r="AQ12" s="344"/>
      <c r="AR12" s="344"/>
      <c r="AS12" s="355"/>
      <c r="AT12" s="355"/>
      <c r="AU12" s="329"/>
      <c r="AV12" s="358"/>
      <c r="AW12" s="505"/>
      <c r="AX12" s="845"/>
      <c r="AY12" s="845"/>
      <c r="AZ12" s="373"/>
      <c r="BA12" s="836"/>
      <c r="BB12" s="839"/>
    </row>
    <row r="13" spans="1:54">
      <c r="A13" s="370"/>
      <c r="B13" s="848"/>
      <c r="C13" s="370"/>
      <c r="D13" s="370"/>
      <c r="E13" s="370"/>
      <c r="F13" s="370"/>
      <c r="G13" s="319"/>
      <c r="H13" s="373"/>
      <c r="I13" s="385"/>
      <c r="J13" s="431"/>
      <c r="K13" s="355"/>
      <c r="L13" s="388"/>
      <c r="M13" s="355"/>
      <c r="N13" s="329"/>
      <c r="O13" s="370"/>
      <c r="P13" s="826"/>
      <c r="Q13" s="440"/>
      <c r="R13" s="370"/>
      <c r="S13" s="440"/>
      <c r="T13" s="784"/>
      <c r="U13" s="440"/>
      <c r="V13" s="784"/>
      <c r="W13" s="440"/>
      <c r="X13" s="784"/>
      <c r="Y13" s="440"/>
      <c r="Z13" s="784"/>
      <c r="AA13" s="440"/>
      <c r="AB13" s="784"/>
      <c r="AC13" s="440"/>
      <c r="AD13" s="784"/>
      <c r="AE13" s="784"/>
      <c r="AF13" s="370"/>
      <c r="AG13" s="771"/>
      <c r="AH13" s="370"/>
      <c r="AI13" s="833"/>
      <c r="AJ13" s="431"/>
      <c r="AK13" s="370"/>
      <c r="AL13" s="310"/>
      <c r="AM13" s="431"/>
      <c r="AN13" s="370"/>
      <c r="AO13" s="355"/>
      <c r="AP13" s="339"/>
      <c r="AQ13" s="344"/>
      <c r="AR13" s="344"/>
      <c r="AS13" s="355"/>
      <c r="AT13" s="355"/>
      <c r="AU13" s="329"/>
      <c r="AV13" s="358"/>
      <c r="AW13" s="505"/>
      <c r="AX13" s="845"/>
      <c r="AY13" s="845"/>
      <c r="AZ13" s="373"/>
      <c r="BA13" s="836"/>
      <c r="BB13" s="839"/>
    </row>
    <row r="14" spans="1:54">
      <c r="A14" s="370"/>
      <c r="B14" s="848"/>
      <c r="C14" s="370"/>
      <c r="D14" s="370"/>
      <c r="E14" s="370"/>
      <c r="F14" s="370"/>
      <c r="G14" s="319"/>
      <c r="H14" s="373"/>
      <c r="I14" s="385"/>
      <c r="J14" s="431"/>
      <c r="K14" s="355"/>
      <c r="L14" s="388"/>
      <c r="M14" s="355"/>
      <c r="N14" s="329"/>
      <c r="O14" s="370"/>
      <c r="P14" s="826"/>
      <c r="Q14" s="440"/>
      <c r="R14" s="370"/>
      <c r="S14" s="440"/>
      <c r="T14" s="784"/>
      <c r="U14" s="440"/>
      <c r="V14" s="784"/>
      <c r="W14" s="440"/>
      <c r="X14" s="784"/>
      <c r="Y14" s="440"/>
      <c r="Z14" s="784"/>
      <c r="AA14" s="440"/>
      <c r="AB14" s="784"/>
      <c r="AC14" s="440"/>
      <c r="AD14" s="784"/>
      <c r="AE14" s="784"/>
      <c r="AF14" s="370"/>
      <c r="AG14" s="771"/>
      <c r="AH14" s="370"/>
      <c r="AI14" s="833"/>
      <c r="AJ14" s="431"/>
      <c r="AK14" s="370"/>
      <c r="AL14" s="310"/>
      <c r="AM14" s="431"/>
      <c r="AN14" s="370"/>
      <c r="AO14" s="355"/>
      <c r="AP14" s="339"/>
      <c r="AQ14" s="344"/>
      <c r="AR14" s="344"/>
      <c r="AS14" s="355"/>
      <c r="AT14" s="355"/>
      <c r="AU14" s="329"/>
      <c r="AV14" s="358"/>
      <c r="AW14" s="505"/>
      <c r="AX14" s="845"/>
      <c r="AY14" s="845"/>
      <c r="AZ14" s="373"/>
      <c r="BA14" s="836"/>
      <c r="BB14" s="839"/>
    </row>
    <row r="15" spans="1:54" ht="16" thickBot="1">
      <c r="A15" s="370"/>
      <c r="B15" s="848"/>
      <c r="C15" s="370"/>
      <c r="D15" s="370"/>
      <c r="E15" s="370"/>
      <c r="F15" s="370"/>
      <c r="G15" s="319"/>
      <c r="H15" s="373"/>
      <c r="I15" s="385"/>
      <c r="J15" s="431"/>
      <c r="K15" s="355"/>
      <c r="L15" s="388"/>
      <c r="M15" s="355"/>
      <c r="N15" s="329"/>
      <c r="O15" s="371"/>
      <c r="P15" s="827"/>
      <c r="Q15" s="441"/>
      <c r="R15" s="371"/>
      <c r="S15" s="441"/>
      <c r="T15" s="785"/>
      <c r="U15" s="441"/>
      <c r="V15" s="785"/>
      <c r="W15" s="441"/>
      <c r="X15" s="785"/>
      <c r="Y15" s="441"/>
      <c r="Z15" s="785"/>
      <c r="AA15" s="441"/>
      <c r="AB15" s="785"/>
      <c r="AC15" s="441"/>
      <c r="AD15" s="785"/>
      <c r="AE15" s="785"/>
      <c r="AF15" s="371"/>
      <c r="AG15" s="772"/>
      <c r="AH15" s="371"/>
      <c r="AI15" s="834"/>
      <c r="AJ15" s="432"/>
      <c r="AK15" s="371"/>
      <c r="AL15" s="310"/>
      <c r="AM15" s="431"/>
      <c r="AN15" s="370"/>
      <c r="AO15" s="355"/>
      <c r="AP15" s="339"/>
      <c r="AQ15" s="344"/>
      <c r="AR15" s="344"/>
      <c r="AS15" s="355"/>
      <c r="AT15" s="355"/>
      <c r="AU15" s="329"/>
      <c r="AV15" s="358"/>
      <c r="AW15" s="505"/>
      <c r="AX15" s="846"/>
      <c r="AY15" s="846"/>
      <c r="AZ15" s="374"/>
      <c r="BA15" s="837"/>
      <c r="BB15" s="844"/>
    </row>
    <row r="16" spans="1:54">
      <c r="A16" s="370"/>
      <c r="B16" s="848"/>
      <c r="C16" s="370"/>
      <c r="D16" s="370"/>
      <c r="E16" s="370"/>
      <c r="F16" s="370"/>
      <c r="G16" s="319"/>
      <c r="H16" s="373"/>
      <c r="I16" s="385"/>
      <c r="J16" s="431"/>
      <c r="K16" s="355"/>
      <c r="L16" s="388"/>
      <c r="M16" s="355"/>
      <c r="N16" s="329"/>
      <c r="O16" s="369">
        <v>2</v>
      </c>
      <c r="P16" s="825" t="s">
        <v>877</v>
      </c>
      <c r="Q16" s="439" t="s">
        <v>67</v>
      </c>
      <c r="R16" s="369">
        <f>IF(Q16="","",IF(Q16="Asignado",15,IF(Q16="No Asigando",0,)))</f>
        <v>15</v>
      </c>
      <c r="S16" s="439" t="s">
        <v>68</v>
      </c>
      <c r="T16" s="783">
        <f>IF(S16="","",IF(S16="Adecuado",15,IF(S16="inadecuado",0,)))</f>
        <v>15</v>
      </c>
      <c r="U16" s="439" t="s">
        <v>69</v>
      </c>
      <c r="V16" s="783">
        <f>IF(U16="","",IF(U16="Oportuna",15,IF(U16="inoportuna",0,)))</f>
        <v>15</v>
      </c>
      <c r="W16" s="439" t="s">
        <v>70</v>
      </c>
      <c r="X16" s="783">
        <f>IF(W16="","",IF(W16="Prevenir",15,IF(W16="Detectar",10,IF(W16="No es control",0,))))</f>
        <v>15</v>
      </c>
      <c r="Y16" s="439" t="s">
        <v>71</v>
      </c>
      <c r="Z16" s="783">
        <f>IF(Y16="","",IF(Y16="Confiable",15,IF(Y16="No confiable",0,)))</f>
        <v>15</v>
      </c>
      <c r="AA16" s="439" t="s">
        <v>72</v>
      </c>
      <c r="AB16" s="783">
        <f>IF(AA16="","",IF(AA16="Se investigan y resuelven oportunamente",15,IF(AA16="Nose investigan y resuelven oportunamente",0,)))</f>
        <v>15</v>
      </c>
      <c r="AC16" s="439" t="s">
        <v>73</v>
      </c>
      <c r="AD16" s="783">
        <f>IF(AC16="","",IF(AC16="Completa",10,IF(AC16="Incompleta,No existe",5,)))</f>
        <v>10</v>
      </c>
      <c r="AE16" s="783">
        <f>+R16+T16+V16+X16+Z16+AB16+AD16</f>
        <v>100</v>
      </c>
      <c r="AF16" s="369" t="str">
        <f>IF(AE16&lt;=0,"",IF(AE16=0,"NA",IF(AE16&lt;=85,"Debil",IF(AE16&lt;=95,"Moderado",IF(AE16&lt;=100,"Fuerte","Fuerte")))))</f>
        <v>Fuerte</v>
      </c>
      <c r="AG16" s="770" t="s">
        <v>74</v>
      </c>
      <c r="AH16" s="369" t="str">
        <f>IF(AG16="","",IF(AG16="El control no se ejecuta por parte del responsable","Debil",IF(AG16="El control se ejecuta algunas veces por parte del responsable","Moderado",IF(AG16="El control se ejecuta de manera consistente por parte del responsable","Fuerte",IF(AG16="NA","NA","""")))))</f>
        <v>Fuerte</v>
      </c>
      <c r="AI16" s="832" t="str">
        <f t="shared" ref="AI16" si="2">IF(OR(AND(AF16="Fuerte",AH16="Fuerte")),"Fuerte",IF(OR(AND(AF16="Fuerte",AH16="Moderado")),"Moderado",IF(OR(AND(AF16="Fuerte",AH16="Debil")),"Debil",IF(OR(AND(AF16="Moderado",AH16="Fuerte")),"Moderado",IF(OR(AND(AF16="Moderado",AH16="Moderado")),"Moderado",IF(OR(AND(AF16="Moderado",AH16="Debil")),"Debil",IF(OR(AND(AF16="Debil",AH16="Fuerte")),"Debil",IF(OR(AND(AF16="Debil",AH16="Moderado")),"Debil",IF(OR(AND(AF16="Debil",AH16="Debil")),"Debil",IF(OR(AND(AH16="NA")),"NA"))))))))))</f>
        <v>Fuerte</v>
      </c>
      <c r="AJ16" s="430">
        <f>IF(AI16="","",IF(AI16="Fuerte",100,IF(AI16="Moderado",50,IF(AI16="Debil",0,))))</f>
        <v>100</v>
      </c>
      <c r="AK16" s="369" t="str">
        <f t="shared" ref="AK16" si="3">IF(OR(AND(AI16="Fuerte")),"No",IF(OR(AND(AI16="Moderado")),"Si",IF(OR(AND(AI16="Debil")),"Si",IF(OR(AND(AI16="NA")),"NA"))))</f>
        <v>No</v>
      </c>
      <c r="AL16" s="310">
        <v>2</v>
      </c>
      <c r="AM16" s="431"/>
      <c r="AN16" s="370"/>
      <c r="AO16" s="355"/>
      <c r="AP16" s="339"/>
      <c r="AQ16" s="344"/>
      <c r="AR16" s="344"/>
      <c r="AS16" s="355"/>
      <c r="AT16" s="355"/>
      <c r="AU16" s="329"/>
      <c r="AV16" s="358"/>
      <c r="AW16" s="348"/>
      <c r="AX16" s="375"/>
      <c r="AY16" s="375"/>
      <c r="AZ16" s="372"/>
      <c r="BA16" s="835"/>
      <c r="BB16" s="838"/>
    </row>
    <row r="17" spans="1:54">
      <c r="A17" s="370"/>
      <c r="B17" s="848"/>
      <c r="C17" s="370"/>
      <c r="D17" s="370"/>
      <c r="E17" s="370"/>
      <c r="F17" s="370"/>
      <c r="G17" s="319"/>
      <c r="H17" s="373"/>
      <c r="I17" s="385"/>
      <c r="J17" s="431"/>
      <c r="K17" s="355"/>
      <c r="L17" s="388"/>
      <c r="M17" s="355"/>
      <c r="N17" s="329"/>
      <c r="O17" s="370"/>
      <c r="P17" s="826"/>
      <c r="Q17" s="440"/>
      <c r="R17" s="370"/>
      <c r="S17" s="440"/>
      <c r="T17" s="784"/>
      <c r="U17" s="440"/>
      <c r="V17" s="784"/>
      <c r="W17" s="440"/>
      <c r="X17" s="784"/>
      <c r="Y17" s="440"/>
      <c r="Z17" s="784"/>
      <c r="AA17" s="440"/>
      <c r="AB17" s="784"/>
      <c r="AC17" s="440"/>
      <c r="AD17" s="784"/>
      <c r="AE17" s="784"/>
      <c r="AF17" s="370"/>
      <c r="AG17" s="771"/>
      <c r="AH17" s="370"/>
      <c r="AI17" s="833"/>
      <c r="AJ17" s="431"/>
      <c r="AK17" s="370"/>
      <c r="AL17" s="310"/>
      <c r="AM17" s="431"/>
      <c r="AN17" s="370"/>
      <c r="AO17" s="355"/>
      <c r="AP17" s="339"/>
      <c r="AQ17" s="344"/>
      <c r="AR17" s="344"/>
      <c r="AS17" s="355"/>
      <c r="AT17" s="355"/>
      <c r="AU17" s="329"/>
      <c r="AV17" s="358"/>
      <c r="AW17" s="348"/>
      <c r="AX17" s="845"/>
      <c r="AY17" s="845"/>
      <c r="AZ17" s="373"/>
      <c r="BA17" s="836"/>
      <c r="BB17" s="839"/>
    </row>
    <row r="18" spans="1:54">
      <c r="A18" s="370"/>
      <c r="B18" s="848"/>
      <c r="C18" s="370"/>
      <c r="D18" s="370"/>
      <c r="E18" s="370"/>
      <c r="F18" s="370"/>
      <c r="G18" s="319"/>
      <c r="H18" s="373"/>
      <c r="I18" s="385"/>
      <c r="J18" s="431"/>
      <c r="K18" s="355"/>
      <c r="L18" s="388"/>
      <c r="M18" s="355"/>
      <c r="N18" s="329"/>
      <c r="O18" s="370"/>
      <c r="P18" s="826"/>
      <c r="Q18" s="440"/>
      <c r="R18" s="370"/>
      <c r="S18" s="440"/>
      <c r="T18" s="784"/>
      <c r="U18" s="440"/>
      <c r="V18" s="784"/>
      <c r="W18" s="440"/>
      <c r="X18" s="784"/>
      <c r="Y18" s="440"/>
      <c r="Z18" s="784"/>
      <c r="AA18" s="440"/>
      <c r="AB18" s="784"/>
      <c r="AC18" s="440"/>
      <c r="AD18" s="784"/>
      <c r="AE18" s="784"/>
      <c r="AF18" s="370"/>
      <c r="AG18" s="771"/>
      <c r="AH18" s="370"/>
      <c r="AI18" s="833"/>
      <c r="AJ18" s="431"/>
      <c r="AK18" s="370"/>
      <c r="AL18" s="310"/>
      <c r="AM18" s="431"/>
      <c r="AN18" s="370"/>
      <c r="AO18" s="355"/>
      <c r="AP18" s="339"/>
      <c r="AQ18" s="344"/>
      <c r="AR18" s="344"/>
      <c r="AS18" s="355"/>
      <c r="AT18" s="355"/>
      <c r="AU18" s="329"/>
      <c r="AV18" s="358"/>
      <c r="AW18" s="348"/>
      <c r="AX18" s="845"/>
      <c r="AY18" s="845"/>
      <c r="AZ18" s="373"/>
      <c r="BA18" s="836"/>
      <c r="BB18" s="839"/>
    </row>
    <row r="19" spans="1:54">
      <c r="A19" s="370"/>
      <c r="B19" s="848"/>
      <c r="C19" s="370"/>
      <c r="D19" s="370"/>
      <c r="E19" s="370"/>
      <c r="F19" s="370"/>
      <c r="G19" s="319"/>
      <c r="H19" s="373"/>
      <c r="I19" s="385"/>
      <c r="J19" s="431"/>
      <c r="K19" s="355"/>
      <c r="L19" s="388"/>
      <c r="M19" s="355"/>
      <c r="N19" s="329"/>
      <c r="O19" s="370"/>
      <c r="P19" s="826"/>
      <c r="Q19" s="440"/>
      <c r="R19" s="370"/>
      <c r="S19" s="440"/>
      <c r="T19" s="784"/>
      <c r="U19" s="440"/>
      <c r="V19" s="784"/>
      <c r="W19" s="440"/>
      <c r="X19" s="784"/>
      <c r="Y19" s="440"/>
      <c r="Z19" s="784"/>
      <c r="AA19" s="440"/>
      <c r="AB19" s="784"/>
      <c r="AC19" s="440"/>
      <c r="AD19" s="784"/>
      <c r="AE19" s="784"/>
      <c r="AF19" s="370"/>
      <c r="AG19" s="771"/>
      <c r="AH19" s="370"/>
      <c r="AI19" s="833"/>
      <c r="AJ19" s="431"/>
      <c r="AK19" s="370"/>
      <c r="AL19" s="310"/>
      <c r="AM19" s="431"/>
      <c r="AN19" s="370"/>
      <c r="AO19" s="355"/>
      <c r="AP19" s="339"/>
      <c r="AQ19" s="344"/>
      <c r="AR19" s="344"/>
      <c r="AS19" s="355"/>
      <c r="AT19" s="355"/>
      <c r="AU19" s="329"/>
      <c r="AV19" s="358"/>
      <c r="AW19" s="348"/>
      <c r="AX19" s="845"/>
      <c r="AY19" s="845"/>
      <c r="AZ19" s="373"/>
      <c r="BA19" s="836"/>
      <c r="BB19" s="839"/>
    </row>
    <row r="20" spans="1:54">
      <c r="A20" s="371"/>
      <c r="B20" s="849"/>
      <c r="C20" s="371"/>
      <c r="D20" s="371"/>
      <c r="E20" s="371"/>
      <c r="F20" s="371"/>
      <c r="G20" s="320"/>
      <c r="H20" s="374"/>
      <c r="I20" s="386"/>
      <c r="J20" s="432"/>
      <c r="K20" s="356"/>
      <c r="L20" s="389"/>
      <c r="M20" s="356"/>
      <c r="N20" s="330"/>
      <c r="O20" s="371"/>
      <c r="P20" s="827"/>
      <c r="Q20" s="441"/>
      <c r="R20" s="371"/>
      <c r="S20" s="441"/>
      <c r="T20" s="785"/>
      <c r="U20" s="441"/>
      <c r="V20" s="785"/>
      <c r="W20" s="441"/>
      <c r="X20" s="785"/>
      <c r="Y20" s="441"/>
      <c r="Z20" s="785"/>
      <c r="AA20" s="441"/>
      <c r="AB20" s="785"/>
      <c r="AC20" s="441"/>
      <c r="AD20" s="785"/>
      <c r="AE20" s="785"/>
      <c r="AF20" s="371"/>
      <c r="AG20" s="772"/>
      <c r="AH20" s="371"/>
      <c r="AI20" s="834"/>
      <c r="AJ20" s="432"/>
      <c r="AK20" s="371"/>
      <c r="AL20" s="310"/>
      <c r="AM20" s="432"/>
      <c r="AN20" s="371"/>
      <c r="AO20" s="356"/>
      <c r="AP20" s="340"/>
      <c r="AQ20" s="345"/>
      <c r="AR20" s="345"/>
      <c r="AS20" s="356"/>
      <c r="AT20" s="356"/>
      <c r="AU20" s="330"/>
      <c r="AV20" s="359"/>
      <c r="AW20" s="349"/>
      <c r="AX20" s="846"/>
      <c r="AY20" s="846"/>
      <c r="AZ20" s="374"/>
      <c r="BA20" s="837"/>
      <c r="BB20" s="840"/>
    </row>
    <row r="21" spans="1:54">
      <c r="A21" s="369">
        <v>2</v>
      </c>
      <c r="B21" s="841" t="s">
        <v>871</v>
      </c>
      <c r="C21" s="369" t="s">
        <v>66</v>
      </c>
      <c r="D21" s="369" t="s">
        <v>66</v>
      </c>
      <c r="E21" s="369" t="s">
        <v>66</v>
      </c>
      <c r="F21" s="369" t="s">
        <v>66</v>
      </c>
      <c r="G21" s="318" t="s">
        <v>54</v>
      </c>
      <c r="H21" s="841" t="s">
        <v>870</v>
      </c>
      <c r="I21" s="384" t="s">
        <v>86</v>
      </c>
      <c r="J21" s="430">
        <v>2</v>
      </c>
      <c r="K21" s="354" t="str">
        <f>IF(J21&lt;=0,"",IF(J21&lt;=1,"Rara Vez",IF(J21&lt;=2,"Improbable",IF(J21&lt;=3,"Posible",IF(J21&lt;=4,"Probable","Casi seguro")))))</f>
        <v>Improbable</v>
      </c>
      <c r="L21" s="387">
        <v>10</v>
      </c>
      <c r="M21" s="354" t="str">
        <f>IF(L21&lt;=0,"",IF(L21&lt;=5,"Moderado",IF(L21&lt;=11,"Mayor",IF(L21&lt;=20,"Catastrofico","Catastrofico"))))</f>
        <v>Mayor</v>
      </c>
      <c r="N21" s="328" t="str">
        <f>IF(OR(AND(K21="RaraVez",M21="Insignificante"),AND(K21="Rara Vez",M21="Menor"),AND(K21="Improbable",M21="Insignificante"),AND(K21="Improbable",M21="Menor")),"Bajo",IF(OR(AND(K21="Rara Vez",M21="Moderado"),AND(K21="Improbable",M21="Moderado"),AND(K21="Posible",M21="Menor"),AND(K21="Probable",M21="Insignificante")),"Moderado",IF(OR(AND(K21="Rara Vez",M21="Mayor"),AND(K21="Improbable",M21="Mayor"),AND(K21="Posible",M21="Moderado"),AND(K21="Probable",M21="Moderado"),AND(K21="Probable",M21="Menor"),AND(K21="Casi seguro",M21="Insignificante"),AND(K21="Casi seguro",M21="Menor")),"Alto",IF(OR(AND(K21="Rara Vez",M21="Catastrofico"),AND(K21="Improbable",M21="Catastrofico"),AND(K21="Posible",M21="Catastrofico"),AND(K21="Posible",M21="Mayor"),AND(K21="Probable",M21="Catastrofico"),AND(K21="Probable",M21="Mayor"),AND(K21="Casi seguro",M21="Moderado"),AND(K21="Casi seguro",M21="Mayor"),AND(K21="Casi seguro",M21="Catastrofico")),"Extremo",""))))</f>
        <v>Alto</v>
      </c>
      <c r="O21" s="369">
        <v>1</v>
      </c>
      <c r="P21" s="825" t="s">
        <v>872</v>
      </c>
      <c r="Q21" s="439" t="s">
        <v>67</v>
      </c>
      <c r="R21" s="369">
        <f>IF(Q21="","",IF(Q21="Asignado",15,IF(Q21="No Asigando",0,)))</f>
        <v>15</v>
      </c>
      <c r="S21" s="439" t="s">
        <v>68</v>
      </c>
      <c r="T21" s="783">
        <f>IF(S21="","",IF(S21="Adecuado",15,IF(S21="inadecuado",0,)))</f>
        <v>15</v>
      </c>
      <c r="U21" s="439" t="s">
        <v>69</v>
      </c>
      <c r="V21" s="783">
        <f>IF(U21="","",IF(U21="Oportuna",15,IF(U21="inoportuna",0,)))</f>
        <v>15</v>
      </c>
      <c r="W21" s="439" t="s">
        <v>70</v>
      </c>
      <c r="X21" s="783">
        <f>IF(W21="","",IF(W21="Prevenir",15,IF(W21="Detectar",10,IF(W21="No es control",0,))))</f>
        <v>15</v>
      </c>
      <c r="Y21" s="439" t="s">
        <v>71</v>
      </c>
      <c r="Z21" s="783">
        <f>IF(Y21="","",IF(Y21="Confiable",15,IF(Y21="No confiable",0,)))</f>
        <v>15</v>
      </c>
      <c r="AA21" s="439" t="s">
        <v>72</v>
      </c>
      <c r="AB21" s="783">
        <f>IF(AA21="","",IF(AA21="Se investigan y resuelven oportunamente",15,IF(AA21="Nose investigan y resuelven oportunamente",0,)))</f>
        <v>15</v>
      </c>
      <c r="AC21" s="439" t="s">
        <v>73</v>
      </c>
      <c r="AD21" s="783">
        <f>IF(AC21="","",IF(AC21="Completa",10,IF(AC21="Incompleta,No existe",5,)))</f>
        <v>10</v>
      </c>
      <c r="AE21" s="783">
        <f>+R21+T21+V21+X21+Z21+AB21+AD21</f>
        <v>100</v>
      </c>
      <c r="AF21" s="369" t="str">
        <f>IF(AE21&lt;=0,"",IF(AE21=0,"NA",IF(AE21&lt;=85,"Debil",IF(AE21&lt;=95,"Moderado",IF(AE21&lt;=100,"Fuerte","Fuerte")))))</f>
        <v>Fuerte</v>
      </c>
      <c r="AG21" s="770" t="s">
        <v>74</v>
      </c>
      <c r="AH21" s="369" t="str">
        <f>IF(AG21="","",IF(AG21="El control no se ejecuta por parte del responsable","Debil",IF(AG21="El control se ejecuta algunas veces por parte del responsable","Moderado",IF(AG21="El control se ejecuta de manera consistente por parte del responsable","Fuerte",IF(AG21="NA","NA","""")))))</f>
        <v>Fuerte</v>
      </c>
      <c r="AI21" s="832" t="str">
        <f t="shared" ref="AI21:AI40" si="4">IF(OR(AND(AF21="Fuerte",AH21="Fuerte")),"Fuerte",IF(OR(AND(AF21="Fuerte",AH21="Moderado")),"Moderado",IF(OR(AND(AF21="Fuerte",AH21="Debil")),"Debil",IF(OR(AND(AF21="Moderado",AH21="Fuerte")),"Moderado",IF(OR(AND(AF21="Moderado",AH21="Moderado")),"Moderado",IF(OR(AND(AF21="Moderado",AH21="Debil")),"Debil",IF(OR(AND(AF21="Debil",AH21="Fuerte")),"Debil",IF(OR(AND(AF21="Debil",AH21="Moderado")),"Debil",IF(OR(AND(AF21="Debil",AH21="Debil")),"Debil",IF(OR(AND(AH21="NA")),"NA"))))))))))</f>
        <v>Fuerte</v>
      </c>
      <c r="AJ21" s="430">
        <f>IF(AI21="","",IF(AI21="Fuerte",100,IF(AI21="Moderado",50,IF(AI21="Debil",0,))))</f>
        <v>100</v>
      </c>
      <c r="AK21" s="369" t="str">
        <f t="shared" ref="AK21:AK40" si="5">IF(OR(AND(AI21="Fuerte")),"No",IF(OR(AND(AI21="Moderado")),"Si",IF(OR(AND(AI21="Debil")),"Si",IF(OR(AND(AI21="NA")),"NA"))))</f>
        <v>No</v>
      </c>
      <c r="AL21" s="310">
        <f>COUNTA(O21,O22,O23,O24,O25)</f>
        <v>1</v>
      </c>
      <c r="AM21" s="430">
        <f>(+AJ21+AJ22+AJ23+AJ24+AJ25)/AL21</f>
        <v>100</v>
      </c>
      <c r="AN21" s="369" t="str">
        <f>IF(AM21&lt;0,"",IF(AM21&lt;50,"Debil",IF(AM21&lt;=99,"Moderado",IF(AM21&lt;=100,"Fuerte","Fuerte"))))</f>
        <v>Fuerte</v>
      </c>
      <c r="AO21" s="369" t="s">
        <v>26</v>
      </c>
      <c r="AP21" s="338" t="str">
        <f>IF(OR(AND(AN21="Fuerte",AO21="directamente")),"2",IF(OR(AND(AN21="Fuerte",AO21="no disminuye")),"0",IF(OR(AND(AN21="Moderado",AO21="directamente")),"1",IF(OR(AND(AN21="Moderado",AO21="no disminuye")),"0",IF(OR(AND(AN21="Debil",AO21="directamente")),"0",IF(OR(AND(AN21="Debil",AO21="no disminuye")),"0",""))))))</f>
        <v>2</v>
      </c>
      <c r="AQ21" s="343">
        <f>+J21-AP21</f>
        <v>0</v>
      </c>
      <c r="AR21" s="343">
        <f>+J21-AP21</f>
        <v>0</v>
      </c>
      <c r="AS21" s="354" t="str">
        <f>IF(AQ21&lt;-1,"",IF(AQ21&lt;=1,"Rara Vez",IF(AQ21&lt;=2,"Improbable",IF(AQ21&lt;=3,"Posible",IF(AQ21&lt;=4,"Probable","Casi seguro")))))</f>
        <v>Rara Vez</v>
      </c>
      <c r="AT21" s="354" t="str">
        <f>IF(L21&lt;=0,"",IF(L21&lt;=5,"Moderado",IF(L21&lt;=11,"Mayor",IF(L21&lt;=20,"Catastrofico","Catastrofico"))))</f>
        <v>Mayor</v>
      </c>
      <c r="AU21" s="328" t="str">
        <f>IF(OR(AND(AS21="RaraVez",AT21="Insignificante"),AND(AS21="Rara Vez",AT21="Menor"),AND(AS21="Improbable",AT21="Insignificante"),AND(AS21="Improbable",AT21="Menor")),"Bajo",IF(OR(AND(AS21="Rara Vez",AT21="Moderado"),AND(AS21="Improbable",AT21="Moderado"),AND(AS21="Posible",AT21="Menor"),AND(AS21="Probable",AT21="Insignificante")),"Moderado",IF(OR(AND(AS21="Rara Vez",AT21="Mayor"),AND(AS21="Improbable",AT21="Mayor"),AND(AS21="Posible",AT21="Moderado"),AND(AS21="Probable",AT21="Moderado"),AND(AS21="Probable",AT21="Menor"),AND(AS21="Casi seguro",AT21="Insignificante"),AND(AS21="Casi seguro",AT21="Menor")),"Alto",IF(OR(AND(AS21="Rara Vez",AT21="Catastrofico"),AND(AS21="Improbable",AT21="Catastrofico"),AND(AS21="Posible",AT21="Catastrofico"),AND(AS21="Posible",AT21="Mayor"),AND(AS21="Probable",AT21="Catastrofico"),AND(AS21="Probable",AT21="Mayor"),AND(AS21="Casi seguro",AT21="Moderado"),AND(AS21="Casi seguro",AT21="Mayor"),AND(AS21="Casi seguro",AT21="Catastrofico")),"Extremo",""))))</f>
        <v>Alto</v>
      </c>
      <c r="AV21" s="357" t="str">
        <f>IF(AU21="","",IF(AU21="Extremo","Evitar el riesgo",IF(AU21="Alto","Compartir el riesgo",IF(AU21="Moderado","Reducir el riesgo",IF(AU21="Bajo","Reducir el riesgo")))))</f>
        <v>Compartir el riesgo</v>
      </c>
      <c r="AW21" s="353"/>
      <c r="AX21" s="353"/>
      <c r="AY21" s="353"/>
      <c r="AZ21" s="353"/>
      <c r="BA21" s="353"/>
      <c r="BB21" s="353"/>
    </row>
    <row r="22" spans="1:54">
      <c r="A22" s="370"/>
      <c r="B22" s="842"/>
      <c r="C22" s="370"/>
      <c r="D22" s="370"/>
      <c r="E22" s="370"/>
      <c r="F22" s="370"/>
      <c r="G22" s="319"/>
      <c r="H22" s="842"/>
      <c r="I22" s="385"/>
      <c r="J22" s="431"/>
      <c r="K22" s="355"/>
      <c r="L22" s="388"/>
      <c r="M22" s="355"/>
      <c r="N22" s="329"/>
      <c r="O22" s="370"/>
      <c r="P22" s="826"/>
      <c r="Q22" s="440"/>
      <c r="R22" s="370" t="str">
        <f t="shared" ref="R22:R25" si="6">IF(Q22="","",IF(Q22="Asignado",15,IF(Q22="No Asigando",0,)))</f>
        <v/>
      </c>
      <c r="S22" s="440" t="s">
        <v>63</v>
      </c>
      <c r="T22" s="784">
        <f t="shared" ref="T22:T25" si="7">IF(S22="","",IF(S22="Adecuado",15,IF(S22="inadecuado",0,)))</f>
        <v>0</v>
      </c>
      <c r="U22" s="440" t="s">
        <v>63</v>
      </c>
      <c r="V22" s="784">
        <f t="shared" ref="V22:V25" si="8">IF(U22="","",IF(U22="Oportuna",15,IF(U22="inoportuna",0,)))</f>
        <v>0</v>
      </c>
      <c r="W22" s="440" t="s">
        <v>63</v>
      </c>
      <c r="X22" s="784">
        <f t="shared" ref="X22:X25" si="9">IF(W22="","",IF(W22="Prevenir",15,IF(W22="Detectar",10,IF(W22="No es control",0,))))</f>
        <v>0</v>
      </c>
      <c r="Y22" s="440" t="s">
        <v>63</v>
      </c>
      <c r="Z22" s="784">
        <f t="shared" ref="Z22:Z25" si="10">IF(Y22="","",IF(Y22="Confiable",15,IF(Y22="No confiable",0,)))</f>
        <v>0</v>
      </c>
      <c r="AA22" s="440" t="s">
        <v>63</v>
      </c>
      <c r="AB22" s="784">
        <f t="shared" ref="AB22:AB25" si="11">IF(AA22="","",IF(AA22="Se investigan y resuelven oportunamente",15,IF(AA22="Nose investigan y resuelven oportunamente",0,)))</f>
        <v>0</v>
      </c>
      <c r="AC22" s="440" t="s">
        <v>63</v>
      </c>
      <c r="AD22" s="784">
        <f t="shared" ref="AD22:AD25" si="12">IF(AC22="","",IF(AC22="Completa",10,IF(AC22="Incompleta,No existe",5,)))</f>
        <v>0</v>
      </c>
      <c r="AE22" s="784"/>
      <c r="AF22" s="370" t="str">
        <f t="shared" ref="AF22:AF25" si="13">IF(AE22&lt;=0,"",IF(AE22=0,"NA",IF(AE22&lt;=85,"Debil",IF(AE22&lt;=95,"Moderado",IF(AE22&lt;=100,"Fuerte","Fuerte")))))</f>
        <v/>
      </c>
      <c r="AG22" s="771" t="s">
        <v>63</v>
      </c>
      <c r="AH22" s="370" t="str">
        <f t="shared" ref="AH22:AH25" si="14">IF(AG22="","",IF(AG22="El control no se ejecuta por parte del responsable","Debil",IF(AG22="El control se ejecuta algunas veces por parte del responsable","Moderado",IF(AG22="El control se ejecuta de manera consistente por parte del responsable","Fuerte",IF(AG22="NA","NA","""")))))</f>
        <v>NA</v>
      </c>
      <c r="AI22" s="833" t="str">
        <f t="shared" si="4"/>
        <v>NA</v>
      </c>
      <c r="AJ22" s="431">
        <f t="shared" ref="AJ22:AJ25" si="15">IF(AI22="","",IF(AI22="Fuerte",100,IF(AI22="Moderado",50,IF(AI22="Debil",0,))))</f>
        <v>0</v>
      </c>
      <c r="AK22" s="370" t="str">
        <f t="shared" si="5"/>
        <v>NA</v>
      </c>
      <c r="AL22" s="310"/>
      <c r="AM22" s="431"/>
      <c r="AN22" s="370"/>
      <c r="AO22" s="370"/>
      <c r="AP22" s="339"/>
      <c r="AQ22" s="344"/>
      <c r="AR22" s="344"/>
      <c r="AS22" s="355"/>
      <c r="AT22" s="355"/>
      <c r="AU22" s="329"/>
      <c r="AV22" s="358"/>
      <c r="AW22" s="348"/>
      <c r="AX22" s="348"/>
      <c r="AY22" s="348"/>
      <c r="AZ22" s="348"/>
      <c r="BA22" s="348"/>
      <c r="BB22" s="348"/>
    </row>
    <row r="23" spans="1:54">
      <c r="A23" s="370"/>
      <c r="B23" s="842"/>
      <c r="C23" s="370"/>
      <c r="D23" s="370"/>
      <c r="E23" s="370"/>
      <c r="F23" s="370"/>
      <c r="G23" s="319"/>
      <c r="H23" s="842"/>
      <c r="I23" s="385"/>
      <c r="J23" s="431"/>
      <c r="K23" s="355"/>
      <c r="L23" s="388"/>
      <c r="M23" s="355"/>
      <c r="N23" s="329"/>
      <c r="O23" s="370"/>
      <c r="P23" s="826"/>
      <c r="Q23" s="440"/>
      <c r="R23" s="370" t="str">
        <f t="shared" si="6"/>
        <v/>
      </c>
      <c r="S23" s="440" t="s">
        <v>63</v>
      </c>
      <c r="T23" s="784">
        <f t="shared" si="7"/>
        <v>0</v>
      </c>
      <c r="U23" s="440" t="s">
        <v>63</v>
      </c>
      <c r="V23" s="784">
        <f t="shared" si="8"/>
        <v>0</v>
      </c>
      <c r="W23" s="440" t="s">
        <v>63</v>
      </c>
      <c r="X23" s="784">
        <f t="shared" si="9"/>
        <v>0</v>
      </c>
      <c r="Y23" s="440" t="s">
        <v>63</v>
      </c>
      <c r="Z23" s="784">
        <f t="shared" si="10"/>
        <v>0</v>
      </c>
      <c r="AA23" s="440" t="s">
        <v>63</v>
      </c>
      <c r="AB23" s="784">
        <f t="shared" si="11"/>
        <v>0</v>
      </c>
      <c r="AC23" s="440" t="s">
        <v>63</v>
      </c>
      <c r="AD23" s="784">
        <f t="shared" si="12"/>
        <v>0</v>
      </c>
      <c r="AE23" s="784"/>
      <c r="AF23" s="370" t="str">
        <f t="shared" si="13"/>
        <v/>
      </c>
      <c r="AG23" s="771" t="s">
        <v>63</v>
      </c>
      <c r="AH23" s="370" t="str">
        <f t="shared" si="14"/>
        <v>NA</v>
      </c>
      <c r="AI23" s="833" t="str">
        <f t="shared" si="4"/>
        <v>NA</v>
      </c>
      <c r="AJ23" s="431">
        <f t="shared" si="15"/>
        <v>0</v>
      </c>
      <c r="AK23" s="370" t="str">
        <f t="shared" si="5"/>
        <v>NA</v>
      </c>
      <c r="AL23" s="310"/>
      <c r="AM23" s="431"/>
      <c r="AN23" s="370"/>
      <c r="AO23" s="370"/>
      <c r="AP23" s="339"/>
      <c r="AQ23" s="344"/>
      <c r="AR23" s="344"/>
      <c r="AS23" s="355"/>
      <c r="AT23" s="355"/>
      <c r="AU23" s="329"/>
      <c r="AV23" s="358"/>
      <c r="AW23" s="348"/>
      <c r="AX23" s="348"/>
      <c r="AY23" s="348"/>
      <c r="AZ23" s="348"/>
      <c r="BA23" s="348"/>
      <c r="BB23" s="348"/>
    </row>
    <row r="24" spans="1:54">
      <c r="A24" s="370"/>
      <c r="B24" s="842"/>
      <c r="C24" s="370"/>
      <c r="D24" s="370"/>
      <c r="E24" s="370"/>
      <c r="F24" s="370"/>
      <c r="G24" s="319"/>
      <c r="H24" s="842"/>
      <c r="I24" s="385"/>
      <c r="J24" s="431"/>
      <c r="K24" s="355"/>
      <c r="L24" s="388"/>
      <c r="M24" s="355"/>
      <c r="N24" s="329"/>
      <c r="O24" s="370"/>
      <c r="P24" s="826"/>
      <c r="Q24" s="440"/>
      <c r="R24" s="370" t="str">
        <f t="shared" si="6"/>
        <v/>
      </c>
      <c r="S24" s="440" t="s">
        <v>63</v>
      </c>
      <c r="T24" s="784">
        <f t="shared" si="7"/>
        <v>0</v>
      </c>
      <c r="U24" s="440" t="s">
        <v>63</v>
      </c>
      <c r="V24" s="784">
        <f t="shared" si="8"/>
        <v>0</v>
      </c>
      <c r="W24" s="440" t="s">
        <v>63</v>
      </c>
      <c r="X24" s="784">
        <f t="shared" si="9"/>
        <v>0</v>
      </c>
      <c r="Y24" s="440" t="s">
        <v>63</v>
      </c>
      <c r="Z24" s="784">
        <f t="shared" si="10"/>
        <v>0</v>
      </c>
      <c r="AA24" s="440" t="s">
        <v>63</v>
      </c>
      <c r="AB24" s="784">
        <f t="shared" si="11"/>
        <v>0</v>
      </c>
      <c r="AC24" s="440" t="s">
        <v>63</v>
      </c>
      <c r="AD24" s="784">
        <f t="shared" si="12"/>
        <v>0</v>
      </c>
      <c r="AE24" s="784"/>
      <c r="AF24" s="370" t="str">
        <f t="shared" si="13"/>
        <v/>
      </c>
      <c r="AG24" s="771" t="s">
        <v>63</v>
      </c>
      <c r="AH24" s="370" t="str">
        <f t="shared" si="14"/>
        <v>NA</v>
      </c>
      <c r="AI24" s="833" t="str">
        <f t="shared" si="4"/>
        <v>NA</v>
      </c>
      <c r="AJ24" s="431">
        <f t="shared" si="15"/>
        <v>0</v>
      </c>
      <c r="AK24" s="370" t="str">
        <f t="shared" si="5"/>
        <v>NA</v>
      </c>
      <c r="AL24" s="310"/>
      <c r="AM24" s="431"/>
      <c r="AN24" s="370"/>
      <c r="AO24" s="370"/>
      <c r="AP24" s="339"/>
      <c r="AQ24" s="344"/>
      <c r="AR24" s="344"/>
      <c r="AS24" s="355"/>
      <c r="AT24" s="355"/>
      <c r="AU24" s="329"/>
      <c r="AV24" s="358"/>
      <c r="AW24" s="348"/>
      <c r="AX24" s="348"/>
      <c r="AY24" s="348"/>
      <c r="AZ24" s="348"/>
      <c r="BA24" s="348"/>
      <c r="BB24" s="348"/>
    </row>
    <row r="25" spans="1:54">
      <c r="A25" s="370"/>
      <c r="B25" s="842"/>
      <c r="C25" s="370"/>
      <c r="D25" s="370"/>
      <c r="E25" s="370"/>
      <c r="F25" s="370"/>
      <c r="G25" s="319"/>
      <c r="H25" s="842"/>
      <c r="I25" s="385"/>
      <c r="J25" s="431"/>
      <c r="K25" s="355"/>
      <c r="L25" s="388"/>
      <c r="M25" s="355"/>
      <c r="N25" s="329"/>
      <c r="O25" s="371"/>
      <c r="P25" s="827"/>
      <c r="Q25" s="441"/>
      <c r="R25" s="371" t="str">
        <f t="shared" si="6"/>
        <v/>
      </c>
      <c r="S25" s="441" t="s">
        <v>63</v>
      </c>
      <c r="T25" s="785">
        <f t="shared" si="7"/>
        <v>0</v>
      </c>
      <c r="U25" s="441" t="s">
        <v>63</v>
      </c>
      <c r="V25" s="785">
        <f t="shared" si="8"/>
        <v>0</v>
      </c>
      <c r="W25" s="441" t="s">
        <v>63</v>
      </c>
      <c r="X25" s="785">
        <f t="shared" si="9"/>
        <v>0</v>
      </c>
      <c r="Y25" s="441" t="s">
        <v>63</v>
      </c>
      <c r="Z25" s="785">
        <f t="shared" si="10"/>
        <v>0</v>
      </c>
      <c r="AA25" s="441" t="s">
        <v>63</v>
      </c>
      <c r="AB25" s="785">
        <f t="shared" si="11"/>
        <v>0</v>
      </c>
      <c r="AC25" s="441" t="s">
        <v>63</v>
      </c>
      <c r="AD25" s="785">
        <f t="shared" si="12"/>
        <v>0</v>
      </c>
      <c r="AE25" s="785"/>
      <c r="AF25" s="371" t="str">
        <f t="shared" si="13"/>
        <v/>
      </c>
      <c r="AG25" s="772" t="s">
        <v>63</v>
      </c>
      <c r="AH25" s="371" t="str">
        <f t="shared" si="14"/>
        <v>NA</v>
      </c>
      <c r="AI25" s="834" t="str">
        <f t="shared" si="4"/>
        <v>NA</v>
      </c>
      <c r="AJ25" s="432">
        <f t="shared" si="15"/>
        <v>0</v>
      </c>
      <c r="AK25" s="371" t="str">
        <f t="shared" si="5"/>
        <v>NA</v>
      </c>
      <c r="AL25" s="310"/>
      <c r="AM25" s="431"/>
      <c r="AN25" s="370"/>
      <c r="AO25" s="370"/>
      <c r="AP25" s="339"/>
      <c r="AQ25" s="344"/>
      <c r="AR25" s="344"/>
      <c r="AS25" s="355"/>
      <c r="AT25" s="355"/>
      <c r="AU25" s="329"/>
      <c r="AV25" s="358"/>
      <c r="AW25" s="349"/>
      <c r="AX25" s="349"/>
      <c r="AY25" s="349"/>
      <c r="AZ25" s="349"/>
      <c r="BA25" s="349"/>
      <c r="BB25" s="349"/>
    </row>
    <row r="26" spans="1:54">
      <c r="A26" s="370"/>
      <c r="B26" s="842"/>
      <c r="C26" s="370"/>
      <c r="D26" s="370"/>
      <c r="E26" s="370"/>
      <c r="F26" s="370"/>
      <c r="G26" s="319"/>
      <c r="H26" s="842"/>
      <c r="I26" s="385"/>
      <c r="J26" s="431"/>
      <c r="K26" s="355"/>
      <c r="L26" s="388"/>
      <c r="M26" s="355"/>
      <c r="N26" s="329"/>
      <c r="O26" s="369">
        <v>2</v>
      </c>
      <c r="P26" s="825" t="s">
        <v>878</v>
      </c>
      <c r="Q26" s="439" t="s">
        <v>67</v>
      </c>
      <c r="R26" s="369">
        <f>IF(Q26="","",IF(Q26="Asignado",15,IF(Q26="No Asigando",0,)))</f>
        <v>15</v>
      </c>
      <c r="S26" s="439" t="s">
        <v>68</v>
      </c>
      <c r="T26" s="783">
        <f>IF(S26="","",IF(S26="Adecuado",15,IF(S26="inadecuado",0,)))</f>
        <v>15</v>
      </c>
      <c r="U26" s="439" t="s">
        <v>69</v>
      </c>
      <c r="V26" s="783">
        <f>IF(U26="","",IF(U26="Oportuna",15,IF(U26="inoportuna",0,)))</f>
        <v>15</v>
      </c>
      <c r="W26" s="439" t="s">
        <v>70</v>
      </c>
      <c r="X26" s="783">
        <f>IF(W26="","",IF(W26="Prevenir",15,IF(W26="Detectar",10,IF(W26="No es control",0,))))</f>
        <v>15</v>
      </c>
      <c r="Y26" s="439" t="s">
        <v>71</v>
      </c>
      <c r="Z26" s="783">
        <f>IF(Y26="","",IF(Y26="Confiable",15,IF(Y26="No confiable",0,)))</f>
        <v>15</v>
      </c>
      <c r="AA26" s="439" t="s">
        <v>72</v>
      </c>
      <c r="AB26" s="783">
        <f>IF(AA26="","",IF(AA26="Se investigan y resuelven oportunamente",15,IF(AA26="Nose investigan y resuelven oportunamente",0,)))</f>
        <v>15</v>
      </c>
      <c r="AC26" s="439" t="s">
        <v>73</v>
      </c>
      <c r="AD26" s="783">
        <f>IF(AC26="","",IF(AC26="Completa",10,IF(AC26="Incompleta,No existe",5,)))</f>
        <v>10</v>
      </c>
      <c r="AE26" s="783">
        <f>+R26+T26+V26+X26+Z26+AB26+AD26</f>
        <v>100</v>
      </c>
      <c r="AF26" s="369" t="str">
        <f>IF(AE26&lt;=0,"",IF(AE26=0,"NA",IF(AE26&lt;=85,"Debil",IF(AE26&lt;=95,"Moderado",IF(AE26&lt;=100,"Fuerte","Fuerte")))))</f>
        <v>Fuerte</v>
      </c>
      <c r="AG26" s="770" t="s">
        <v>74</v>
      </c>
      <c r="AH26" s="369" t="str">
        <f>IF(AG26="","",IF(AG26="El control no se ejecuta por parte del responsable","Debil",IF(AG26="El control se ejecuta algunas veces por parte del responsable","Moderado",IF(AG26="El control se ejecuta de manera consistente por parte del responsable","Fuerte",IF(AG26="NA","NA","""")))))</f>
        <v>Fuerte</v>
      </c>
      <c r="AI26" s="832" t="str">
        <f t="shared" si="4"/>
        <v>Fuerte</v>
      </c>
      <c r="AJ26" s="430">
        <f>IF(AI26="","",IF(AI26="Fuerte",100,IF(AI26="Moderado",50,IF(AI26="Debil",0,))))</f>
        <v>100</v>
      </c>
      <c r="AK26" s="369" t="str">
        <f t="shared" si="5"/>
        <v>No</v>
      </c>
      <c r="AL26" s="310">
        <v>2</v>
      </c>
      <c r="AM26" s="431" t="e">
        <f>(+AJ26+AJ27+AJ28+AJ29+AJ30)/AL26</f>
        <v>#VALUE!</v>
      </c>
      <c r="AN26" s="370"/>
      <c r="AO26" s="370" t="s">
        <v>26</v>
      </c>
      <c r="AP26" s="339"/>
      <c r="AQ26" s="344"/>
      <c r="AR26" s="344"/>
      <c r="AS26" s="355"/>
      <c r="AT26" s="355"/>
      <c r="AU26" s="329"/>
      <c r="AV26" s="358"/>
      <c r="AW26" s="353"/>
      <c r="AX26" s="353"/>
      <c r="AY26" s="353"/>
      <c r="AZ26" s="353"/>
      <c r="BA26" s="353"/>
      <c r="BB26" s="353"/>
    </row>
    <row r="27" spans="1:54">
      <c r="A27" s="370"/>
      <c r="B27" s="842"/>
      <c r="C27" s="370"/>
      <c r="D27" s="370"/>
      <c r="E27" s="370"/>
      <c r="F27" s="370"/>
      <c r="G27" s="319"/>
      <c r="H27" s="842"/>
      <c r="I27" s="385"/>
      <c r="J27" s="431"/>
      <c r="K27" s="355"/>
      <c r="L27" s="388"/>
      <c r="M27" s="355"/>
      <c r="N27" s="329"/>
      <c r="O27" s="370"/>
      <c r="P27" s="826"/>
      <c r="Q27" s="440"/>
      <c r="R27" s="370" t="str">
        <f t="shared" ref="R27:R30" si="16">IF(Q27="","",IF(Q27="Asignado",15,IF(Q27="No Asigando",0,)))</f>
        <v/>
      </c>
      <c r="S27" s="440" t="s">
        <v>63</v>
      </c>
      <c r="T27" s="784">
        <f t="shared" ref="T27:T30" si="17">IF(S27="","",IF(S27="Adecuado",15,IF(S27="inadecuado",0,)))</f>
        <v>0</v>
      </c>
      <c r="U27" s="440" t="s">
        <v>63</v>
      </c>
      <c r="V27" s="784">
        <f t="shared" ref="V27:V30" si="18">IF(U27="","",IF(U27="Oportuna",15,IF(U27="inoportuna",0,)))</f>
        <v>0</v>
      </c>
      <c r="W27" s="440" t="s">
        <v>63</v>
      </c>
      <c r="X27" s="784">
        <f t="shared" ref="X27:X30" si="19">IF(W27="","",IF(W27="Prevenir",15,IF(W27="Detectar",10,IF(W27="No es control",0,))))</f>
        <v>0</v>
      </c>
      <c r="Y27" s="440" t="s">
        <v>63</v>
      </c>
      <c r="Z27" s="784">
        <f t="shared" ref="Z27:Z30" si="20">IF(Y27="","",IF(Y27="Confiable",15,IF(Y27="No confiable",0,)))</f>
        <v>0</v>
      </c>
      <c r="AA27" s="440" t="s">
        <v>63</v>
      </c>
      <c r="AB27" s="784">
        <f t="shared" ref="AB27:AB30" si="21">IF(AA27="","",IF(AA27="Se investigan y resuelven oportunamente",15,IF(AA27="Nose investigan y resuelven oportunamente",0,)))</f>
        <v>0</v>
      </c>
      <c r="AC27" s="440" t="s">
        <v>63</v>
      </c>
      <c r="AD27" s="784">
        <f t="shared" ref="AD27:AD40" si="22">IF(AC27="","",IF(AC27="Completa",10,IF(AC27="Incompleta,No existe",5,)))</f>
        <v>0</v>
      </c>
      <c r="AE27" s="784" t="e">
        <f t="shared" ref="AE27:AE40" si="23">+R27+T27+V27+X27+Z27+AB27+AD27</f>
        <v>#VALUE!</v>
      </c>
      <c r="AF27" s="370" t="e">
        <f t="shared" ref="AF27:AF30" si="24">IF(AE27&lt;=0,"",IF(AE27=0,"NA",IF(AE27&lt;=85,"Debil",IF(AE27&lt;=95,"Moderado",IF(AE27&lt;=100,"Fuerte","Fuerte")))))</f>
        <v>#VALUE!</v>
      </c>
      <c r="AG27" s="771" t="s">
        <v>63</v>
      </c>
      <c r="AH27" s="370" t="str">
        <f t="shared" ref="AH27:AH30" si="25">IF(AG27="","",IF(AG27="El control no se ejecuta por parte del responsable","Debil",IF(AG27="El control se ejecuta algunas veces por parte del responsable","Moderado",IF(AG27="El control se ejecuta de manera consistente por parte del responsable","Fuerte",IF(AG27="NA","NA","""")))))</f>
        <v>NA</v>
      </c>
      <c r="AI27" s="833" t="e">
        <f t="shared" si="4"/>
        <v>#VALUE!</v>
      </c>
      <c r="AJ27" s="431" t="e">
        <f t="shared" ref="AJ27:AJ30" si="26">IF(AI27="","",IF(AI27="Fuerte",100,IF(AI27="Moderado",50,IF(AI27="Debil",0,))))</f>
        <v>#VALUE!</v>
      </c>
      <c r="AK27" s="370" t="e">
        <f t="shared" si="5"/>
        <v>#VALUE!</v>
      </c>
      <c r="AL27" s="310"/>
      <c r="AM27" s="431"/>
      <c r="AN27" s="370"/>
      <c r="AO27" s="370"/>
      <c r="AP27" s="339"/>
      <c r="AQ27" s="344"/>
      <c r="AR27" s="344"/>
      <c r="AS27" s="355"/>
      <c r="AT27" s="355"/>
      <c r="AU27" s="329"/>
      <c r="AV27" s="358"/>
      <c r="AW27" s="348"/>
      <c r="AX27" s="348"/>
      <c r="AY27" s="348"/>
      <c r="AZ27" s="348"/>
      <c r="BA27" s="348"/>
      <c r="BB27" s="348"/>
    </row>
    <row r="28" spans="1:54">
      <c r="A28" s="370"/>
      <c r="B28" s="842"/>
      <c r="C28" s="370"/>
      <c r="D28" s="370"/>
      <c r="E28" s="370"/>
      <c r="F28" s="370"/>
      <c r="G28" s="319"/>
      <c r="H28" s="842"/>
      <c r="I28" s="385"/>
      <c r="J28" s="431"/>
      <c r="K28" s="355"/>
      <c r="L28" s="388"/>
      <c r="M28" s="355"/>
      <c r="N28" s="329"/>
      <c r="O28" s="370"/>
      <c r="P28" s="826"/>
      <c r="Q28" s="440"/>
      <c r="R28" s="370" t="str">
        <f t="shared" si="16"/>
        <v/>
      </c>
      <c r="S28" s="440" t="s">
        <v>63</v>
      </c>
      <c r="T28" s="784">
        <f t="shared" si="17"/>
        <v>0</v>
      </c>
      <c r="U28" s="440" t="s">
        <v>63</v>
      </c>
      <c r="V28" s="784">
        <f t="shared" si="18"/>
        <v>0</v>
      </c>
      <c r="W28" s="440" t="s">
        <v>63</v>
      </c>
      <c r="X28" s="784">
        <f t="shared" si="19"/>
        <v>0</v>
      </c>
      <c r="Y28" s="440" t="s">
        <v>63</v>
      </c>
      <c r="Z28" s="784">
        <f t="shared" si="20"/>
        <v>0</v>
      </c>
      <c r="AA28" s="440" t="s">
        <v>63</v>
      </c>
      <c r="AB28" s="784">
        <f t="shared" si="21"/>
        <v>0</v>
      </c>
      <c r="AC28" s="440" t="s">
        <v>63</v>
      </c>
      <c r="AD28" s="784">
        <f t="shared" si="22"/>
        <v>0</v>
      </c>
      <c r="AE28" s="784" t="e">
        <f t="shared" si="23"/>
        <v>#VALUE!</v>
      </c>
      <c r="AF28" s="370" t="e">
        <f t="shared" si="24"/>
        <v>#VALUE!</v>
      </c>
      <c r="AG28" s="771" t="s">
        <v>63</v>
      </c>
      <c r="AH28" s="370" t="str">
        <f t="shared" si="25"/>
        <v>NA</v>
      </c>
      <c r="AI28" s="833" t="e">
        <f t="shared" si="4"/>
        <v>#VALUE!</v>
      </c>
      <c r="AJ28" s="431" t="e">
        <f t="shared" si="26"/>
        <v>#VALUE!</v>
      </c>
      <c r="AK28" s="370" t="e">
        <f t="shared" si="5"/>
        <v>#VALUE!</v>
      </c>
      <c r="AL28" s="310"/>
      <c r="AM28" s="431"/>
      <c r="AN28" s="370"/>
      <c r="AO28" s="370"/>
      <c r="AP28" s="339"/>
      <c r="AQ28" s="344"/>
      <c r="AR28" s="344"/>
      <c r="AS28" s="355"/>
      <c r="AT28" s="355"/>
      <c r="AU28" s="329"/>
      <c r="AV28" s="358"/>
      <c r="AW28" s="348"/>
      <c r="AX28" s="348"/>
      <c r="AY28" s="348"/>
      <c r="AZ28" s="348"/>
      <c r="BA28" s="348"/>
      <c r="BB28" s="348"/>
    </row>
    <row r="29" spans="1:54">
      <c r="A29" s="370"/>
      <c r="B29" s="842"/>
      <c r="C29" s="370"/>
      <c r="D29" s="370"/>
      <c r="E29" s="370"/>
      <c r="F29" s="370"/>
      <c r="G29" s="319"/>
      <c r="H29" s="842"/>
      <c r="I29" s="385"/>
      <c r="J29" s="431"/>
      <c r="K29" s="355"/>
      <c r="L29" s="388"/>
      <c r="M29" s="355"/>
      <c r="N29" s="329"/>
      <c r="O29" s="370"/>
      <c r="P29" s="826"/>
      <c r="Q29" s="440"/>
      <c r="R29" s="370" t="str">
        <f t="shared" si="16"/>
        <v/>
      </c>
      <c r="S29" s="440" t="s">
        <v>63</v>
      </c>
      <c r="T29" s="784">
        <f t="shared" si="17"/>
        <v>0</v>
      </c>
      <c r="U29" s="440" t="s">
        <v>63</v>
      </c>
      <c r="V29" s="784">
        <f t="shared" si="18"/>
        <v>0</v>
      </c>
      <c r="W29" s="440" t="s">
        <v>63</v>
      </c>
      <c r="X29" s="784">
        <f t="shared" si="19"/>
        <v>0</v>
      </c>
      <c r="Y29" s="440" t="s">
        <v>63</v>
      </c>
      <c r="Z29" s="784">
        <f t="shared" si="20"/>
        <v>0</v>
      </c>
      <c r="AA29" s="440" t="s">
        <v>63</v>
      </c>
      <c r="AB29" s="784">
        <f t="shared" si="21"/>
        <v>0</v>
      </c>
      <c r="AC29" s="440" t="s">
        <v>63</v>
      </c>
      <c r="AD29" s="784">
        <f t="shared" si="22"/>
        <v>0</v>
      </c>
      <c r="AE29" s="784" t="e">
        <f t="shared" si="23"/>
        <v>#VALUE!</v>
      </c>
      <c r="AF29" s="370" t="e">
        <f t="shared" si="24"/>
        <v>#VALUE!</v>
      </c>
      <c r="AG29" s="771" t="s">
        <v>63</v>
      </c>
      <c r="AH29" s="370" t="str">
        <f t="shared" si="25"/>
        <v>NA</v>
      </c>
      <c r="AI29" s="833" t="e">
        <f t="shared" si="4"/>
        <v>#VALUE!</v>
      </c>
      <c r="AJ29" s="431" t="e">
        <f t="shared" si="26"/>
        <v>#VALUE!</v>
      </c>
      <c r="AK29" s="370" t="e">
        <f t="shared" si="5"/>
        <v>#VALUE!</v>
      </c>
      <c r="AL29" s="310"/>
      <c r="AM29" s="431"/>
      <c r="AN29" s="370"/>
      <c r="AO29" s="370"/>
      <c r="AP29" s="339"/>
      <c r="AQ29" s="344"/>
      <c r="AR29" s="344"/>
      <c r="AS29" s="355"/>
      <c r="AT29" s="355"/>
      <c r="AU29" s="329"/>
      <c r="AV29" s="358"/>
      <c r="AW29" s="348"/>
      <c r="AX29" s="348"/>
      <c r="AY29" s="348"/>
      <c r="AZ29" s="348"/>
      <c r="BA29" s="348"/>
      <c r="BB29" s="348"/>
    </row>
    <row r="30" spans="1:54">
      <c r="A30" s="371"/>
      <c r="B30" s="843"/>
      <c r="C30" s="371"/>
      <c r="D30" s="371"/>
      <c r="E30" s="371"/>
      <c r="F30" s="371"/>
      <c r="G30" s="320"/>
      <c r="H30" s="843"/>
      <c r="I30" s="386"/>
      <c r="J30" s="432"/>
      <c r="K30" s="356"/>
      <c r="L30" s="389"/>
      <c r="M30" s="356"/>
      <c r="N30" s="330"/>
      <c r="O30" s="371"/>
      <c r="P30" s="827"/>
      <c r="Q30" s="441"/>
      <c r="R30" s="371" t="str">
        <f t="shared" si="16"/>
        <v/>
      </c>
      <c r="S30" s="441" t="s">
        <v>63</v>
      </c>
      <c r="T30" s="785">
        <f t="shared" si="17"/>
        <v>0</v>
      </c>
      <c r="U30" s="441" t="s">
        <v>63</v>
      </c>
      <c r="V30" s="785">
        <f t="shared" si="18"/>
        <v>0</v>
      </c>
      <c r="W30" s="441" t="s">
        <v>63</v>
      </c>
      <c r="X30" s="785">
        <f t="shared" si="19"/>
        <v>0</v>
      </c>
      <c r="Y30" s="441" t="s">
        <v>63</v>
      </c>
      <c r="Z30" s="785">
        <f t="shared" si="20"/>
        <v>0</v>
      </c>
      <c r="AA30" s="441" t="s">
        <v>63</v>
      </c>
      <c r="AB30" s="785">
        <f t="shared" si="21"/>
        <v>0</v>
      </c>
      <c r="AC30" s="441" t="s">
        <v>63</v>
      </c>
      <c r="AD30" s="785">
        <f t="shared" si="22"/>
        <v>0</v>
      </c>
      <c r="AE30" s="785" t="e">
        <f t="shared" si="23"/>
        <v>#VALUE!</v>
      </c>
      <c r="AF30" s="371" t="e">
        <f t="shared" si="24"/>
        <v>#VALUE!</v>
      </c>
      <c r="AG30" s="772" t="s">
        <v>63</v>
      </c>
      <c r="AH30" s="371" t="str">
        <f t="shared" si="25"/>
        <v>NA</v>
      </c>
      <c r="AI30" s="834" t="e">
        <f t="shared" si="4"/>
        <v>#VALUE!</v>
      </c>
      <c r="AJ30" s="432" t="e">
        <f t="shared" si="26"/>
        <v>#VALUE!</v>
      </c>
      <c r="AK30" s="371" t="e">
        <f t="shared" si="5"/>
        <v>#VALUE!</v>
      </c>
      <c r="AL30" s="310"/>
      <c r="AM30" s="432"/>
      <c r="AN30" s="371"/>
      <c r="AO30" s="371"/>
      <c r="AP30" s="340"/>
      <c r="AQ30" s="345"/>
      <c r="AR30" s="345"/>
      <c r="AS30" s="356"/>
      <c r="AT30" s="356"/>
      <c r="AU30" s="330"/>
      <c r="AV30" s="359"/>
      <c r="AW30" s="349"/>
      <c r="AX30" s="349"/>
      <c r="AY30" s="349"/>
      <c r="AZ30" s="349"/>
      <c r="BA30" s="349"/>
      <c r="BB30" s="349"/>
    </row>
    <row r="31" spans="1:54">
      <c r="A31" s="310">
        <v>3</v>
      </c>
      <c r="B31" s="828" t="s">
        <v>873</v>
      </c>
      <c r="C31" s="310" t="s">
        <v>66</v>
      </c>
      <c r="D31" s="310" t="s">
        <v>66</v>
      </c>
      <c r="E31" s="310" t="s">
        <v>66</v>
      </c>
      <c r="F31" s="310" t="s">
        <v>66</v>
      </c>
      <c r="G31" s="318" t="s">
        <v>54</v>
      </c>
      <c r="H31" s="828" t="s">
        <v>870</v>
      </c>
      <c r="I31" s="321" t="s">
        <v>86</v>
      </c>
      <c r="J31" s="317">
        <v>2</v>
      </c>
      <c r="K31" s="315" t="str">
        <f>IF(J31&lt;=0,"",IF(J31&lt;=1,"Rara Vez",IF(J31&lt;=2,"Improbable",IF(J31&lt;=3,"Posible",IF(J31&lt;=4,"Probable","Casi seguro")))))</f>
        <v>Improbable</v>
      </c>
      <c r="L31" s="346">
        <v>10</v>
      </c>
      <c r="M31" s="315" t="str">
        <f>IF(L31&lt;=0,"",IF(L31&lt;=5,"Moderado",IF(L31&lt;=11,"Mayor",IF(L31&lt;=20,"Catastrofico","Catastrofico"))))</f>
        <v>Mayor</v>
      </c>
      <c r="N31" s="316" t="str">
        <f>IF(OR(AND(K31="RaraVez",M31="Insignificante"),AND(K31="Rara Vez",M31="Menor"),AND(K31="Improbable",M31="Insignificante"),AND(K31="Improbable",M31="Menor")),"Bajo",IF(OR(AND(K31="Rara Vez",M31="Moderado"),AND(K31="Improbable",M31="Moderado"),AND(K31="Posible",M31="Menor"),AND(K31="Probable",M31="Insignificante")),"Moderado",IF(OR(AND(K31="Rara Vez",M31="Mayor"),AND(K31="Improbable",M31="Mayor"),AND(K31="Posible",M31="Moderado"),AND(K31="Probable",M31="Moderado"),AND(K31="Probable",M31="Menor"),AND(K31="Casi seguro",M31="Insignificante"),AND(K31="Casi seguro",M31="Menor")),"Alto",IF(OR(AND(K31="Rara Vez",M31="Catastrofico"),AND(K31="Improbable",M31="Catastrofico"),AND(K31="Posible",M31="Catastrofico"),AND(K31="Posible",M31="Mayor"),AND(K31="Probable",M31="Catastrofico"),AND(K31="Probable",M31="Mayor"),AND(K31="Casi seguro",M31="Moderado"),AND(K31="Casi seguro",M31="Mayor"),AND(K31="Casi seguro",M31="Catastrofico")),"Extremo",""))))</f>
        <v>Alto</v>
      </c>
      <c r="O31" s="369">
        <v>1</v>
      </c>
      <c r="P31" s="825" t="s">
        <v>879</v>
      </c>
      <c r="Q31" s="439" t="s">
        <v>67</v>
      </c>
      <c r="R31" s="369">
        <f>IF(Q31="","",IF(Q31="Asignado",15,IF(Q31="No Asigando",0,)))</f>
        <v>15</v>
      </c>
      <c r="S31" s="439" t="s">
        <v>68</v>
      </c>
      <c r="T31" s="369">
        <f>IF(S31="","",IF(S31="Adecuado",15,IF(S31="inadecuado",0,)))</f>
        <v>15</v>
      </c>
      <c r="U31" s="439" t="s">
        <v>69</v>
      </c>
      <c r="V31" s="369">
        <f>IF(U31="","",IF(U31="Oportuna",15,IF(U31="inoportuna",0,)))</f>
        <v>15</v>
      </c>
      <c r="W31" s="439" t="s">
        <v>70</v>
      </c>
      <c r="X31" s="369">
        <f>IF(W31="","",IF(W31="Prevenir",15,IF(W31="Detectar",10,IF(W31="No es control",0,))))</f>
        <v>15</v>
      </c>
      <c r="Y31" s="439" t="s">
        <v>71</v>
      </c>
      <c r="Z31" s="783">
        <f>IF(Y31="","",IF(Y31="Confiable",15,IF(Y31="No confiable",0,)))</f>
        <v>15</v>
      </c>
      <c r="AA31" s="439" t="s">
        <v>72</v>
      </c>
      <c r="AB31" s="439">
        <f>IF(AA31="","",IF(AA31="Se investigan y resuelven oportunamente",15,IF(AA31="Nose investigan y resuelven oportunamente",0,)))</f>
        <v>15</v>
      </c>
      <c r="AC31" s="439" t="s">
        <v>73</v>
      </c>
      <c r="AD31" s="783">
        <f>IF(AC31="","",IF(AC31="Completa",10,IF(AC31="Incompleta,No existe",5,)))</f>
        <v>10</v>
      </c>
      <c r="AE31" s="783">
        <f>+R31+T31+V31+X31+Z31+AB31+AD31</f>
        <v>100</v>
      </c>
      <c r="AF31" s="439" t="str">
        <f>IF(AE31&lt;=0,"",IF(AE31=0,"NA",IF(AE31&lt;=85,"Debil",IF(AE31&lt;=95,"Moderado",IF(AE31&lt;=100,"Fuerte","Fuerte")))))</f>
        <v>Fuerte</v>
      </c>
      <c r="AG31" s="439" t="s">
        <v>74</v>
      </c>
      <c r="AH31" s="439" t="str">
        <f>IF(AG31="","",IF(AG31="El control no se ejecuta por parte del responsable","Debil",IF(AG31="El control se ejecuta algunas veces por parte del responsable","Moderado",IF(AG31="El control se ejecuta de manera consistente por parte del responsable","Fuerte",IF(AG31="NA","NA","""")))))</f>
        <v>Fuerte</v>
      </c>
      <c r="AI31" s="439" t="str">
        <f t="shared" si="4"/>
        <v>Fuerte</v>
      </c>
      <c r="AJ31" s="439">
        <f>IF(AI31="","",IF(AI31="Fuerte",100,IF(AI31="Moderado",50,IF(AI31="Debil",0,))))</f>
        <v>100</v>
      </c>
      <c r="AK31" s="439" t="str">
        <f t="shared" si="5"/>
        <v>No</v>
      </c>
      <c r="AL31" s="310">
        <f>COUNTA(O31,O32,O33,O34,O35)</f>
        <v>1</v>
      </c>
      <c r="AM31" s="317">
        <f>(+AJ31+AJ32+AJ33+AJ34+AJ35)/AL31</f>
        <v>100</v>
      </c>
      <c r="AN31" s="829" t="str">
        <f>IF(AM31&lt;0,"",IF(AM31&lt;50,"Debil",IF(AM31&lt;=99,"Moderado",IF(AM31&lt;=100,"Fuerte","Fuerte"))))</f>
        <v>Fuerte</v>
      </c>
      <c r="AO31" s="315" t="s">
        <v>26</v>
      </c>
      <c r="AP31" s="338" t="str">
        <f>IF(OR(AND(AN31="Fuerte",AO31="directamente")),"2",IF(OR(AND(AN31="Fuerte",AO31="no disminuye")),"0",IF(OR(AND(AN31="Moderado",AO31="directamente")),"1",IF(OR(AND(AN31="Moderado",AO31="no disminuye")),"0",IF(OR(AND(AN31="Debil",AO31="directamente")),"0",IF(OR(AND(AN31="Debil",AO31="no disminuye")),"0",""))))))</f>
        <v>2</v>
      </c>
      <c r="AQ31" s="341">
        <f>+J31-AP31</f>
        <v>0</v>
      </c>
      <c r="AR31" s="343">
        <f>+J31-AP31</f>
        <v>0</v>
      </c>
      <c r="AS31" s="315" t="str">
        <f>IF(AQ31&lt;-1,"",IF(AQ31&lt;=1,"Rara Vez",IF(AQ31&lt;=2,"Improbable",IF(AQ31&lt;=3,"Posible",IF(AQ31&lt;=4,"Probable","Casi seguro")))))</f>
        <v>Rara Vez</v>
      </c>
      <c r="AT31" s="315" t="str">
        <f>IF(L31&lt;=0,"",IF(L31&lt;=5,"Moderado",IF(L31&lt;=11,"Mayor",IF(L31&lt;=20,"Catastrofico","Catastrofico"))))</f>
        <v>Mayor</v>
      </c>
      <c r="AU31" s="328" t="str">
        <f>IF(OR(AND(AS31="RaraVez",AT31="Insignificante"),AND(AS31="Rara Vez",AT31="Menor"),AND(AS31="Improbable",AT31="Insignificante"),AND(AS31="Improbable",AT31="Menor")),"Bajo",IF(OR(AND(AS31="Rara Vez",AT31="Moderado"),AND(AS31="Improbable",AT31="Moderado"),AND(AS31="Posible",AT31="Menor"),AND(AS31="Probable",AT31="Insignificante")),"Moderado",IF(OR(AND(AS31="Rara Vez",AT31="Mayor"),AND(AS31="Improbable",AT31="Mayor"),AND(AS31="Posible",AT31="Moderado"),AND(AS31="Probable",AT31="Moderado"),AND(AS31="Probable",AT31="Menor"),AND(AS31="Casi seguro",AT31="Insignificante"),AND(AS31="Casi seguro",AT31="Menor")),"Alto",IF(OR(AND(AS31="Rara Vez",AT31="Catastrofico"),AND(AS31="Improbable",AT31="Catastrofico"),AND(AS31="Posible",AT31="Catastrofico"),AND(AS31="Posible",AT31="Mayor"),AND(AS31="Probable",AT31="Catastrofico"),AND(AS31="Probable",AT31="Mayor"),AND(AS31="Casi seguro",AT31="Moderado"),AND(AS31="Casi seguro",AT31="Mayor"),AND(AS31="Casi seguro",AT31="Catastrofico")),"Extremo",""))))</f>
        <v>Alto</v>
      </c>
      <c r="AV31" s="357" t="str">
        <f>IF(AU31="","",IF(AU31="Extremo","Evitar el riesgo",IF(AU31="Alto","Compartir el riesgo",IF(AU31="Moderado","Reducir el riesgo",IF(AU31="Bajo","Reducir el riesgo")))))</f>
        <v>Compartir el riesgo</v>
      </c>
      <c r="AW31" s="353"/>
      <c r="AX31" s="353"/>
      <c r="AY31" s="353"/>
      <c r="AZ31" s="353"/>
      <c r="BA31" s="353"/>
      <c r="BB31" s="353"/>
    </row>
    <row r="32" spans="1:54">
      <c r="A32" s="310"/>
      <c r="B32" s="828"/>
      <c r="C32" s="310"/>
      <c r="D32" s="310"/>
      <c r="E32" s="310"/>
      <c r="F32" s="310"/>
      <c r="G32" s="319"/>
      <c r="H32" s="828"/>
      <c r="I32" s="321"/>
      <c r="J32" s="317"/>
      <c r="K32" s="315"/>
      <c r="L32" s="346"/>
      <c r="M32" s="315"/>
      <c r="N32" s="316"/>
      <c r="O32" s="370"/>
      <c r="P32" s="826"/>
      <c r="Q32" s="440"/>
      <c r="R32" s="370"/>
      <c r="S32" s="440" t="s">
        <v>63</v>
      </c>
      <c r="T32" s="370">
        <f t="shared" ref="T32:T35" si="27">IF(S32="","",IF(S32="Adecuado",15,IF(S32="inadecuado",0,)))</f>
        <v>0</v>
      </c>
      <c r="U32" s="440" t="s">
        <v>63</v>
      </c>
      <c r="V32" s="370">
        <f t="shared" ref="V32:V35" si="28">IF(U32="","",IF(U32="Oportuna",15,IF(U32="inoportuna",0,)))</f>
        <v>0</v>
      </c>
      <c r="W32" s="440" t="s">
        <v>63</v>
      </c>
      <c r="X32" s="370">
        <f t="shared" ref="X32:X35" si="29">IF(W32="","",IF(W32="Prevenir",15,IF(W32="Detectar",10,IF(W32="No es control",0,))))</f>
        <v>0</v>
      </c>
      <c r="Y32" s="440" t="s">
        <v>63</v>
      </c>
      <c r="Z32" s="784">
        <f t="shared" ref="Z32:Z40" si="30">IF(Y32="","",IF(Y32="Confiable",15,IF(Y32="No confiable",0,)))</f>
        <v>0</v>
      </c>
      <c r="AA32" s="440" t="s">
        <v>63</v>
      </c>
      <c r="AB32" s="440">
        <f t="shared" ref="AB32:AB40" si="31">IF(AA32="","",IF(AA32="Se investigan y resuelven oportunamente",15,IF(AA32="Nose investigan y resuelven oportunamente",0,)))</f>
        <v>0</v>
      </c>
      <c r="AC32" s="440" t="s">
        <v>63</v>
      </c>
      <c r="AD32" s="784">
        <f t="shared" si="22"/>
        <v>0</v>
      </c>
      <c r="AE32" s="784"/>
      <c r="AF32" s="440" t="str">
        <f t="shared" ref="AF32:AF40" si="32">IF(AE32&lt;=0,"",IF(AE32=0,"NA",IF(AE32&lt;=85,"Debil",IF(AE32&lt;=95,"Moderado",IF(AE32&lt;=100,"Fuerte","Fuerte")))))</f>
        <v/>
      </c>
      <c r="AG32" s="440" t="s">
        <v>63</v>
      </c>
      <c r="AH32" s="440" t="str">
        <f t="shared" ref="AH32:AH35" si="33">IF(AG32="","",IF(AG32="El control no se ejecuta por parte del responsable","Debil",IF(AG32="El control se ejecuta algunas veces por parte del responsable","Moderado",IF(AG32="El control se ejecuta de manera consistente por parte del responsable","Fuerte",IF(AG32="NA","NA","""")))))</f>
        <v>NA</v>
      </c>
      <c r="AI32" s="440" t="str">
        <f t="shared" si="4"/>
        <v>NA</v>
      </c>
      <c r="AJ32" s="440">
        <f t="shared" ref="AJ32:AJ35" si="34">IF(AI32="","",IF(AI32="Fuerte",100,IF(AI32="Moderado",50,IF(AI32="Debil",0,))))</f>
        <v>0</v>
      </c>
      <c r="AK32" s="440" t="str">
        <f t="shared" si="5"/>
        <v>NA</v>
      </c>
      <c r="AL32" s="310"/>
      <c r="AM32" s="317"/>
      <c r="AN32" s="830"/>
      <c r="AO32" s="315"/>
      <c r="AP32" s="339"/>
      <c r="AQ32" s="342"/>
      <c r="AR32" s="344"/>
      <c r="AS32" s="315"/>
      <c r="AT32" s="315"/>
      <c r="AU32" s="329"/>
      <c r="AV32" s="358" t="str">
        <f t="shared" ref="AV32:AV35" si="35">IF(AU32="","",IF(AU32="El control no se ejecuta por parte del responsable","Debil",IF(AU32="El control se ejecuta algunas veces por parte del responsable","Moderado",IF(AU32="El control se ejecuta de manera consistente por parte del responsable","Fuerte","Fuerte"))))</f>
        <v/>
      </c>
      <c r="AW32" s="348"/>
      <c r="AX32" s="348"/>
      <c r="AY32" s="348"/>
      <c r="AZ32" s="348"/>
      <c r="BA32" s="348"/>
      <c r="BB32" s="348"/>
    </row>
    <row r="33" spans="1:54">
      <c r="A33" s="310"/>
      <c r="B33" s="828"/>
      <c r="C33" s="310"/>
      <c r="D33" s="310"/>
      <c r="E33" s="310"/>
      <c r="F33" s="310"/>
      <c r="G33" s="319"/>
      <c r="H33" s="828"/>
      <c r="I33" s="321"/>
      <c r="J33" s="317"/>
      <c r="K33" s="315"/>
      <c r="L33" s="346"/>
      <c r="M33" s="315"/>
      <c r="N33" s="316"/>
      <c r="O33" s="370"/>
      <c r="P33" s="826"/>
      <c r="Q33" s="440"/>
      <c r="R33" s="370"/>
      <c r="S33" s="440" t="s">
        <v>63</v>
      </c>
      <c r="T33" s="370">
        <f t="shared" si="27"/>
        <v>0</v>
      </c>
      <c r="U33" s="440" t="s">
        <v>63</v>
      </c>
      <c r="V33" s="370">
        <f t="shared" si="28"/>
        <v>0</v>
      </c>
      <c r="W33" s="440" t="s">
        <v>63</v>
      </c>
      <c r="X33" s="370">
        <f t="shared" si="29"/>
        <v>0</v>
      </c>
      <c r="Y33" s="440" t="s">
        <v>63</v>
      </c>
      <c r="Z33" s="784">
        <f t="shared" si="30"/>
        <v>0</v>
      </c>
      <c r="AA33" s="440" t="s">
        <v>63</v>
      </c>
      <c r="AB33" s="440">
        <f t="shared" si="31"/>
        <v>0</v>
      </c>
      <c r="AC33" s="440" t="s">
        <v>63</v>
      </c>
      <c r="AD33" s="784">
        <f t="shared" si="22"/>
        <v>0</v>
      </c>
      <c r="AE33" s="784"/>
      <c r="AF33" s="440" t="str">
        <f t="shared" si="32"/>
        <v/>
      </c>
      <c r="AG33" s="440" t="s">
        <v>63</v>
      </c>
      <c r="AH33" s="440" t="str">
        <f t="shared" si="33"/>
        <v>NA</v>
      </c>
      <c r="AI33" s="440" t="str">
        <f t="shared" si="4"/>
        <v>NA</v>
      </c>
      <c r="AJ33" s="440">
        <f t="shared" si="34"/>
        <v>0</v>
      </c>
      <c r="AK33" s="440" t="str">
        <f t="shared" si="5"/>
        <v>NA</v>
      </c>
      <c r="AL33" s="310"/>
      <c r="AM33" s="317"/>
      <c r="AN33" s="830"/>
      <c r="AO33" s="315"/>
      <c r="AP33" s="339"/>
      <c r="AQ33" s="342"/>
      <c r="AR33" s="344"/>
      <c r="AS33" s="315"/>
      <c r="AT33" s="315"/>
      <c r="AU33" s="329"/>
      <c r="AV33" s="358" t="str">
        <f t="shared" si="35"/>
        <v/>
      </c>
      <c r="AW33" s="348"/>
      <c r="AX33" s="348"/>
      <c r="AY33" s="348"/>
      <c r="AZ33" s="348"/>
      <c r="BA33" s="348"/>
      <c r="BB33" s="348"/>
    </row>
    <row r="34" spans="1:54">
      <c r="A34" s="310"/>
      <c r="B34" s="828"/>
      <c r="C34" s="310"/>
      <c r="D34" s="310"/>
      <c r="E34" s="310"/>
      <c r="F34" s="310"/>
      <c r="G34" s="319"/>
      <c r="H34" s="828"/>
      <c r="I34" s="321"/>
      <c r="J34" s="317"/>
      <c r="K34" s="315"/>
      <c r="L34" s="346"/>
      <c r="M34" s="315"/>
      <c r="N34" s="316"/>
      <c r="O34" s="370"/>
      <c r="P34" s="826"/>
      <c r="Q34" s="440"/>
      <c r="R34" s="370"/>
      <c r="S34" s="440" t="s">
        <v>63</v>
      </c>
      <c r="T34" s="370">
        <f t="shared" si="27"/>
        <v>0</v>
      </c>
      <c r="U34" s="440" t="s">
        <v>63</v>
      </c>
      <c r="V34" s="370">
        <f t="shared" si="28"/>
        <v>0</v>
      </c>
      <c r="W34" s="440" t="s">
        <v>63</v>
      </c>
      <c r="X34" s="370">
        <f t="shared" si="29"/>
        <v>0</v>
      </c>
      <c r="Y34" s="440" t="s">
        <v>63</v>
      </c>
      <c r="Z34" s="784">
        <f t="shared" si="30"/>
        <v>0</v>
      </c>
      <c r="AA34" s="440" t="s">
        <v>63</v>
      </c>
      <c r="AB34" s="440">
        <f t="shared" si="31"/>
        <v>0</v>
      </c>
      <c r="AC34" s="440" t="s">
        <v>63</v>
      </c>
      <c r="AD34" s="784">
        <f t="shared" si="22"/>
        <v>0</v>
      </c>
      <c r="AE34" s="784"/>
      <c r="AF34" s="440" t="str">
        <f t="shared" si="32"/>
        <v/>
      </c>
      <c r="AG34" s="440" t="s">
        <v>63</v>
      </c>
      <c r="AH34" s="440" t="str">
        <f t="shared" si="33"/>
        <v>NA</v>
      </c>
      <c r="AI34" s="440" t="str">
        <f t="shared" si="4"/>
        <v>NA</v>
      </c>
      <c r="AJ34" s="440">
        <f t="shared" si="34"/>
        <v>0</v>
      </c>
      <c r="AK34" s="440" t="str">
        <f t="shared" si="5"/>
        <v>NA</v>
      </c>
      <c r="AL34" s="310"/>
      <c r="AM34" s="317"/>
      <c r="AN34" s="830"/>
      <c r="AO34" s="315"/>
      <c r="AP34" s="339"/>
      <c r="AQ34" s="342"/>
      <c r="AR34" s="344"/>
      <c r="AS34" s="315"/>
      <c r="AT34" s="315"/>
      <c r="AU34" s="329"/>
      <c r="AV34" s="358" t="str">
        <f t="shared" si="35"/>
        <v/>
      </c>
      <c r="AW34" s="348"/>
      <c r="AX34" s="348"/>
      <c r="AY34" s="348"/>
      <c r="AZ34" s="348"/>
      <c r="BA34" s="348"/>
      <c r="BB34" s="348"/>
    </row>
    <row r="35" spans="1:54">
      <c r="A35" s="310"/>
      <c r="B35" s="828"/>
      <c r="C35" s="310"/>
      <c r="D35" s="310"/>
      <c r="E35" s="310"/>
      <c r="F35" s="310"/>
      <c r="G35" s="320"/>
      <c r="H35" s="828"/>
      <c r="I35" s="321"/>
      <c r="J35" s="317"/>
      <c r="K35" s="315"/>
      <c r="L35" s="346"/>
      <c r="M35" s="315"/>
      <c r="N35" s="316"/>
      <c r="O35" s="371"/>
      <c r="P35" s="827"/>
      <c r="Q35" s="441"/>
      <c r="R35" s="371"/>
      <c r="S35" s="441" t="s">
        <v>63</v>
      </c>
      <c r="T35" s="371">
        <f t="shared" si="27"/>
        <v>0</v>
      </c>
      <c r="U35" s="441" t="s">
        <v>63</v>
      </c>
      <c r="V35" s="371">
        <f t="shared" si="28"/>
        <v>0</v>
      </c>
      <c r="W35" s="441" t="s">
        <v>63</v>
      </c>
      <c r="X35" s="371">
        <f t="shared" si="29"/>
        <v>0</v>
      </c>
      <c r="Y35" s="441" t="s">
        <v>63</v>
      </c>
      <c r="Z35" s="785">
        <f t="shared" si="30"/>
        <v>0</v>
      </c>
      <c r="AA35" s="441" t="s">
        <v>63</v>
      </c>
      <c r="AB35" s="441">
        <f t="shared" si="31"/>
        <v>0</v>
      </c>
      <c r="AC35" s="441" t="s">
        <v>63</v>
      </c>
      <c r="AD35" s="785">
        <f t="shared" si="22"/>
        <v>0</v>
      </c>
      <c r="AE35" s="785"/>
      <c r="AF35" s="441" t="str">
        <f t="shared" si="32"/>
        <v/>
      </c>
      <c r="AG35" s="441" t="s">
        <v>63</v>
      </c>
      <c r="AH35" s="441" t="str">
        <f t="shared" si="33"/>
        <v>NA</v>
      </c>
      <c r="AI35" s="441" t="str">
        <f t="shared" si="4"/>
        <v>NA</v>
      </c>
      <c r="AJ35" s="441">
        <f t="shared" si="34"/>
        <v>0</v>
      </c>
      <c r="AK35" s="441" t="str">
        <f t="shared" si="5"/>
        <v>NA</v>
      </c>
      <c r="AL35" s="310"/>
      <c r="AM35" s="317"/>
      <c r="AN35" s="831"/>
      <c r="AO35" s="315"/>
      <c r="AP35" s="340"/>
      <c r="AQ35" s="342"/>
      <c r="AR35" s="345"/>
      <c r="AS35" s="315"/>
      <c r="AT35" s="315"/>
      <c r="AU35" s="330"/>
      <c r="AV35" s="359" t="str">
        <f t="shared" si="35"/>
        <v/>
      </c>
      <c r="AW35" s="349"/>
      <c r="AX35" s="349"/>
      <c r="AY35" s="349"/>
      <c r="AZ35" s="349"/>
      <c r="BA35" s="349"/>
      <c r="BB35" s="349"/>
    </row>
    <row r="36" spans="1:54">
      <c r="A36" s="310">
        <v>4</v>
      </c>
      <c r="B36" s="828" t="s">
        <v>874</v>
      </c>
      <c r="C36" s="310" t="s">
        <v>66</v>
      </c>
      <c r="D36" s="310" t="s">
        <v>66</v>
      </c>
      <c r="E36" s="310" t="s">
        <v>66</v>
      </c>
      <c r="F36" s="310" t="s">
        <v>66</v>
      </c>
      <c r="G36" s="318" t="s">
        <v>54</v>
      </c>
      <c r="H36" s="828" t="s">
        <v>870</v>
      </c>
      <c r="I36" s="321" t="s">
        <v>86</v>
      </c>
      <c r="J36" s="317">
        <v>2</v>
      </c>
      <c r="K36" s="315" t="str">
        <f>IF(J36&lt;=0,"",IF(J36&lt;=1,"Rara Vez",IF(J36&lt;=2,"Improbable",IF(J36&lt;=3,"Posible",IF(J36&lt;=4,"Probable","Casi seguro")))))</f>
        <v>Improbable</v>
      </c>
      <c r="L36" s="346">
        <v>10</v>
      </c>
      <c r="M36" s="315" t="str">
        <f>IF(L36&lt;=0,"",IF(L36&lt;=5,"Moderado",IF(L36&lt;=11,"Mayor",IF(L36&lt;=20,"Catastrofico","Catastrofico"))))</f>
        <v>Mayor</v>
      </c>
      <c r="N36" s="316" t="str">
        <f>IF(OR(AND(K36="RaraVez",M36="Insignificante"),AND(K36="Rara Vez",M36="Menor"),AND(K36="Improbable",M36="Insignificante"),AND(K36="Improbable",M36="Menor")),"Bajo",IF(OR(AND(K36="Rara Vez",M36="Moderado"),AND(K36="Improbable",M36="Moderado"),AND(K36="Posible",M36="Menor"),AND(K36="Probable",M36="Insignificante")),"Moderado",IF(OR(AND(K36="Rara Vez",M36="Mayor"),AND(K36="Improbable",M36="Mayor"),AND(K36="Posible",M36="Moderado"),AND(K36="Probable",M36="Moderado"),AND(K36="Probable",M36="Menor"),AND(K36="Casi seguro",M36="Insignificante"),AND(K36="Casi seguro",M36="Menor")),"Alto",IF(OR(AND(K36="Rara Vez",M36="Catastrofico"),AND(K36="Improbable",M36="Catastrofico"),AND(K36="Posible",M36="Catastrofico"),AND(K36="Posible",M36="Mayor"),AND(K36="Probable",M36="Catastrofico"),AND(K36="Probable",M36="Mayor"),AND(K36="Casi seguro",M36="Moderado"),AND(K36="Casi seguro",M36="Mayor"),AND(K36="Casi seguro",M36="Catastrofico")),"Extremo",""))))</f>
        <v>Alto</v>
      </c>
      <c r="O36" s="369">
        <v>1</v>
      </c>
      <c r="P36" s="825" t="s">
        <v>875</v>
      </c>
      <c r="Q36" s="439" t="s">
        <v>67</v>
      </c>
      <c r="R36" s="439">
        <f>IF(Q36="","",IF(Q36="Asignado",15,IF(Q36="No Asigando",0,)))</f>
        <v>15</v>
      </c>
      <c r="S36" s="439" t="s">
        <v>68</v>
      </c>
      <c r="T36" s="439">
        <f>IF(S36="","",IF(S36="Adecuado",15,IF(S36="inadecuado",0,)))</f>
        <v>15</v>
      </c>
      <c r="U36" s="439" t="s">
        <v>69</v>
      </c>
      <c r="V36" s="439">
        <f>IF(U36="","",IF(U36="Oportuna",15,IF(U36="inoportuna",0,)))</f>
        <v>15</v>
      </c>
      <c r="W36" s="439" t="s">
        <v>70</v>
      </c>
      <c r="X36" s="369">
        <f>IF(W36="","",IF(W36="Prevenir",15,IF(W36="Detectar",10,IF(W36="No es control",0,))))</f>
        <v>15</v>
      </c>
      <c r="Y36" s="439" t="s">
        <v>71</v>
      </c>
      <c r="Z36" s="783">
        <f>IF(Y36="","",IF(Y36="Confiable",15,IF(Y36="No confiable",0,)))</f>
        <v>15</v>
      </c>
      <c r="AA36" s="439" t="s">
        <v>72</v>
      </c>
      <c r="AB36" s="439">
        <f>IF(AA36="","",IF(AA36="Se investigan y resuelven oportunamente",15,IF(AA36="Nose investigan y resuelven oportunamente",0,)))</f>
        <v>15</v>
      </c>
      <c r="AC36" s="439" t="s">
        <v>73</v>
      </c>
      <c r="AD36" s="783">
        <f>IF(AC36="","",IF(AC36="Completa",10,IF(AC36="Incompleta,No existe",5,)))</f>
        <v>10</v>
      </c>
      <c r="AE36" s="783">
        <f>+R36+T36+V36+X36+Z36+AB36+AD36</f>
        <v>100</v>
      </c>
      <c r="AF36" s="439" t="str">
        <f>IF(AE36&lt;=0,"",IF(AE36=0,"NA",IF(AE36&lt;=85,"Debil",IF(AE36&lt;=95,"Moderado",IF(AE36&lt;=100,"Fuerte","Fuerte")))))</f>
        <v>Fuerte</v>
      </c>
      <c r="AG36" s="439" t="s">
        <v>74</v>
      </c>
      <c r="AH36" s="439" t="str">
        <f>IF(AG36="","",IF(AG36="El control no se ejecuta por parte del responsable","Debil",IF(AG36="El control se ejecuta algunas veces por parte del responsable","Moderado",IF(AG36="El control se ejecuta de manera consistente por parte del responsable","Fuerte",IF(AG36="NA","NA","""")))))</f>
        <v>Fuerte</v>
      </c>
      <c r="AI36" s="439" t="str">
        <f t="shared" si="4"/>
        <v>Fuerte</v>
      </c>
      <c r="AJ36" s="439">
        <f>IF(AI36="","",IF(AI36="Fuerte",100,IF(AI36="Moderado",50,IF(AI36="Debil",0,))))</f>
        <v>100</v>
      </c>
      <c r="AK36" s="439" t="str">
        <f t="shared" si="5"/>
        <v>No</v>
      </c>
      <c r="AL36" s="310">
        <f>COUNTA(O36,O37,O38,O39,O40)</f>
        <v>1</v>
      </c>
      <c r="AM36" s="317">
        <v>100</v>
      </c>
      <c r="AN36" s="824" t="str">
        <f>IF(AM36&lt;0,"",IF(AM36&lt;50,"Debil",IF(AM36&lt;=99,"Moderado",IF(AM36&lt;=100,"Fuerte","Fuerte"))))</f>
        <v>Fuerte</v>
      </c>
      <c r="AO36" s="315" t="s">
        <v>26</v>
      </c>
      <c r="AP36" s="338" t="str">
        <f>IF(OR(AND(AN36="Fuerte",AO36="directamente")),"2",IF(OR(AND(AN36="Fuerte",AO36="no disminuye")),"0",IF(OR(AND(AN36="Moderado",AO36="directamente")),"1",IF(OR(AND(AN36="Moderado",AO36="no disminuye")),"0",IF(OR(AND(AN36="Debil",AO36="directamente")),"0",IF(OR(AND(AN36="Debil",AO36="no disminuye")),"0",""))))))</f>
        <v>2</v>
      </c>
      <c r="AQ36" s="341">
        <f>+J36-AP36</f>
        <v>0</v>
      </c>
      <c r="AR36" s="343">
        <f>+J36-AP36</f>
        <v>0</v>
      </c>
      <c r="AS36" s="315" t="str">
        <f>IF(AQ36&lt;-1,"",IF(AQ36&lt;=1,"Rara Vez",IF(AQ36&lt;=2,"Improbable",IF(AQ36&lt;=3,"Posible",IF(AQ36&lt;=4,"Probable","Casi seguro")))))</f>
        <v>Rara Vez</v>
      </c>
      <c r="AT36" s="315" t="str">
        <f>IF(L36&lt;=0,"",IF(L36&lt;=5,"Moderado",IF(L36&lt;=11,"Mayor",IF(L36&lt;=20,"Catastrofico","Catastrofico"))))</f>
        <v>Mayor</v>
      </c>
      <c r="AU36" s="328" t="str">
        <f>IF(OR(AND(AS36="RaraVez",AT36="Insignificante"),AND(AS36="Rara Vez",AT36="Menor"),AND(AS36="Improbable",AT36="Insignificante"),AND(AS36="Improbable",AT36="Menor")),"Bajo",IF(OR(AND(AS36="Rara Vez",AT36="Moderado"),AND(AS36="Improbable",AT36="Moderado"),AND(AS36="Posible",AT36="Menor"),AND(AS36="Probable",AT36="Insignificante")),"Moderado",IF(OR(AND(AS36="Rara Vez",AT36="Mayor"),AND(AS36="Improbable",AT36="Mayor"),AND(AS36="Posible",AT36="Moderado"),AND(AS36="Probable",AT36="Moderado"),AND(AS36="Probable",AT36="Menor"),AND(AS36="Casi seguro",AT36="Insignificante"),AND(AS36="Casi seguro",AT36="Menor")),"Alto",IF(OR(AND(AS36="Rara Vez",AT36="Catastrofico"),AND(AS36="Improbable",AT36="Catastrofico"),AND(AS36="Posible",AT36="Catastrofico"),AND(AS36="Posible",AT36="Mayor"),AND(AS36="Probable",AT36="Catastrofico"),AND(AS36="Probable",AT36="Mayor"),AND(AS36="Casi seguro",AT36="Moderado"),AND(AS36="Casi seguro",AT36="Mayor"),AND(AS36="Casi seguro",AT36="Catastrofico")),"Extremo",""))))</f>
        <v>Alto</v>
      </c>
      <c r="AV36" s="357" t="str">
        <f>IF(AU36="","",IF(AU36="Extremo","Evitar el riesgo",IF(AU36="Alto","Compartir el riesgo",IF(AU36="Moderado","Reducir el riesgo",IF(AU36="Bajo","Reducir el riesgo")))))</f>
        <v>Compartir el riesgo</v>
      </c>
      <c r="AW36" s="353"/>
      <c r="AX36" s="353"/>
      <c r="AY36" s="353"/>
      <c r="AZ36" s="353"/>
      <c r="BA36" s="353"/>
      <c r="BB36" s="353"/>
    </row>
    <row r="37" spans="1:54">
      <c r="A37" s="310"/>
      <c r="B37" s="828"/>
      <c r="C37" s="310"/>
      <c r="D37" s="310"/>
      <c r="E37" s="310"/>
      <c r="F37" s="310"/>
      <c r="G37" s="319"/>
      <c r="H37" s="828"/>
      <c r="I37" s="321"/>
      <c r="J37" s="317"/>
      <c r="K37" s="315"/>
      <c r="L37" s="346"/>
      <c r="M37" s="315"/>
      <c r="N37" s="316"/>
      <c r="O37" s="370"/>
      <c r="P37" s="826"/>
      <c r="Q37" s="440"/>
      <c r="R37" s="440" t="str">
        <f t="shared" ref="R37:R40" si="36">IF(Q37="","",IF(Q37="Asignado",15,IF(Q37="No Asigando",0,)))</f>
        <v/>
      </c>
      <c r="S37" s="440" t="s">
        <v>63</v>
      </c>
      <c r="T37" s="440">
        <f t="shared" ref="T37:T40" si="37">IF(S37="","",IF(S37="Adecuado",15,IF(S37="inadecuado",0,)))</f>
        <v>0</v>
      </c>
      <c r="U37" s="440" t="s">
        <v>63</v>
      </c>
      <c r="V37" s="440">
        <f t="shared" ref="V37:V40" si="38">IF(U37="","",IF(U37="Oportuna",15,IF(U37="inoportuna",0,)))</f>
        <v>0</v>
      </c>
      <c r="W37" s="440" t="s">
        <v>63</v>
      </c>
      <c r="X37" s="370">
        <f t="shared" ref="X37:X40" si="39">IF(W37="","",IF(W37="Prevenir",15,IF(W37="Detectar",10,IF(W37="No es control",0,))))</f>
        <v>0</v>
      </c>
      <c r="Y37" s="440" t="s">
        <v>63</v>
      </c>
      <c r="Z37" s="784">
        <f t="shared" si="30"/>
        <v>0</v>
      </c>
      <c r="AA37" s="440" t="s">
        <v>63</v>
      </c>
      <c r="AB37" s="440">
        <f t="shared" si="31"/>
        <v>0</v>
      </c>
      <c r="AC37" s="440" t="s">
        <v>63</v>
      </c>
      <c r="AD37" s="784">
        <f t="shared" si="22"/>
        <v>0</v>
      </c>
      <c r="AE37" s="784" t="e">
        <f t="shared" si="23"/>
        <v>#VALUE!</v>
      </c>
      <c r="AF37" s="440" t="e">
        <f t="shared" si="32"/>
        <v>#VALUE!</v>
      </c>
      <c r="AG37" s="440" t="s">
        <v>63</v>
      </c>
      <c r="AH37" s="440" t="str">
        <f t="shared" ref="AH37:AH40" si="40">IF(AG37="","",IF(AG37="El control no se ejecuta por parte del responsable","Debil",IF(AG37="El control se ejecuta algunas veces por parte del responsable","Moderado",IF(AG37="El control se ejecuta de manera consistente por parte del responsable","Fuerte",IF(AG37="NA","NA","""")))))</f>
        <v>NA</v>
      </c>
      <c r="AI37" s="440" t="e">
        <f t="shared" si="4"/>
        <v>#VALUE!</v>
      </c>
      <c r="AJ37" s="440" t="e">
        <f t="shared" ref="AJ37:AJ40" si="41">IF(AI37="","",IF(AI37="Fuerte",100,IF(AI37="Moderado",50,IF(AI37="Debil",0,))))</f>
        <v>#VALUE!</v>
      </c>
      <c r="AK37" s="440" t="e">
        <f t="shared" si="5"/>
        <v>#VALUE!</v>
      </c>
      <c r="AL37" s="310"/>
      <c r="AM37" s="317"/>
      <c r="AN37" s="824"/>
      <c r="AO37" s="315"/>
      <c r="AP37" s="339"/>
      <c r="AQ37" s="342"/>
      <c r="AR37" s="344"/>
      <c r="AS37" s="315"/>
      <c r="AT37" s="315"/>
      <c r="AU37" s="329"/>
      <c r="AV37" s="358" t="str">
        <f t="shared" ref="AV37:AV40" si="42">IF(AU37="","",IF(AU37="El control no se ejecuta por parte del responsable","Debil",IF(AU37="El control se ejecuta algunas veces por parte del responsable","Moderado",IF(AU37="El control se ejecuta de manera consistente por parte del responsable","Fuerte","Fuerte"))))</f>
        <v/>
      </c>
      <c r="AW37" s="348"/>
      <c r="AX37" s="348"/>
      <c r="AY37" s="348"/>
      <c r="AZ37" s="348"/>
      <c r="BA37" s="348"/>
      <c r="BB37" s="348"/>
    </row>
    <row r="38" spans="1:54">
      <c r="A38" s="310"/>
      <c r="B38" s="828"/>
      <c r="C38" s="310"/>
      <c r="D38" s="310"/>
      <c r="E38" s="310"/>
      <c r="F38" s="310"/>
      <c r="G38" s="319"/>
      <c r="H38" s="828"/>
      <c r="I38" s="321"/>
      <c r="J38" s="317"/>
      <c r="K38" s="315"/>
      <c r="L38" s="346"/>
      <c r="M38" s="315"/>
      <c r="N38" s="316"/>
      <c r="O38" s="370"/>
      <c r="P38" s="826"/>
      <c r="Q38" s="440"/>
      <c r="R38" s="440" t="str">
        <f t="shared" si="36"/>
        <v/>
      </c>
      <c r="S38" s="440" t="s">
        <v>63</v>
      </c>
      <c r="T38" s="440">
        <f t="shared" si="37"/>
        <v>0</v>
      </c>
      <c r="U38" s="440" t="s">
        <v>63</v>
      </c>
      <c r="V38" s="440">
        <f t="shared" si="38"/>
        <v>0</v>
      </c>
      <c r="W38" s="440" t="s">
        <v>63</v>
      </c>
      <c r="X38" s="370">
        <f t="shared" si="39"/>
        <v>0</v>
      </c>
      <c r="Y38" s="440" t="s">
        <v>63</v>
      </c>
      <c r="Z38" s="784">
        <f t="shared" si="30"/>
        <v>0</v>
      </c>
      <c r="AA38" s="440" t="s">
        <v>63</v>
      </c>
      <c r="AB38" s="440">
        <f t="shared" si="31"/>
        <v>0</v>
      </c>
      <c r="AC38" s="440" t="s">
        <v>63</v>
      </c>
      <c r="AD38" s="784">
        <f t="shared" si="22"/>
        <v>0</v>
      </c>
      <c r="AE38" s="784" t="e">
        <f t="shared" si="23"/>
        <v>#VALUE!</v>
      </c>
      <c r="AF38" s="440" t="e">
        <f t="shared" si="32"/>
        <v>#VALUE!</v>
      </c>
      <c r="AG38" s="440" t="s">
        <v>63</v>
      </c>
      <c r="AH38" s="440" t="str">
        <f t="shared" si="40"/>
        <v>NA</v>
      </c>
      <c r="AI38" s="440" t="e">
        <f t="shared" si="4"/>
        <v>#VALUE!</v>
      </c>
      <c r="AJ38" s="440" t="e">
        <f t="shared" si="41"/>
        <v>#VALUE!</v>
      </c>
      <c r="AK38" s="440" t="e">
        <f t="shared" si="5"/>
        <v>#VALUE!</v>
      </c>
      <c r="AL38" s="310"/>
      <c r="AM38" s="317"/>
      <c r="AN38" s="824"/>
      <c r="AO38" s="315"/>
      <c r="AP38" s="339"/>
      <c r="AQ38" s="342"/>
      <c r="AR38" s="344"/>
      <c r="AS38" s="315"/>
      <c r="AT38" s="315"/>
      <c r="AU38" s="329"/>
      <c r="AV38" s="358" t="str">
        <f t="shared" si="42"/>
        <v/>
      </c>
      <c r="AW38" s="348"/>
      <c r="AX38" s="348"/>
      <c r="AY38" s="348"/>
      <c r="AZ38" s="348"/>
      <c r="BA38" s="348"/>
      <c r="BB38" s="348"/>
    </row>
    <row r="39" spans="1:54">
      <c r="A39" s="310"/>
      <c r="B39" s="828"/>
      <c r="C39" s="310"/>
      <c r="D39" s="310"/>
      <c r="E39" s="310"/>
      <c r="F39" s="310"/>
      <c r="G39" s="319"/>
      <c r="H39" s="828"/>
      <c r="I39" s="321"/>
      <c r="J39" s="317"/>
      <c r="K39" s="315"/>
      <c r="L39" s="346"/>
      <c r="M39" s="315"/>
      <c r="N39" s="316"/>
      <c r="O39" s="370"/>
      <c r="P39" s="826"/>
      <c r="Q39" s="440"/>
      <c r="R39" s="440" t="str">
        <f t="shared" si="36"/>
        <v/>
      </c>
      <c r="S39" s="440" t="s">
        <v>63</v>
      </c>
      <c r="T39" s="440">
        <f t="shared" si="37"/>
        <v>0</v>
      </c>
      <c r="U39" s="440" t="s">
        <v>63</v>
      </c>
      <c r="V39" s="440">
        <f t="shared" si="38"/>
        <v>0</v>
      </c>
      <c r="W39" s="440" t="s">
        <v>63</v>
      </c>
      <c r="X39" s="370">
        <f t="shared" si="39"/>
        <v>0</v>
      </c>
      <c r="Y39" s="440" t="s">
        <v>63</v>
      </c>
      <c r="Z39" s="784">
        <f t="shared" si="30"/>
        <v>0</v>
      </c>
      <c r="AA39" s="440" t="s">
        <v>63</v>
      </c>
      <c r="AB39" s="440">
        <f t="shared" si="31"/>
        <v>0</v>
      </c>
      <c r="AC39" s="440" t="s">
        <v>63</v>
      </c>
      <c r="AD39" s="784">
        <f t="shared" si="22"/>
        <v>0</v>
      </c>
      <c r="AE39" s="784" t="e">
        <f t="shared" si="23"/>
        <v>#VALUE!</v>
      </c>
      <c r="AF39" s="440" t="e">
        <f t="shared" si="32"/>
        <v>#VALUE!</v>
      </c>
      <c r="AG39" s="440" t="s">
        <v>63</v>
      </c>
      <c r="AH39" s="440" t="str">
        <f t="shared" si="40"/>
        <v>NA</v>
      </c>
      <c r="AI39" s="440" t="e">
        <f t="shared" si="4"/>
        <v>#VALUE!</v>
      </c>
      <c r="AJ39" s="440" t="e">
        <f t="shared" si="41"/>
        <v>#VALUE!</v>
      </c>
      <c r="AK39" s="440" t="e">
        <f t="shared" si="5"/>
        <v>#VALUE!</v>
      </c>
      <c r="AL39" s="310"/>
      <c r="AM39" s="317"/>
      <c r="AN39" s="824"/>
      <c r="AO39" s="315"/>
      <c r="AP39" s="339"/>
      <c r="AQ39" s="342"/>
      <c r="AR39" s="344"/>
      <c r="AS39" s="315"/>
      <c r="AT39" s="315"/>
      <c r="AU39" s="329"/>
      <c r="AV39" s="358" t="str">
        <f t="shared" si="42"/>
        <v/>
      </c>
      <c r="AW39" s="348"/>
      <c r="AX39" s="348"/>
      <c r="AY39" s="348"/>
      <c r="AZ39" s="348"/>
      <c r="BA39" s="348"/>
      <c r="BB39" s="348"/>
    </row>
    <row r="40" spans="1:54">
      <c r="A40" s="310"/>
      <c r="B40" s="828"/>
      <c r="C40" s="310"/>
      <c r="D40" s="310"/>
      <c r="E40" s="310"/>
      <c r="F40" s="310"/>
      <c r="G40" s="320"/>
      <c r="H40" s="828"/>
      <c r="I40" s="321"/>
      <c r="J40" s="317"/>
      <c r="K40" s="315"/>
      <c r="L40" s="346"/>
      <c r="M40" s="315"/>
      <c r="N40" s="316"/>
      <c r="O40" s="371"/>
      <c r="P40" s="827"/>
      <c r="Q40" s="441"/>
      <c r="R40" s="441" t="str">
        <f t="shared" si="36"/>
        <v/>
      </c>
      <c r="S40" s="441" t="s">
        <v>63</v>
      </c>
      <c r="T40" s="441">
        <f t="shared" si="37"/>
        <v>0</v>
      </c>
      <c r="U40" s="441" t="s">
        <v>63</v>
      </c>
      <c r="V40" s="441">
        <f t="shared" si="38"/>
        <v>0</v>
      </c>
      <c r="W40" s="441" t="s">
        <v>63</v>
      </c>
      <c r="X40" s="371">
        <f t="shared" si="39"/>
        <v>0</v>
      </c>
      <c r="Y40" s="441" t="s">
        <v>63</v>
      </c>
      <c r="Z40" s="785">
        <f t="shared" si="30"/>
        <v>0</v>
      </c>
      <c r="AA40" s="441" t="s">
        <v>63</v>
      </c>
      <c r="AB40" s="441">
        <f t="shared" si="31"/>
        <v>0</v>
      </c>
      <c r="AC40" s="441" t="s">
        <v>63</v>
      </c>
      <c r="AD40" s="785">
        <f t="shared" si="22"/>
        <v>0</v>
      </c>
      <c r="AE40" s="785" t="e">
        <f t="shared" si="23"/>
        <v>#VALUE!</v>
      </c>
      <c r="AF40" s="441" t="e">
        <f t="shared" si="32"/>
        <v>#VALUE!</v>
      </c>
      <c r="AG40" s="441" t="s">
        <v>63</v>
      </c>
      <c r="AH40" s="441" t="str">
        <f t="shared" si="40"/>
        <v>NA</v>
      </c>
      <c r="AI40" s="441" t="e">
        <f t="shared" si="4"/>
        <v>#VALUE!</v>
      </c>
      <c r="AJ40" s="441" t="e">
        <f t="shared" si="41"/>
        <v>#VALUE!</v>
      </c>
      <c r="AK40" s="441" t="e">
        <f t="shared" si="5"/>
        <v>#VALUE!</v>
      </c>
      <c r="AL40" s="310"/>
      <c r="AM40" s="317"/>
      <c r="AN40" s="824"/>
      <c r="AO40" s="315"/>
      <c r="AP40" s="340"/>
      <c r="AQ40" s="342"/>
      <c r="AR40" s="345"/>
      <c r="AS40" s="315"/>
      <c r="AT40" s="315"/>
      <c r="AU40" s="330"/>
      <c r="AV40" s="359" t="str">
        <f t="shared" si="42"/>
        <v/>
      </c>
      <c r="AW40" s="349"/>
      <c r="AX40" s="349"/>
      <c r="AY40" s="349"/>
      <c r="AZ40" s="349"/>
      <c r="BA40" s="349"/>
      <c r="BB40" s="349"/>
    </row>
  </sheetData>
  <mergeCells count="327">
    <mergeCell ref="A1:B4"/>
    <mergeCell ref="C1:AZ1"/>
    <mergeCell ref="BA1:BB1"/>
    <mergeCell ref="C2:AZ2"/>
    <mergeCell ref="BA2:BB2"/>
    <mergeCell ref="C3:AZ3"/>
    <mergeCell ref="BA3:BB3"/>
    <mergeCell ref="C4:AZ4"/>
    <mergeCell ref="BA4:BB4"/>
    <mergeCell ref="W5:Z5"/>
    <mergeCell ref="AA5:AB5"/>
    <mergeCell ref="AC5:AE5"/>
    <mergeCell ref="A6:F6"/>
    <mergeCell ref="G6:O6"/>
    <mergeCell ref="Q6:AE6"/>
    <mergeCell ref="A5:F5"/>
    <mergeCell ref="G5:H5"/>
    <mergeCell ref="J5:M5"/>
    <mergeCell ref="N5:O5"/>
    <mergeCell ref="R5:S5"/>
    <mergeCell ref="T5:V5"/>
    <mergeCell ref="BB7:BB10"/>
    <mergeCell ref="O8:O10"/>
    <mergeCell ref="P8:P10"/>
    <mergeCell ref="Q8:AO9"/>
    <mergeCell ref="AP8:AP10"/>
    <mergeCell ref="AQ8:AQ10"/>
    <mergeCell ref="AR8:AR10"/>
    <mergeCell ref="AT7:AT10"/>
    <mergeCell ref="AU7:AU10"/>
    <mergeCell ref="AV7:AV10"/>
    <mergeCell ref="AW7:AW10"/>
    <mergeCell ref="AX7:AX10"/>
    <mergeCell ref="AY7:AY10"/>
    <mergeCell ref="O7:AR7"/>
    <mergeCell ref="AS7:AS10"/>
    <mergeCell ref="A11:A20"/>
    <mergeCell ref="B11:B20"/>
    <mergeCell ref="C11:C20"/>
    <mergeCell ref="D11:D20"/>
    <mergeCell ref="E11:E20"/>
    <mergeCell ref="AZ7:AZ10"/>
    <mergeCell ref="BA7:BA10"/>
    <mergeCell ref="A7:A10"/>
    <mergeCell ref="B7:H8"/>
    <mergeCell ref="I7:K8"/>
    <mergeCell ref="L7:N8"/>
    <mergeCell ref="B9:B10"/>
    <mergeCell ref="C9:G9"/>
    <mergeCell ref="H9:H10"/>
    <mergeCell ref="I9:I10"/>
    <mergeCell ref="F11:F20"/>
    <mergeCell ref="G11:G20"/>
    <mergeCell ref="H11:H20"/>
    <mergeCell ref="I11:I20"/>
    <mergeCell ref="J11:J20"/>
    <mergeCell ref="K11:K20"/>
    <mergeCell ref="J9:J10"/>
    <mergeCell ref="K9:K10"/>
    <mergeCell ref="L9:L10"/>
    <mergeCell ref="R11:R15"/>
    <mergeCell ref="S11:S15"/>
    <mergeCell ref="T11:T15"/>
    <mergeCell ref="U11:U15"/>
    <mergeCell ref="V11:V15"/>
    <mergeCell ref="W11:W15"/>
    <mergeCell ref="L11:L20"/>
    <mergeCell ref="M11:M20"/>
    <mergeCell ref="N11:N20"/>
    <mergeCell ref="O11:O15"/>
    <mergeCell ref="P11:P15"/>
    <mergeCell ref="Q11:Q15"/>
    <mergeCell ref="M9:M10"/>
    <mergeCell ref="N9:N10"/>
    <mergeCell ref="AD11:AD15"/>
    <mergeCell ref="AE11:AE15"/>
    <mergeCell ref="AF11:AF15"/>
    <mergeCell ref="AG11:AG15"/>
    <mergeCell ref="AH11:AH15"/>
    <mergeCell ref="AI11:AI15"/>
    <mergeCell ref="X11:X15"/>
    <mergeCell ref="Y11:Y15"/>
    <mergeCell ref="Z11:Z15"/>
    <mergeCell ref="AA11:AA15"/>
    <mergeCell ref="AB11:AB15"/>
    <mergeCell ref="AC11:AC15"/>
    <mergeCell ref="AJ11:AJ15"/>
    <mergeCell ref="AK11:AK15"/>
    <mergeCell ref="AL11:AL15"/>
    <mergeCell ref="AM11:AM20"/>
    <mergeCell ref="AN11:AN20"/>
    <mergeCell ref="AO11:AO20"/>
    <mergeCell ref="AJ16:AJ20"/>
    <mergeCell ref="AK16:AK20"/>
    <mergeCell ref="AL16:AL20"/>
    <mergeCell ref="BB11:BB15"/>
    <mergeCell ref="O16:O20"/>
    <mergeCell ref="P16:P20"/>
    <mergeCell ref="Q16:Q20"/>
    <mergeCell ref="R16:R20"/>
    <mergeCell ref="S16:S20"/>
    <mergeCell ref="T16:T20"/>
    <mergeCell ref="U16:U20"/>
    <mergeCell ref="V16:V20"/>
    <mergeCell ref="W16:W20"/>
    <mergeCell ref="AV11:AV20"/>
    <mergeCell ref="AW11:AW15"/>
    <mergeCell ref="AX11:AX15"/>
    <mergeCell ref="AY11:AY15"/>
    <mergeCell ref="AZ11:AZ15"/>
    <mergeCell ref="BA11:BA15"/>
    <mergeCell ref="AW16:AW20"/>
    <mergeCell ref="AX16:AX20"/>
    <mergeCell ref="AY16:AY20"/>
    <mergeCell ref="AZ16:AZ20"/>
    <mergeCell ref="AP11:AP20"/>
    <mergeCell ref="AQ11:AQ20"/>
    <mergeCell ref="AR11:AR20"/>
    <mergeCell ref="AS11:AS20"/>
    <mergeCell ref="BA16:BA20"/>
    <mergeCell ref="BB16:BB20"/>
    <mergeCell ref="A21:A30"/>
    <mergeCell ref="B21:B30"/>
    <mergeCell ref="C21:C30"/>
    <mergeCell ref="D21:D30"/>
    <mergeCell ref="E21:E30"/>
    <mergeCell ref="F21:F30"/>
    <mergeCell ref="G21:G30"/>
    <mergeCell ref="H21:H30"/>
    <mergeCell ref="AD16:AD20"/>
    <mergeCell ref="AE16:AE20"/>
    <mergeCell ref="AF16:AF20"/>
    <mergeCell ref="AG16:AG20"/>
    <mergeCell ref="AH16:AH20"/>
    <mergeCell ref="AI16:AI20"/>
    <mergeCell ref="X16:X20"/>
    <mergeCell ref="Y16:Y20"/>
    <mergeCell ref="Z16:Z20"/>
    <mergeCell ref="AA16:AA20"/>
    <mergeCell ref="AB16:AB20"/>
    <mergeCell ref="AC16:AC20"/>
    <mergeCell ref="AT11:AT20"/>
    <mergeCell ref="AU11:AU20"/>
    <mergeCell ref="O21:O25"/>
    <mergeCell ref="P21:P25"/>
    <mergeCell ref="Q21:Q25"/>
    <mergeCell ref="R21:R25"/>
    <mergeCell ref="S21:S25"/>
    <mergeCell ref="T21:T25"/>
    <mergeCell ref="I21:I30"/>
    <mergeCell ref="J21:J30"/>
    <mergeCell ref="K21:K30"/>
    <mergeCell ref="L21:L30"/>
    <mergeCell ref="M21:M30"/>
    <mergeCell ref="N21:N30"/>
    <mergeCell ref="AA21:AA25"/>
    <mergeCell ref="AB21:AB25"/>
    <mergeCell ref="AC21:AC25"/>
    <mergeCell ref="AD21:AD25"/>
    <mergeCell ref="AE21:AE25"/>
    <mergeCell ref="AF21:AF25"/>
    <mergeCell ref="U21:U25"/>
    <mergeCell ref="V21:V25"/>
    <mergeCell ref="W21:W25"/>
    <mergeCell ref="X21:X25"/>
    <mergeCell ref="Y21:Y25"/>
    <mergeCell ref="Z21:Z25"/>
    <mergeCell ref="AO21:AO30"/>
    <mergeCell ref="AP21:AP30"/>
    <mergeCell ref="AQ21:AQ30"/>
    <mergeCell ref="AR21:AR30"/>
    <mergeCell ref="AG21:AG25"/>
    <mergeCell ref="AH21:AH25"/>
    <mergeCell ref="AI21:AI25"/>
    <mergeCell ref="AJ21:AJ25"/>
    <mergeCell ref="AK21:AK25"/>
    <mergeCell ref="AL21:AL25"/>
    <mergeCell ref="W26:W30"/>
    <mergeCell ref="X26:X30"/>
    <mergeCell ref="Y26:Y30"/>
    <mergeCell ref="Z26:Z30"/>
    <mergeCell ref="AY21:AY25"/>
    <mergeCell ref="AZ21:AZ25"/>
    <mergeCell ref="BA21:BA25"/>
    <mergeCell ref="BB21:BB25"/>
    <mergeCell ref="O26:O30"/>
    <mergeCell ref="P26:P30"/>
    <mergeCell ref="Q26:Q30"/>
    <mergeCell ref="R26:R30"/>
    <mergeCell ref="S26:S30"/>
    <mergeCell ref="T26:T30"/>
    <mergeCell ref="AS21:AS30"/>
    <mergeCell ref="AT21:AT30"/>
    <mergeCell ref="AU21:AU30"/>
    <mergeCell ref="AV21:AV30"/>
    <mergeCell ref="AW21:AW25"/>
    <mergeCell ref="AX21:AX25"/>
    <mergeCell ref="AW26:AW30"/>
    <mergeCell ref="AX26:AX30"/>
    <mergeCell ref="AM21:AM30"/>
    <mergeCell ref="AN21:AN30"/>
    <mergeCell ref="AY26:AY30"/>
    <mergeCell ref="AZ26:AZ30"/>
    <mergeCell ref="BA26:BA30"/>
    <mergeCell ref="BB26:BB30"/>
    <mergeCell ref="A31:A35"/>
    <mergeCell ref="B31:B35"/>
    <mergeCell ref="C31:C35"/>
    <mergeCell ref="D31:D35"/>
    <mergeCell ref="E31:E35"/>
    <mergeCell ref="F31:F35"/>
    <mergeCell ref="AG26:AG30"/>
    <mergeCell ref="AH26:AH30"/>
    <mergeCell ref="AI26:AI30"/>
    <mergeCell ref="AJ26:AJ30"/>
    <mergeCell ref="AK26:AK30"/>
    <mergeCell ref="AL26:AL30"/>
    <mergeCell ref="AA26:AA30"/>
    <mergeCell ref="AB26:AB30"/>
    <mergeCell ref="AC26:AC30"/>
    <mergeCell ref="AD26:AD30"/>
    <mergeCell ref="AE26:AE30"/>
    <mergeCell ref="AF26:AF30"/>
    <mergeCell ref="U26:U30"/>
    <mergeCell ref="V26:V30"/>
    <mergeCell ref="M31:M35"/>
    <mergeCell ref="N31:N35"/>
    <mergeCell ref="O31:O35"/>
    <mergeCell ref="P31:P35"/>
    <mergeCell ref="Q31:Q35"/>
    <mergeCell ref="R31:R35"/>
    <mergeCell ref="G31:G35"/>
    <mergeCell ref="H31:H35"/>
    <mergeCell ref="I31:I35"/>
    <mergeCell ref="J31:J35"/>
    <mergeCell ref="K31:K35"/>
    <mergeCell ref="L31:L35"/>
    <mergeCell ref="AB31:AB35"/>
    <mergeCell ref="AC31:AC35"/>
    <mergeCell ref="AD31:AD35"/>
    <mergeCell ref="S31:S35"/>
    <mergeCell ref="T31:T35"/>
    <mergeCell ref="U31:U35"/>
    <mergeCell ref="V31:V35"/>
    <mergeCell ref="W31:W35"/>
    <mergeCell ref="X31:X35"/>
    <mergeCell ref="AZ31:AZ35"/>
    <mergeCell ref="BA31:BA35"/>
    <mergeCell ref="BB31:BB35"/>
    <mergeCell ref="AQ31:AQ35"/>
    <mergeCell ref="AR31:AR35"/>
    <mergeCell ref="AS31:AS35"/>
    <mergeCell ref="AT31:AT35"/>
    <mergeCell ref="AU31:AU35"/>
    <mergeCell ref="AV31:AV35"/>
    <mergeCell ref="A36:A40"/>
    <mergeCell ref="B36:B40"/>
    <mergeCell ref="C36:C40"/>
    <mergeCell ref="D36:D40"/>
    <mergeCell ref="E36:E40"/>
    <mergeCell ref="F36:F40"/>
    <mergeCell ref="AW31:AW35"/>
    <mergeCell ref="AX31:AX35"/>
    <mergeCell ref="AY31:AY35"/>
    <mergeCell ref="AK31:AK35"/>
    <mergeCell ref="AL31:AL35"/>
    <mergeCell ref="AM31:AM35"/>
    <mergeCell ref="AN31:AN35"/>
    <mergeCell ref="AO31:AO35"/>
    <mergeCell ref="AP31:AP35"/>
    <mergeCell ref="AE31:AE35"/>
    <mergeCell ref="AF31:AF35"/>
    <mergeCell ref="AG31:AG35"/>
    <mergeCell ref="AH31:AH35"/>
    <mergeCell ref="AI31:AI35"/>
    <mergeCell ref="AJ31:AJ35"/>
    <mergeCell ref="Y31:Y35"/>
    <mergeCell ref="Z31:Z35"/>
    <mergeCell ref="AA31:AA35"/>
    <mergeCell ref="M36:M40"/>
    <mergeCell ref="N36:N40"/>
    <mergeCell ref="O36:O40"/>
    <mergeCell ref="P36:P40"/>
    <mergeCell ref="Q36:Q40"/>
    <mergeCell ref="R36:R40"/>
    <mergeCell ref="G36:G40"/>
    <mergeCell ref="H36:H40"/>
    <mergeCell ref="I36:I40"/>
    <mergeCell ref="J36:J40"/>
    <mergeCell ref="K36:K40"/>
    <mergeCell ref="L36:L40"/>
    <mergeCell ref="Y36:Y40"/>
    <mergeCell ref="Z36:Z40"/>
    <mergeCell ref="AA36:AA40"/>
    <mergeCell ref="AB36:AB40"/>
    <mergeCell ref="AC36:AC40"/>
    <mergeCell ref="AD36:AD40"/>
    <mergeCell ref="S36:S40"/>
    <mergeCell ref="T36:T40"/>
    <mergeCell ref="U36:U40"/>
    <mergeCell ref="V36:V40"/>
    <mergeCell ref="W36:W40"/>
    <mergeCell ref="X36:X40"/>
    <mergeCell ref="AK36:AK40"/>
    <mergeCell ref="AL36:AL40"/>
    <mergeCell ref="AM36:AM40"/>
    <mergeCell ref="AN36:AN40"/>
    <mergeCell ref="AO36:AO40"/>
    <mergeCell ref="AP36:AP40"/>
    <mergeCell ref="AE36:AE40"/>
    <mergeCell ref="AF36:AF40"/>
    <mergeCell ref="AG36:AG40"/>
    <mergeCell ref="AH36:AH40"/>
    <mergeCell ref="AI36:AI40"/>
    <mergeCell ref="AJ36:AJ40"/>
    <mergeCell ref="AW36:AW40"/>
    <mergeCell ref="AX36:AX40"/>
    <mergeCell ref="AY36:AY40"/>
    <mergeCell ref="AZ36:AZ40"/>
    <mergeCell ref="BA36:BA40"/>
    <mergeCell ref="BB36:BB40"/>
    <mergeCell ref="AQ36:AQ40"/>
    <mergeCell ref="AR36:AR40"/>
    <mergeCell ref="AS36:AS40"/>
    <mergeCell ref="AT36:AT40"/>
    <mergeCell ref="AU36:AU40"/>
    <mergeCell ref="AV36:AV40"/>
  </mergeCells>
  <conditionalFormatting sqref="K11">
    <cfRule type="cellIs" dxfId="357" priority="111" operator="equal">
      <formula>"Rara Vez"</formula>
    </cfRule>
    <cfRule type="cellIs" dxfId="356" priority="110" operator="equal">
      <formula>"Improbable"</formula>
    </cfRule>
    <cfRule type="cellIs" dxfId="355" priority="109" operator="equal">
      <formula>"Posible"</formula>
    </cfRule>
    <cfRule type="cellIs" dxfId="354" priority="108" operator="equal">
      <formula>"Probable"</formula>
    </cfRule>
    <cfRule type="cellIs" dxfId="353" priority="107" operator="equal">
      <formula>"Casi seguro"</formula>
    </cfRule>
  </conditionalFormatting>
  <conditionalFormatting sqref="K21">
    <cfRule type="cellIs" dxfId="352" priority="83" operator="equal">
      <formula>"Casi seguro"</formula>
    </cfRule>
    <cfRule type="cellIs" dxfId="351" priority="84" operator="equal">
      <formula>"Probable"</formula>
    </cfRule>
    <cfRule type="cellIs" dxfId="350" priority="85" operator="equal">
      <formula>"Posible"</formula>
    </cfRule>
    <cfRule type="cellIs" dxfId="349" priority="87" operator="equal">
      <formula>"Rara Vez"</formula>
    </cfRule>
    <cfRule type="cellIs" dxfId="348" priority="86" operator="equal">
      <formula>"Improbable"</formula>
    </cfRule>
  </conditionalFormatting>
  <conditionalFormatting sqref="K31">
    <cfRule type="cellIs" dxfId="347" priority="61" operator="equal">
      <formula>"Posible"</formula>
    </cfRule>
    <cfRule type="cellIs" dxfId="346" priority="60" operator="equal">
      <formula>"Probable"</formula>
    </cfRule>
    <cfRule type="cellIs" dxfId="345" priority="59" operator="equal">
      <formula>"Casi seguro"</formula>
    </cfRule>
    <cfRule type="cellIs" dxfId="344" priority="62" operator="equal">
      <formula>"Improbable"</formula>
    </cfRule>
    <cfRule type="cellIs" dxfId="343" priority="63" operator="equal">
      <formula>"Rara Vez"</formula>
    </cfRule>
  </conditionalFormatting>
  <conditionalFormatting sqref="K36">
    <cfRule type="cellIs" dxfId="342" priority="35" operator="equal">
      <formula>"Casi seguro"</formula>
    </cfRule>
    <cfRule type="cellIs" dxfId="341" priority="39" operator="equal">
      <formula>"Rara Vez"</formula>
    </cfRule>
    <cfRule type="cellIs" dxfId="340" priority="36" operator="equal">
      <formula>"Probable"</formula>
    </cfRule>
    <cfRule type="cellIs" dxfId="339" priority="37" operator="equal">
      <formula>"Posible"</formula>
    </cfRule>
    <cfRule type="cellIs" dxfId="338" priority="38" operator="equal">
      <formula>"Improbable"</formula>
    </cfRule>
  </conditionalFormatting>
  <conditionalFormatting sqref="M11">
    <cfRule type="cellIs" dxfId="337" priority="106" operator="equal">
      <formula>"Moderado"</formula>
    </cfRule>
    <cfRule type="cellIs" dxfId="336" priority="104" operator="equal">
      <formula>"Catastrofico"</formula>
    </cfRule>
    <cfRule type="cellIs" dxfId="335" priority="105" operator="equal">
      <formula>"Mayor"</formula>
    </cfRule>
  </conditionalFormatting>
  <conditionalFormatting sqref="M21">
    <cfRule type="cellIs" dxfId="334" priority="81" operator="equal">
      <formula>"Mayor"</formula>
    </cfRule>
    <cfRule type="cellIs" dxfId="333" priority="80" operator="equal">
      <formula>"Catastrofico"</formula>
    </cfRule>
    <cfRule type="cellIs" dxfId="332" priority="82" operator="equal">
      <formula>"Moderado"</formula>
    </cfRule>
  </conditionalFormatting>
  <conditionalFormatting sqref="M31">
    <cfRule type="cellIs" dxfId="331" priority="56" operator="equal">
      <formula>"Catastrofico"</formula>
    </cfRule>
    <cfRule type="cellIs" dxfId="330" priority="58" operator="equal">
      <formula>"Moderado"</formula>
    </cfRule>
    <cfRule type="cellIs" dxfId="329" priority="57" operator="equal">
      <formula>"Mayor"</formula>
    </cfRule>
  </conditionalFormatting>
  <conditionalFormatting sqref="M36">
    <cfRule type="cellIs" dxfId="328" priority="32" operator="equal">
      <formula>"Catastrofico"</formula>
    </cfRule>
    <cfRule type="cellIs" dxfId="327" priority="33" operator="equal">
      <formula>"Mayor"</formula>
    </cfRule>
    <cfRule type="cellIs" dxfId="326" priority="34" operator="equal">
      <formula>"Moderado"</formula>
    </cfRule>
  </conditionalFormatting>
  <conditionalFormatting sqref="N11">
    <cfRule type="cellIs" dxfId="325" priority="101" operator="equal">
      <formula>"Alto"</formula>
    </cfRule>
    <cfRule type="cellIs" dxfId="324" priority="100" operator="equal">
      <formula>"Extremo"</formula>
    </cfRule>
    <cfRule type="cellIs" dxfId="323" priority="102" operator="equal">
      <formula>"Moderado"</formula>
    </cfRule>
    <cfRule type="cellIs" dxfId="322" priority="103" operator="equal">
      <formula>"Bajo"</formula>
    </cfRule>
  </conditionalFormatting>
  <conditionalFormatting sqref="N21">
    <cfRule type="cellIs" dxfId="321" priority="79" operator="equal">
      <formula>"Bajo"</formula>
    </cfRule>
    <cfRule type="cellIs" dxfId="320" priority="76" operator="equal">
      <formula>"Extremo"</formula>
    </cfRule>
    <cfRule type="cellIs" dxfId="319" priority="78" operator="equal">
      <formula>"Moderado"</formula>
    </cfRule>
    <cfRule type="cellIs" dxfId="318" priority="77" operator="equal">
      <formula>"Alto"</formula>
    </cfRule>
  </conditionalFormatting>
  <conditionalFormatting sqref="N31">
    <cfRule type="cellIs" dxfId="317" priority="52" operator="equal">
      <formula>"Extremo"</formula>
    </cfRule>
    <cfRule type="cellIs" dxfId="316" priority="55" operator="equal">
      <formula>"Bajo"</formula>
    </cfRule>
    <cfRule type="cellIs" dxfId="315" priority="54" operator="equal">
      <formula>"Moderado"</formula>
    </cfRule>
    <cfRule type="cellIs" dxfId="314" priority="53" operator="equal">
      <formula>"Alto"</formula>
    </cfRule>
  </conditionalFormatting>
  <conditionalFormatting sqref="N36">
    <cfRule type="cellIs" dxfId="313" priority="28" operator="equal">
      <formula>"Extremo"</formula>
    </cfRule>
    <cfRule type="cellIs" dxfId="312" priority="31" operator="equal">
      <formula>"Bajo"</formula>
    </cfRule>
    <cfRule type="cellIs" dxfId="311" priority="30" operator="equal">
      <formula>"Moderado"</formula>
    </cfRule>
    <cfRule type="cellIs" dxfId="310" priority="29" operator="equal">
      <formula>"Alto"</formula>
    </cfRule>
  </conditionalFormatting>
  <conditionalFormatting sqref="AG11 AG16">
    <cfRule type="cellIs" dxfId="309" priority="11" operator="equal">
      <formula>"Catastrofico"</formula>
    </cfRule>
    <cfRule type="cellIs" dxfId="308" priority="13" operator="equal">
      <formula>"Moderado"</formula>
    </cfRule>
    <cfRule type="cellIs" dxfId="307" priority="15" operator="equal">
      <formula>"Leve"</formula>
    </cfRule>
    <cfRule type="cellIs" dxfId="306" priority="14" operator="equal">
      <formula>"Menor"</formula>
    </cfRule>
    <cfRule type="cellIs" dxfId="305" priority="12" operator="equal">
      <formula>"Mayor"</formula>
    </cfRule>
  </conditionalFormatting>
  <conditionalFormatting sqref="AG21">
    <cfRule type="cellIs" dxfId="304" priority="6" operator="equal">
      <formula>"Catastrofico"</formula>
    </cfRule>
    <cfRule type="cellIs" dxfId="303" priority="7" operator="equal">
      <formula>"Mayor"</formula>
    </cfRule>
    <cfRule type="cellIs" dxfId="302" priority="8" operator="equal">
      <formula>"Moderado"</formula>
    </cfRule>
    <cfRule type="cellIs" dxfId="301" priority="9" operator="equal">
      <formula>"Menor"</formula>
    </cfRule>
    <cfRule type="cellIs" dxfId="300" priority="10" operator="equal">
      <formula>"Leve"</formula>
    </cfRule>
  </conditionalFormatting>
  <conditionalFormatting sqref="AG26">
    <cfRule type="cellIs" dxfId="299" priority="1" operator="equal">
      <formula>"Catastrofico"</formula>
    </cfRule>
    <cfRule type="cellIs" dxfId="298" priority="5" operator="equal">
      <formula>"Leve"</formula>
    </cfRule>
    <cfRule type="cellIs" dxfId="297" priority="2" operator="equal">
      <formula>"Mayor"</formula>
    </cfRule>
    <cfRule type="cellIs" dxfId="296" priority="3" operator="equal">
      <formula>"Moderado"</formula>
    </cfRule>
    <cfRule type="cellIs" dxfId="295" priority="4" operator="equal">
      <formula>"Menor"</formula>
    </cfRule>
  </conditionalFormatting>
  <conditionalFormatting sqref="AS11">
    <cfRule type="cellIs" dxfId="294" priority="98" operator="equal">
      <formula>"Improbable"</formula>
    </cfRule>
    <cfRule type="cellIs" dxfId="293" priority="99" operator="equal">
      <formula>"Rara Vez"</formula>
    </cfRule>
    <cfRule type="cellIs" dxfId="292" priority="97" operator="equal">
      <formula>"Posible"</formula>
    </cfRule>
    <cfRule type="cellIs" dxfId="291" priority="96" operator="equal">
      <formula>"Probable"</formula>
    </cfRule>
    <cfRule type="cellIs" dxfId="290" priority="95" operator="equal">
      <formula>"Casi seguro"</formula>
    </cfRule>
  </conditionalFormatting>
  <conditionalFormatting sqref="AS21">
    <cfRule type="cellIs" dxfId="289" priority="72" operator="equal">
      <formula>"Probable"</formula>
    </cfRule>
    <cfRule type="cellIs" dxfId="288" priority="74" operator="equal">
      <formula>"Improbable"</formula>
    </cfRule>
    <cfRule type="cellIs" dxfId="287" priority="71" operator="equal">
      <formula>"Casi seguro"</formula>
    </cfRule>
    <cfRule type="cellIs" dxfId="286" priority="75" operator="equal">
      <formula>"Rara Vez"</formula>
    </cfRule>
    <cfRule type="cellIs" dxfId="285" priority="73" operator="equal">
      <formula>"Posible"</formula>
    </cfRule>
  </conditionalFormatting>
  <conditionalFormatting sqref="AS31">
    <cfRule type="cellIs" dxfId="284" priority="51" operator="equal">
      <formula>"Rara Vez"</formula>
    </cfRule>
    <cfRule type="cellIs" dxfId="283" priority="47" operator="equal">
      <formula>"Casi seguro"</formula>
    </cfRule>
    <cfRule type="cellIs" dxfId="282" priority="48" operator="equal">
      <formula>"Probable"</formula>
    </cfRule>
    <cfRule type="cellIs" dxfId="281" priority="49" operator="equal">
      <formula>"Posible"</formula>
    </cfRule>
    <cfRule type="cellIs" dxfId="280" priority="50" operator="equal">
      <formula>"Improbable"</formula>
    </cfRule>
  </conditionalFormatting>
  <conditionalFormatting sqref="AS36">
    <cfRule type="cellIs" dxfId="279" priority="23" operator="equal">
      <formula>"Casi seguro"</formula>
    </cfRule>
    <cfRule type="cellIs" dxfId="278" priority="26" operator="equal">
      <formula>"Improbable"</formula>
    </cfRule>
    <cfRule type="cellIs" dxfId="277" priority="25" operator="equal">
      <formula>"Posible"</formula>
    </cfRule>
    <cfRule type="cellIs" dxfId="276" priority="24" operator="equal">
      <formula>"Probable"</formula>
    </cfRule>
    <cfRule type="cellIs" dxfId="275" priority="27" operator="equal">
      <formula>"Rara Vez"</formula>
    </cfRule>
  </conditionalFormatting>
  <conditionalFormatting sqref="AT11">
    <cfRule type="cellIs" dxfId="274" priority="92" operator="equal">
      <formula>"Catastrofico"</formula>
    </cfRule>
    <cfRule type="cellIs" dxfId="273" priority="93" operator="equal">
      <formula>"Mayor"</formula>
    </cfRule>
    <cfRule type="cellIs" dxfId="272" priority="94" operator="equal">
      <formula>"Moderado"</formula>
    </cfRule>
  </conditionalFormatting>
  <conditionalFormatting sqref="AT21">
    <cfRule type="cellIs" dxfId="271" priority="70" operator="equal">
      <formula>"Moderado"</formula>
    </cfRule>
    <cfRule type="cellIs" dxfId="270" priority="69" operator="equal">
      <formula>"Mayor"</formula>
    </cfRule>
    <cfRule type="cellIs" dxfId="269" priority="68" operator="equal">
      <formula>"Catastrofico"</formula>
    </cfRule>
  </conditionalFormatting>
  <conditionalFormatting sqref="AT31">
    <cfRule type="cellIs" dxfId="268" priority="45" operator="equal">
      <formula>"Mayor"</formula>
    </cfRule>
    <cfRule type="cellIs" dxfId="267" priority="46" operator="equal">
      <formula>"Moderado"</formula>
    </cfRule>
    <cfRule type="cellIs" dxfId="266" priority="44" operator="equal">
      <formula>"Catastrofico"</formula>
    </cfRule>
  </conditionalFormatting>
  <conditionalFormatting sqref="AT36">
    <cfRule type="cellIs" dxfId="265" priority="20" operator="equal">
      <formula>"Catastrofico"</formula>
    </cfRule>
    <cfRule type="cellIs" dxfId="264" priority="21" operator="equal">
      <formula>"Mayor"</formula>
    </cfRule>
    <cfRule type="cellIs" dxfId="263" priority="22" operator="equal">
      <formula>"Moderado"</formula>
    </cfRule>
  </conditionalFormatting>
  <conditionalFormatting sqref="AU11">
    <cfRule type="cellIs" dxfId="262" priority="88" operator="equal">
      <formula>"Extremo"</formula>
    </cfRule>
    <cfRule type="cellIs" dxfId="261" priority="90" operator="equal">
      <formula>"Moderado"</formula>
    </cfRule>
    <cfRule type="cellIs" dxfId="260" priority="91" operator="equal">
      <formula>"Bajo"</formula>
    </cfRule>
    <cfRule type="cellIs" dxfId="259" priority="89" operator="equal">
      <formula>"Alto"</formula>
    </cfRule>
  </conditionalFormatting>
  <conditionalFormatting sqref="AU21">
    <cfRule type="cellIs" dxfId="258" priority="67" operator="equal">
      <formula>"Bajo"</formula>
    </cfRule>
    <cfRule type="cellIs" dxfId="257" priority="66" operator="equal">
      <formula>"Moderado"</formula>
    </cfRule>
    <cfRule type="cellIs" dxfId="256" priority="64" operator="equal">
      <formula>"Extremo"</formula>
    </cfRule>
    <cfRule type="cellIs" dxfId="255" priority="65" operator="equal">
      <formula>"Alto"</formula>
    </cfRule>
  </conditionalFormatting>
  <conditionalFormatting sqref="AU31">
    <cfRule type="cellIs" dxfId="254" priority="42" operator="equal">
      <formula>"Moderado"</formula>
    </cfRule>
    <cfRule type="cellIs" dxfId="253" priority="40" operator="equal">
      <formula>"Extremo"</formula>
    </cfRule>
    <cfRule type="cellIs" dxfId="252" priority="41" operator="equal">
      <formula>"Alto"</formula>
    </cfRule>
    <cfRule type="cellIs" dxfId="251" priority="43" operator="equal">
      <formula>"Bajo"</formula>
    </cfRule>
  </conditionalFormatting>
  <conditionalFormatting sqref="AU36">
    <cfRule type="cellIs" dxfId="250" priority="16" operator="equal">
      <formula>"Extremo"</formula>
    </cfRule>
    <cfRule type="cellIs" dxfId="249" priority="18" operator="equal">
      <formula>"Moderado"</formula>
    </cfRule>
    <cfRule type="cellIs" dxfId="248" priority="19" operator="equal">
      <formula>"Bajo"</formula>
    </cfRule>
    <cfRule type="cellIs" dxfId="247" priority="17" operator="equal">
      <formula>"Alto"</formula>
    </cfRule>
  </conditionalFormatting>
  <dataValidations count="12">
    <dataValidation type="list" allowBlank="1" showInputMessage="1" showErrorMessage="1" sqref="R5" xr:uid="{00000000-0002-0000-1700-000000000000}">
      <formula1>"Estrategico,Misional,Apoyo"</formula1>
    </dataValidation>
    <dataValidation type="list" allowBlank="1" showInputMessage="1" showErrorMessage="1" sqref="I11 I21 I31:I40" xr:uid="{00000000-0002-0000-1700-000001000000}">
      <formula1>"N/A, Mas de 1 vez al año,Al menos 1 vez en el ultimo año,Al menos 1 vez en los ultimos 2 años,Al menos 1 vez en los ultimos 5 años,No se ha presentado en los ultimos 5 años"</formula1>
    </dataValidation>
    <dataValidation type="list" allowBlank="1" showInputMessage="1" showErrorMessage="1" sqref="G11 G21 G31:G40" xr:uid="{00000000-0002-0000-1700-000002000000}">
      <formula1>"CORRUPCION,NA"</formula1>
    </dataValidation>
    <dataValidation type="list" allowBlank="1" showInputMessage="1" showErrorMessage="1" sqref="AO11 AO21 AO26 AO31 AO36" xr:uid="{00000000-0002-0000-1700-000003000000}">
      <formula1>"directamente,no disminuye"</formula1>
    </dataValidation>
    <dataValidation type="list" allowBlank="1" showInputMessage="1" showErrorMessage="1" sqref="AG11 AG16 AG21:AG40" xr:uid="{00000000-0002-0000-1700-000004000000}">
      <formula1>"NA,El control se ejecuta de manera consistente por parte del responsable,El control se ejecuta algunas veces por parte del responsable,El control no se ejecuta por parte del responsable"</formula1>
    </dataValidation>
    <dataValidation type="list" allowBlank="1" showInputMessage="1" showErrorMessage="1" sqref="AC11 AC16 AC21:AC40" xr:uid="{00000000-0002-0000-1700-000005000000}">
      <formula1>"Completa,Incompleta,No existe,NA"</formula1>
    </dataValidation>
    <dataValidation type="list" allowBlank="1" showInputMessage="1" showErrorMessage="1" sqref="AA11 AA16 AA21:AA40" xr:uid="{00000000-0002-0000-1700-000006000000}">
      <formula1>"NA,Se investigan y resuelven oportunamente,No se investigan y resuelven oportunamente"</formula1>
    </dataValidation>
    <dataValidation type="list" allowBlank="1" showInputMessage="1" showErrorMessage="1" sqref="Y11 Y16 Y21:Y40" xr:uid="{00000000-0002-0000-1700-000007000000}">
      <formula1>"Confiable,No confiable,NA"</formula1>
    </dataValidation>
    <dataValidation type="list" allowBlank="1" showInputMessage="1" showErrorMessage="1" sqref="W11 W16 W21:W40" xr:uid="{00000000-0002-0000-1700-000008000000}">
      <formula1>"Prevenir, Detectar,No es control,NA"</formula1>
    </dataValidation>
    <dataValidation type="list" allowBlank="1" showInputMessage="1" showErrorMessage="1" sqref="U11 U16 U21:U40" xr:uid="{00000000-0002-0000-1700-000009000000}">
      <formula1>"Oportuna, Inoportuna,NA"</formula1>
    </dataValidation>
    <dataValidation type="list" allowBlank="1" showInputMessage="1" showErrorMessage="1" sqref="S11 S16 S21:S40" xr:uid="{00000000-0002-0000-1700-00000A000000}">
      <formula1>"Adecuado, Inadecuado,NA"</formula1>
    </dataValidation>
    <dataValidation type="list" allowBlank="1" showInputMessage="1" showErrorMessage="1" sqref="Q11 Q16 Q21 Q26 Q31 Q36" xr:uid="{00000000-0002-0000-1700-00000B000000}">
      <formula1>"Asignado, No Asignado,NA"</formula1>
    </dataValidation>
  </dataValidation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Y26"/>
  <sheetViews>
    <sheetView zoomScale="80" zoomScaleNormal="80" workbookViewId="0">
      <selection activeCell="F11" sqref="F11:F14"/>
    </sheetView>
  </sheetViews>
  <sheetFormatPr baseColWidth="10" defaultRowHeight="15"/>
  <cols>
    <col min="1" max="1" width="5.1640625" customWidth="1"/>
    <col min="2" max="2" width="28" customWidth="1"/>
    <col min="3" max="3" width="18.6640625" customWidth="1"/>
    <col min="4" max="4" width="45.5" customWidth="1"/>
    <col min="5" max="5" width="58.1640625" customWidth="1"/>
    <col min="6" max="6" width="37" customWidth="1"/>
    <col min="7" max="7" width="12.5" customWidth="1"/>
    <col min="8" max="8" width="14.33203125" customWidth="1"/>
    <col min="9" max="9" width="13.83203125" customWidth="1"/>
    <col min="10" max="10" width="14.6640625" customWidth="1"/>
    <col min="11" max="11" width="16.6640625" customWidth="1"/>
    <col min="12" max="12" width="80.6640625" customWidth="1"/>
    <col min="13" max="13" width="13.33203125" customWidth="1"/>
    <col min="14" max="15" width="12.1640625" customWidth="1"/>
    <col min="16" max="17" width="13.5" customWidth="1"/>
    <col min="18" max="18" width="12.1640625" customWidth="1"/>
    <col min="19" max="19" width="19.83203125" customWidth="1"/>
    <col min="20" max="20" width="81" customWidth="1"/>
    <col min="21" max="21" width="18.33203125" customWidth="1"/>
    <col min="22" max="22" width="18.5" customWidth="1"/>
    <col min="23" max="23" width="37.5" customWidth="1"/>
    <col min="24" max="24" width="18.6640625" customWidth="1"/>
    <col min="25" max="25" width="18.5" customWidth="1"/>
  </cols>
  <sheetData>
    <row r="1" spans="1:25" ht="20">
      <c r="A1" s="609"/>
      <c r="B1" s="609"/>
      <c r="C1" s="620" t="s">
        <v>55</v>
      </c>
      <c r="D1" s="620"/>
      <c r="E1" s="620"/>
      <c r="F1" s="620"/>
      <c r="G1" s="620"/>
      <c r="H1" s="620"/>
      <c r="I1" s="620"/>
      <c r="J1" s="620"/>
      <c r="K1" s="620"/>
      <c r="L1" s="620"/>
      <c r="M1" s="620"/>
      <c r="N1" s="620"/>
      <c r="O1" s="620"/>
      <c r="P1" s="620"/>
      <c r="Q1" s="620"/>
      <c r="R1" s="620"/>
      <c r="S1" s="620"/>
      <c r="T1" s="620"/>
      <c r="U1" s="620"/>
      <c r="V1" s="620"/>
      <c r="W1" s="620"/>
      <c r="X1" s="621" t="s">
        <v>56</v>
      </c>
      <c r="Y1" s="622"/>
    </row>
    <row r="2" spans="1:25" ht="20">
      <c r="A2" s="609"/>
      <c r="B2" s="609"/>
      <c r="C2" s="620" t="s">
        <v>585</v>
      </c>
      <c r="D2" s="620"/>
      <c r="E2" s="620"/>
      <c r="F2" s="620"/>
      <c r="G2" s="620"/>
      <c r="H2" s="620"/>
      <c r="I2" s="620"/>
      <c r="J2" s="620"/>
      <c r="K2" s="620"/>
      <c r="L2" s="620"/>
      <c r="M2" s="620"/>
      <c r="N2" s="620"/>
      <c r="O2" s="620"/>
      <c r="P2" s="620"/>
      <c r="Q2" s="620"/>
      <c r="R2" s="620"/>
      <c r="S2" s="620"/>
      <c r="T2" s="620"/>
      <c r="U2" s="620"/>
      <c r="V2" s="620"/>
      <c r="W2" s="620"/>
      <c r="X2" s="621" t="s">
        <v>122</v>
      </c>
      <c r="Y2" s="621"/>
    </row>
    <row r="3" spans="1:25" ht="20">
      <c r="A3" s="609"/>
      <c r="B3" s="609"/>
      <c r="C3" s="620" t="s">
        <v>586</v>
      </c>
      <c r="D3" s="620"/>
      <c r="E3" s="620"/>
      <c r="F3" s="620"/>
      <c r="G3" s="620"/>
      <c r="H3" s="620"/>
      <c r="I3" s="620"/>
      <c r="J3" s="620"/>
      <c r="K3" s="620"/>
      <c r="L3" s="620"/>
      <c r="M3" s="620"/>
      <c r="N3" s="620"/>
      <c r="O3" s="620"/>
      <c r="P3" s="620"/>
      <c r="Q3" s="620"/>
      <c r="R3" s="620"/>
      <c r="S3" s="620"/>
      <c r="T3" s="620"/>
      <c r="U3" s="620"/>
      <c r="V3" s="620"/>
      <c r="W3" s="620"/>
      <c r="X3" s="621" t="s">
        <v>587</v>
      </c>
      <c r="Y3" s="621"/>
    </row>
    <row r="4" spans="1:25" ht="20">
      <c r="A4" s="609"/>
      <c r="B4" s="609"/>
      <c r="C4" s="620" t="s">
        <v>588</v>
      </c>
      <c r="D4" s="620"/>
      <c r="E4" s="620"/>
      <c r="F4" s="620"/>
      <c r="G4" s="620"/>
      <c r="H4" s="620"/>
      <c r="I4" s="620"/>
      <c r="J4" s="620"/>
      <c r="K4" s="620"/>
      <c r="L4" s="620"/>
      <c r="M4" s="620"/>
      <c r="N4" s="620"/>
      <c r="O4" s="620"/>
      <c r="P4" s="620"/>
      <c r="Q4" s="620"/>
      <c r="R4" s="620"/>
      <c r="S4" s="620"/>
      <c r="T4" s="620"/>
      <c r="U4" s="620"/>
      <c r="V4" s="620"/>
      <c r="W4" s="620"/>
      <c r="X4" s="621" t="s">
        <v>59</v>
      </c>
      <c r="Y4" s="621"/>
    </row>
    <row r="5" spans="1:25" ht="16">
      <c r="A5" s="609"/>
      <c r="B5" s="609"/>
      <c r="C5" s="609"/>
      <c r="D5" s="609"/>
      <c r="E5" s="609"/>
      <c r="F5" s="609"/>
      <c r="G5" s="609"/>
      <c r="H5" s="609"/>
      <c r="I5" s="609"/>
      <c r="J5" s="609"/>
      <c r="K5" s="609"/>
      <c r="L5" s="609"/>
      <c r="M5" s="609"/>
      <c r="N5" s="609"/>
      <c r="O5" s="609"/>
      <c r="P5" s="609"/>
      <c r="Q5" s="609"/>
      <c r="R5" s="609"/>
      <c r="S5" s="609"/>
      <c r="T5" s="609"/>
      <c r="U5" s="609"/>
      <c r="V5" s="609"/>
      <c r="W5" s="609"/>
      <c r="X5" s="609"/>
      <c r="Y5" s="609"/>
    </row>
    <row r="6" spans="1:25" ht="17">
      <c r="A6" s="610" t="s">
        <v>589</v>
      </c>
      <c r="B6" s="610"/>
      <c r="C6" s="610"/>
      <c r="D6" s="610"/>
      <c r="E6" s="792" t="s">
        <v>828</v>
      </c>
      <c r="F6" s="792"/>
      <c r="G6" s="792"/>
      <c r="H6" s="792"/>
      <c r="I6" s="792"/>
      <c r="J6" s="792"/>
      <c r="K6" s="792"/>
      <c r="L6" s="138" t="s">
        <v>126</v>
      </c>
      <c r="M6" s="793"/>
      <c r="N6" s="794"/>
      <c r="O6" s="794"/>
      <c r="P6" s="794"/>
      <c r="Q6" s="794"/>
      <c r="R6" s="794"/>
      <c r="S6" s="795"/>
      <c r="T6" s="615" t="s">
        <v>592</v>
      </c>
      <c r="U6" s="616"/>
      <c r="V6" s="617"/>
      <c r="W6" s="796"/>
      <c r="X6" s="796"/>
      <c r="Y6" s="796"/>
    </row>
    <row r="7" spans="1:25" ht="17">
      <c r="A7" s="610" t="s">
        <v>131</v>
      </c>
      <c r="B7" s="610"/>
      <c r="C7" s="610"/>
      <c r="D7" s="610"/>
      <c r="E7" s="797" t="s">
        <v>829</v>
      </c>
      <c r="F7" s="797"/>
      <c r="G7" s="797"/>
      <c r="H7" s="797"/>
      <c r="I7" s="797"/>
      <c r="J7" s="797"/>
      <c r="K7" s="797"/>
      <c r="L7" s="139" t="s">
        <v>595</v>
      </c>
      <c r="M7" s="793">
        <v>2023</v>
      </c>
      <c r="N7" s="794"/>
      <c r="O7" s="794"/>
      <c r="P7" s="794"/>
      <c r="Q7" s="794"/>
      <c r="R7" s="794"/>
      <c r="S7" s="794"/>
      <c r="T7" s="794"/>
      <c r="U7" s="794"/>
      <c r="V7" s="794"/>
      <c r="W7" s="794"/>
      <c r="X7" s="794"/>
      <c r="Y7" s="795"/>
    </row>
    <row r="8" spans="1:25" ht="26">
      <c r="A8" s="624" t="s">
        <v>596</v>
      </c>
      <c r="B8" s="625"/>
      <c r="C8" s="625"/>
      <c r="D8" s="625"/>
      <c r="E8" s="625"/>
      <c r="F8" s="625"/>
      <c r="G8" s="625"/>
      <c r="H8" s="625"/>
      <c r="I8" s="625"/>
      <c r="J8" s="625"/>
      <c r="K8" s="625"/>
      <c r="L8" s="625"/>
      <c r="M8" s="625"/>
      <c r="N8" s="625"/>
      <c r="O8" s="625"/>
      <c r="P8" s="625"/>
      <c r="Q8" s="625"/>
      <c r="R8" s="625"/>
      <c r="S8" s="625"/>
      <c r="T8" s="625"/>
      <c r="U8" s="625"/>
      <c r="V8" s="625"/>
      <c r="W8" s="625"/>
      <c r="X8" s="625"/>
      <c r="Y8" s="626"/>
    </row>
    <row r="9" spans="1:25">
      <c r="A9" s="627" t="s">
        <v>597</v>
      </c>
      <c r="B9" s="628" t="s">
        <v>598</v>
      </c>
      <c r="C9" s="629" t="s">
        <v>599</v>
      </c>
      <c r="D9" s="627" t="s">
        <v>600</v>
      </c>
      <c r="E9" s="627" t="s">
        <v>601</v>
      </c>
      <c r="F9" s="627" t="s">
        <v>602</v>
      </c>
      <c r="G9" s="627" t="s">
        <v>603</v>
      </c>
      <c r="H9" s="627"/>
      <c r="I9" s="627"/>
      <c r="J9" s="630" t="s">
        <v>604</v>
      </c>
      <c r="K9" s="630" t="s">
        <v>605</v>
      </c>
      <c r="L9" s="140" t="s">
        <v>606</v>
      </c>
      <c r="M9" s="632" t="s">
        <v>607</v>
      </c>
      <c r="N9" s="633"/>
      <c r="O9" s="634"/>
      <c r="P9" s="632" t="s">
        <v>608</v>
      </c>
      <c r="Q9" s="633"/>
      <c r="R9" s="634"/>
      <c r="S9" s="630" t="s">
        <v>604</v>
      </c>
      <c r="T9" s="627" t="s">
        <v>31</v>
      </c>
      <c r="U9" s="627" t="s">
        <v>32</v>
      </c>
      <c r="V9" s="627" t="s">
        <v>33</v>
      </c>
      <c r="W9" s="627" t="s">
        <v>34</v>
      </c>
      <c r="X9" s="627" t="s">
        <v>35</v>
      </c>
      <c r="Y9" s="627" t="s">
        <v>36</v>
      </c>
    </row>
    <row r="10" spans="1:25" ht="66">
      <c r="A10" s="627"/>
      <c r="B10" s="627"/>
      <c r="C10" s="629"/>
      <c r="D10" s="627"/>
      <c r="E10" s="627"/>
      <c r="F10" s="627"/>
      <c r="G10" s="141" t="s">
        <v>609</v>
      </c>
      <c r="H10" s="142" t="s">
        <v>610</v>
      </c>
      <c r="I10" s="141" t="s">
        <v>611</v>
      </c>
      <c r="J10" s="631"/>
      <c r="K10" s="630"/>
      <c r="L10" s="140" t="s">
        <v>612</v>
      </c>
      <c r="M10" s="143" t="s">
        <v>613</v>
      </c>
      <c r="N10" s="143" t="s">
        <v>614</v>
      </c>
      <c r="O10" s="143" t="s">
        <v>615</v>
      </c>
      <c r="P10" s="143" t="s">
        <v>616</v>
      </c>
      <c r="Q10" s="143" t="s">
        <v>617</v>
      </c>
      <c r="R10" s="143" t="s">
        <v>618</v>
      </c>
      <c r="S10" s="635"/>
      <c r="T10" s="627"/>
      <c r="U10" s="627"/>
      <c r="V10" s="627"/>
      <c r="W10" s="627"/>
      <c r="X10" s="627"/>
      <c r="Y10" s="627"/>
    </row>
    <row r="11" spans="1:25" ht="85">
      <c r="A11" s="644">
        <v>1</v>
      </c>
      <c r="B11" s="853" t="s">
        <v>830</v>
      </c>
      <c r="C11" s="800" t="s">
        <v>620</v>
      </c>
      <c r="D11" s="854" t="s">
        <v>831</v>
      </c>
      <c r="E11" s="253" t="s">
        <v>832</v>
      </c>
      <c r="F11" s="857" t="s">
        <v>833</v>
      </c>
      <c r="G11" s="254">
        <v>1</v>
      </c>
      <c r="H11" s="255" t="s">
        <v>451</v>
      </c>
      <c r="I11" s="254" t="s">
        <v>707</v>
      </c>
      <c r="J11" s="815" t="s">
        <v>625</v>
      </c>
      <c r="K11" s="256" t="s">
        <v>626</v>
      </c>
      <c r="L11" s="85" t="s">
        <v>279</v>
      </c>
      <c r="M11" s="222">
        <v>105</v>
      </c>
      <c r="N11" s="164" t="str">
        <f>IF(M11&lt;=85,"Débil",IF(AND(M11&gt;=86,M11&lt;=95),"Moderado",IF(M11&gt;=96,"Fuerte")))</f>
        <v>Fuerte</v>
      </c>
      <c r="O11" s="818" t="s">
        <v>489</v>
      </c>
      <c r="P11" s="207">
        <v>1</v>
      </c>
      <c r="Q11" s="198" t="str">
        <f>H11</f>
        <v>Moderado</v>
      </c>
      <c r="R11" s="198" t="s">
        <v>707</v>
      </c>
      <c r="S11" s="864" t="s">
        <v>625</v>
      </c>
      <c r="T11" s="861" t="s">
        <v>834</v>
      </c>
      <c r="U11" s="865">
        <v>44927</v>
      </c>
      <c r="V11" s="865">
        <v>45291</v>
      </c>
      <c r="W11" s="850" t="s">
        <v>835</v>
      </c>
      <c r="X11" s="861" t="s">
        <v>836</v>
      </c>
      <c r="Y11" s="863" t="s">
        <v>837</v>
      </c>
    </row>
    <row r="12" spans="1:25" ht="85">
      <c r="A12" s="675"/>
      <c r="B12" s="799"/>
      <c r="C12" s="800"/>
      <c r="D12" s="855"/>
      <c r="E12" s="257" t="s">
        <v>288</v>
      </c>
      <c r="F12" s="858"/>
      <c r="G12" s="254">
        <v>1</v>
      </c>
      <c r="H12" s="255" t="s">
        <v>451</v>
      </c>
      <c r="I12" s="151" t="s">
        <v>707</v>
      </c>
      <c r="J12" s="823"/>
      <c r="K12" s="237" t="s">
        <v>737</v>
      </c>
      <c r="L12" s="82" t="s">
        <v>281</v>
      </c>
      <c r="M12" s="82">
        <v>105</v>
      </c>
      <c r="N12" s="164" t="str">
        <f t="shared" ref="N12:N26" si="0">IF(M12&lt;=85,"Débil",IF(AND(M12&gt;=86,M12&lt;=95),"Moderado",IF(M12&gt;=96,"Fuerte")))</f>
        <v>Fuerte</v>
      </c>
      <c r="O12" s="818"/>
      <c r="P12" s="207">
        <v>1</v>
      </c>
      <c r="Q12" s="198" t="str">
        <f t="shared" ref="Q12:Q26" si="1">H12</f>
        <v>Moderado</v>
      </c>
      <c r="R12" s="198" t="s">
        <v>707</v>
      </c>
      <c r="S12" s="808"/>
      <c r="T12" s="862"/>
      <c r="U12" s="866"/>
      <c r="V12" s="866"/>
      <c r="W12" s="851"/>
      <c r="X12" s="862"/>
      <c r="Y12" s="860"/>
    </row>
    <row r="13" spans="1:25" ht="51">
      <c r="A13" s="675"/>
      <c r="B13" s="799"/>
      <c r="C13" s="800"/>
      <c r="D13" s="855"/>
      <c r="E13" s="257" t="s">
        <v>838</v>
      </c>
      <c r="F13" s="858"/>
      <c r="G13" s="254">
        <v>1</v>
      </c>
      <c r="H13" s="255" t="s">
        <v>451</v>
      </c>
      <c r="I13" s="151" t="s">
        <v>707</v>
      </c>
      <c r="J13" s="823"/>
      <c r="K13" s="237" t="s">
        <v>626</v>
      </c>
      <c r="L13" s="82" t="s">
        <v>282</v>
      </c>
      <c r="M13" s="82">
        <v>105</v>
      </c>
      <c r="N13" s="164" t="str">
        <f t="shared" si="0"/>
        <v>Fuerte</v>
      </c>
      <c r="O13" s="818"/>
      <c r="P13" s="207">
        <v>1</v>
      </c>
      <c r="Q13" s="198" t="str">
        <f t="shared" si="1"/>
        <v>Moderado</v>
      </c>
      <c r="R13" s="198"/>
      <c r="S13" s="808"/>
      <c r="T13" s="862"/>
      <c r="U13" s="866"/>
      <c r="V13" s="866"/>
      <c r="W13" s="851"/>
      <c r="X13" s="862"/>
      <c r="Y13" s="860"/>
    </row>
    <row r="14" spans="1:25" ht="51">
      <c r="A14" s="675"/>
      <c r="B14" s="799"/>
      <c r="C14" s="800"/>
      <c r="D14" s="856"/>
      <c r="E14" s="257" t="s">
        <v>839</v>
      </c>
      <c r="F14" s="859"/>
      <c r="G14" s="254">
        <v>1</v>
      </c>
      <c r="H14" s="255" t="s">
        <v>451</v>
      </c>
      <c r="I14" s="151" t="s">
        <v>707</v>
      </c>
      <c r="J14" s="823"/>
      <c r="K14" s="237" t="s">
        <v>626</v>
      </c>
      <c r="L14" s="82" t="s">
        <v>283</v>
      </c>
      <c r="M14" s="200">
        <v>105</v>
      </c>
      <c r="N14" s="164" t="str">
        <f t="shared" si="0"/>
        <v>Fuerte</v>
      </c>
      <c r="O14" s="818"/>
      <c r="P14" s="166">
        <v>1</v>
      </c>
      <c r="Q14" s="198" t="str">
        <f t="shared" si="1"/>
        <v>Moderado</v>
      </c>
      <c r="R14" s="164" t="s">
        <v>707</v>
      </c>
      <c r="S14" s="808"/>
      <c r="T14" s="702"/>
      <c r="U14" s="867"/>
      <c r="V14" s="867"/>
      <c r="W14" s="852"/>
      <c r="X14" s="702"/>
      <c r="Y14" s="666"/>
    </row>
    <row r="15" spans="1:25" ht="85">
      <c r="A15" s="638">
        <v>2</v>
      </c>
      <c r="B15" s="640" t="s">
        <v>840</v>
      </c>
      <c r="C15" s="636" t="s">
        <v>620</v>
      </c>
      <c r="D15" s="668" t="s">
        <v>841</v>
      </c>
      <c r="E15" s="258" t="s">
        <v>832</v>
      </c>
      <c r="F15" s="857" t="s">
        <v>833</v>
      </c>
      <c r="G15" s="151">
        <v>1</v>
      </c>
      <c r="H15" s="255" t="s">
        <v>451</v>
      </c>
      <c r="I15" s="161" t="s">
        <v>451</v>
      </c>
      <c r="J15" s="815" t="s">
        <v>625</v>
      </c>
      <c r="K15" s="237" t="s">
        <v>737</v>
      </c>
      <c r="L15" s="82" t="s">
        <v>842</v>
      </c>
      <c r="M15" s="200">
        <v>105</v>
      </c>
      <c r="N15" s="164" t="str">
        <f t="shared" si="0"/>
        <v>Fuerte</v>
      </c>
      <c r="O15" s="818" t="s">
        <v>489</v>
      </c>
      <c r="P15" s="166">
        <v>1</v>
      </c>
      <c r="Q15" s="198" t="str">
        <f t="shared" si="1"/>
        <v>Moderado</v>
      </c>
      <c r="R15" s="164" t="s">
        <v>707</v>
      </c>
      <c r="S15" s="674" t="s">
        <v>625</v>
      </c>
      <c r="T15" s="674" t="s">
        <v>843</v>
      </c>
      <c r="U15" s="865">
        <v>44881</v>
      </c>
      <c r="V15" s="865">
        <v>45291</v>
      </c>
      <c r="W15" s="674" t="s">
        <v>844</v>
      </c>
      <c r="X15" s="674" t="s">
        <v>836</v>
      </c>
      <c r="Y15" s="665" t="s">
        <v>837</v>
      </c>
    </row>
    <row r="16" spans="1:25" ht="102">
      <c r="A16" s="675"/>
      <c r="B16" s="799"/>
      <c r="C16" s="800"/>
      <c r="D16" s="675"/>
      <c r="E16" s="258" t="s">
        <v>288</v>
      </c>
      <c r="F16" s="858"/>
      <c r="G16" s="151">
        <v>1</v>
      </c>
      <c r="H16" s="255" t="s">
        <v>451</v>
      </c>
      <c r="I16" s="161" t="s">
        <v>451</v>
      </c>
      <c r="J16" s="823"/>
      <c r="K16" s="237" t="s">
        <v>737</v>
      </c>
      <c r="L16" s="82" t="s">
        <v>286</v>
      </c>
      <c r="M16" s="200">
        <v>105</v>
      </c>
      <c r="N16" s="164" t="str">
        <f t="shared" si="0"/>
        <v>Fuerte</v>
      </c>
      <c r="O16" s="818"/>
      <c r="P16" s="166">
        <v>1</v>
      </c>
      <c r="Q16" s="198" t="str">
        <f t="shared" si="1"/>
        <v>Moderado</v>
      </c>
      <c r="R16" s="164" t="s">
        <v>707</v>
      </c>
      <c r="S16" s="675"/>
      <c r="T16" s="862"/>
      <c r="U16" s="866"/>
      <c r="V16" s="866"/>
      <c r="W16" s="862"/>
      <c r="X16" s="862"/>
      <c r="Y16" s="860"/>
    </row>
    <row r="17" spans="1:25" ht="51">
      <c r="A17" s="675"/>
      <c r="B17" s="799"/>
      <c r="C17" s="800"/>
      <c r="D17" s="675"/>
      <c r="E17" s="258" t="s">
        <v>845</v>
      </c>
      <c r="F17" s="858"/>
      <c r="G17" s="151">
        <v>1</v>
      </c>
      <c r="H17" s="255" t="s">
        <v>451</v>
      </c>
      <c r="I17" s="161" t="s">
        <v>451</v>
      </c>
      <c r="J17" s="823"/>
      <c r="K17" s="237" t="s">
        <v>626</v>
      </c>
      <c r="L17" s="82" t="s">
        <v>282</v>
      </c>
      <c r="M17" s="200">
        <v>105</v>
      </c>
      <c r="N17" s="164" t="str">
        <f t="shared" si="0"/>
        <v>Fuerte</v>
      </c>
      <c r="O17" s="818"/>
      <c r="P17" s="166">
        <v>1</v>
      </c>
      <c r="Q17" s="198" t="str">
        <f t="shared" si="1"/>
        <v>Moderado</v>
      </c>
      <c r="R17" s="164" t="s">
        <v>707</v>
      </c>
      <c r="S17" s="675"/>
      <c r="T17" s="862"/>
      <c r="U17" s="866"/>
      <c r="V17" s="866"/>
      <c r="W17" s="862"/>
      <c r="X17" s="862"/>
      <c r="Y17" s="860"/>
    </row>
    <row r="18" spans="1:25" ht="51">
      <c r="A18" s="675"/>
      <c r="B18" s="799"/>
      <c r="C18" s="800"/>
      <c r="D18" s="675"/>
      <c r="E18" s="258" t="s">
        <v>839</v>
      </c>
      <c r="F18" s="859"/>
      <c r="G18" s="151">
        <v>1</v>
      </c>
      <c r="H18" s="255" t="s">
        <v>451</v>
      </c>
      <c r="I18" s="161" t="s">
        <v>451</v>
      </c>
      <c r="J18" s="823"/>
      <c r="K18" s="237" t="s">
        <v>737</v>
      </c>
      <c r="L18" s="82" t="s">
        <v>283</v>
      </c>
      <c r="M18" s="200">
        <v>105</v>
      </c>
      <c r="N18" s="164" t="str">
        <f t="shared" si="0"/>
        <v>Fuerte</v>
      </c>
      <c r="O18" s="818"/>
      <c r="P18" s="166">
        <v>1</v>
      </c>
      <c r="Q18" s="198" t="str">
        <f t="shared" si="1"/>
        <v>Moderado</v>
      </c>
      <c r="R18" s="164" t="s">
        <v>707</v>
      </c>
      <c r="S18" s="675"/>
      <c r="T18" s="702"/>
      <c r="U18" s="867"/>
      <c r="V18" s="867"/>
      <c r="W18" s="702"/>
      <c r="X18" s="702"/>
      <c r="Y18" s="666"/>
    </row>
    <row r="19" spans="1:25" ht="85">
      <c r="A19" s="638">
        <v>3</v>
      </c>
      <c r="B19" s="640" t="s">
        <v>837</v>
      </c>
      <c r="C19" s="636" t="s">
        <v>620</v>
      </c>
      <c r="D19" s="668" t="s">
        <v>846</v>
      </c>
      <c r="E19" s="258" t="s">
        <v>832</v>
      </c>
      <c r="F19" s="807" t="s">
        <v>847</v>
      </c>
      <c r="G19" s="151">
        <v>1</v>
      </c>
      <c r="H19" s="255" t="s">
        <v>451</v>
      </c>
      <c r="I19" s="151" t="s">
        <v>707</v>
      </c>
      <c r="J19" s="815" t="s">
        <v>625</v>
      </c>
      <c r="K19" s="237" t="s">
        <v>626</v>
      </c>
      <c r="L19" s="82" t="s">
        <v>279</v>
      </c>
      <c r="M19" s="200">
        <v>105</v>
      </c>
      <c r="N19" s="164" t="str">
        <f t="shared" si="0"/>
        <v>Fuerte</v>
      </c>
      <c r="O19" s="818" t="s">
        <v>489</v>
      </c>
      <c r="P19" s="166">
        <v>1</v>
      </c>
      <c r="Q19" s="198" t="str">
        <f t="shared" si="1"/>
        <v>Moderado</v>
      </c>
      <c r="R19" s="164" t="s">
        <v>707</v>
      </c>
      <c r="S19" s="807" t="s">
        <v>625</v>
      </c>
      <c r="T19" s="674" t="s">
        <v>848</v>
      </c>
      <c r="U19" s="870">
        <v>44927</v>
      </c>
      <c r="V19" s="870">
        <v>45291</v>
      </c>
      <c r="W19" s="674" t="s">
        <v>849</v>
      </c>
      <c r="X19" s="674" t="s">
        <v>836</v>
      </c>
      <c r="Y19" s="665" t="s">
        <v>837</v>
      </c>
    </row>
    <row r="20" spans="1:25" ht="85">
      <c r="A20" s="675"/>
      <c r="B20" s="656"/>
      <c r="C20" s="800"/>
      <c r="D20" s="675"/>
      <c r="E20" s="258" t="s">
        <v>288</v>
      </c>
      <c r="F20" s="864"/>
      <c r="G20" s="151">
        <v>1</v>
      </c>
      <c r="H20" s="255" t="s">
        <v>451</v>
      </c>
      <c r="I20" s="151" t="s">
        <v>707</v>
      </c>
      <c r="J20" s="823"/>
      <c r="K20" s="237" t="s">
        <v>737</v>
      </c>
      <c r="L20" s="82" t="s">
        <v>289</v>
      </c>
      <c r="M20" s="200">
        <v>105</v>
      </c>
      <c r="N20" s="164" t="str">
        <f t="shared" si="0"/>
        <v>Fuerte</v>
      </c>
      <c r="O20" s="818"/>
      <c r="P20" s="166">
        <v>1</v>
      </c>
      <c r="Q20" s="198" t="str">
        <f t="shared" si="1"/>
        <v>Moderado</v>
      </c>
      <c r="R20" s="164" t="s">
        <v>707</v>
      </c>
      <c r="S20" s="808"/>
      <c r="T20" s="862"/>
      <c r="U20" s="871"/>
      <c r="V20" s="871"/>
      <c r="W20" s="862"/>
      <c r="X20" s="862"/>
      <c r="Y20" s="860"/>
    </row>
    <row r="21" spans="1:25" ht="51">
      <c r="A21" s="675"/>
      <c r="B21" s="656"/>
      <c r="C21" s="800"/>
      <c r="D21" s="675"/>
      <c r="E21" s="258" t="s">
        <v>845</v>
      </c>
      <c r="F21" s="864"/>
      <c r="G21" s="151">
        <v>1</v>
      </c>
      <c r="H21" s="255" t="s">
        <v>451</v>
      </c>
      <c r="I21" s="151" t="s">
        <v>707</v>
      </c>
      <c r="J21" s="823"/>
      <c r="K21" s="237" t="s">
        <v>626</v>
      </c>
      <c r="L21" s="82" t="s">
        <v>282</v>
      </c>
      <c r="M21" s="200">
        <v>105</v>
      </c>
      <c r="N21" s="164" t="str">
        <f t="shared" si="0"/>
        <v>Fuerte</v>
      </c>
      <c r="O21" s="818"/>
      <c r="P21" s="166">
        <v>1</v>
      </c>
      <c r="Q21" s="198" t="str">
        <f t="shared" si="1"/>
        <v>Moderado</v>
      </c>
      <c r="R21" s="164" t="s">
        <v>707</v>
      </c>
      <c r="S21" s="808"/>
      <c r="T21" s="862"/>
      <c r="U21" s="871"/>
      <c r="V21" s="871"/>
      <c r="W21" s="862"/>
      <c r="X21" s="862"/>
      <c r="Y21" s="860"/>
    </row>
    <row r="22" spans="1:25" ht="51">
      <c r="A22" s="675"/>
      <c r="B22" s="656"/>
      <c r="C22" s="800"/>
      <c r="D22" s="675"/>
      <c r="E22" s="176" t="s">
        <v>839</v>
      </c>
      <c r="F22" s="864"/>
      <c r="G22" s="151">
        <v>1</v>
      </c>
      <c r="H22" s="255" t="s">
        <v>451</v>
      </c>
      <c r="I22" s="151" t="s">
        <v>707</v>
      </c>
      <c r="J22" s="823"/>
      <c r="K22" s="237" t="s">
        <v>626</v>
      </c>
      <c r="L22" s="82" t="s">
        <v>283</v>
      </c>
      <c r="M22" s="200">
        <v>105</v>
      </c>
      <c r="N22" s="164" t="str">
        <f t="shared" si="0"/>
        <v>Fuerte</v>
      </c>
      <c r="O22" s="818"/>
      <c r="P22" s="166">
        <v>1</v>
      </c>
      <c r="Q22" s="198" t="str">
        <f t="shared" si="1"/>
        <v>Moderado</v>
      </c>
      <c r="R22" s="164" t="s">
        <v>707</v>
      </c>
      <c r="S22" s="808"/>
      <c r="T22" s="702"/>
      <c r="U22" s="872"/>
      <c r="V22" s="872"/>
      <c r="W22" s="702"/>
      <c r="X22" s="702"/>
      <c r="Y22" s="666"/>
    </row>
    <row r="23" spans="1:25" ht="85">
      <c r="A23" s="812">
        <v>4</v>
      </c>
      <c r="B23" s="868" t="s">
        <v>850</v>
      </c>
      <c r="C23" s="815" t="s">
        <v>620</v>
      </c>
      <c r="D23" s="670" t="s">
        <v>851</v>
      </c>
      <c r="E23" s="151" t="s">
        <v>832</v>
      </c>
      <c r="F23" s="670" t="s">
        <v>847</v>
      </c>
      <c r="G23" s="151">
        <v>1</v>
      </c>
      <c r="H23" s="255" t="s">
        <v>451</v>
      </c>
      <c r="I23" s="151" t="s">
        <v>707</v>
      </c>
      <c r="J23" s="815" t="s">
        <v>625</v>
      </c>
      <c r="K23" s="237" t="s">
        <v>626</v>
      </c>
      <c r="L23" s="82" t="s">
        <v>279</v>
      </c>
      <c r="M23" s="200">
        <v>105</v>
      </c>
      <c r="N23" s="164" t="str">
        <f t="shared" si="0"/>
        <v>Fuerte</v>
      </c>
      <c r="O23" s="818" t="s">
        <v>489</v>
      </c>
      <c r="P23" s="166">
        <v>1</v>
      </c>
      <c r="Q23" s="198" t="str">
        <f t="shared" si="1"/>
        <v>Moderado</v>
      </c>
      <c r="R23" s="164" t="s">
        <v>707</v>
      </c>
      <c r="S23" s="816" t="s">
        <v>625</v>
      </c>
      <c r="T23" s="873" t="s">
        <v>852</v>
      </c>
      <c r="U23" s="870">
        <v>44927</v>
      </c>
      <c r="V23" s="870">
        <v>45291</v>
      </c>
      <c r="W23" s="674" t="s">
        <v>853</v>
      </c>
      <c r="X23" s="674" t="s">
        <v>836</v>
      </c>
      <c r="Y23" s="665" t="s">
        <v>854</v>
      </c>
    </row>
    <row r="24" spans="1:25" ht="68">
      <c r="A24" s="671"/>
      <c r="B24" s="869"/>
      <c r="C24" s="815"/>
      <c r="D24" s="671"/>
      <c r="E24" s="151" t="s">
        <v>288</v>
      </c>
      <c r="F24" s="670"/>
      <c r="G24" s="151">
        <v>1</v>
      </c>
      <c r="H24" s="255" t="s">
        <v>451</v>
      </c>
      <c r="I24" s="151" t="s">
        <v>707</v>
      </c>
      <c r="J24" s="823"/>
      <c r="K24" s="237" t="s">
        <v>626</v>
      </c>
      <c r="L24" s="82" t="s">
        <v>291</v>
      </c>
      <c r="M24" s="200">
        <v>105</v>
      </c>
      <c r="N24" s="164" t="str">
        <f t="shared" si="0"/>
        <v>Fuerte</v>
      </c>
      <c r="O24" s="818"/>
      <c r="P24" s="166">
        <v>1</v>
      </c>
      <c r="Q24" s="198" t="str">
        <f t="shared" si="1"/>
        <v>Moderado</v>
      </c>
      <c r="R24" s="164" t="s">
        <v>707</v>
      </c>
      <c r="S24" s="671"/>
      <c r="T24" s="874"/>
      <c r="U24" s="871"/>
      <c r="V24" s="871"/>
      <c r="W24" s="862"/>
      <c r="X24" s="862"/>
      <c r="Y24" s="860"/>
    </row>
    <row r="25" spans="1:25" ht="51">
      <c r="A25" s="671"/>
      <c r="B25" s="869"/>
      <c r="C25" s="815"/>
      <c r="D25" s="671"/>
      <c r="E25" s="151" t="s">
        <v>845</v>
      </c>
      <c r="F25" s="670"/>
      <c r="G25" s="151">
        <v>1</v>
      </c>
      <c r="H25" s="255" t="s">
        <v>451</v>
      </c>
      <c r="I25" s="151" t="s">
        <v>707</v>
      </c>
      <c r="J25" s="823"/>
      <c r="K25" s="237" t="s">
        <v>626</v>
      </c>
      <c r="L25" s="82" t="s">
        <v>282</v>
      </c>
      <c r="M25" s="200">
        <v>105</v>
      </c>
      <c r="N25" s="164" t="str">
        <f t="shared" si="0"/>
        <v>Fuerte</v>
      </c>
      <c r="O25" s="818"/>
      <c r="P25" s="166">
        <v>1</v>
      </c>
      <c r="Q25" s="198" t="str">
        <f t="shared" si="1"/>
        <v>Moderado</v>
      </c>
      <c r="R25" s="164" t="s">
        <v>707</v>
      </c>
      <c r="S25" s="671"/>
      <c r="T25" s="874"/>
      <c r="U25" s="871"/>
      <c r="V25" s="871"/>
      <c r="W25" s="862"/>
      <c r="X25" s="862"/>
      <c r="Y25" s="860"/>
    </row>
    <row r="26" spans="1:25" ht="51">
      <c r="A26" s="671"/>
      <c r="B26" s="869"/>
      <c r="C26" s="815"/>
      <c r="D26" s="671"/>
      <c r="E26" s="151" t="s">
        <v>839</v>
      </c>
      <c r="F26" s="670"/>
      <c r="G26" s="151">
        <v>1</v>
      </c>
      <c r="H26" s="255" t="s">
        <v>451</v>
      </c>
      <c r="I26" s="151" t="s">
        <v>707</v>
      </c>
      <c r="J26" s="823"/>
      <c r="K26" s="237" t="s">
        <v>737</v>
      </c>
      <c r="L26" s="82" t="s">
        <v>283</v>
      </c>
      <c r="M26" s="200">
        <v>105</v>
      </c>
      <c r="N26" s="164" t="str">
        <f t="shared" si="0"/>
        <v>Fuerte</v>
      </c>
      <c r="O26" s="818"/>
      <c r="P26" s="166">
        <v>1</v>
      </c>
      <c r="Q26" s="198" t="str">
        <f t="shared" si="1"/>
        <v>Moderado</v>
      </c>
      <c r="R26" s="164" t="s">
        <v>707</v>
      </c>
      <c r="S26" s="671"/>
      <c r="T26" s="875"/>
      <c r="U26" s="872"/>
      <c r="V26" s="872"/>
      <c r="W26" s="702"/>
      <c r="X26" s="702"/>
      <c r="Y26" s="666"/>
    </row>
  </sheetData>
  <mergeCells count="93">
    <mergeCell ref="T23:T26"/>
    <mergeCell ref="U23:U26"/>
    <mergeCell ref="V23:V26"/>
    <mergeCell ref="W23:W26"/>
    <mergeCell ref="X23:X26"/>
    <mergeCell ref="Y23:Y26"/>
    <mergeCell ref="X19:X22"/>
    <mergeCell ref="Y19:Y22"/>
    <mergeCell ref="A23:A26"/>
    <mergeCell ref="B23:B26"/>
    <mergeCell ref="C23:C26"/>
    <mergeCell ref="D23:D26"/>
    <mergeCell ref="F23:F26"/>
    <mergeCell ref="J23:J26"/>
    <mergeCell ref="O23:O26"/>
    <mergeCell ref="S23:S26"/>
    <mergeCell ref="O19:O22"/>
    <mergeCell ref="S19:S22"/>
    <mergeCell ref="T19:T22"/>
    <mergeCell ref="U19:U22"/>
    <mergeCell ref="V19:V22"/>
    <mergeCell ref="W19:W22"/>
    <mergeCell ref="A19:A22"/>
    <mergeCell ref="B19:B22"/>
    <mergeCell ref="C19:C22"/>
    <mergeCell ref="D19:D22"/>
    <mergeCell ref="F19:F22"/>
    <mergeCell ref="J19:J22"/>
    <mergeCell ref="T15:T18"/>
    <mergeCell ref="U15:U18"/>
    <mergeCell ref="V15:V18"/>
    <mergeCell ref="W15:W18"/>
    <mergeCell ref="X15:X18"/>
    <mergeCell ref="Y15:Y18"/>
    <mergeCell ref="X11:X14"/>
    <mergeCell ref="Y11:Y14"/>
    <mergeCell ref="A15:A18"/>
    <mergeCell ref="B15:B18"/>
    <mergeCell ref="C15:C18"/>
    <mergeCell ref="D15:D18"/>
    <mergeCell ref="F15:F18"/>
    <mergeCell ref="J15:J18"/>
    <mergeCell ref="O15:O18"/>
    <mergeCell ref="S15:S18"/>
    <mergeCell ref="O11:O14"/>
    <mergeCell ref="S11:S14"/>
    <mergeCell ref="T11:T14"/>
    <mergeCell ref="U11:U14"/>
    <mergeCell ref="V11:V14"/>
    <mergeCell ref="X9:X10"/>
    <mergeCell ref="W11:W14"/>
    <mergeCell ref="A11:A14"/>
    <mergeCell ref="B11:B14"/>
    <mergeCell ref="C11:C14"/>
    <mergeCell ref="D11:D14"/>
    <mergeCell ref="F11:F14"/>
    <mergeCell ref="J11:J14"/>
    <mergeCell ref="S9:S10"/>
    <mergeCell ref="T9:T10"/>
    <mergeCell ref="U9:U10"/>
    <mergeCell ref="V9:V10"/>
    <mergeCell ref="W9:W10"/>
    <mergeCell ref="A7:D7"/>
    <mergeCell ref="E7:K7"/>
    <mergeCell ref="M7:Y7"/>
    <mergeCell ref="A8:Y8"/>
    <mergeCell ref="A9:A10"/>
    <mergeCell ref="B9:B10"/>
    <mergeCell ref="C9:C10"/>
    <mergeCell ref="D9:D10"/>
    <mergeCell ref="E9:E10"/>
    <mergeCell ref="F9:F10"/>
    <mergeCell ref="Y9:Y10"/>
    <mergeCell ref="G9:I9"/>
    <mergeCell ref="J9:J10"/>
    <mergeCell ref="K9:K10"/>
    <mergeCell ref="M9:O9"/>
    <mergeCell ref="P9:R9"/>
    <mergeCell ref="A5:Y5"/>
    <mergeCell ref="A6:D6"/>
    <mergeCell ref="E6:K6"/>
    <mergeCell ref="M6:S6"/>
    <mergeCell ref="T6:V6"/>
    <mergeCell ref="W6:Y6"/>
    <mergeCell ref="A1:B4"/>
    <mergeCell ref="C1:W1"/>
    <mergeCell ref="X1:Y1"/>
    <mergeCell ref="C2:W2"/>
    <mergeCell ref="X2:Y2"/>
    <mergeCell ref="C3:W3"/>
    <mergeCell ref="X3:Y3"/>
    <mergeCell ref="C4:W4"/>
    <mergeCell ref="X4:Y4"/>
  </mergeCells>
  <conditionalFormatting sqref="K11:K26">
    <cfRule type="containsText" dxfId="246" priority="1" operator="containsText" text="Mitigación">
      <formula>NOT(ISERROR(SEARCH("Mitigación",K11)))</formula>
    </cfRule>
    <cfRule type="containsText" dxfId="245" priority="2" operator="containsText" text="Prevención">
      <formula>NOT(ISERROR(SEARCH("Prevención",K11)))</formula>
    </cfRule>
  </conditionalFormatting>
  <dataValidations count="6">
    <dataValidation type="list" allowBlank="1" showInputMessage="1" showErrorMessage="1" sqref="C11:C14" xr:uid="{00000000-0002-0000-1800-000000000000}">
      <formula1>"Corrupción"</formula1>
    </dataValidation>
    <dataValidation type="list" allowBlank="1" showInputMessage="1" showErrorMessage="1" sqref="C15:C26" xr:uid="{00000000-0002-0000-1800-000001000000}">
      <formula1>"Gestión,Corrupción"</formula1>
    </dataValidation>
    <dataValidation type="list" allowBlank="1" showInputMessage="1" showErrorMessage="1" sqref="K11:K26" xr:uid="{00000000-0002-0000-1800-000002000000}">
      <formula1>"Preventivos,Detectivos,Correctivos"</formula1>
    </dataValidation>
    <dataValidation type="list" allowBlank="1" showInputMessage="1" showErrorMessage="1" sqref="J11:J26 S11:S26" xr:uid="{00000000-0002-0000-1800-000003000000}">
      <formula1>"Evitar,Reducir,Compartir o transferir,Aceptar"</formula1>
    </dataValidation>
    <dataValidation type="list" allowBlank="1" showInputMessage="1" showErrorMessage="1" sqref="H11:H26" xr:uid="{00000000-0002-0000-1800-000004000000}">
      <formula1>"Moderado, Mayor , Catastrófico"</formula1>
    </dataValidation>
    <dataValidation type="list" allowBlank="1" showInputMessage="1" showErrorMessage="1" sqref="O11:O26" xr:uid="{00000000-0002-0000-1800-000005000000}">
      <formula1>"Fuerte, Moderado, Débil"</formula1>
    </dataValidation>
  </dataValidation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B15"/>
  <sheetViews>
    <sheetView zoomScale="80" zoomScaleNormal="80" workbookViewId="0">
      <selection activeCell="L11" sqref="L11:L15"/>
    </sheetView>
  </sheetViews>
  <sheetFormatPr baseColWidth="10" defaultRowHeight="15"/>
  <cols>
    <col min="2" max="2" width="27.1640625" customWidth="1"/>
    <col min="8" max="8" width="26.6640625" customWidth="1"/>
    <col min="16" max="16" width="30.33203125" customWidth="1"/>
  </cols>
  <sheetData>
    <row r="1" spans="1:54" ht="16">
      <c r="A1" s="413"/>
      <c r="B1" s="413"/>
      <c r="C1" s="282" t="s">
        <v>55</v>
      </c>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414" t="s">
        <v>121</v>
      </c>
      <c r="BB1" s="415"/>
    </row>
    <row r="2" spans="1:54" ht="16">
      <c r="A2" s="413"/>
      <c r="B2" s="413"/>
      <c r="C2" s="282" t="s">
        <v>57</v>
      </c>
      <c r="D2" s="282"/>
      <c r="E2" s="282"/>
      <c r="F2" s="282"/>
      <c r="G2" s="282"/>
      <c r="H2" s="282"/>
      <c r="I2" s="282"/>
      <c r="J2" s="282"/>
      <c r="K2" s="282"/>
      <c r="L2" s="282"/>
      <c r="M2" s="282"/>
      <c r="N2" s="282"/>
      <c r="O2" s="282"/>
      <c r="P2" s="282"/>
      <c r="Q2" s="282"/>
      <c r="R2" s="282"/>
      <c r="S2" s="282"/>
      <c r="T2" s="282"/>
      <c r="U2" s="282"/>
      <c r="V2" s="282"/>
      <c r="W2" s="282"/>
      <c r="X2" s="282"/>
      <c r="Y2" s="282"/>
      <c r="Z2" s="282"/>
      <c r="AA2" s="282"/>
      <c r="AB2" s="282"/>
      <c r="AC2" s="282"/>
      <c r="AD2" s="282"/>
      <c r="AE2" s="282"/>
      <c r="AF2" s="282"/>
      <c r="AG2" s="282"/>
      <c r="AH2" s="282"/>
      <c r="AI2" s="282"/>
      <c r="AJ2" s="282"/>
      <c r="AK2" s="282"/>
      <c r="AL2" s="282"/>
      <c r="AM2" s="282"/>
      <c r="AN2" s="282"/>
      <c r="AO2" s="282"/>
      <c r="AP2" s="282"/>
      <c r="AQ2" s="282"/>
      <c r="AR2" s="282"/>
      <c r="AS2" s="282"/>
      <c r="AT2" s="282"/>
      <c r="AU2" s="282"/>
      <c r="AV2" s="282"/>
      <c r="AW2" s="282"/>
      <c r="AX2" s="282"/>
      <c r="AY2" s="282"/>
      <c r="AZ2" s="282"/>
      <c r="BA2" s="414" t="s">
        <v>122</v>
      </c>
      <c r="BB2" s="414"/>
    </row>
    <row r="3" spans="1:54" ht="16">
      <c r="A3" s="413"/>
      <c r="B3" s="413"/>
      <c r="C3" s="285" t="s">
        <v>856</v>
      </c>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7"/>
      <c r="BA3" s="414" t="s">
        <v>123</v>
      </c>
      <c r="BB3" s="414"/>
    </row>
    <row r="4" spans="1:54" ht="16">
      <c r="A4" s="413"/>
      <c r="B4" s="413"/>
      <c r="C4" s="288" t="s">
        <v>124</v>
      </c>
      <c r="D4" s="289"/>
      <c r="E4" s="289"/>
      <c r="F4" s="289"/>
      <c r="G4" s="289"/>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90"/>
      <c r="BA4" s="414" t="s">
        <v>59</v>
      </c>
      <c r="BB4" s="414"/>
    </row>
    <row r="5" spans="1:54" ht="17">
      <c r="A5" s="397" t="s">
        <v>125</v>
      </c>
      <c r="B5" s="398"/>
      <c r="C5" s="398"/>
      <c r="D5" s="398"/>
      <c r="E5" s="398"/>
      <c r="F5" s="399"/>
      <c r="G5" s="406" t="s">
        <v>60</v>
      </c>
      <c r="H5" s="407"/>
      <c r="I5" s="46" t="s">
        <v>126</v>
      </c>
      <c r="J5" s="408" t="s">
        <v>857</v>
      </c>
      <c r="K5" s="409"/>
      <c r="L5" s="409"/>
      <c r="M5" s="409"/>
      <c r="N5" s="271" t="s">
        <v>128</v>
      </c>
      <c r="O5" s="272"/>
      <c r="P5" s="8"/>
      <c r="Q5" s="47" t="s">
        <v>129</v>
      </c>
      <c r="R5" s="410" t="s">
        <v>413</v>
      </c>
      <c r="S5" s="411"/>
      <c r="T5" s="308" t="s">
        <v>61</v>
      </c>
      <c r="U5" s="309"/>
      <c r="V5" s="412"/>
      <c r="W5" s="273">
        <v>45377</v>
      </c>
      <c r="X5" s="274"/>
      <c r="Y5" s="274"/>
      <c r="Z5" s="275"/>
      <c r="AA5" s="271" t="s">
        <v>62</v>
      </c>
      <c r="AB5" s="272"/>
      <c r="AC5" s="394">
        <v>2024</v>
      </c>
      <c r="AD5" s="395"/>
      <c r="AE5" s="396"/>
      <c r="AF5" s="9"/>
      <c r="AG5" s="9"/>
      <c r="AH5" s="9"/>
      <c r="AI5" s="9"/>
      <c r="AJ5" s="9"/>
      <c r="AK5" s="9"/>
      <c r="AL5" s="9"/>
      <c r="AM5" s="9"/>
      <c r="AN5" s="9"/>
      <c r="AO5" s="9"/>
      <c r="AP5" s="9"/>
      <c r="AQ5" s="9"/>
      <c r="AR5" s="9"/>
      <c r="AS5" s="9"/>
      <c r="AT5" s="9"/>
      <c r="AU5" s="9"/>
      <c r="AV5" s="9"/>
      <c r="AW5" s="9"/>
      <c r="AX5" s="9"/>
      <c r="AY5" s="9"/>
      <c r="AZ5" s="9"/>
      <c r="BA5" s="9"/>
      <c r="BB5" s="10"/>
    </row>
    <row r="6" spans="1:54">
      <c r="A6" s="397" t="s">
        <v>131</v>
      </c>
      <c r="B6" s="398"/>
      <c r="C6" s="398"/>
      <c r="D6" s="398"/>
      <c r="E6" s="398"/>
      <c r="F6" s="399"/>
      <c r="G6" s="419" t="s">
        <v>858</v>
      </c>
      <c r="H6" s="420"/>
      <c r="I6" s="420"/>
      <c r="J6" s="420"/>
      <c r="K6" s="420"/>
      <c r="L6" s="420"/>
      <c r="M6" s="420"/>
      <c r="N6" s="420"/>
      <c r="O6" s="421"/>
      <c r="P6" s="48" t="s">
        <v>133</v>
      </c>
      <c r="Q6" s="403"/>
      <c r="R6" s="404"/>
      <c r="S6" s="404"/>
      <c r="T6" s="404"/>
      <c r="U6" s="404"/>
      <c r="V6" s="404"/>
      <c r="W6" s="404"/>
      <c r="X6" s="404"/>
      <c r="Y6" s="404"/>
      <c r="Z6" s="404"/>
      <c r="AA6" s="404"/>
      <c r="AB6" s="404"/>
      <c r="AC6" s="404"/>
      <c r="AD6" s="404"/>
      <c r="AE6" s="405"/>
      <c r="AF6" s="49"/>
      <c r="AG6" s="49"/>
      <c r="AH6" s="49"/>
      <c r="AI6" s="49"/>
      <c r="AJ6" s="49"/>
      <c r="AK6" s="49"/>
      <c r="AL6" s="49"/>
      <c r="AM6" s="49"/>
      <c r="AN6" s="49"/>
      <c r="AO6" s="49"/>
      <c r="AP6" s="49"/>
      <c r="AQ6" s="49"/>
      <c r="AR6" s="49"/>
      <c r="AS6" s="49"/>
      <c r="AT6" s="49"/>
      <c r="AU6" s="49"/>
      <c r="AV6" s="49"/>
      <c r="AW6" s="49"/>
      <c r="AX6" s="49"/>
      <c r="AY6" s="49"/>
      <c r="AZ6" s="49"/>
      <c r="BA6" s="49"/>
      <c r="BB6" s="50"/>
    </row>
    <row r="7" spans="1:54" ht="16">
      <c r="A7" s="291" t="s">
        <v>37</v>
      </c>
      <c r="B7" s="295" t="s">
        <v>38</v>
      </c>
      <c r="C7" s="296"/>
      <c r="D7" s="296"/>
      <c r="E7" s="296"/>
      <c r="F7" s="296"/>
      <c r="G7" s="296"/>
      <c r="H7" s="297"/>
      <c r="I7" s="307" t="s">
        <v>39</v>
      </c>
      <c r="J7" s="307"/>
      <c r="K7" s="307"/>
      <c r="L7" s="295" t="s">
        <v>40</v>
      </c>
      <c r="M7" s="296"/>
      <c r="N7" s="296"/>
      <c r="O7" s="308" t="s">
        <v>0</v>
      </c>
      <c r="P7" s="309"/>
      <c r="Q7" s="309"/>
      <c r="R7" s="309"/>
      <c r="S7" s="309"/>
      <c r="T7" s="309"/>
      <c r="U7" s="309"/>
      <c r="V7" s="309"/>
      <c r="W7" s="309"/>
      <c r="X7" s="309"/>
      <c r="Y7" s="309"/>
      <c r="Z7" s="309"/>
      <c r="AA7" s="309"/>
      <c r="AB7" s="309"/>
      <c r="AC7" s="309"/>
      <c r="AD7" s="309"/>
      <c r="AE7" s="309"/>
      <c r="AF7" s="309"/>
      <c r="AG7" s="309"/>
      <c r="AH7" s="309"/>
      <c r="AI7" s="309"/>
      <c r="AJ7" s="309"/>
      <c r="AK7" s="309"/>
      <c r="AL7" s="309"/>
      <c r="AM7" s="309"/>
      <c r="AN7" s="309"/>
      <c r="AO7" s="309"/>
      <c r="AP7" s="309"/>
      <c r="AQ7" s="309"/>
      <c r="AR7" s="309"/>
      <c r="AS7" s="307" t="s">
        <v>27</v>
      </c>
      <c r="AT7" s="307" t="s">
        <v>28</v>
      </c>
      <c r="AU7" s="307" t="s">
        <v>29</v>
      </c>
      <c r="AV7" s="307" t="s">
        <v>30</v>
      </c>
      <c r="AW7" s="291" t="s">
        <v>31</v>
      </c>
      <c r="AX7" s="291" t="s">
        <v>32</v>
      </c>
      <c r="AY7" s="291" t="s">
        <v>33</v>
      </c>
      <c r="AZ7" s="291" t="s">
        <v>34</v>
      </c>
      <c r="BA7" s="291" t="s">
        <v>35</v>
      </c>
      <c r="BB7" s="291" t="s">
        <v>36</v>
      </c>
    </row>
    <row r="8" spans="1:54">
      <c r="A8" s="292"/>
      <c r="B8" s="298"/>
      <c r="C8" s="299"/>
      <c r="D8" s="299"/>
      <c r="E8" s="299"/>
      <c r="F8" s="299"/>
      <c r="G8" s="299"/>
      <c r="H8" s="300"/>
      <c r="I8" s="307"/>
      <c r="J8" s="307"/>
      <c r="K8" s="307"/>
      <c r="L8" s="298"/>
      <c r="M8" s="299"/>
      <c r="N8" s="299"/>
      <c r="O8" s="294" t="s">
        <v>1</v>
      </c>
      <c r="P8" s="294" t="s">
        <v>2</v>
      </c>
      <c r="Q8" s="295" t="s">
        <v>3</v>
      </c>
      <c r="R8" s="296"/>
      <c r="S8" s="296"/>
      <c r="T8" s="296"/>
      <c r="U8" s="296"/>
      <c r="V8" s="296"/>
      <c r="W8" s="296"/>
      <c r="X8" s="296"/>
      <c r="Y8" s="296"/>
      <c r="Z8" s="296"/>
      <c r="AA8" s="296"/>
      <c r="AB8" s="296"/>
      <c r="AC8" s="296"/>
      <c r="AD8" s="296"/>
      <c r="AE8" s="296"/>
      <c r="AF8" s="296"/>
      <c r="AG8" s="296"/>
      <c r="AH8" s="296"/>
      <c r="AI8" s="296"/>
      <c r="AJ8" s="296"/>
      <c r="AK8" s="296"/>
      <c r="AL8" s="296"/>
      <c r="AM8" s="296"/>
      <c r="AN8" s="296"/>
      <c r="AO8" s="297"/>
      <c r="AP8" s="301" t="s">
        <v>4</v>
      </c>
      <c r="AQ8" s="291" t="s">
        <v>5</v>
      </c>
      <c r="AR8" s="304" t="s">
        <v>6</v>
      </c>
      <c r="AS8" s="307"/>
      <c r="AT8" s="307"/>
      <c r="AU8" s="307"/>
      <c r="AV8" s="307"/>
      <c r="AW8" s="292"/>
      <c r="AX8" s="292"/>
      <c r="AY8" s="292"/>
      <c r="AZ8" s="292"/>
      <c r="BA8" s="292"/>
      <c r="BB8" s="292"/>
    </row>
    <row r="9" spans="1:54">
      <c r="A9" s="292"/>
      <c r="B9" s="291" t="s">
        <v>41</v>
      </c>
      <c r="C9" s="390" t="s">
        <v>42</v>
      </c>
      <c r="D9" s="391"/>
      <c r="E9" s="391"/>
      <c r="F9" s="391"/>
      <c r="G9" s="392"/>
      <c r="H9" s="393" t="s">
        <v>43</v>
      </c>
      <c r="I9" s="291" t="s">
        <v>44</v>
      </c>
      <c r="J9" s="291" t="s">
        <v>45</v>
      </c>
      <c r="K9" s="291" t="s">
        <v>46</v>
      </c>
      <c r="L9" s="291" t="s">
        <v>47</v>
      </c>
      <c r="M9" s="291" t="s">
        <v>28</v>
      </c>
      <c r="N9" s="291" t="s">
        <v>48</v>
      </c>
      <c r="O9" s="294"/>
      <c r="P9" s="294"/>
      <c r="Q9" s="298"/>
      <c r="R9" s="299"/>
      <c r="S9" s="299"/>
      <c r="T9" s="299"/>
      <c r="U9" s="299"/>
      <c r="V9" s="299"/>
      <c r="W9" s="299"/>
      <c r="X9" s="299"/>
      <c r="Y9" s="299"/>
      <c r="Z9" s="299"/>
      <c r="AA9" s="299"/>
      <c r="AB9" s="299"/>
      <c r="AC9" s="299"/>
      <c r="AD9" s="299"/>
      <c r="AE9" s="299"/>
      <c r="AF9" s="299"/>
      <c r="AG9" s="299"/>
      <c r="AH9" s="299"/>
      <c r="AI9" s="299"/>
      <c r="AJ9" s="299"/>
      <c r="AK9" s="299"/>
      <c r="AL9" s="299"/>
      <c r="AM9" s="299"/>
      <c r="AN9" s="299"/>
      <c r="AO9" s="300"/>
      <c r="AP9" s="302"/>
      <c r="AQ9" s="292"/>
      <c r="AR9" s="305"/>
      <c r="AS9" s="307"/>
      <c r="AT9" s="307"/>
      <c r="AU9" s="307"/>
      <c r="AV9" s="307"/>
      <c r="AW9" s="292"/>
      <c r="AX9" s="292"/>
      <c r="AY9" s="292"/>
      <c r="AZ9" s="292"/>
      <c r="BA9" s="292"/>
      <c r="BB9" s="292"/>
    </row>
    <row r="10" spans="1:54" ht="70">
      <c r="A10" s="292"/>
      <c r="B10" s="292"/>
      <c r="C10" s="52" t="s">
        <v>49</v>
      </c>
      <c r="D10" s="52" t="s">
        <v>50</v>
      </c>
      <c r="E10" s="52" t="s">
        <v>51</v>
      </c>
      <c r="F10" s="52" t="s">
        <v>52</v>
      </c>
      <c r="G10" s="53" t="s">
        <v>53</v>
      </c>
      <c r="H10" s="393"/>
      <c r="I10" s="293"/>
      <c r="J10" s="293"/>
      <c r="K10" s="293"/>
      <c r="L10" s="293"/>
      <c r="M10" s="293"/>
      <c r="N10" s="293"/>
      <c r="O10" s="294"/>
      <c r="P10" s="294"/>
      <c r="Q10" s="13" t="s">
        <v>7</v>
      </c>
      <c r="R10" s="13" t="s">
        <v>8</v>
      </c>
      <c r="S10" s="13" t="s">
        <v>9</v>
      </c>
      <c r="T10" s="13" t="s">
        <v>8</v>
      </c>
      <c r="U10" s="13" t="s">
        <v>10</v>
      </c>
      <c r="V10" s="13" t="s">
        <v>8</v>
      </c>
      <c r="W10" s="13" t="s">
        <v>11</v>
      </c>
      <c r="X10" s="13" t="s">
        <v>8</v>
      </c>
      <c r="Y10" s="13" t="s">
        <v>12</v>
      </c>
      <c r="Z10" s="13" t="s">
        <v>8</v>
      </c>
      <c r="AA10" s="14" t="s">
        <v>13</v>
      </c>
      <c r="AB10" s="13" t="s">
        <v>8</v>
      </c>
      <c r="AC10" s="14" t="s">
        <v>14</v>
      </c>
      <c r="AD10" s="13" t="s">
        <v>8</v>
      </c>
      <c r="AE10" s="13" t="s">
        <v>15</v>
      </c>
      <c r="AF10" s="15" t="s">
        <v>16</v>
      </c>
      <c r="AG10" s="15" t="s">
        <v>17</v>
      </c>
      <c r="AH10" s="15" t="s">
        <v>18</v>
      </c>
      <c r="AI10" s="15" t="s">
        <v>19</v>
      </c>
      <c r="AJ10" s="15" t="s">
        <v>20</v>
      </c>
      <c r="AK10" s="15" t="s">
        <v>21</v>
      </c>
      <c r="AL10" s="15" t="s">
        <v>22</v>
      </c>
      <c r="AM10" s="15" t="s">
        <v>23</v>
      </c>
      <c r="AN10" s="13" t="s">
        <v>24</v>
      </c>
      <c r="AO10" s="15" t="s">
        <v>25</v>
      </c>
      <c r="AP10" s="303"/>
      <c r="AQ10" s="293"/>
      <c r="AR10" s="306"/>
      <c r="AS10" s="307"/>
      <c r="AT10" s="307"/>
      <c r="AU10" s="307"/>
      <c r="AV10" s="307"/>
      <c r="AW10" s="293"/>
      <c r="AX10" s="293"/>
      <c r="AY10" s="293"/>
      <c r="AZ10" s="293"/>
      <c r="BA10" s="293"/>
      <c r="BB10" s="293"/>
    </row>
    <row r="11" spans="1:54" ht="224">
      <c r="A11" s="310">
        <v>1</v>
      </c>
      <c r="B11" s="418" t="s">
        <v>859</v>
      </c>
      <c r="C11" s="318" t="s">
        <v>66</v>
      </c>
      <c r="D11" s="318" t="s">
        <v>66</v>
      </c>
      <c r="E11" s="318" t="s">
        <v>66</v>
      </c>
      <c r="F11" s="318" t="s">
        <v>66</v>
      </c>
      <c r="G11" s="318" t="s">
        <v>54</v>
      </c>
      <c r="H11" s="418" t="s">
        <v>860</v>
      </c>
      <c r="I11" s="321" t="s">
        <v>136</v>
      </c>
      <c r="J11" s="317">
        <f>IF(I11="","",IF(I11="Mas de 1 vez al año",5,IF(I11="Al menos 1 vez en el ultimo año",4,IF(I11="Al menos 1 vez en los ultimos 2 años",3,IF(I11="Al menos 1 vez en los ultimos 5 años",2,IF(I11="No se ha presentado en los ultimos 5 años",1,))))))</f>
        <v>3</v>
      </c>
      <c r="K11" s="315" t="str">
        <f>IF(J11&lt;=0,"",IF(J11&lt;=1,"Rara Vez",IF(J11&lt;=2,"Improbable",IF(J11&lt;=3,"Posible",IF(J11&lt;=4,"Probable","Casi seguro")))))</f>
        <v>Posible</v>
      </c>
      <c r="L11" s="346">
        <f>+'[3]PREGUNTAS DE IMPACTO'!C23</f>
        <v>17</v>
      </c>
      <c r="M11" s="315" t="str">
        <f>IF(L11&lt;=0,"",IF(L11&lt;=5,"Moderado",IF(L11&lt;=11,"Mayor",IF(L11&lt;=20,"Catastrofico","Catastrofico"))))</f>
        <v>Catastrofico</v>
      </c>
      <c r="N11" s="316" t="str">
        <f>IF(OR(AND(K11="RaraVez",M11="Insignificante"),AND(K11="Rara Vez",M11="Menor"),AND(K11="Improbable",M11="Insignificante"),AND(K11="Improbable",M11="Menor")),"Bajo",IF(OR(AND(K11="Rara Vez",M11="Moderado"),AND(K11="Improbable",M11="Moderado"),AND(K11="Posible",M11="Menor"),AND(K11="Probable",M11="Insignificante")),"Moderado",IF(OR(AND(K11="Rara Vez",M11="Mayor"),AND(K11="Improbable",M11="Mayor"),AND(K11="Posible",M11="Moderado"),AND(K11="Probable",M11="Moderado"),AND(K11="Probable",M11="Menor"),AND(K11="Casi seguro",M11="Insignificante"),AND(K11="Casi seguro",M11="Menor")),"Alto",IF(OR(AND(K11="Rara Vez",M11="Catastrofico"),AND(K11="Improbable",M11="Catastrofico"),AND(K11="Posible",M11="Catastrofico"),AND(K11="Posible",M11="Mayor"),AND(K11="Probable",M11="Catastrofico"),AND(K11="Probable",M11="Mayor"),AND(K11="Casi seguro",M11="Moderado"),AND(K11="Casi seguro",M11="Mayor"),AND(K11="Casi seguro",M11="Catastrofico")),"Extremo",""))))</f>
        <v>Extremo</v>
      </c>
      <c r="O11" s="18">
        <v>1</v>
      </c>
      <c r="P11" s="259" t="s">
        <v>861</v>
      </c>
      <c r="Q11" s="1" t="s">
        <v>67</v>
      </c>
      <c r="R11" s="3">
        <f>IF(Q11="","",IF(Q11="Asignado",15,IF(Q11="No Asigando",0,)))</f>
        <v>15</v>
      </c>
      <c r="S11" s="1" t="s">
        <v>68</v>
      </c>
      <c r="T11" s="4">
        <f>IF(S11="","",IF(S11="Adecuado",15,IF(S11="inadecuado",0,)))</f>
        <v>15</v>
      </c>
      <c r="U11" s="1" t="s">
        <v>69</v>
      </c>
      <c r="V11" s="4">
        <f>IF(U11="","",IF(U11="Oportuna",15,IF(U11="inoportuna",0,)))</f>
        <v>15</v>
      </c>
      <c r="W11" s="1" t="s">
        <v>70</v>
      </c>
      <c r="X11" s="4">
        <f>IF(W11="","",IF(W11="Prevenir",15,IF(W11="Detectar",10,IF(W11="No es control",0,))))</f>
        <v>15</v>
      </c>
      <c r="Y11" s="1" t="s">
        <v>71</v>
      </c>
      <c r="Z11" s="4">
        <f>IF(Y11="","",IF(Y11="Confiable",15,IF(Y11="No confiable",0,)))</f>
        <v>15</v>
      </c>
      <c r="AA11" s="1" t="s">
        <v>72</v>
      </c>
      <c r="AB11" s="4">
        <f>IF(AA11="","",IF(AA11="Se investigan y resuelven oportunamente",15,IF(AA11="Nose investigan y resuelven oportunamente",0,)))</f>
        <v>15</v>
      </c>
      <c r="AC11" s="1" t="s">
        <v>73</v>
      </c>
      <c r="AD11" s="4">
        <f>IF(AC11="","",IF(AC11="Completa",10,IF(AC11="Incompleta,No existe",5,)))</f>
        <v>10</v>
      </c>
      <c r="AE11" s="4">
        <f>+R11+T11+V11+X11+Z11+AB11+AD11</f>
        <v>100</v>
      </c>
      <c r="AF11" s="3" t="str">
        <f>IF(AE11&lt;=0,"",IF(AE11=0,"NA",IF(AE11&lt;=85,"Debil",IF(AE11&lt;=95,"Moderado",IF(AE11&lt;=100,"Fuerte","Fuerte")))))</f>
        <v>Fuerte</v>
      </c>
      <c r="AG11" s="2" t="s">
        <v>74</v>
      </c>
      <c r="AH11" s="3" t="str">
        <f>IF(AG11="","",IF(AG11="El control no se ejecuta por parte del responsable","Debil",IF(AG11="El control se ejecuta algunas veces por parte del responsable","Moderado",IF(AG11="El control se ejecuta de manera consistente por parte del responsable","Fuerte",IF(AG11="NA","NA","""")))))</f>
        <v>Fuerte</v>
      </c>
      <c r="AI11" s="5" t="str">
        <f t="shared" ref="AI11:AI15" si="0">IF(OR(AND(AF11="Fuerte",AH11="Fuerte")),"Fuerte",IF(OR(AND(AF11="Fuerte",AH11="Moderado")),"Moderado",IF(OR(AND(AF11="Fuerte",AH11="Debil")),"Debil",IF(OR(AND(AF11="Moderado",AH11="Fuerte")),"Moderado",IF(OR(AND(AF11="Moderado",AH11="Moderado")),"Moderado",IF(OR(AND(AF11="Moderado",AH11="Debil")),"Debil",IF(OR(AND(AF11="Debil",AH11="Fuerte")),"Debil",IF(OR(AND(AF11="Debil",AH11="Moderado")),"Debil",IF(OR(AND(AF11="Debil",AH11="Debil")),"Debil",IF(OR(AND(AH11="NA")),"NA"))))))))))</f>
        <v>Fuerte</v>
      </c>
      <c r="AJ11" s="6">
        <f>IF(AI11="","",IF(AI11="Fuerte",100,IF(AI11="Moderado",50,IF(AI11="Debil",0,))))</f>
        <v>100</v>
      </c>
      <c r="AK11" s="3" t="str">
        <f t="shared" ref="AK11:AK15" si="1">IF(OR(AND(AI11="Fuerte")),"No",IF(OR(AND(AI11="Moderado")),"Si",IF(OR(AND(AI11="Debil")),"Si",IF(OR(AND(AI11="NA")),"NA"))))</f>
        <v>No</v>
      </c>
      <c r="AL11" s="310">
        <f>COUNTA(O11,O12,O13,O14,O15)</f>
        <v>4</v>
      </c>
      <c r="AM11" s="317">
        <f>(+AJ11+AJ12+AJ13+AJ14+AJ15)/AL11</f>
        <v>125</v>
      </c>
      <c r="AN11" s="310" t="str">
        <f>IF(AM11&lt;0,"",IF(AM11&lt;50,"Debil",IF(AM11&lt;=99,"Moderado",IF(AM11&lt;=100,"Fuerte","Fuerte"))))</f>
        <v>Fuerte</v>
      </c>
      <c r="AO11" s="315" t="s">
        <v>26</v>
      </c>
      <c r="AP11" s="338" t="str">
        <f>IF(OR(AND(AN11="Fuerte",AO11="directamente")),"2",IF(OR(AND(AN11="Fuerte",AO11="no disminuye")),"0",IF(OR(AND(AN11="Moderado",AO11="directamente")),"1",IF(OR(AND(AN11="Moderado",AO11="no disminuye")),"0",IF(OR(AND(AN11="Debil",AO11="directamente")),"0",IF(OR(AND(AN11="Debil",AO11="no disminuye")),"0",""))))))</f>
        <v>2</v>
      </c>
      <c r="AQ11" s="341">
        <f>+J11-AP11</f>
        <v>1</v>
      </c>
      <c r="AR11" s="343">
        <f>+J11-AP11</f>
        <v>1</v>
      </c>
      <c r="AS11" s="315" t="str">
        <f>IF(AQ11&lt;-1,"",IF(AQ11&lt;=1,"Rara Vez",IF(AQ11&lt;=2,"Improbable",IF(AQ11&lt;=3,"Posible",IF(AQ11&lt;=4,"Probable","Casi seguro")))))</f>
        <v>Rara Vez</v>
      </c>
      <c r="AT11" s="315" t="str">
        <f>IF(L11&lt;=0,"",IF(L11&lt;=5,"Moderado",IF(L11&lt;=11,"Mayor",IF(L11&lt;=20,"Catastrofico","Catastrofico"))))</f>
        <v>Catastrofico</v>
      </c>
      <c r="AU11" s="328" t="str">
        <f>IF(OR(AND(AS11="RaraVez",AT11="Insignificante"),AND(AS11="Rara Vez",AT11="Menor"),AND(AS11="Improbable",AT11="Insignificante"),AND(AS11="Improbable",AT11="Menor")),"Bajo",IF(OR(AND(AS11="Rara Vez",AT11="Moderado"),AND(AS11="Improbable",AT11="Moderado"),AND(AS11="Posible",AT11="Menor"),AND(AS11="Probable",AT11="Insignificante")),"Moderado",IF(OR(AND(AS11="Rara Vez",AT11="Mayor"),AND(AS11="Improbable",AT11="Mayor"),AND(AS11="Posible",AT11="Moderado"),AND(AS11="Probable",AT11="Moderado"),AND(AS11="Probable",AT11="Menor"),AND(AS11="Casi seguro",AT11="Insignificante"),AND(AS11="Casi seguro",AT11="Menor")),"Alto",IF(OR(AND(AS11="Rara Vez",AT11="Catastrofico"),AND(AS11="Improbable",AT11="Catastrofico"),AND(AS11="Posible",AT11="Catastrofico"),AND(AS11="Posible",AT11="Mayor"),AND(AS11="Probable",AT11="Catastrofico"),AND(AS11="Probable",AT11="Mayor"),AND(AS11="Casi seguro",AT11="Moderado"),AND(AS11="Casi seguro",AT11="Mayor"),AND(AS11="Casi seguro",AT11="Catastrofico")),"Extremo",""))))</f>
        <v>Extremo</v>
      </c>
      <c r="AV11" s="331" t="str">
        <f>IF(AU11="","",IF(AU11="Extremo","Evitar el riesgo",IF(AU11="Alto","Compartir el riesgo",IF(AU11="Moderado","Reducir el riesgo",IF(AU11="Bajo","Reducir el riesgo")))))</f>
        <v>Evitar el riesgo</v>
      </c>
      <c r="AW11" s="353"/>
      <c r="AX11" s="353"/>
      <c r="AY11" s="353"/>
      <c r="AZ11" s="353"/>
      <c r="BA11" s="353"/>
      <c r="BB11" s="353"/>
    </row>
    <row r="12" spans="1:54" ht="256">
      <c r="A12" s="310"/>
      <c r="B12" s="416"/>
      <c r="C12" s="319"/>
      <c r="D12" s="319"/>
      <c r="E12" s="319"/>
      <c r="F12" s="319"/>
      <c r="G12" s="319"/>
      <c r="H12" s="416"/>
      <c r="I12" s="321"/>
      <c r="J12" s="317"/>
      <c r="K12" s="315"/>
      <c r="L12" s="346"/>
      <c r="M12" s="315"/>
      <c r="N12" s="316"/>
      <c r="O12" s="18">
        <v>2</v>
      </c>
      <c r="P12" s="259" t="s">
        <v>862</v>
      </c>
      <c r="Q12" s="1" t="s">
        <v>67</v>
      </c>
      <c r="R12" s="3">
        <f t="shared" ref="R12:R15" si="2">IF(Q12="","",IF(Q12="Asignado",15,IF(Q12="No Asigando",0,)))</f>
        <v>15</v>
      </c>
      <c r="S12" s="1" t="s">
        <v>68</v>
      </c>
      <c r="T12" s="4">
        <f t="shared" ref="T12:T15" si="3">IF(S12="","",IF(S12="Adecuado",15,IF(S12="inadecuado",0,)))</f>
        <v>15</v>
      </c>
      <c r="U12" s="1" t="s">
        <v>69</v>
      </c>
      <c r="V12" s="4">
        <f t="shared" ref="V12:V15" si="4">IF(U12="","",IF(U12="Oportuna",15,IF(U12="inoportuna",0,)))</f>
        <v>15</v>
      </c>
      <c r="W12" s="1" t="s">
        <v>70</v>
      </c>
      <c r="X12" s="4">
        <f t="shared" ref="X12:X15" si="5">IF(W12="","",IF(W12="Prevenir",15,IF(W12="Detectar",10,IF(W12="No es control",0,))))</f>
        <v>15</v>
      </c>
      <c r="Y12" s="1" t="s">
        <v>71</v>
      </c>
      <c r="Z12" s="4">
        <f t="shared" ref="Z12:Z15" si="6">IF(Y12="","",IF(Y12="Confiable",15,IF(Y12="No confiable",0,)))</f>
        <v>15</v>
      </c>
      <c r="AA12" s="1" t="s">
        <v>72</v>
      </c>
      <c r="AB12" s="4">
        <f t="shared" ref="AB12:AB15" si="7">IF(AA12="","",IF(AA12="Se investigan y resuelven oportunamente",15,IF(AA12="Nose investigan y resuelven oportunamente",0,)))</f>
        <v>15</v>
      </c>
      <c r="AC12" s="1" t="s">
        <v>73</v>
      </c>
      <c r="AD12" s="4">
        <f t="shared" ref="AD12:AD15" si="8">IF(AC12="","",IF(AC12="Completa",10,IF(AC12="Incompleta,No existe",5,)))</f>
        <v>10</v>
      </c>
      <c r="AE12" s="4">
        <f t="shared" ref="AE12:AE15" si="9">+R12+T12+V12+X12+Z12+AB12+AD12</f>
        <v>100</v>
      </c>
      <c r="AF12" s="3" t="str">
        <f t="shared" ref="AF12:AF15" si="10">IF(AE12&lt;=0,"",IF(AE12=0,"NA",IF(AE12&lt;=85,"Debil",IF(AE12&lt;=95,"Moderado",IF(AE12&lt;=100,"Fuerte","Fuerte")))))</f>
        <v>Fuerte</v>
      </c>
      <c r="AG12" s="2" t="s">
        <v>74</v>
      </c>
      <c r="AH12" s="3" t="str">
        <f t="shared" ref="AH12:AH15" si="11">IF(AG12="","",IF(AG12="El control no se ejecuta por parte del responsable","Debil",IF(AG12="El control se ejecuta algunas veces por parte del responsable","Moderado",IF(AG12="El control se ejecuta de manera consistente por parte del responsable","Fuerte",IF(AG12="NA","NA","""")))))</f>
        <v>Fuerte</v>
      </c>
      <c r="AI12" s="5" t="str">
        <f t="shared" si="0"/>
        <v>Fuerte</v>
      </c>
      <c r="AJ12" s="6">
        <f t="shared" ref="AJ12:AJ15" si="12">IF(AI12="","",IF(AI12="Fuerte",100,IF(AI12="Moderado",50,IF(AI12="Debil",0,))))</f>
        <v>100</v>
      </c>
      <c r="AK12" s="3" t="str">
        <f t="shared" si="1"/>
        <v>No</v>
      </c>
      <c r="AL12" s="310"/>
      <c r="AM12" s="317"/>
      <c r="AN12" s="310"/>
      <c r="AO12" s="315"/>
      <c r="AP12" s="339"/>
      <c r="AQ12" s="342"/>
      <c r="AR12" s="344"/>
      <c r="AS12" s="315"/>
      <c r="AT12" s="315"/>
      <c r="AU12" s="329"/>
      <c r="AV12" s="332" t="str">
        <f t="shared" ref="AV12:AV15" si="13">IF(AU12="","",IF(AU12="El control no se ejecuta por parte del responsable","Debil",IF(AU12="El control se ejecuta algunas veces por parte del responsable","Moderado",IF(AU12="El control se ejecuta de manera consistente por parte del responsable","Fuerte","Fuerte"))))</f>
        <v/>
      </c>
      <c r="AW12" s="348"/>
      <c r="AX12" s="348"/>
      <c r="AY12" s="348"/>
      <c r="AZ12" s="348"/>
      <c r="BA12" s="348"/>
      <c r="BB12" s="348"/>
    </row>
    <row r="13" spans="1:54" ht="256">
      <c r="A13" s="310"/>
      <c r="B13" s="416"/>
      <c r="C13" s="319"/>
      <c r="D13" s="319"/>
      <c r="E13" s="319"/>
      <c r="F13" s="319"/>
      <c r="G13" s="319"/>
      <c r="H13" s="417"/>
      <c r="I13" s="321"/>
      <c r="J13" s="317"/>
      <c r="K13" s="315"/>
      <c r="L13" s="346"/>
      <c r="M13" s="315"/>
      <c r="N13" s="316"/>
      <c r="O13" s="18">
        <v>3</v>
      </c>
      <c r="P13" s="259" t="s">
        <v>863</v>
      </c>
      <c r="Q13" s="1" t="s">
        <v>67</v>
      </c>
      <c r="R13" s="3">
        <f t="shared" si="2"/>
        <v>15</v>
      </c>
      <c r="S13" s="1" t="s">
        <v>68</v>
      </c>
      <c r="T13" s="4">
        <f t="shared" si="3"/>
        <v>15</v>
      </c>
      <c r="U13" s="1" t="s">
        <v>69</v>
      </c>
      <c r="V13" s="4">
        <f t="shared" si="4"/>
        <v>15</v>
      </c>
      <c r="W13" s="1" t="s">
        <v>70</v>
      </c>
      <c r="X13" s="4">
        <f t="shared" si="5"/>
        <v>15</v>
      </c>
      <c r="Y13" s="1" t="s">
        <v>71</v>
      </c>
      <c r="Z13" s="4">
        <f t="shared" si="6"/>
        <v>15</v>
      </c>
      <c r="AA13" s="1" t="s">
        <v>72</v>
      </c>
      <c r="AB13" s="4">
        <f t="shared" si="7"/>
        <v>15</v>
      </c>
      <c r="AC13" s="1" t="s">
        <v>73</v>
      </c>
      <c r="AD13" s="4">
        <f t="shared" si="8"/>
        <v>10</v>
      </c>
      <c r="AE13" s="4">
        <f t="shared" si="9"/>
        <v>100</v>
      </c>
      <c r="AF13" s="3" t="str">
        <f t="shared" si="10"/>
        <v>Fuerte</v>
      </c>
      <c r="AG13" s="2" t="s">
        <v>74</v>
      </c>
      <c r="AH13" s="3" t="str">
        <f t="shared" si="11"/>
        <v>Fuerte</v>
      </c>
      <c r="AI13" s="5" t="str">
        <f t="shared" si="0"/>
        <v>Fuerte</v>
      </c>
      <c r="AJ13" s="6">
        <f t="shared" si="12"/>
        <v>100</v>
      </c>
      <c r="AK13" s="3" t="str">
        <f t="shared" si="1"/>
        <v>No</v>
      </c>
      <c r="AL13" s="310"/>
      <c r="AM13" s="317"/>
      <c r="AN13" s="310"/>
      <c r="AO13" s="315"/>
      <c r="AP13" s="339"/>
      <c r="AQ13" s="342"/>
      <c r="AR13" s="344"/>
      <c r="AS13" s="315"/>
      <c r="AT13" s="315"/>
      <c r="AU13" s="329"/>
      <c r="AV13" s="332" t="str">
        <f t="shared" si="13"/>
        <v/>
      </c>
      <c r="AW13" s="348"/>
      <c r="AX13" s="348"/>
      <c r="AY13" s="348"/>
      <c r="AZ13" s="348"/>
      <c r="BA13" s="348"/>
      <c r="BB13" s="348"/>
    </row>
    <row r="14" spans="1:54" ht="272">
      <c r="A14" s="310"/>
      <c r="B14" s="416"/>
      <c r="C14" s="319"/>
      <c r="D14" s="319"/>
      <c r="E14" s="319"/>
      <c r="F14" s="319"/>
      <c r="G14" s="319"/>
      <c r="H14" s="416" t="s">
        <v>864</v>
      </c>
      <c r="I14" s="321"/>
      <c r="J14" s="317"/>
      <c r="K14" s="315"/>
      <c r="L14" s="346"/>
      <c r="M14" s="315"/>
      <c r="N14" s="316"/>
      <c r="O14" s="18">
        <v>4</v>
      </c>
      <c r="P14" s="259" t="s">
        <v>865</v>
      </c>
      <c r="Q14" s="1" t="s">
        <v>67</v>
      </c>
      <c r="R14" s="3">
        <f t="shared" si="2"/>
        <v>15</v>
      </c>
      <c r="S14" s="1" t="s">
        <v>68</v>
      </c>
      <c r="T14" s="4">
        <f t="shared" si="3"/>
        <v>15</v>
      </c>
      <c r="U14" s="1" t="s">
        <v>69</v>
      </c>
      <c r="V14" s="4">
        <f t="shared" si="4"/>
        <v>15</v>
      </c>
      <c r="W14" s="1" t="s">
        <v>70</v>
      </c>
      <c r="X14" s="4">
        <f t="shared" si="5"/>
        <v>15</v>
      </c>
      <c r="Y14" s="1" t="s">
        <v>71</v>
      </c>
      <c r="Z14" s="4">
        <f t="shared" si="6"/>
        <v>15</v>
      </c>
      <c r="AA14" s="1" t="s">
        <v>72</v>
      </c>
      <c r="AB14" s="4">
        <f t="shared" si="7"/>
        <v>15</v>
      </c>
      <c r="AC14" s="1" t="s">
        <v>73</v>
      </c>
      <c r="AD14" s="4">
        <f t="shared" si="8"/>
        <v>10</v>
      </c>
      <c r="AE14" s="4">
        <f t="shared" si="9"/>
        <v>100</v>
      </c>
      <c r="AF14" s="3" t="str">
        <f t="shared" si="10"/>
        <v>Fuerte</v>
      </c>
      <c r="AG14" s="2" t="s">
        <v>74</v>
      </c>
      <c r="AH14" s="3" t="str">
        <f t="shared" si="11"/>
        <v>Fuerte</v>
      </c>
      <c r="AI14" s="5" t="str">
        <f t="shared" si="0"/>
        <v>Fuerte</v>
      </c>
      <c r="AJ14" s="6">
        <f t="shared" si="12"/>
        <v>100</v>
      </c>
      <c r="AK14" s="3" t="str">
        <f t="shared" si="1"/>
        <v>No</v>
      </c>
      <c r="AL14" s="310"/>
      <c r="AM14" s="317"/>
      <c r="AN14" s="310"/>
      <c r="AO14" s="315"/>
      <c r="AP14" s="339"/>
      <c r="AQ14" s="342"/>
      <c r="AR14" s="344"/>
      <c r="AS14" s="315"/>
      <c r="AT14" s="315"/>
      <c r="AU14" s="329"/>
      <c r="AV14" s="332" t="str">
        <f t="shared" si="13"/>
        <v/>
      </c>
      <c r="AW14" s="348"/>
      <c r="AX14" s="348"/>
      <c r="AY14" s="348"/>
      <c r="AZ14" s="348"/>
      <c r="BA14" s="348"/>
      <c r="BB14" s="348"/>
    </row>
    <row r="15" spans="1:54" ht="65">
      <c r="A15" s="310"/>
      <c r="B15" s="417"/>
      <c r="C15" s="320"/>
      <c r="D15" s="320"/>
      <c r="E15" s="320"/>
      <c r="F15" s="320"/>
      <c r="G15" s="320"/>
      <c r="H15" s="417"/>
      <c r="I15" s="321"/>
      <c r="J15" s="317"/>
      <c r="K15" s="315"/>
      <c r="L15" s="346"/>
      <c r="M15" s="315"/>
      <c r="N15" s="316"/>
      <c r="O15" s="18"/>
      <c r="P15" s="259"/>
      <c r="Q15" s="1" t="s">
        <v>67</v>
      </c>
      <c r="R15" s="3">
        <f t="shared" si="2"/>
        <v>15</v>
      </c>
      <c r="S15" s="1" t="s">
        <v>68</v>
      </c>
      <c r="T15" s="4">
        <f t="shared" si="3"/>
        <v>15</v>
      </c>
      <c r="U15" s="1" t="s">
        <v>69</v>
      </c>
      <c r="V15" s="4">
        <f t="shared" si="4"/>
        <v>15</v>
      </c>
      <c r="W15" s="1" t="s">
        <v>70</v>
      </c>
      <c r="X15" s="4">
        <f t="shared" si="5"/>
        <v>15</v>
      </c>
      <c r="Y15" s="1" t="s">
        <v>71</v>
      </c>
      <c r="Z15" s="4">
        <f t="shared" si="6"/>
        <v>15</v>
      </c>
      <c r="AA15" s="1" t="s">
        <v>72</v>
      </c>
      <c r="AB15" s="4">
        <f t="shared" si="7"/>
        <v>15</v>
      </c>
      <c r="AC15" s="1" t="s">
        <v>73</v>
      </c>
      <c r="AD15" s="4">
        <f t="shared" si="8"/>
        <v>10</v>
      </c>
      <c r="AE15" s="4">
        <f t="shared" si="9"/>
        <v>100</v>
      </c>
      <c r="AF15" s="3" t="str">
        <f t="shared" si="10"/>
        <v>Fuerte</v>
      </c>
      <c r="AG15" s="2" t="s">
        <v>74</v>
      </c>
      <c r="AH15" s="3" t="str">
        <f t="shared" si="11"/>
        <v>Fuerte</v>
      </c>
      <c r="AI15" s="5" t="str">
        <f t="shared" si="0"/>
        <v>Fuerte</v>
      </c>
      <c r="AJ15" s="6">
        <f t="shared" si="12"/>
        <v>100</v>
      </c>
      <c r="AK15" s="3" t="str">
        <f t="shared" si="1"/>
        <v>No</v>
      </c>
      <c r="AL15" s="310"/>
      <c r="AM15" s="317"/>
      <c r="AN15" s="310"/>
      <c r="AO15" s="315"/>
      <c r="AP15" s="340"/>
      <c r="AQ15" s="342"/>
      <c r="AR15" s="345"/>
      <c r="AS15" s="315"/>
      <c r="AT15" s="315"/>
      <c r="AU15" s="330"/>
      <c r="AV15" s="333" t="str">
        <f t="shared" si="13"/>
        <v/>
      </c>
      <c r="AW15" s="349"/>
      <c r="AX15" s="349"/>
      <c r="AY15" s="349"/>
      <c r="AZ15" s="349"/>
      <c r="BA15" s="349"/>
      <c r="BB15" s="349"/>
    </row>
  </sheetData>
  <mergeCells count="83">
    <mergeCell ref="A1:B4"/>
    <mergeCell ref="C1:AZ1"/>
    <mergeCell ref="BA1:BB1"/>
    <mergeCell ref="C2:AZ2"/>
    <mergeCell ref="BA2:BB2"/>
    <mergeCell ref="C3:AZ3"/>
    <mergeCell ref="BA3:BB3"/>
    <mergeCell ref="C4:AZ4"/>
    <mergeCell ref="BA4:BB4"/>
    <mergeCell ref="W5:Z5"/>
    <mergeCell ref="AA5:AB5"/>
    <mergeCell ref="AC5:AE5"/>
    <mergeCell ref="A6:F6"/>
    <mergeCell ref="G6:O6"/>
    <mergeCell ref="Q6:AE6"/>
    <mergeCell ref="A5:F5"/>
    <mergeCell ref="G5:H5"/>
    <mergeCell ref="J5:M5"/>
    <mergeCell ref="N5:O5"/>
    <mergeCell ref="R5:S5"/>
    <mergeCell ref="T5:V5"/>
    <mergeCell ref="AS7:AS10"/>
    <mergeCell ref="B9:B10"/>
    <mergeCell ref="C9:G9"/>
    <mergeCell ref="H9:H10"/>
    <mergeCell ref="I9:I10"/>
    <mergeCell ref="N9:N10"/>
    <mergeCell ref="AZ7:AZ10"/>
    <mergeCell ref="BA7:BA10"/>
    <mergeCell ref="BB7:BB10"/>
    <mergeCell ref="O8:O10"/>
    <mergeCell ref="P8:P10"/>
    <mergeCell ref="Q8:AO9"/>
    <mergeCell ref="AP8:AP10"/>
    <mergeCell ref="AQ8:AQ10"/>
    <mergeCell ref="AR8:AR10"/>
    <mergeCell ref="AT7:AT10"/>
    <mergeCell ref="AU7:AU10"/>
    <mergeCell ref="AV7:AV10"/>
    <mergeCell ref="AW7:AW10"/>
    <mergeCell ref="AX7:AX10"/>
    <mergeCell ref="AY7:AY10"/>
    <mergeCell ref="O7:AR7"/>
    <mergeCell ref="J11:J15"/>
    <mergeCell ref="M11:M15"/>
    <mergeCell ref="N11:N15"/>
    <mergeCell ref="A11:A15"/>
    <mergeCell ref="B11:B15"/>
    <mergeCell ref="C11:C15"/>
    <mergeCell ref="D11:D15"/>
    <mergeCell ref="E11:E15"/>
    <mergeCell ref="BA11:BA15"/>
    <mergeCell ref="BB11:BB15"/>
    <mergeCell ref="AY11:AY15"/>
    <mergeCell ref="AZ11:AZ15"/>
    <mergeCell ref="A7:A10"/>
    <mergeCell ref="B7:H8"/>
    <mergeCell ref="I7:K8"/>
    <mergeCell ref="L7:N8"/>
    <mergeCell ref="K11:K15"/>
    <mergeCell ref="J9:J10"/>
    <mergeCell ref="K9:K10"/>
    <mergeCell ref="L9:L10"/>
    <mergeCell ref="M9:M10"/>
    <mergeCell ref="F11:F15"/>
    <mergeCell ref="G11:G15"/>
    <mergeCell ref="H11:H13"/>
    <mergeCell ref="H14:H15"/>
    <mergeCell ref="AU11:AU15"/>
    <mergeCell ref="AV11:AV15"/>
    <mergeCell ref="AW11:AW15"/>
    <mergeCell ref="AX11:AX15"/>
    <mergeCell ref="AO11:AO15"/>
    <mergeCell ref="AP11:AP15"/>
    <mergeCell ref="AQ11:AQ15"/>
    <mergeCell ref="AR11:AR15"/>
    <mergeCell ref="AS11:AS15"/>
    <mergeCell ref="AT11:AT15"/>
    <mergeCell ref="L11:L15"/>
    <mergeCell ref="AL11:AL15"/>
    <mergeCell ref="AM11:AM15"/>
    <mergeCell ref="AN11:AN15"/>
    <mergeCell ref="I11:I15"/>
  </mergeCells>
  <conditionalFormatting sqref="K11">
    <cfRule type="cellIs" dxfId="2418" priority="29" operator="equal">
      <formula>"Rara Vez"</formula>
    </cfRule>
    <cfRule type="cellIs" dxfId="2417" priority="28" operator="equal">
      <formula>"Improbable"</formula>
    </cfRule>
    <cfRule type="cellIs" dxfId="2416" priority="27" operator="equal">
      <formula>"Posible"</formula>
    </cfRule>
    <cfRule type="cellIs" dxfId="2415" priority="26" operator="equal">
      <formula>"Probable"</formula>
    </cfRule>
    <cfRule type="cellIs" dxfId="2414" priority="25" operator="equal">
      <formula>"Casi seguro"</formula>
    </cfRule>
  </conditionalFormatting>
  <conditionalFormatting sqref="M11">
    <cfRule type="cellIs" dxfId="2413" priority="24" operator="equal">
      <formula>"Moderado"</formula>
    </cfRule>
    <cfRule type="cellIs" dxfId="2412" priority="23" operator="equal">
      <formula>"Mayor"</formula>
    </cfRule>
    <cfRule type="cellIs" dxfId="2411" priority="22" operator="equal">
      <formula>"Catastrofico"</formula>
    </cfRule>
  </conditionalFormatting>
  <conditionalFormatting sqref="N11">
    <cfRule type="cellIs" dxfId="2410" priority="21" operator="equal">
      <formula>"Bajo"</formula>
    </cfRule>
    <cfRule type="cellIs" dxfId="2409" priority="20" operator="equal">
      <formula>"Moderado"</formula>
    </cfRule>
    <cfRule type="cellIs" dxfId="2408" priority="19" operator="equal">
      <formula>"Alto"</formula>
    </cfRule>
    <cfRule type="cellIs" dxfId="2407" priority="18" operator="equal">
      <formula>"Extremo"</formula>
    </cfRule>
  </conditionalFormatting>
  <conditionalFormatting sqref="AG11:AG15">
    <cfRule type="cellIs" dxfId="2406" priority="1" operator="equal">
      <formula>"Catastrofico"</formula>
    </cfRule>
    <cfRule type="cellIs" dxfId="2405" priority="2" operator="equal">
      <formula>"Mayor"</formula>
    </cfRule>
    <cfRule type="cellIs" dxfId="2404" priority="3" operator="equal">
      <formula>"Moderado"</formula>
    </cfRule>
    <cfRule type="cellIs" dxfId="2403" priority="4" operator="equal">
      <formula>"Menor"</formula>
    </cfRule>
    <cfRule type="cellIs" dxfId="2402" priority="5" operator="equal">
      <formula>"Leve"</formula>
    </cfRule>
  </conditionalFormatting>
  <conditionalFormatting sqref="AS11">
    <cfRule type="cellIs" dxfId="2401" priority="15" operator="equal">
      <formula>"Posible"</formula>
    </cfRule>
    <cfRule type="cellIs" dxfId="2400" priority="17" operator="equal">
      <formula>"Rara Vez"</formula>
    </cfRule>
    <cfRule type="cellIs" dxfId="2399" priority="16" operator="equal">
      <formula>"Improbable"</formula>
    </cfRule>
    <cfRule type="cellIs" dxfId="2398" priority="14" operator="equal">
      <formula>"Probable"</formula>
    </cfRule>
    <cfRule type="cellIs" dxfId="2397" priority="13" operator="equal">
      <formula>"Casi seguro"</formula>
    </cfRule>
  </conditionalFormatting>
  <conditionalFormatting sqref="AT11">
    <cfRule type="cellIs" dxfId="2396" priority="11" operator="equal">
      <formula>"Mayor"</formula>
    </cfRule>
    <cfRule type="cellIs" dxfId="2395" priority="10" operator="equal">
      <formula>"Catastrofico"</formula>
    </cfRule>
    <cfRule type="cellIs" dxfId="2394" priority="12" operator="equal">
      <formula>"Moderado"</formula>
    </cfRule>
  </conditionalFormatting>
  <conditionalFormatting sqref="AU11">
    <cfRule type="cellIs" dxfId="2393" priority="6" operator="equal">
      <formula>"Extremo"</formula>
    </cfRule>
    <cfRule type="cellIs" dxfId="2392" priority="7" operator="equal">
      <formula>"Alto"</formula>
    </cfRule>
    <cfRule type="cellIs" dxfId="2391" priority="9" operator="equal">
      <formula>"Bajo"</formula>
    </cfRule>
    <cfRule type="cellIs" dxfId="2390" priority="8" operator="equal">
      <formula>"Moderado"</formula>
    </cfRule>
  </conditionalFormatting>
  <dataValidations count="12">
    <dataValidation type="list" allowBlank="1" showInputMessage="1" showErrorMessage="1" sqref="R5" xr:uid="{00000000-0002-0000-0200-000000000000}">
      <formula1>"Estrategico,Misional,Apoyo"</formula1>
    </dataValidation>
    <dataValidation type="list" allowBlank="1" showInputMessage="1" showErrorMessage="1" sqref="I11:I15" xr:uid="{00000000-0002-0000-0200-000001000000}">
      <formula1>"N/A, Mas de 1 vez al año,Al menos 1 vez en el ultimo año,Al menos 1 vez en los ultimos 2 años,Al menos 1 vez en los ultimos 5 años,No se ha presentado en los ultimos 5 años"</formula1>
    </dataValidation>
    <dataValidation type="list" allowBlank="1" showInputMessage="1" showErrorMessage="1" sqref="G11:G15" xr:uid="{00000000-0002-0000-0200-000002000000}">
      <formula1>"CORRUPCION,NA"</formula1>
    </dataValidation>
    <dataValidation type="list" allowBlank="1" showInputMessage="1" showErrorMessage="1" sqref="AO11" xr:uid="{00000000-0002-0000-0200-000003000000}">
      <formula1>"directamente,no disminuye"</formula1>
    </dataValidation>
    <dataValidation type="list" allowBlank="1" showInputMessage="1" showErrorMessage="1" sqref="AG11:AG15" xr:uid="{00000000-0002-0000-0200-000004000000}">
      <formula1>"NA,El control se ejecuta de manera consistente por parte del responsable,El control se ejecuta algunas veces por parte del responsable,El control no se ejecuta por parte del responsable"</formula1>
    </dataValidation>
    <dataValidation type="list" allowBlank="1" showInputMessage="1" showErrorMessage="1" sqref="AC11:AC15" xr:uid="{00000000-0002-0000-0200-000005000000}">
      <formula1>"Completa,Incompleta,No existe,NA"</formula1>
    </dataValidation>
    <dataValidation type="list" allowBlank="1" showInputMessage="1" showErrorMessage="1" sqref="AA11:AA15" xr:uid="{00000000-0002-0000-0200-000006000000}">
      <formula1>"NA,Se investigan y resuelven oportunamente,No se investigan y resuelven oportunamente"</formula1>
    </dataValidation>
    <dataValidation type="list" allowBlank="1" showInputMessage="1" showErrorMessage="1" sqref="Y11:Y15" xr:uid="{00000000-0002-0000-0200-000007000000}">
      <formula1>"Confiable,No confiable,NA"</formula1>
    </dataValidation>
    <dataValidation type="list" allowBlank="1" showInputMessage="1" showErrorMessage="1" sqref="W11:W15" xr:uid="{00000000-0002-0000-0200-000008000000}">
      <formula1>"Prevenir, Detectar,No es control,NA"</formula1>
    </dataValidation>
    <dataValidation type="list" allowBlank="1" showInputMessage="1" showErrorMessage="1" sqref="U11:U15" xr:uid="{00000000-0002-0000-0200-000009000000}">
      <formula1>"Oportuna, Inoportuna,NA"</formula1>
    </dataValidation>
    <dataValidation type="list" allowBlank="1" showInputMessage="1" showErrorMessage="1" sqref="S11:S15" xr:uid="{00000000-0002-0000-0200-00000A000000}">
      <formula1>"Adecuado, Inadecuado,NA"</formula1>
    </dataValidation>
    <dataValidation type="list" allowBlank="1" showInputMessage="1" showErrorMessage="1" sqref="Q11:Q15" xr:uid="{00000000-0002-0000-0200-00000B000000}">
      <formula1>"Asignado, No Asignado,NA"</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C35"/>
  <sheetViews>
    <sheetView zoomScale="80" zoomScaleNormal="80" workbookViewId="0">
      <selection activeCell="M10" sqref="M10:M14"/>
    </sheetView>
  </sheetViews>
  <sheetFormatPr baseColWidth="10" defaultRowHeight="15"/>
  <cols>
    <col min="2" max="2" width="6.5" customWidth="1"/>
    <col min="3" max="3" width="36.5" customWidth="1"/>
    <col min="4" max="7" width="4.1640625" customWidth="1"/>
    <col min="8" max="8" width="13.83203125" customWidth="1"/>
    <col min="9" max="9" width="16.5" bestFit="1" customWidth="1"/>
    <col min="10" max="10" width="11.5" customWidth="1"/>
    <col min="11" max="11" width="8.5" customWidth="1"/>
    <col min="12" max="12" width="11.5" customWidth="1"/>
    <col min="13" max="13" width="10.1640625" customWidth="1"/>
    <col min="14" max="14" width="14" customWidth="1"/>
    <col min="15" max="15" width="12.5" customWidth="1"/>
    <col min="16" max="16" width="8.5" customWidth="1"/>
    <col min="17" max="17" width="67.5" customWidth="1"/>
    <col min="18" max="18" width="12.5" customWidth="1"/>
    <col min="19" max="19" width="5.5" customWidth="1"/>
    <col min="20" max="20" width="9.83203125" customWidth="1"/>
    <col min="21" max="21" width="6.83203125" customWidth="1"/>
    <col min="22" max="22" width="9.5" customWidth="1"/>
    <col min="23" max="23" width="6.83203125" customWidth="1"/>
    <col min="24" max="24" width="8.5" customWidth="1"/>
    <col min="25" max="25" width="6.83203125" customWidth="1"/>
    <col min="26" max="26" width="12.1640625" customWidth="1"/>
    <col min="27" max="27" width="6.83203125" customWidth="1"/>
    <col min="28" max="28" width="12.5" customWidth="1"/>
    <col min="29" max="29" width="6.1640625" customWidth="1"/>
    <col min="30" max="31" width="9.83203125" customWidth="1"/>
    <col min="32" max="32" width="8.83203125" customWidth="1"/>
    <col min="33" max="34" width="13.5" customWidth="1"/>
    <col min="35" max="42" width="10.83203125" customWidth="1"/>
    <col min="43" max="43" width="8.5" customWidth="1"/>
    <col min="44" max="44" width="0" hidden="1" customWidth="1"/>
    <col min="45" max="45" width="8.5" customWidth="1"/>
    <col min="46" max="46" width="12" customWidth="1"/>
    <col min="47" max="47" width="13.5" customWidth="1"/>
    <col min="48" max="48" width="12.5" customWidth="1"/>
    <col min="49" max="49" width="12" customWidth="1"/>
    <col min="50" max="50" width="19.5" customWidth="1"/>
    <col min="51" max="51" width="13" customWidth="1"/>
    <col min="52" max="52" width="13.5" customWidth="1"/>
    <col min="53" max="55" width="17.5" customWidth="1"/>
  </cols>
  <sheetData>
    <row r="1" spans="1:55" s="7" customFormat="1" ht="16.5" customHeight="1">
      <c r="B1" s="279"/>
      <c r="C1" s="280"/>
      <c r="D1" s="282" t="s">
        <v>55</v>
      </c>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282"/>
      <c r="BB1" s="283" t="s">
        <v>56</v>
      </c>
      <c r="BC1" s="284"/>
    </row>
    <row r="2" spans="1:55" s="7" customFormat="1" ht="16.5" customHeight="1">
      <c r="B2" s="279"/>
      <c r="C2" s="280"/>
      <c r="D2" s="282" t="s">
        <v>57</v>
      </c>
      <c r="E2" s="282"/>
      <c r="F2" s="282"/>
      <c r="G2" s="282"/>
      <c r="H2" s="282"/>
      <c r="I2" s="282"/>
      <c r="J2" s="282"/>
      <c r="K2" s="282"/>
      <c r="L2" s="282"/>
      <c r="M2" s="282"/>
      <c r="N2" s="282"/>
      <c r="O2" s="282"/>
      <c r="P2" s="282"/>
      <c r="Q2" s="282"/>
      <c r="R2" s="282"/>
      <c r="S2" s="282"/>
      <c r="T2" s="282"/>
      <c r="U2" s="282"/>
      <c r="V2" s="282"/>
      <c r="W2" s="282"/>
      <c r="X2" s="282"/>
      <c r="Y2" s="282"/>
      <c r="Z2" s="282"/>
      <c r="AA2" s="282"/>
      <c r="AB2" s="282"/>
      <c r="AC2" s="282"/>
      <c r="AD2" s="282"/>
      <c r="AE2" s="282"/>
      <c r="AF2" s="282"/>
      <c r="AG2" s="282"/>
      <c r="AH2" s="282"/>
      <c r="AI2" s="282"/>
      <c r="AJ2" s="282"/>
      <c r="AK2" s="282"/>
      <c r="AL2" s="282"/>
      <c r="AM2" s="282"/>
      <c r="AN2" s="282"/>
      <c r="AO2" s="282"/>
      <c r="AP2" s="282"/>
      <c r="AQ2" s="282"/>
      <c r="AR2" s="282"/>
      <c r="AS2" s="282"/>
      <c r="AT2" s="282"/>
      <c r="AU2" s="282"/>
      <c r="AV2" s="282"/>
      <c r="AW2" s="282"/>
      <c r="AX2" s="282"/>
      <c r="AY2" s="282"/>
      <c r="AZ2" s="282"/>
      <c r="BA2" s="282"/>
      <c r="BB2" s="283" t="s">
        <v>64</v>
      </c>
      <c r="BC2" s="283"/>
    </row>
    <row r="3" spans="1:55" s="7" customFormat="1" ht="16.5" customHeight="1">
      <c r="B3" s="279"/>
      <c r="C3" s="280"/>
      <c r="D3" s="285" t="s">
        <v>58</v>
      </c>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c r="BA3" s="287"/>
      <c r="BB3" s="283" t="s">
        <v>65</v>
      </c>
      <c r="BC3" s="283"/>
    </row>
    <row r="4" spans="1:55" s="7" customFormat="1" ht="18" customHeight="1">
      <c r="B4" s="279"/>
      <c r="C4" s="281"/>
      <c r="D4" s="288" t="s">
        <v>88</v>
      </c>
      <c r="E4" s="289"/>
      <c r="F4" s="289"/>
      <c r="G4" s="289"/>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90"/>
      <c r="BB4" s="283" t="s">
        <v>59</v>
      </c>
      <c r="BC4" s="283"/>
    </row>
    <row r="5" spans="1:55" s="8" customFormat="1" ht="43.5" customHeight="1">
      <c r="A5" s="264" t="s">
        <v>118</v>
      </c>
      <c r="B5" s="265"/>
      <c r="C5" s="266"/>
      <c r="D5" s="267" t="s">
        <v>60</v>
      </c>
      <c r="E5" s="268"/>
      <c r="F5" s="268"/>
      <c r="G5" s="268"/>
      <c r="H5" s="268"/>
      <c r="I5" s="269"/>
      <c r="J5" s="270" t="s">
        <v>61</v>
      </c>
      <c r="K5" s="271"/>
      <c r="L5" s="272"/>
      <c r="M5" s="273">
        <v>45280</v>
      </c>
      <c r="N5" s="274"/>
      <c r="O5" s="274"/>
      <c r="P5" s="275"/>
      <c r="Q5" s="271" t="s">
        <v>62</v>
      </c>
      <c r="R5" s="272"/>
      <c r="S5" s="276">
        <v>2023</v>
      </c>
      <c r="T5" s="277"/>
      <c r="U5" s="278"/>
      <c r="AG5" s="9"/>
      <c r="AH5" s="9"/>
      <c r="AI5" s="9"/>
      <c r="AJ5" s="9"/>
      <c r="AK5" s="9"/>
      <c r="AL5" s="9"/>
      <c r="AM5" s="9"/>
      <c r="AN5" s="9"/>
      <c r="AO5" s="9"/>
      <c r="AP5" s="9"/>
      <c r="AQ5" s="9"/>
      <c r="AR5" s="9"/>
      <c r="AS5" s="9"/>
      <c r="AT5" s="9"/>
      <c r="AU5" s="9"/>
      <c r="AV5" s="9"/>
      <c r="AW5" s="17"/>
      <c r="AX5" s="9"/>
      <c r="AY5" s="9"/>
      <c r="AZ5" s="9"/>
      <c r="BA5" s="9"/>
      <c r="BB5" s="9"/>
      <c r="BC5" s="10"/>
    </row>
    <row r="6" spans="1:55" ht="16">
      <c r="A6" s="291" t="s">
        <v>117</v>
      </c>
      <c r="B6" s="291" t="s">
        <v>37</v>
      </c>
      <c r="C6" s="295" t="s">
        <v>38</v>
      </c>
      <c r="D6" s="296"/>
      <c r="E6" s="296"/>
      <c r="F6" s="296"/>
      <c r="G6" s="296"/>
      <c r="H6" s="296"/>
      <c r="I6" s="297"/>
      <c r="J6" s="307" t="s">
        <v>39</v>
      </c>
      <c r="K6" s="307"/>
      <c r="L6" s="307"/>
      <c r="M6" s="295" t="s">
        <v>40</v>
      </c>
      <c r="N6" s="296"/>
      <c r="O6" s="296"/>
      <c r="P6" s="308" t="s">
        <v>0</v>
      </c>
      <c r="Q6" s="309"/>
      <c r="R6" s="309"/>
      <c r="S6" s="309"/>
      <c r="T6" s="309"/>
      <c r="U6" s="309"/>
      <c r="V6" s="309"/>
      <c r="W6" s="309"/>
      <c r="X6" s="309"/>
      <c r="Y6" s="309"/>
      <c r="Z6" s="309"/>
      <c r="AA6" s="309"/>
      <c r="AB6" s="309"/>
      <c r="AC6" s="309"/>
      <c r="AD6" s="309"/>
      <c r="AE6" s="309"/>
      <c r="AF6" s="309"/>
      <c r="AG6" s="309"/>
      <c r="AH6" s="309"/>
      <c r="AI6" s="309"/>
      <c r="AJ6" s="309"/>
      <c r="AK6" s="309"/>
      <c r="AL6" s="309"/>
      <c r="AM6" s="309"/>
      <c r="AN6" s="309"/>
      <c r="AO6" s="309"/>
      <c r="AP6" s="309"/>
      <c r="AQ6" s="309"/>
      <c r="AR6" s="309"/>
      <c r="AS6" s="309"/>
      <c r="AT6" s="307" t="s">
        <v>27</v>
      </c>
      <c r="AU6" s="307" t="s">
        <v>28</v>
      </c>
      <c r="AV6" s="307" t="s">
        <v>29</v>
      </c>
      <c r="AW6" s="307" t="s">
        <v>30</v>
      </c>
      <c r="AX6" s="291" t="s">
        <v>31</v>
      </c>
      <c r="AY6" s="291" t="s">
        <v>32</v>
      </c>
      <c r="AZ6" s="291" t="s">
        <v>33</v>
      </c>
      <c r="BA6" s="291" t="s">
        <v>34</v>
      </c>
      <c r="BB6" s="291" t="s">
        <v>35</v>
      </c>
      <c r="BC6" s="291" t="s">
        <v>36</v>
      </c>
    </row>
    <row r="7" spans="1:55">
      <c r="A7" s="292"/>
      <c r="B7" s="292"/>
      <c r="C7" s="298"/>
      <c r="D7" s="299"/>
      <c r="E7" s="299"/>
      <c r="F7" s="299"/>
      <c r="G7" s="299"/>
      <c r="H7" s="299"/>
      <c r="I7" s="300"/>
      <c r="J7" s="307"/>
      <c r="K7" s="307"/>
      <c r="L7" s="307"/>
      <c r="M7" s="298"/>
      <c r="N7" s="299"/>
      <c r="O7" s="299"/>
      <c r="P7" s="294" t="s">
        <v>1</v>
      </c>
      <c r="Q7" s="422" t="s">
        <v>2</v>
      </c>
      <c r="R7" s="295" t="s">
        <v>3</v>
      </c>
      <c r="S7" s="296"/>
      <c r="T7" s="296"/>
      <c r="U7" s="296"/>
      <c r="V7" s="296"/>
      <c r="W7" s="296"/>
      <c r="X7" s="296"/>
      <c r="Y7" s="296"/>
      <c r="Z7" s="296"/>
      <c r="AA7" s="296"/>
      <c r="AB7" s="296"/>
      <c r="AC7" s="296"/>
      <c r="AD7" s="296"/>
      <c r="AE7" s="296"/>
      <c r="AF7" s="296"/>
      <c r="AG7" s="296"/>
      <c r="AH7" s="296"/>
      <c r="AI7" s="296"/>
      <c r="AJ7" s="296"/>
      <c r="AK7" s="296"/>
      <c r="AL7" s="296"/>
      <c r="AM7" s="296"/>
      <c r="AN7" s="296"/>
      <c r="AO7" s="296"/>
      <c r="AP7" s="297"/>
      <c r="AQ7" s="301" t="s">
        <v>4</v>
      </c>
      <c r="AR7" s="291" t="s">
        <v>5</v>
      </c>
      <c r="AS7" s="304" t="s">
        <v>6</v>
      </c>
      <c r="AT7" s="307"/>
      <c r="AU7" s="307"/>
      <c r="AV7" s="307"/>
      <c r="AW7" s="307"/>
      <c r="AX7" s="292"/>
      <c r="AY7" s="292"/>
      <c r="AZ7" s="292"/>
      <c r="BA7" s="292"/>
      <c r="BB7" s="292"/>
      <c r="BC7" s="292"/>
    </row>
    <row r="8" spans="1:55">
      <c r="A8" s="292"/>
      <c r="B8" s="292"/>
      <c r="C8" s="291" t="s">
        <v>41</v>
      </c>
      <c r="D8" s="304" t="s">
        <v>42</v>
      </c>
      <c r="E8" s="312"/>
      <c r="F8" s="312"/>
      <c r="G8" s="312"/>
      <c r="H8" s="313"/>
      <c r="I8" s="314" t="s">
        <v>43</v>
      </c>
      <c r="J8" s="291" t="s">
        <v>44</v>
      </c>
      <c r="K8" s="291" t="s">
        <v>45</v>
      </c>
      <c r="L8" s="291" t="s">
        <v>46</v>
      </c>
      <c r="M8" s="291" t="s">
        <v>47</v>
      </c>
      <c r="N8" s="291" t="s">
        <v>28</v>
      </c>
      <c r="O8" s="291" t="s">
        <v>48</v>
      </c>
      <c r="P8" s="294"/>
      <c r="Q8" s="422"/>
      <c r="R8" s="298"/>
      <c r="S8" s="299"/>
      <c r="T8" s="299"/>
      <c r="U8" s="299"/>
      <c r="V8" s="299"/>
      <c r="W8" s="299"/>
      <c r="X8" s="299"/>
      <c r="Y8" s="299"/>
      <c r="Z8" s="299"/>
      <c r="AA8" s="299"/>
      <c r="AB8" s="299"/>
      <c r="AC8" s="299"/>
      <c r="AD8" s="299"/>
      <c r="AE8" s="299"/>
      <c r="AF8" s="299"/>
      <c r="AG8" s="299"/>
      <c r="AH8" s="299"/>
      <c r="AI8" s="299"/>
      <c r="AJ8" s="299"/>
      <c r="AK8" s="299"/>
      <c r="AL8" s="299"/>
      <c r="AM8" s="299"/>
      <c r="AN8" s="299"/>
      <c r="AO8" s="299"/>
      <c r="AP8" s="300"/>
      <c r="AQ8" s="302"/>
      <c r="AR8" s="292"/>
      <c r="AS8" s="305"/>
      <c r="AT8" s="307"/>
      <c r="AU8" s="307"/>
      <c r="AV8" s="307"/>
      <c r="AW8" s="307"/>
      <c r="AX8" s="292"/>
      <c r="AY8" s="292"/>
      <c r="AZ8" s="292"/>
      <c r="BA8" s="292"/>
      <c r="BB8" s="292"/>
      <c r="BC8" s="292"/>
    </row>
    <row r="9" spans="1:55" ht="76">
      <c r="A9" s="292"/>
      <c r="B9" s="292"/>
      <c r="C9" s="292"/>
      <c r="D9" s="11" t="s">
        <v>49</v>
      </c>
      <c r="E9" s="11" t="s">
        <v>50</v>
      </c>
      <c r="F9" s="11" t="s">
        <v>51</v>
      </c>
      <c r="G9" s="11" t="s">
        <v>52</v>
      </c>
      <c r="H9" s="12" t="s">
        <v>53</v>
      </c>
      <c r="I9" s="314"/>
      <c r="J9" s="293"/>
      <c r="K9" s="293"/>
      <c r="L9" s="293"/>
      <c r="M9" s="293"/>
      <c r="N9" s="293"/>
      <c r="O9" s="293"/>
      <c r="P9" s="294"/>
      <c r="Q9" s="422"/>
      <c r="R9" s="13" t="s">
        <v>7</v>
      </c>
      <c r="S9" s="13" t="s">
        <v>8</v>
      </c>
      <c r="T9" s="13" t="s">
        <v>9</v>
      </c>
      <c r="U9" s="13" t="s">
        <v>8</v>
      </c>
      <c r="V9" s="13" t="s">
        <v>10</v>
      </c>
      <c r="W9" s="13" t="s">
        <v>8</v>
      </c>
      <c r="X9" s="13" t="s">
        <v>11</v>
      </c>
      <c r="Y9" s="13" t="s">
        <v>8</v>
      </c>
      <c r="Z9" s="13" t="s">
        <v>12</v>
      </c>
      <c r="AA9" s="13" t="s">
        <v>8</v>
      </c>
      <c r="AB9" s="14" t="s">
        <v>13</v>
      </c>
      <c r="AC9" s="13" t="s">
        <v>8</v>
      </c>
      <c r="AD9" s="14" t="s">
        <v>14</v>
      </c>
      <c r="AE9" s="13" t="s">
        <v>8</v>
      </c>
      <c r="AF9" s="13" t="s">
        <v>15</v>
      </c>
      <c r="AG9" s="15" t="s">
        <v>16</v>
      </c>
      <c r="AH9" s="15" t="s">
        <v>17</v>
      </c>
      <c r="AI9" s="15" t="s">
        <v>18</v>
      </c>
      <c r="AJ9" s="15" t="s">
        <v>19</v>
      </c>
      <c r="AK9" s="15" t="s">
        <v>20</v>
      </c>
      <c r="AL9" s="15" t="s">
        <v>21</v>
      </c>
      <c r="AM9" s="15" t="s">
        <v>22</v>
      </c>
      <c r="AN9" s="15" t="s">
        <v>23</v>
      </c>
      <c r="AO9" s="13" t="s">
        <v>24</v>
      </c>
      <c r="AP9" s="15" t="s">
        <v>25</v>
      </c>
      <c r="AQ9" s="303"/>
      <c r="AR9" s="293"/>
      <c r="AS9" s="306"/>
      <c r="AT9" s="307"/>
      <c r="AU9" s="307"/>
      <c r="AV9" s="307"/>
      <c r="AW9" s="307"/>
      <c r="AX9" s="293"/>
      <c r="AY9" s="293"/>
      <c r="AZ9" s="293"/>
      <c r="BA9" s="293"/>
      <c r="BB9" s="293"/>
      <c r="BC9" s="293"/>
    </row>
    <row r="10" spans="1:55" ht="75.75" customHeight="1">
      <c r="A10" s="360" t="s">
        <v>90</v>
      </c>
      <c r="B10" s="310">
        <v>1</v>
      </c>
      <c r="C10" s="423" t="s">
        <v>91</v>
      </c>
      <c r="D10" s="369" t="s">
        <v>66</v>
      </c>
      <c r="E10" s="369" t="s">
        <v>66</v>
      </c>
      <c r="F10" s="369" t="s">
        <v>66</v>
      </c>
      <c r="G10" s="369" t="s">
        <v>66</v>
      </c>
      <c r="H10" s="318" t="s">
        <v>54</v>
      </c>
      <c r="I10" s="427" t="s">
        <v>92</v>
      </c>
      <c r="J10" s="321" t="s">
        <v>86</v>
      </c>
      <c r="K10" s="317">
        <f>IF(J10="","",IF(J10="Mas de 1 vez al año",5,IF(J10="Al menos 1 vez en el ultimo año",4,IF(J10="Al menos 1 vez en los ultimos 2 años",3,IF(J10="Al menos 1 vez en los ultimos 5 años",2,IF(J10="No se ha presentado en los ultimos 5 años",1,))))))</f>
        <v>2</v>
      </c>
      <c r="L10" s="315" t="str">
        <f>IF(K10&lt;=0,"",IF(K10&lt;=1,"Rara Vez",IF(K10&lt;=2,"Improbable",IF(K10&lt;=3,"Posible",IF(K10&lt;=4,"Probable","Casi seguro")))))</f>
        <v>Improbable</v>
      </c>
      <c r="M10" s="346">
        <f>+'[4]PREGUNTAS DE IMPACTO'!C23</f>
        <v>11</v>
      </c>
      <c r="N10" s="315" t="str">
        <f>IF(M10&lt;=0,"",IF(M10&lt;=5,"Moderado",IF(M10&lt;=11,"Mayor",IF(M10&lt;=20,"Catastrofico","Catastrofico"))))</f>
        <v>Mayor</v>
      </c>
      <c r="O10" s="316" t="str">
        <f>IF(OR(AND(L10="RaraVez",N10="Insignificante"),AND(L10="Rara Vez",N10="Menor"),AND(L10="Improbable",N10="Insignificante"),AND(L10="Improbable",N10="Menor")),"Bajo",IF(OR(AND(L10="Rara Vez",N10="Moderado"),AND(L10="Improbable",N10="Moderado"),AND(L10="Posible",N10="Menor"),AND(L10="Probable",N10="Insignificante")),"Moderado",IF(OR(AND(L10="Rara Vez",N10="Mayor"),AND(L10="Improbable",N10="Mayor"),AND(L10="Posible",N10="Moderado"),AND(L10="Probable",N10="Moderado"),AND(L10="Probable",N10="Menor"),AND(L10="Casi seguro",N10="Insignificante"),AND(L10="Casi seguro",N10="Menor")),"Alto",IF(OR(AND(L10="Rara Vez",N10="Catastrofico"),AND(L10="Improbable",N10="Catastrofico"),AND(L10="Posible",N10="Catastrofico"),AND(L10="Posible",N10="Mayor"),AND(L10="Probable",N10="Catastrofico"),AND(L10="Probable",N10="Mayor"),AND(L10="Casi seguro",N10="Moderado"),AND(L10="Casi seguro",N10="Mayor"),AND(L10="Casi seguro",N10="Catastrofico")),"Extremo",""))))</f>
        <v>Alto</v>
      </c>
      <c r="P10" s="18">
        <v>1</v>
      </c>
      <c r="Q10" s="34" t="s">
        <v>93</v>
      </c>
      <c r="R10" s="21" t="s">
        <v>67</v>
      </c>
      <c r="S10" s="18">
        <f>IF(R10="","",IF(R10="Asignado",15,IF(R10="No Asigando",0,)))</f>
        <v>15</v>
      </c>
      <c r="T10" s="21" t="s">
        <v>68</v>
      </c>
      <c r="U10" s="35">
        <f>IF(T10="","",IF(T10="Adecuado",15,IF(T10="inadecuado",0,)))</f>
        <v>15</v>
      </c>
      <c r="V10" s="21" t="s">
        <v>69</v>
      </c>
      <c r="W10" s="35">
        <f>IF(V10="","",IF(V10="Oportuna",15,IF(V10="inoportuna",0,)))</f>
        <v>15</v>
      </c>
      <c r="X10" s="21" t="s">
        <v>70</v>
      </c>
      <c r="Y10" s="35">
        <f>IF(X10="","",IF(X10="Prevenir",15,IF(X10="Detectar",10,IF(X10="No es control",0,))))</f>
        <v>15</v>
      </c>
      <c r="Z10" s="21" t="s">
        <v>71</v>
      </c>
      <c r="AA10" s="35">
        <f>IF(Z10="","",IF(Z10="Confiable",15,IF(Z10="No confiable",0,)))</f>
        <v>15</v>
      </c>
      <c r="AB10" s="21" t="s">
        <v>72</v>
      </c>
      <c r="AC10" s="35">
        <f>IF(AB10="","",IF(AB10="Se investigan y resuelven oportunamente",15,IF(AB10="Nose investigan y resuelven oportunamente",0,)))</f>
        <v>15</v>
      </c>
      <c r="AD10" s="21" t="s">
        <v>73</v>
      </c>
      <c r="AE10" s="35">
        <f>IF(AD10="","",IF(AD10="Completa",10,IF(AD10="Incompleta,No existe",5,)))</f>
        <v>10</v>
      </c>
      <c r="AF10" s="35">
        <f>+S10+U10+W10+Y10+AA10+AC10+AE10</f>
        <v>100</v>
      </c>
      <c r="AG10" s="18" t="str">
        <f>IF(AF10&lt;=0,"",IF(AF10=0,"NA",IF(AF10&lt;=85,"Debil",IF(AF10&lt;=95,"Moderado",IF(AF10&lt;=100,"Fuerte","Fuerte")))))</f>
        <v>Fuerte</v>
      </c>
      <c r="AH10" s="2" t="s">
        <v>74</v>
      </c>
      <c r="AI10" s="18" t="str">
        <f>IF(AH10="","",IF(AH10="El control no se ejecuta por parte del responsable","Debil",IF(AH10="El control se ejecuta algunas veces por parte del responsable","Moderado",IF(AH10="El control se ejecuta de manera consistente por parte del responsable","Fuerte",IF(AH10="NA","NA","""")))))</f>
        <v>Fuerte</v>
      </c>
      <c r="AJ10" s="22" t="str">
        <f t="shared" ref="AJ10:AJ35" si="0">IF(OR(AND(AG10="Fuerte",AI10="Fuerte")),"Fuerte",IF(OR(AND(AG10="Fuerte",AI10="Moderado")),"Moderado",IF(OR(AND(AG10="Fuerte",AI10="Debil")),"Debil",IF(OR(AND(AG10="Moderado",AI10="Fuerte")),"Moderado",IF(OR(AND(AG10="Moderado",AI10="Moderado")),"Moderado",IF(OR(AND(AG10="Moderado",AI10="Debil")),"Debil",IF(OR(AND(AG10="Debil",AI10="Fuerte")),"Debil",IF(OR(AND(AG10="Debil",AI10="Moderado")),"Debil",IF(OR(AND(AG10="Debil",AI10="Debil")),"Debil",IF(OR(AND(AI10="NA")),"NA"))))))))))</f>
        <v>Fuerte</v>
      </c>
      <c r="AK10" s="19">
        <f>IF(AJ10="","",IF(AJ10="Fuerte",100,IF(AJ10="Moderado",50,IF(AJ10="Debil",0,))))</f>
        <v>100</v>
      </c>
      <c r="AL10" s="18" t="str">
        <f t="shared" ref="AL10:AL35" si="1">IF(OR(AND(AJ10="Fuerte")),"No",IF(OR(AND(AJ10="Moderado")),"Si",IF(OR(AND(AJ10="Debil")),"Si",IF(OR(AND(AJ10="NA")),"NA"))))</f>
        <v>No</v>
      </c>
      <c r="AM10" s="310">
        <f>COUNTA(P10,P11,P12,P13,P14)</f>
        <v>2</v>
      </c>
      <c r="AN10" s="317">
        <f>(+AK10+AK11+AK12+AK13+AK14)/AM10</f>
        <v>100</v>
      </c>
      <c r="AO10" s="310" t="str">
        <f>IF(AN10&lt;0,"",IF(AN10&lt;50,"Debil",IF(AN10&lt;=99,"Moderado",IF(AN10&lt;=100,"Fuerte","Fuerte"))))</f>
        <v>Fuerte</v>
      </c>
      <c r="AP10" s="315" t="s">
        <v>26</v>
      </c>
      <c r="AQ10" s="338" t="str">
        <f>IF(OR(AND(AO10="Fuerte",AP10="directamente")),"2",IF(OR(AND(AO10="Fuerte",AP10="no disminuye")),"0",IF(OR(AND(AO10="Moderado",AP10="directamente")),"1",IF(OR(AND(AO10="Moderado",AP10="no disminuye")),"0",IF(OR(AND(AO10="Debil",AP10="directamente")),"0",IF(OR(AND(AO10="Debil",AP10="no disminuye")),"0",""))))))</f>
        <v>2</v>
      </c>
      <c r="AR10" s="341">
        <f>+K10-AQ10</f>
        <v>0</v>
      </c>
      <c r="AS10" s="343">
        <f>+K10-AQ10</f>
        <v>0</v>
      </c>
      <c r="AT10" s="315" t="str">
        <f>IF(AR10&lt;-1,"",IF(AR10&lt;=1,"Rara Vez",IF(AR10&lt;=2,"Improbable",IF(AR10&lt;=3,"Posible",IF(AR10&lt;=4,"Probable","Casi seguro")))))</f>
        <v>Rara Vez</v>
      </c>
      <c r="AU10" s="315" t="str">
        <f>IF(M10&lt;=0,"",IF(M10&lt;=5,"Moderado",IF(M10&lt;=11,"Mayor",IF(M10&lt;=20,"Catastrofico","Catastrofico"))))</f>
        <v>Mayor</v>
      </c>
      <c r="AV10" s="328" t="str">
        <f>IF(OR(AND(AT10="RaraVez",AU10="Insignificante"),AND(AT10="Rara Vez",AU10="Menor"),AND(AT10="Improbable",AU10="Insignificante"),AND(AT10="Improbable",AU10="Menor")),"Bajo",IF(OR(AND(AT10="Rara Vez",AU10="Moderado"),AND(AT10="Improbable",AU10="Moderado"),AND(AT10="Posible",AU10="Menor"),AND(AT10="Probable",AU10="Insignificante")),"Moderado",IF(OR(AND(AT10="Rara Vez",AU10="Mayor"),AND(AT10="Improbable",AU10="Mayor"),AND(AT10="Posible",AU10="Moderado"),AND(AT10="Probable",AU10="Moderado"),AND(AT10="Probable",AU10="Menor"),AND(AT10="Casi seguro",AU10="Insignificante"),AND(AT10="Casi seguro",AU10="Menor")),"Alto",IF(OR(AND(AT10="Rara Vez",AU10="Catastrofico"),AND(AT10="Improbable",AU10="Catastrofico"),AND(AT10="Posible",AU10="Catastrofico"),AND(AT10="Posible",AU10="Mayor"),AND(AT10="Probable",AU10="Catastrofico"),AND(AT10="Probable",AU10="Mayor"),AND(AT10="Casi seguro",AU10="Moderado"),AND(AT10="Casi seguro",AU10="Mayor"),AND(AT10="Casi seguro",AU10="Catastrofico")),"Extremo",""))))</f>
        <v>Alto</v>
      </c>
      <c r="AW10" s="357" t="str">
        <f>IF(AV10="","",IF(AV10="Extremo","Evitar el riesgo",IF(AV10="Alto","Compartir el riesgo",IF(AV10="Moderado","Reducir el riesgo",IF(AV10="Bajo","Reducir el riesgo")))))</f>
        <v>Compartir el riesgo</v>
      </c>
      <c r="AX10" s="369"/>
      <c r="AY10" s="375">
        <v>45292</v>
      </c>
      <c r="AZ10" s="375">
        <v>45657</v>
      </c>
      <c r="BA10" s="369"/>
      <c r="BB10" s="369" t="s">
        <v>76</v>
      </c>
      <c r="BC10" s="372" t="s">
        <v>94</v>
      </c>
    </row>
    <row r="11" spans="1:55">
      <c r="A11" s="360"/>
      <c r="B11" s="310"/>
      <c r="C11" s="423"/>
      <c r="D11" s="370"/>
      <c r="E11" s="370"/>
      <c r="F11" s="370"/>
      <c r="G11" s="370"/>
      <c r="H11" s="319"/>
      <c r="I11" s="428"/>
      <c r="J11" s="321"/>
      <c r="K11" s="317"/>
      <c r="L11" s="315"/>
      <c r="M11" s="346"/>
      <c r="N11" s="315"/>
      <c r="O11" s="316"/>
      <c r="P11" s="369">
        <v>1</v>
      </c>
      <c r="Q11" s="433" t="s">
        <v>95</v>
      </c>
      <c r="R11" s="424" t="s">
        <v>67</v>
      </c>
      <c r="S11" s="424">
        <f>IF(R11="","",IF(R11="Asignado",15,IF(R11="No Asigando",0,)))</f>
        <v>15</v>
      </c>
      <c r="T11" s="424" t="s">
        <v>68</v>
      </c>
      <c r="U11" s="424">
        <f>IF(T11="","",IF(T11="Adecuado",15,IF(T11="inadecuado",0,)))</f>
        <v>15</v>
      </c>
      <c r="V11" s="424" t="s">
        <v>69</v>
      </c>
      <c r="W11" s="424">
        <f>IF(V11="","",IF(V11="Oportuna",15,IF(V11="inoportuna",0,)))</f>
        <v>15</v>
      </c>
      <c r="X11" s="424" t="s">
        <v>70</v>
      </c>
      <c r="Y11" s="424">
        <f>IF(X11="","",IF(X11="Prevenir",15,IF(X11="Detectar",10,IF(X11="No es control",0,))))</f>
        <v>15</v>
      </c>
      <c r="Z11" s="424" t="s">
        <v>71</v>
      </c>
      <c r="AA11" s="424">
        <f>IF(Z11="","",IF(Z11="Confiable",15,IF(Z11="No confiable",0,)))</f>
        <v>15</v>
      </c>
      <c r="AB11" s="424" t="s">
        <v>72</v>
      </c>
      <c r="AC11" s="424">
        <f>IF(AB11="","",IF(AB11="Se investigan y resuelven oportunamente",15,IF(AB11="Nose investigan y resuelven oportunamente",0,)))</f>
        <v>15</v>
      </c>
      <c r="AD11" s="424" t="s">
        <v>73</v>
      </c>
      <c r="AE11" s="424">
        <f>IF(AD11="","",IF(AD11="Completa",10,IF(AD11="Incompleta,No existe",5,)))</f>
        <v>10</v>
      </c>
      <c r="AF11" s="424">
        <f>+S11+U11+W11+Y11+AA11+AC11+AE11</f>
        <v>100</v>
      </c>
      <c r="AG11" s="369" t="str">
        <f>IF(AF11&lt;=0,"",IF(AF11=0,"NA",IF(AF11&lt;=85,"Debil",IF(AF11&lt;=95,"Moderado",IF(AF11&lt;=100,"Fuerte","Fuerte")))))</f>
        <v>Fuerte</v>
      </c>
      <c r="AH11" s="369" t="s">
        <v>74</v>
      </c>
      <c r="AI11" s="369" t="str">
        <f t="shared" ref="AI11:AI14" si="2">IF(AH11="","",IF(AH11="El control no se ejecuta por parte del responsable","Debil",IF(AH11="El control se ejecuta algunas veces por parte del responsable","Moderado",IF(AH11="El control se ejecuta de manera consistente por parte del responsable","Fuerte",IF(AH11="NA","NA","""")))))</f>
        <v>Fuerte</v>
      </c>
      <c r="AJ11" s="369" t="str">
        <f t="shared" si="0"/>
        <v>Fuerte</v>
      </c>
      <c r="AK11" s="369">
        <f t="shared" ref="AK11:AK14" si="3">IF(AJ11="","",IF(AJ11="Fuerte",100,IF(AJ11="Moderado",50,IF(AJ11="Debil",0,))))</f>
        <v>100</v>
      </c>
      <c r="AL11" s="369" t="str">
        <f t="shared" si="1"/>
        <v>No</v>
      </c>
      <c r="AM11" s="310"/>
      <c r="AN11" s="317"/>
      <c r="AO11" s="310"/>
      <c r="AP11" s="315"/>
      <c r="AQ11" s="339"/>
      <c r="AR11" s="342"/>
      <c r="AS11" s="344"/>
      <c r="AT11" s="315"/>
      <c r="AU11" s="315"/>
      <c r="AV11" s="329"/>
      <c r="AW11" s="358" t="str">
        <f t="shared" ref="AW11:AW14" si="4">IF(AV11="","",IF(AV11="El control no se ejecuta por parte del responsable","Debil",IF(AV11="El control se ejecuta algunas veces por parte del responsable","Moderado",IF(AV11="El control se ejecuta de manera consistente por parte del responsable","Fuerte","Fuerte"))))</f>
        <v/>
      </c>
      <c r="AX11" s="370"/>
      <c r="AY11" s="370"/>
      <c r="AZ11" s="370"/>
      <c r="BA11" s="370"/>
      <c r="BB11" s="370"/>
      <c r="BC11" s="373"/>
    </row>
    <row r="12" spans="1:55">
      <c r="A12" s="360"/>
      <c r="B12" s="310"/>
      <c r="C12" s="423"/>
      <c r="D12" s="370"/>
      <c r="E12" s="370"/>
      <c r="F12" s="370"/>
      <c r="G12" s="370"/>
      <c r="H12" s="319"/>
      <c r="I12" s="428"/>
      <c r="J12" s="321"/>
      <c r="K12" s="317"/>
      <c r="L12" s="315"/>
      <c r="M12" s="346"/>
      <c r="N12" s="315"/>
      <c r="O12" s="316"/>
      <c r="P12" s="370"/>
      <c r="Q12" s="434"/>
      <c r="R12" s="425" t="s">
        <v>63</v>
      </c>
      <c r="S12" s="425">
        <f t="shared" ref="S12:S14" si="5">IF(R12="","",IF(R12="Asignado",15,IF(R12="No Asigando",0,)))</f>
        <v>0</v>
      </c>
      <c r="T12" s="425" t="s">
        <v>63</v>
      </c>
      <c r="U12" s="425">
        <f t="shared" ref="U12:U14" si="6">IF(T12="","",IF(T12="Adecuado",15,IF(T12="inadecuado",0,)))</f>
        <v>0</v>
      </c>
      <c r="V12" s="425" t="s">
        <v>63</v>
      </c>
      <c r="W12" s="425">
        <f t="shared" ref="W12:W14" si="7">IF(V12="","",IF(V12="Oportuna",15,IF(V12="inoportuna",0,)))</f>
        <v>0</v>
      </c>
      <c r="X12" s="425" t="s">
        <v>63</v>
      </c>
      <c r="Y12" s="425">
        <f t="shared" ref="Y12:Y14" si="8">IF(X12="","",IF(X12="Prevenir",15,IF(X12="Detectar",10,IF(X12="No es control",0,))))</f>
        <v>0</v>
      </c>
      <c r="Z12" s="425" t="s">
        <v>63</v>
      </c>
      <c r="AA12" s="425">
        <f t="shared" ref="AA12:AA14" si="9">IF(Z12="","",IF(Z12="Confiable",15,IF(Z12="No confiable",0,)))</f>
        <v>0</v>
      </c>
      <c r="AB12" s="425" t="s">
        <v>63</v>
      </c>
      <c r="AC12" s="425">
        <f t="shared" ref="AC12:AC14" si="10">IF(AB12="","",IF(AB12="Se investigan y resuelven oportunamente",15,IF(AB12="Nose investigan y resuelven oportunamente",0,)))</f>
        <v>0</v>
      </c>
      <c r="AD12" s="425" t="s">
        <v>63</v>
      </c>
      <c r="AE12" s="425">
        <f t="shared" ref="AE12:AE14" si="11">IF(AD12="","",IF(AD12="Completa",10,IF(AD12="Incompleta,No existe",5,)))</f>
        <v>0</v>
      </c>
      <c r="AF12" s="425">
        <f t="shared" ref="AF12:AF14" si="12">+S12+U12+W12+Y12+AA12+AC12+AE12</f>
        <v>0</v>
      </c>
      <c r="AG12" s="370" t="str">
        <f t="shared" ref="AG12:AG14" si="13">IF(AF12&lt;=0,"",IF(AF12=0,"NA",IF(AF12&lt;=85,"Debil",IF(AF12&lt;=95,"Moderado",IF(AF12&lt;=100,"Fuerte","Fuerte")))))</f>
        <v/>
      </c>
      <c r="AH12" s="370" t="s">
        <v>63</v>
      </c>
      <c r="AI12" s="370" t="str">
        <f t="shared" si="2"/>
        <v>NA</v>
      </c>
      <c r="AJ12" s="370" t="str">
        <f t="shared" si="0"/>
        <v>NA</v>
      </c>
      <c r="AK12" s="370">
        <f t="shared" si="3"/>
        <v>0</v>
      </c>
      <c r="AL12" s="370" t="str">
        <f t="shared" si="1"/>
        <v>NA</v>
      </c>
      <c r="AM12" s="310"/>
      <c r="AN12" s="317"/>
      <c r="AO12" s="310"/>
      <c r="AP12" s="315"/>
      <c r="AQ12" s="339"/>
      <c r="AR12" s="342"/>
      <c r="AS12" s="344"/>
      <c r="AT12" s="315"/>
      <c r="AU12" s="315"/>
      <c r="AV12" s="329"/>
      <c r="AW12" s="358" t="str">
        <f t="shared" si="4"/>
        <v/>
      </c>
      <c r="AX12" s="370"/>
      <c r="AY12" s="370"/>
      <c r="AZ12" s="370"/>
      <c r="BA12" s="370"/>
      <c r="BB12" s="370"/>
      <c r="BC12" s="373"/>
    </row>
    <row r="13" spans="1:55">
      <c r="A13" s="360"/>
      <c r="B13" s="310"/>
      <c r="C13" s="423"/>
      <c r="D13" s="370"/>
      <c r="E13" s="370"/>
      <c r="F13" s="370"/>
      <c r="G13" s="370"/>
      <c r="H13" s="319"/>
      <c r="I13" s="428"/>
      <c r="J13" s="321"/>
      <c r="K13" s="317"/>
      <c r="L13" s="315"/>
      <c r="M13" s="346"/>
      <c r="N13" s="315"/>
      <c r="O13" s="316"/>
      <c r="P13" s="370"/>
      <c r="Q13" s="434"/>
      <c r="R13" s="425" t="s">
        <v>63</v>
      </c>
      <c r="S13" s="425">
        <f t="shared" si="5"/>
        <v>0</v>
      </c>
      <c r="T13" s="425" t="s">
        <v>63</v>
      </c>
      <c r="U13" s="425">
        <f t="shared" si="6"/>
        <v>0</v>
      </c>
      <c r="V13" s="425" t="s">
        <v>63</v>
      </c>
      <c r="W13" s="425">
        <f t="shared" si="7"/>
        <v>0</v>
      </c>
      <c r="X13" s="425" t="s">
        <v>63</v>
      </c>
      <c r="Y13" s="425">
        <f t="shared" si="8"/>
        <v>0</v>
      </c>
      <c r="Z13" s="425" t="s">
        <v>63</v>
      </c>
      <c r="AA13" s="425">
        <f t="shared" si="9"/>
        <v>0</v>
      </c>
      <c r="AB13" s="425" t="s">
        <v>63</v>
      </c>
      <c r="AC13" s="425">
        <f t="shared" si="10"/>
        <v>0</v>
      </c>
      <c r="AD13" s="425" t="s">
        <v>63</v>
      </c>
      <c r="AE13" s="425">
        <f t="shared" si="11"/>
        <v>0</v>
      </c>
      <c r="AF13" s="425">
        <f t="shared" si="12"/>
        <v>0</v>
      </c>
      <c r="AG13" s="370" t="str">
        <f t="shared" si="13"/>
        <v/>
      </c>
      <c r="AH13" s="370" t="s">
        <v>63</v>
      </c>
      <c r="AI13" s="370" t="str">
        <f t="shared" si="2"/>
        <v>NA</v>
      </c>
      <c r="AJ13" s="370" t="str">
        <f t="shared" si="0"/>
        <v>NA</v>
      </c>
      <c r="AK13" s="370">
        <f t="shared" si="3"/>
        <v>0</v>
      </c>
      <c r="AL13" s="370" t="str">
        <f t="shared" si="1"/>
        <v>NA</v>
      </c>
      <c r="AM13" s="310"/>
      <c r="AN13" s="317"/>
      <c r="AO13" s="310"/>
      <c r="AP13" s="315"/>
      <c r="AQ13" s="339"/>
      <c r="AR13" s="342"/>
      <c r="AS13" s="344"/>
      <c r="AT13" s="315"/>
      <c r="AU13" s="315"/>
      <c r="AV13" s="329"/>
      <c r="AW13" s="358" t="str">
        <f t="shared" si="4"/>
        <v/>
      </c>
      <c r="AX13" s="370"/>
      <c r="AY13" s="370"/>
      <c r="AZ13" s="370"/>
      <c r="BA13" s="370"/>
      <c r="BB13" s="370"/>
      <c r="BC13" s="373"/>
    </row>
    <row r="14" spans="1:55" ht="26.25" customHeight="1">
      <c r="A14" s="360"/>
      <c r="B14" s="310"/>
      <c r="C14" s="423"/>
      <c r="D14" s="371"/>
      <c r="E14" s="371"/>
      <c r="F14" s="371"/>
      <c r="G14" s="371"/>
      <c r="H14" s="320"/>
      <c r="I14" s="429"/>
      <c r="J14" s="321"/>
      <c r="K14" s="317"/>
      <c r="L14" s="315"/>
      <c r="M14" s="346"/>
      <c r="N14" s="315"/>
      <c r="O14" s="316"/>
      <c r="P14" s="371"/>
      <c r="Q14" s="435"/>
      <c r="R14" s="426" t="s">
        <v>63</v>
      </c>
      <c r="S14" s="426">
        <f t="shared" si="5"/>
        <v>0</v>
      </c>
      <c r="T14" s="426" t="s">
        <v>63</v>
      </c>
      <c r="U14" s="426">
        <f t="shared" si="6"/>
        <v>0</v>
      </c>
      <c r="V14" s="426" t="s">
        <v>63</v>
      </c>
      <c r="W14" s="426">
        <f t="shared" si="7"/>
        <v>0</v>
      </c>
      <c r="X14" s="426" t="s">
        <v>63</v>
      </c>
      <c r="Y14" s="426">
        <f t="shared" si="8"/>
        <v>0</v>
      </c>
      <c r="Z14" s="426" t="s">
        <v>63</v>
      </c>
      <c r="AA14" s="426">
        <f t="shared" si="9"/>
        <v>0</v>
      </c>
      <c r="AB14" s="426" t="s">
        <v>63</v>
      </c>
      <c r="AC14" s="426">
        <f t="shared" si="10"/>
        <v>0</v>
      </c>
      <c r="AD14" s="426" t="s">
        <v>63</v>
      </c>
      <c r="AE14" s="426">
        <f t="shared" si="11"/>
        <v>0</v>
      </c>
      <c r="AF14" s="426">
        <f t="shared" si="12"/>
        <v>0</v>
      </c>
      <c r="AG14" s="371" t="str">
        <f t="shared" si="13"/>
        <v/>
      </c>
      <c r="AH14" s="371" t="s">
        <v>63</v>
      </c>
      <c r="AI14" s="371" t="str">
        <f t="shared" si="2"/>
        <v>NA</v>
      </c>
      <c r="AJ14" s="371" t="str">
        <f t="shared" si="0"/>
        <v>NA</v>
      </c>
      <c r="AK14" s="371">
        <f t="shared" si="3"/>
        <v>0</v>
      </c>
      <c r="AL14" s="371" t="str">
        <f t="shared" si="1"/>
        <v>NA</v>
      </c>
      <c r="AM14" s="310"/>
      <c r="AN14" s="317"/>
      <c r="AO14" s="310"/>
      <c r="AP14" s="315"/>
      <c r="AQ14" s="340"/>
      <c r="AR14" s="342"/>
      <c r="AS14" s="345"/>
      <c r="AT14" s="315"/>
      <c r="AU14" s="315"/>
      <c r="AV14" s="330"/>
      <c r="AW14" s="359" t="str">
        <f t="shared" si="4"/>
        <v/>
      </c>
      <c r="AX14" s="371"/>
      <c r="AY14" s="371"/>
      <c r="AZ14" s="371"/>
      <c r="BA14" s="371"/>
      <c r="BB14" s="371"/>
      <c r="BC14" s="374"/>
    </row>
    <row r="15" spans="1:55" ht="15" customHeight="1">
      <c r="A15" s="360" t="s">
        <v>90</v>
      </c>
      <c r="B15" s="369">
        <v>2</v>
      </c>
      <c r="C15" s="453" t="s">
        <v>96</v>
      </c>
      <c r="D15" s="369" t="s">
        <v>66</v>
      </c>
      <c r="E15" s="369" t="s">
        <v>66</v>
      </c>
      <c r="F15" s="369" t="s">
        <v>66</v>
      </c>
      <c r="G15" s="369" t="s">
        <v>66</v>
      </c>
      <c r="H15" s="318" t="s">
        <v>54</v>
      </c>
      <c r="I15" s="427" t="s">
        <v>97</v>
      </c>
      <c r="J15" s="384" t="s">
        <v>86</v>
      </c>
      <c r="K15" s="430">
        <f>IF(J15="","",IF(J15="Mas de 1 vez al año",5,IF(J15="Al menos 1 vez en el ultimo año",4,IF(J15="Al menos 1 vez en los ultimos 2 años",3,IF(J15="Al menos 1 vez en los ultimos 5 años",2,IF(J15="No se ha presentado en los ultimos 5 años",1,))))))</f>
        <v>2</v>
      </c>
      <c r="L15" s="354" t="str">
        <f>IF(K15&lt;=0,"",IF(K15&lt;=1,"Rara Vez",IF(K15&lt;=2,"Improbable",IF(K15&lt;=3,"Posible",IF(K15&lt;=4,"Probable","Casi seguro")))))</f>
        <v>Improbable</v>
      </c>
      <c r="M15" s="387">
        <f>+'[4]PREGUNTAS DE IMPACTO'!F23</f>
        <v>11</v>
      </c>
      <c r="N15" s="354" t="str">
        <f>IF(M15&lt;=0,"",IF(M15&lt;=5,"Moderado",IF(M15&lt;=11,"Mayor",IF(M15&lt;=20,"Catastrofico","Catastrofico"))))</f>
        <v>Mayor</v>
      </c>
      <c r="O15" s="328" t="str">
        <f>IF(OR(AND(L15="RaraVez",N15="Insignificante"),AND(L15="Rara Vez",N15="Menor"),AND(L15="Improbable",N15="Insignificante"),AND(L15="Improbable",N15="Menor")),"Bajo",IF(OR(AND(L15="Rara Vez",N15="Moderado"),AND(L15="Improbable",N15="Moderado"),AND(L15="Posible",N15="Menor"),AND(L15="Probable",N15="Insignificante")),"Moderado",IF(OR(AND(L15="Rara Vez",N15="Mayor"),AND(L15="Improbable",N15="Mayor"),AND(L15="Posible",N15="Moderado"),AND(L15="Probable",N15="Moderado"),AND(L15="Probable",N15="Menor"),AND(L15="Casi seguro",N15="Insignificante"),AND(L15="Casi seguro",N15="Menor")),"Alto",IF(OR(AND(L15="Rara Vez",N15="Catastrofico"),AND(L15="Improbable",N15="Catastrofico"),AND(L15="Posible",N15="Catastrofico"),AND(L15="Posible",N15="Mayor"),AND(L15="Probable",N15="Catastrofico"),AND(L15="Probable",N15="Mayor"),AND(L15="Casi seguro",N15="Moderado"),AND(L15="Casi seguro",N15="Mayor"),AND(L15="Casi seguro",N15="Catastrofico")),"Extremo",""))))</f>
        <v>Alto</v>
      </c>
      <c r="P15" s="353">
        <v>1</v>
      </c>
      <c r="Q15" s="436" t="s">
        <v>98</v>
      </c>
      <c r="R15" s="439" t="s">
        <v>67</v>
      </c>
      <c r="S15" s="439">
        <f>IF(R15="","",IF(R15="Asignado",15,IF(R15="No Asigando",0,)))</f>
        <v>15</v>
      </c>
      <c r="T15" s="439" t="s">
        <v>68</v>
      </c>
      <c r="U15" s="439">
        <f>IF(T15="","",IF(T15="Adecuado",15,IF(T15="inadecuado",0,)))</f>
        <v>15</v>
      </c>
      <c r="V15" s="439" t="s">
        <v>69</v>
      </c>
      <c r="W15" s="439">
        <f>IF(V15="","",IF(V15="Oportuna",15,IF(V15="inoportuna",0,)))</f>
        <v>15</v>
      </c>
      <c r="X15" s="439" t="s">
        <v>70</v>
      </c>
      <c r="Y15" s="439">
        <f>IF(X15="","",IF(X15="Prevenir",15,IF(X15="Detectar",10,IF(X15="No es control",0,))))</f>
        <v>15</v>
      </c>
      <c r="Z15" s="439" t="s">
        <v>71</v>
      </c>
      <c r="AA15" s="439">
        <f>IF(Z15="","",IF(Z15="Confiable",15,IF(Z15="No confiable",0,)))</f>
        <v>15</v>
      </c>
      <c r="AB15" s="439" t="s">
        <v>72</v>
      </c>
      <c r="AC15" s="439">
        <f>IF(AB15="","",IF(AB15="Se investigan y resuelven oportunamente",15,IF(AB15="Nose investigan y resuelven oportunamente",0,)))</f>
        <v>15</v>
      </c>
      <c r="AD15" s="439" t="s">
        <v>73</v>
      </c>
      <c r="AE15" s="439">
        <f>IF(AD15="","",IF(AD15="Completa",10,IF(AD15="Incompleta,No existe",5,)))</f>
        <v>10</v>
      </c>
      <c r="AF15" s="439">
        <f>+S15+U15+W15+Y15+AA15+AC15+AE15</f>
        <v>100</v>
      </c>
      <c r="AG15" s="439" t="str">
        <f>IF(AF15&lt;=0,"",IF(AF15=0,"NA",IF(AF15&lt;=85,"Debil",IF(AF15&lt;=95,"Moderado",IF(AF15&lt;=100,"Fuerte","Fuerte")))))</f>
        <v>Fuerte</v>
      </c>
      <c r="AH15" s="439" t="s">
        <v>74</v>
      </c>
      <c r="AI15" s="439" t="str">
        <f>IF(AH15="","",IF(AH15="El control no se ejecuta por parte del responsable","Debil",IF(AH15="El control se ejecuta algunas veces por parte del responsable","Moderado",IF(AH15="El control se ejecuta de manera consistente por parte del responsable","Fuerte",IF(AH15="NA","NA","""")))))</f>
        <v>Fuerte</v>
      </c>
      <c r="AJ15" s="439" t="str">
        <f t="shared" si="0"/>
        <v>Fuerte</v>
      </c>
      <c r="AK15" s="439">
        <f>IF(AJ15="","",IF(AJ15="Fuerte",100,IF(AJ15="Moderado",50,IF(AJ15="Debil",0,))))</f>
        <v>100</v>
      </c>
      <c r="AL15" s="439" t="str">
        <f t="shared" si="1"/>
        <v>No</v>
      </c>
      <c r="AM15" s="369">
        <f>COUNTA(P15,P16,P17,P18,P19)</f>
        <v>1</v>
      </c>
      <c r="AN15" s="430">
        <f>(+AK15)/AM15</f>
        <v>100</v>
      </c>
      <c r="AO15" s="369" t="str">
        <f>IF(AN15&lt;0,"",IF(AN15&lt;50,"Debil",IF(AN15&lt;=99,"Moderado",IF(AN15&lt;=100,"Fuerte","Fuerte"))))</f>
        <v>Fuerte</v>
      </c>
      <c r="AP15" s="354" t="s">
        <v>26</v>
      </c>
      <c r="AQ15" s="338" t="str">
        <f>IF(OR(AND(AO15="Fuerte",AP15="directamente")),"2",IF(OR(AND(AO15="Fuerte",AP15="no disminuye")),"0",IF(OR(AND(AO15="Moderado",AP15="directamente")),"1",IF(OR(AND(AO15="Moderado",AP15="no disminuye")),"0",IF(OR(AND(AO15="Debil",AP15="directamente")),"0",IF(OR(AND(AO15="Debil",AP15="no disminuye")),"0",""))))))</f>
        <v>2</v>
      </c>
      <c r="AR15" s="343">
        <f>+K15-AQ15</f>
        <v>0</v>
      </c>
      <c r="AS15" s="343">
        <f>+K15-AQ15</f>
        <v>0</v>
      </c>
      <c r="AT15" s="354" t="str">
        <f>IF(AR15&lt;-1,"",IF(AR15&lt;=1,"Rara Vez",IF(AR15&lt;=2,"Improbable",IF(AR15&lt;=3,"Posible",IF(AR15&lt;=4,"Probable","Casi seguro")))))</f>
        <v>Rara Vez</v>
      </c>
      <c r="AU15" s="354" t="str">
        <f>IF(M15&lt;=0,"",IF(M15&lt;=5,"Moderado",IF(M15&lt;=11,"Mayor",IF(M15&lt;=20,"Catastrofico","Catastrofico"))))</f>
        <v>Mayor</v>
      </c>
      <c r="AV15" s="328" t="str">
        <f>IF(OR(AND(AT15="RaraVez",AU15="Insignificante"),AND(AT15="Rara Vez",AU15="Menor"),AND(AT15="Improbable",AU15="Insignificante"),AND(AT15="Improbable",AU15="Menor")),"Bajo",IF(OR(AND(AT15="Rara Vez",AU15="Moderado"),AND(AT15="Improbable",AU15="Moderado"),AND(AT15="Posible",AU15="Menor"),AND(AT15="Probable",AU15="Insignificante")),"Moderado",IF(OR(AND(AT15="Rara Vez",AU15="Mayor"),AND(AT15="Improbable",AU15="Mayor"),AND(AT15="Posible",AU15="Moderado"),AND(AT15="Probable",AU15="Moderado"),AND(AT15="Probable",AU15="Menor"),AND(AT15="Casi seguro",AU15="Insignificante"),AND(AT15="Casi seguro",AU15="Menor")),"Alto",IF(OR(AND(AT15="Rara Vez",AU15="Catastrofico"),AND(AT15="Improbable",AU15="Catastrofico"),AND(AT15="Posible",AU15="Catastrofico"),AND(AT15="Posible",AU15="Mayor"),AND(AT15="Probable",AU15="Catastrofico"),AND(AT15="Probable",AU15="Mayor"),AND(AT15="Casi seguro",AU15="Moderado"),AND(AT15="Casi seguro",AU15="Mayor"),AND(AT15="Casi seguro",AU15="Catastrofico")),"Extremo",""))))</f>
        <v>Alto</v>
      </c>
      <c r="AW15" s="331" t="str">
        <f>IF(AV15="","",IF(AV15="Extremo","Evitar el riesgo",IF(AV15="Alto","Compartir el riesgo",IF(AV15="Moderado","Reducir el riesgo",IF(AV15="Bajo","Reducir el riesgo")))))</f>
        <v>Compartir el riesgo</v>
      </c>
      <c r="AX15" s="353"/>
      <c r="AY15" s="375">
        <v>45292</v>
      </c>
      <c r="AZ15" s="375">
        <v>45657</v>
      </c>
      <c r="BA15" s="353"/>
      <c r="BB15" s="353" t="s">
        <v>76</v>
      </c>
      <c r="BC15" s="442" t="s">
        <v>99</v>
      </c>
    </row>
    <row r="16" spans="1:55">
      <c r="A16" s="360"/>
      <c r="B16" s="370"/>
      <c r="C16" s="453"/>
      <c r="D16" s="370"/>
      <c r="E16" s="370"/>
      <c r="F16" s="370"/>
      <c r="G16" s="370"/>
      <c r="H16" s="319"/>
      <c r="I16" s="428"/>
      <c r="J16" s="385"/>
      <c r="K16" s="431"/>
      <c r="L16" s="355"/>
      <c r="M16" s="388"/>
      <c r="N16" s="355"/>
      <c r="O16" s="329"/>
      <c r="P16" s="348"/>
      <c r="Q16" s="437"/>
      <c r="R16" s="440"/>
      <c r="S16" s="440" t="str">
        <f t="shared" ref="S16:S19" si="14">IF(R16="","",IF(R16="Asignado",15,IF(R16="No Asigando",0,)))</f>
        <v/>
      </c>
      <c r="T16" s="440" t="s">
        <v>63</v>
      </c>
      <c r="U16" s="440">
        <f t="shared" ref="U16:U19" si="15">IF(T16="","",IF(T16="Adecuado",15,IF(T16="inadecuado",0,)))</f>
        <v>0</v>
      </c>
      <c r="V16" s="440" t="s">
        <v>63</v>
      </c>
      <c r="W16" s="440">
        <f t="shared" ref="W16:W19" si="16">IF(V16="","",IF(V16="Oportuna",15,IF(V16="inoportuna",0,)))</f>
        <v>0</v>
      </c>
      <c r="X16" s="440" t="s">
        <v>63</v>
      </c>
      <c r="Y16" s="440">
        <f t="shared" ref="Y16:Y19" si="17">IF(X16="","",IF(X16="Prevenir",15,IF(X16="Detectar",10,IF(X16="No es control",0,))))</f>
        <v>0</v>
      </c>
      <c r="Z16" s="440" t="s">
        <v>63</v>
      </c>
      <c r="AA16" s="440">
        <f t="shared" ref="AA16:AA19" si="18">IF(Z16="","",IF(Z16="Confiable",15,IF(Z16="No confiable",0,)))</f>
        <v>0</v>
      </c>
      <c r="AB16" s="440" t="s">
        <v>63</v>
      </c>
      <c r="AC16" s="440">
        <f t="shared" ref="AC16:AC19" si="19">IF(AB16="","",IF(AB16="Se investigan y resuelven oportunamente",15,IF(AB16="Nose investigan y resuelven oportunamente",0,)))</f>
        <v>0</v>
      </c>
      <c r="AD16" s="440" t="s">
        <v>63</v>
      </c>
      <c r="AE16" s="440">
        <f t="shared" ref="AE16:AE19" si="20">IF(AD16="","",IF(AD16="Completa",10,IF(AD16="Incompleta,No existe",5,)))</f>
        <v>0</v>
      </c>
      <c r="AF16" s="440" t="e">
        <f t="shared" ref="AF16:AF19" si="21">+S16+U16+W16+Y16+AA16+AC16+AE16</f>
        <v>#VALUE!</v>
      </c>
      <c r="AG16" s="440" t="e">
        <f t="shared" ref="AG16:AG19" si="22">IF(AF16&lt;=0,"",IF(AF16=0,"NA",IF(AF16&lt;=85,"Debil",IF(AF16&lt;=95,"Moderado",IF(AF16&lt;=100,"Fuerte","Fuerte")))))</f>
        <v>#VALUE!</v>
      </c>
      <c r="AH16" s="440" t="s">
        <v>63</v>
      </c>
      <c r="AI16" s="440" t="str">
        <f t="shared" ref="AI16:AI19" si="23">IF(AH16="","",IF(AH16="El control no se ejecuta por parte del responsable","Debil",IF(AH16="El control se ejecuta algunas veces por parte del responsable","Moderado",IF(AH16="El control se ejecuta de manera consistente por parte del responsable","Fuerte",IF(AH16="NA","NA","""")))))</f>
        <v>NA</v>
      </c>
      <c r="AJ16" s="440" t="e">
        <f t="shared" si="0"/>
        <v>#VALUE!</v>
      </c>
      <c r="AK16" s="440" t="e">
        <f t="shared" ref="AK16:AK19" si="24">IF(AJ16="","",IF(AJ16="Fuerte",100,IF(AJ16="Moderado",50,IF(AJ16="Debil",0,))))</f>
        <v>#VALUE!</v>
      </c>
      <c r="AL16" s="440" t="e">
        <f t="shared" si="1"/>
        <v>#VALUE!</v>
      </c>
      <c r="AM16" s="370"/>
      <c r="AN16" s="431"/>
      <c r="AO16" s="370"/>
      <c r="AP16" s="355"/>
      <c r="AQ16" s="339"/>
      <c r="AR16" s="344"/>
      <c r="AS16" s="344"/>
      <c r="AT16" s="355"/>
      <c r="AU16" s="355"/>
      <c r="AV16" s="329"/>
      <c r="AW16" s="332" t="str">
        <f t="shared" ref="AW16:AW19" si="25">IF(AV16="","",IF(AV16="El control no se ejecuta por parte del responsable","Debil",IF(AV16="El control se ejecuta algunas veces por parte del responsable","Moderado",IF(AV16="El control se ejecuta de manera consistente por parte del responsable","Fuerte","Fuerte"))))</f>
        <v/>
      </c>
      <c r="AX16" s="348"/>
      <c r="AY16" s="370"/>
      <c r="AZ16" s="370"/>
      <c r="BA16" s="348"/>
      <c r="BB16" s="348"/>
      <c r="BC16" s="443"/>
    </row>
    <row r="17" spans="1:55">
      <c r="A17" s="360"/>
      <c r="B17" s="370"/>
      <c r="C17" s="453"/>
      <c r="D17" s="370"/>
      <c r="E17" s="370"/>
      <c r="F17" s="370"/>
      <c r="G17" s="370"/>
      <c r="H17" s="319"/>
      <c r="I17" s="428"/>
      <c r="J17" s="385"/>
      <c r="K17" s="431"/>
      <c r="L17" s="355"/>
      <c r="M17" s="388"/>
      <c r="N17" s="355"/>
      <c r="O17" s="329"/>
      <c r="P17" s="348"/>
      <c r="Q17" s="437"/>
      <c r="R17" s="440"/>
      <c r="S17" s="440" t="str">
        <f t="shared" si="14"/>
        <v/>
      </c>
      <c r="T17" s="440" t="s">
        <v>63</v>
      </c>
      <c r="U17" s="440">
        <f t="shared" si="15"/>
        <v>0</v>
      </c>
      <c r="V17" s="440" t="s">
        <v>63</v>
      </c>
      <c r="W17" s="440">
        <f t="shared" si="16"/>
        <v>0</v>
      </c>
      <c r="X17" s="440" t="s">
        <v>63</v>
      </c>
      <c r="Y17" s="440">
        <f t="shared" si="17"/>
        <v>0</v>
      </c>
      <c r="Z17" s="440" t="s">
        <v>63</v>
      </c>
      <c r="AA17" s="440">
        <f t="shared" si="18"/>
        <v>0</v>
      </c>
      <c r="AB17" s="440" t="s">
        <v>63</v>
      </c>
      <c r="AC17" s="440">
        <f t="shared" si="19"/>
        <v>0</v>
      </c>
      <c r="AD17" s="440" t="s">
        <v>63</v>
      </c>
      <c r="AE17" s="440">
        <f t="shared" si="20"/>
        <v>0</v>
      </c>
      <c r="AF17" s="440" t="e">
        <f t="shared" si="21"/>
        <v>#VALUE!</v>
      </c>
      <c r="AG17" s="440" t="e">
        <f t="shared" si="22"/>
        <v>#VALUE!</v>
      </c>
      <c r="AH17" s="440" t="s">
        <v>63</v>
      </c>
      <c r="AI17" s="440" t="str">
        <f t="shared" si="23"/>
        <v>NA</v>
      </c>
      <c r="AJ17" s="440" t="e">
        <f t="shared" si="0"/>
        <v>#VALUE!</v>
      </c>
      <c r="AK17" s="440" t="e">
        <f t="shared" si="24"/>
        <v>#VALUE!</v>
      </c>
      <c r="AL17" s="440" t="e">
        <f t="shared" si="1"/>
        <v>#VALUE!</v>
      </c>
      <c r="AM17" s="370"/>
      <c r="AN17" s="431"/>
      <c r="AO17" s="370"/>
      <c r="AP17" s="355"/>
      <c r="AQ17" s="339"/>
      <c r="AR17" s="344"/>
      <c r="AS17" s="344"/>
      <c r="AT17" s="355"/>
      <c r="AU17" s="355"/>
      <c r="AV17" s="329"/>
      <c r="AW17" s="332" t="str">
        <f t="shared" si="25"/>
        <v/>
      </c>
      <c r="AX17" s="348"/>
      <c r="AY17" s="370"/>
      <c r="AZ17" s="370"/>
      <c r="BA17" s="348"/>
      <c r="BB17" s="348"/>
      <c r="BC17" s="443"/>
    </row>
    <row r="18" spans="1:55">
      <c r="A18" s="360"/>
      <c r="B18" s="370"/>
      <c r="C18" s="453"/>
      <c r="D18" s="370"/>
      <c r="E18" s="370"/>
      <c r="F18" s="370"/>
      <c r="G18" s="370"/>
      <c r="H18" s="319"/>
      <c r="I18" s="428"/>
      <c r="J18" s="385"/>
      <c r="K18" s="431"/>
      <c r="L18" s="355"/>
      <c r="M18" s="388"/>
      <c r="N18" s="355"/>
      <c r="O18" s="329"/>
      <c r="P18" s="348"/>
      <c r="Q18" s="437"/>
      <c r="R18" s="440"/>
      <c r="S18" s="440" t="str">
        <f t="shared" si="14"/>
        <v/>
      </c>
      <c r="T18" s="440" t="s">
        <v>63</v>
      </c>
      <c r="U18" s="440">
        <f t="shared" si="15"/>
        <v>0</v>
      </c>
      <c r="V18" s="440" t="s">
        <v>63</v>
      </c>
      <c r="W18" s="440">
        <f t="shared" si="16"/>
        <v>0</v>
      </c>
      <c r="X18" s="440" t="s">
        <v>63</v>
      </c>
      <c r="Y18" s="440">
        <f t="shared" si="17"/>
        <v>0</v>
      </c>
      <c r="Z18" s="440" t="s">
        <v>63</v>
      </c>
      <c r="AA18" s="440">
        <f t="shared" si="18"/>
        <v>0</v>
      </c>
      <c r="AB18" s="440" t="s">
        <v>63</v>
      </c>
      <c r="AC18" s="440">
        <f t="shared" si="19"/>
        <v>0</v>
      </c>
      <c r="AD18" s="440" t="s">
        <v>63</v>
      </c>
      <c r="AE18" s="440">
        <f t="shared" si="20"/>
        <v>0</v>
      </c>
      <c r="AF18" s="440" t="e">
        <f t="shared" si="21"/>
        <v>#VALUE!</v>
      </c>
      <c r="AG18" s="440" t="e">
        <f t="shared" si="22"/>
        <v>#VALUE!</v>
      </c>
      <c r="AH18" s="440" t="s">
        <v>63</v>
      </c>
      <c r="AI18" s="440" t="str">
        <f t="shared" si="23"/>
        <v>NA</v>
      </c>
      <c r="AJ18" s="440" t="e">
        <f t="shared" si="0"/>
        <v>#VALUE!</v>
      </c>
      <c r="AK18" s="440" t="e">
        <f t="shared" si="24"/>
        <v>#VALUE!</v>
      </c>
      <c r="AL18" s="440" t="e">
        <f t="shared" si="1"/>
        <v>#VALUE!</v>
      </c>
      <c r="AM18" s="370"/>
      <c r="AN18" s="431"/>
      <c r="AO18" s="370"/>
      <c r="AP18" s="355"/>
      <c r="AQ18" s="339"/>
      <c r="AR18" s="344"/>
      <c r="AS18" s="344"/>
      <c r="AT18" s="355"/>
      <c r="AU18" s="355"/>
      <c r="AV18" s="329"/>
      <c r="AW18" s="332" t="str">
        <f t="shared" si="25"/>
        <v/>
      </c>
      <c r="AX18" s="348"/>
      <c r="AY18" s="370"/>
      <c r="AZ18" s="370"/>
      <c r="BA18" s="348"/>
      <c r="BB18" s="348"/>
      <c r="BC18" s="443"/>
    </row>
    <row r="19" spans="1:55">
      <c r="A19" s="360"/>
      <c r="B19" s="371"/>
      <c r="C19" s="453"/>
      <c r="D19" s="371"/>
      <c r="E19" s="371"/>
      <c r="F19" s="371"/>
      <c r="G19" s="371"/>
      <c r="H19" s="320"/>
      <c r="I19" s="429"/>
      <c r="J19" s="386"/>
      <c r="K19" s="432"/>
      <c r="L19" s="356"/>
      <c r="M19" s="389"/>
      <c r="N19" s="356"/>
      <c r="O19" s="330"/>
      <c r="P19" s="349"/>
      <c r="Q19" s="438"/>
      <c r="R19" s="441"/>
      <c r="S19" s="441" t="str">
        <f t="shared" si="14"/>
        <v/>
      </c>
      <c r="T19" s="441" t="s">
        <v>63</v>
      </c>
      <c r="U19" s="441">
        <f t="shared" si="15"/>
        <v>0</v>
      </c>
      <c r="V19" s="441" t="s">
        <v>63</v>
      </c>
      <c r="W19" s="441">
        <f t="shared" si="16"/>
        <v>0</v>
      </c>
      <c r="X19" s="441" t="s">
        <v>63</v>
      </c>
      <c r="Y19" s="441">
        <f t="shared" si="17"/>
        <v>0</v>
      </c>
      <c r="Z19" s="441" t="s">
        <v>63</v>
      </c>
      <c r="AA19" s="441">
        <f t="shared" si="18"/>
        <v>0</v>
      </c>
      <c r="AB19" s="441" t="s">
        <v>63</v>
      </c>
      <c r="AC19" s="441">
        <f t="shared" si="19"/>
        <v>0</v>
      </c>
      <c r="AD19" s="441" t="s">
        <v>63</v>
      </c>
      <c r="AE19" s="441">
        <f t="shared" si="20"/>
        <v>0</v>
      </c>
      <c r="AF19" s="441" t="e">
        <f t="shared" si="21"/>
        <v>#VALUE!</v>
      </c>
      <c r="AG19" s="441" t="e">
        <f t="shared" si="22"/>
        <v>#VALUE!</v>
      </c>
      <c r="AH19" s="441" t="s">
        <v>63</v>
      </c>
      <c r="AI19" s="441" t="str">
        <f t="shared" si="23"/>
        <v>NA</v>
      </c>
      <c r="AJ19" s="441" t="e">
        <f t="shared" si="0"/>
        <v>#VALUE!</v>
      </c>
      <c r="AK19" s="441" t="e">
        <f t="shared" si="24"/>
        <v>#VALUE!</v>
      </c>
      <c r="AL19" s="441" t="e">
        <f t="shared" si="1"/>
        <v>#VALUE!</v>
      </c>
      <c r="AM19" s="371"/>
      <c r="AN19" s="432"/>
      <c r="AO19" s="371"/>
      <c r="AP19" s="356"/>
      <c r="AQ19" s="340"/>
      <c r="AR19" s="345"/>
      <c r="AS19" s="345"/>
      <c r="AT19" s="356"/>
      <c r="AU19" s="356"/>
      <c r="AV19" s="330"/>
      <c r="AW19" s="333" t="str">
        <f t="shared" si="25"/>
        <v/>
      </c>
      <c r="AX19" s="349"/>
      <c r="AY19" s="371"/>
      <c r="AZ19" s="371"/>
      <c r="BA19" s="349"/>
      <c r="BB19" s="349"/>
      <c r="BC19" s="444"/>
    </row>
    <row r="20" spans="1:55" ht="66">
      <c r="A20" s="472" t="s">
        <v>90</v>
      </c>
      <c r="B20" s="310">
        <v>3</v>
      </c>
      <c r="C20" s="445" t="s">
        <v>100</v>
      </c>
      <c r="D20" s="310" t="s">
        <v>66</v>
      </c>
      <c r="E20" s="310" t="s">
        <v>66</v>
      </c>
      <c r="F20" s="310" t="s">
        <v>66</v>
      </c>
      <c r="G20" s="310" t="s">
        <v>66</v>
      </c>
      <c r="H20" s="318" t="s">
        <v>54</v>
      </c>
      <c r="I20" s="36" t="s">
        <v>101</v>
      </c>
      <c r="J20" s="321" t="s">
        <v>86</v>
      </c>
      <c r="K20" s="317">
        <f>IF(J20="","",IF(J20="Mas de 1 vez al año",5,IF(J20="Al menos 1 vez en el ultimo año",4,IF(J20="Al menos 1 vez en los ultimos 2 años",3,IF(J20="Al menos 1 vez en los ultimos 5 años",2,IF(J20="No se ha presentado en los ultimos 5 años",1,))))))</f>
        <v>2</v>
      </c>
      <c r="L20" s="315" t="str">
        <f>IF(K20&lt;=0,"",IF(K20&lt;=1,"Rara Vez",IF(K20&lt;=2,"Improbable",IF(K20&lt;=3,"Posible",IF(K20&lt;=4,"Probable","Casi seguro")))))</f>
        <v>Improbable</v>
      </c>
      <c r="M20" s="346">
        <f>+'[4]PREGUNTAS DE IMPACTO'!I23</f>
        <v>12</v>
      </c>
      <c r="N20" s="315" t="str">
        <f>IF(M20&lt;=0,"",IF(M20&lt;=5,"Moderado",IF(M20&lt;=11,"Mayor",IF(M20&lt;=20,"Catastrofico","Catastrofico"))))</f>
        <v>Catastrofico</v>
      </c>
      <c r="O20" s="316" t="str">
        <f>IF(OR(AND(L20="RaraVez",N20="Insignificante"),AND(L20="Rara Vez",N20="Menor"),AND(L20="Improbable",N20="Insignificante"),AND(L20="Improbable",N20="Menor")),"Bajo",IF(OR(AND(L20="Rara Vez",N20="Moderado"),AND(L20="Improbable",N20="Moderado"),AND(L20="Posible",N20="Menor"),AND(L20="Probable",N20="Insignificante")),"Moderado",IF(OR(AND(L20="Rara Vez",N20="Mayor"),AND(L20="Improbable",N20="Mayor"),AND(L20="Posible",N20="Moderado"),AND(L20="Probable",N20="Moderado"),AND(L20="Probable",N20="Menor"),AND(L20="Casi seguro",N20="Insignificante"),AND(L20="Casi seguro",N20="Menor")),"Alto",IF(OR(AND(L20="Rara Vez",N20="Catastrofico"),AND(L20="Improbable",N20="Catastrofico"),AND(L20="Posible",N20="Catastrofico"),AND(L20="Posible",N20="Mayor"),AND(L20="Probable",N20="Catastrofico"),AND(L20="Probable",N20="Mayor"),AND(L20="Casi seguro",N20="Moderado"),AND(L20="Casi seguro",N20="Mayor"),AND(L20="Casi seguro",N20="Catastrofico")),"Extremo",""))))</f>
        <v>Extremo</v>
      </c>
      <c r="P20" s="3">
        <v>1</v>
      </c>
      <c r="Q20" s="37" t="s">
        <v>102</v>
      </c>
      <c r="R20" s="26" t="s">
        <v>67</v>
      </c>
      <c r="S20" s="38">
        <f>IF(R20="","",IF(R20="Asignado",15,IF(R20="No Asigando",0,)))</f>
        <v>15</v>
      </c>
      <c r="T20" s="26" t="s">
        <v>68</v>
      </c>
      <c r="U20" s="39">
        <f>IF(T20="","",IF(T20="Adecuado",15,IF(T20="inadecuado",0,)))</f>
        <v>15</v>
      </c>
      <c r="V20" s="26" t="s">
        <v>69</v>
      </c>
      <c r="W20" s="39">
        <f>IF(V20="","",IF(V20="Oportuna",15,IF(V20="inoportuna",0,)))</f>
        <v>15</v>
      </c>
      <c r="X20" s="26" t="s">
        <v>70</v>
      </c>
      <c r="Y20" s="39">
        <f>IF(X20="","",IF(X20="Prevenir",15,IF(X20="Detectar",10,IF(X20="No es control",0,))))</f>
        <v>15</v>
      </c>
      <c r="Z20" s="26" t="s">
        <v>71</v>
      </c>
      <c r="AA20" s="39">
        <f>IF(Z20="","",IF(Z20="Confiable",15,IF(Z20="No confiable",0,)))</f>
        <v>15</v>
      </c>
      <c r="AB20" s="26" t="s">
        <v>72</v>
      </c>
      <c r="AC20" s="39">
        <f>IF(AB20="","",IF(AB20="Se investigan y resuelven oportunamente",15,IF(AB20="Nose investigan y resuelven oportunamente",0,)))</f>
        <v>15</v>
      </c>
      <c r="AD20" s="26" t="s">
        <v>73</v>
      </c>
      <c r="AE20" s="39">
        <f>IF(AD20="","",IF(AD20="Completa",10,IF(AD20="Incompleta,No existe",5,)))</f>
        <v>10</v>
      </c>
      <c r="AF20" s="39">
        <f>+S20+U20+W20+Y20+AA20+AC20+AE20</f>
        <v>100</v>
      </c>
      <c r="AG20" s="38" t="str">
        <f>IF(AF20&lt;=0,"",IF(AF20=0,"NA",IF(AF20&lt;=85,"Debil",IF(AF20&lt;=95,"Moderado",IF(AF20&lt;=100,"Fuerte","Fuerte")))))</f>
        <v>Fuerte</v>
      </c>
      <c r="AH20" s="2" t="s">
        <v>74</v>
      </c>
      <c r="AI20" s="40" t="str">
        <f>IF(AH20="","",IF(AH20="El control no se ejecuta por parte del responsable","Debil",IF(AH20="El control se ejecuta algunas veces por parte del responsable","Moderado",IF(AH20="El control se ejecuta de manera consistente por parte del responsable","Fuerte",IF(AH20="NA","NA","""")))))</f>
        <v>Fuerte</v>
      </c>
      <c r="AJ20" s="41" t="str">
        <f t="shared" si="0"/>
        <v>Fuerte</v>
      </c>
      <c r="AK20" s="42">
        <f>IF(AJ20="","",IF(AJ20="Fuerte",100,IF(AJ20="Moderado",50,IF(AJ20="Debil",0,))))</f>
        <v>100</v>
      </c>
      <c r="AL20" s="40" t="str">
        <f t="shared" si="1"/>
        <v>No</v>
      </c>
      <c r="AM20" s="310">
        <f>COUNTA(AL20:AL25)</f>
        <v>6</v>
      </c>
      <c r="AN20" s="317">
        <f>SUM(AK20:AK25)/AM20</f>
        <v>100</v>
      </c>
      <c r="AO20" s="310" t="str">
        <f>IF(AN20&lt;0,"",IF(AN20&lt;50,"Debil",IF(AN20&lt;=99,"Moderado",IF(AN20&lt;=100,"Fuerte","Fuerte"))))</f>
        <v>Fuerte</v>
      </c>
      <c r="AP20" s="315" t="s">
        <v>26</v>
      </c>
      <c r="AQ20" s="338" t="str">
        <f>IF(OR(AND(AO20="Fuerte",AP20="directamente")),"2",IF(OR(AND(AO20="Fuerte",AP20="no disminuye")),"0",IF(OR(AND(AO20="Moderado",AP20="directamente")),"1",IF(OR(AND(AO20="Moderado",AP20="no disminuye")),"0",IF(OR(AND(AO20="Debil",AP20="directamente")),"0",IF(OR(AND(AO20="Debil",AP20="no disminuye")),"0",""))))))</f>
        <v>2</v>
      </c>
      <c r="AR20" s="341">
        <f>+K20-AQ20</f>
        <v>0</v>
      </c>
      <c r="AS20" s="343">
        <f>+K20-AQ20</f>
        <v>0</v>
      </c>
      <c r="AT20" s="315" t="str">
        <f>IF(AR20&lt;-1,"",IF(AR20&lt;=1,"Rara Vez",IF(AR20&lt;=2,"Improbable",IF(AR20&lt;=3,"Posible",IF(AR20&lt;=4,"Probable","Casi seguro")))))</f>
        <v>Rara Vez</v>
      </c>
      <c r="AU20" s="315" t="str">
        <f>IF(M20&lt;=0,"",IF(M20&lt;=5,"Moderado",IF(M20&lt;=11,"Mayor",IF(M20&lt;=20,"Catastrofico","Catastrofico"))))</f>
        <v>Catastrofico</v>
      </c>
      <c r="AV20" s="328" t="str">
        <f>IF(OR(AND(AT20="RaraVez",AU20="Insignificante"),AND(AT20="Rara Vez",AU20="Menor"),AND(AT20="Improbable",AU20="Insignificante"),AND(AT20="Improbable",AU20="Menor")),"Bajo",IF(OR(AND(AT20="Rara Vez",AU20="Moderado"),AND(AT20="Improbable",AU20="Moderado"),AND(AT20="Posible",AU20="Menor"),AND(AT20="Probable",AU20="Insignificante")),"Moderado",IF(OR(AND(AT20="Rara Vez",AU20="Mayor"),AND(AT20="Improbable",AU20="Mayor"),AND(AT20="Posible",AU20="Moderado"),AND(AT20="Probable",AU20="Moderado"),AND(AT20="Probable",AU20="Menor"),AND(AT20="Casi seguro",AU20="Insignificante"),AND(AT20="Casi seguro",AU20="Menor")),"Alto",IF(OR(AND(AT20="Rara Vez",AU20="Catastrofico"),AND(AT20="Improbable",AU20="Catastrofico"),AND(AT20="Posible",AU20="Catastrofico"),AND(AT20="Posible",AU20="Mayor"),AND(AT20="Probable",AU20="Catastrofico"),AND(AT20="Probable",AU20="Mayor"),AND(AT20="Casi seguro",AU20="Moderado"),AND(AT20="Casi seguro",AU20="Mayor"),AND(AT20="Casi seguro",AU20="Catastrofico")),"Extremo",""))))</f>
        <v>Extremo</v>
      </c>
      <c r="AW20" s="331" t="str">
        <f>IF(AV20="","",IF(AV20="Extremo","Evitar el riesgo",IF(AV20="Alto","Compartir el riesgo",IF(AV20="Moderado","Reducir el riesgo",IF(AV20="Bajo","Reducir el riesgo")))))</f>
        <v>Evitar el riesgo</v>
      </c>
      <c r="AX20" s="455"/>
      <c r="AY20" s="459">
        <v>45292</v>
      </c>
      <c r="AZ20" s="459">
        <v>45657</v>
      </c>
      <c r="BA20" s="446"/>
      <c r="BB20" s="446" t="s">
        <v>76</v>
      </c>
      <c r="BC20" s="446" t="s">
        <v>103</v>
      </c>
    </row>
    <row r="21" spans="1:55" ht="79">
      <c r="A21" s="472"/>
      <c r="B21" s="310"/>
      <c r="C21" s="445"/>
      <c r="D21" s="310"/>
      <c r="E21" s="310"/>
      <c r="F21" s="310"/>
      <c r="G21" s="310"/>
      <c r="H21" s="319"/>
      <c r="I21" s="450" t="s">
        <v>104</v>
      </c>
      <c r="J21" s="321"/>
      <c r="K21" s="317"/>
      <c r="L21" s="315"/>
      <c r="M21" s="346"/>
      <c r="N21" s="315"/>
      <c r="O21" s="316"/>
      <c r="P21" s="3">
        <v>1</v>
      </c>
      <c r="Q21" s="37" t="s">
        <v>105</v>
      </c>
      <c r="R21" s="26" t="s">
        <v>67</v>
      </c>
      <c r="S21" s="38">
        <f t="shared" ref="S21:S25" si="26">IF(R21="","",IF(R21="Asignado",15,IF(R21="No Asigando",0,)))</f>
        <v>15</v>
      </c>
      <c r="T21" s="26" t="s">
        <v>68</v>
      </c>
      <c r="U21" s="39">
        <f t="shared" ref="U21:U25" si="27">IF(T21="","",IF(T21="Adecuado",15,IF(T21="inadecuado",0,)))</f>
        <v>15</v>
      </c>
      <c r="V21" s="26" t="s">
        <v>69</v>
      </c>
      <c r="W21" s="39">
        <f t="shared" ref="W21:W25" si="28">IF(V21="","",IF(V21="Oportuna",15,IF(V21="inoportuna",0,)))</f>
        <v>15</v>
      </c>
      <c r="X21" s="26" t="s">
        <v>70</v>
      </c>
      <c r="Y21" s="39">
        <f t="shared" ref="Y21:Y25" si="29">IF(X21="","",IF(X21="Prevenir",15,IF(X21="Detectar",10,IF(X21="No es control",0,))))</f>
        <v>15</v>
      </c>
      <c r="Z21" s="26" t="s">
        <v>71</v>
      </c>
      <c r="AA21" s="39">
        <f t="shared" ref="AA21:AA25" si="30">IF(Z21="","",IF(Z21="Confiable",15,IF(Z21="No confiable",0,)))</f>
        <v>15</v>
      </c>
      <c r="AB21" s="26" t="s">
        <v>72</v>
      </c>
      <c r="AC21" s="39">
        <f t="shared" ref="AC21:AC25" si="31">IF(AB21="","",IF(AB21="Se investigan y resuelven oportunamente",15,IF(AB21="Nose investigan y resuelven oportunamente",0,)))</f>
        <v>15</v>
      </c>
      <c r="AD21" s="26" t="s">
        <v>73</v>
      </c>
      <c r="AE21" s="39">
        <f t="shared" ref="AE21:AE25" si="32">IF(AD21="","",IF(AD21="Completa",10,IF(AD21="Incompleta,No existe",5,)))</f>
        <v>10</v>
      </c>
      <c r="AF21" s="39">
        <f t="shared" ref="AF21:AF25" si="33">+S21+U21+W21+Y21+AA21+AC21+AE21</f>
        <v>100</v>
      </c>
      <c r="AG21" s="38" t="str">
        <f t="shared" ref="AG21:AG25" si="34">IF(AF21&lt;=0,"",IF(AF21=0,"NA",IF(AF21&lt;=85,"Debil",IF(AF21&lt;=95,"Moderado",IF(AF21&lt;=100,"Fuerte","Fuerte")))))</f>
        <v>Fuerte</v>
      </c>
      <c r="AH21" s="2" t="s">
        <v>74</v>
      </c>
      <c r="AI21" s="40" t="str">
        <f t="shared" ref="AI21:AI25" si="35">IF(AH21="","",IF(AH21="El control no se ejecuta por parte del responsable","Debil",IF(AH21="El control se ejecuta algunas veces por parte del responsable","Moderado",IF(AH21="El control se ejecuta de manera consistente por parte del responsable","Fuerte",IF(AH21="NA","NA","""")))))</f>
        <v>Fuerte</v>
      </c>
      <c r="AJ21" s="41" t="str">
        <f t="shared" si="0"/>
        <v>Fuerte</v>
      </c>
      <c r="AK21" s="42">
        <f t="shared" ref="AK21:AK25" si="36">IF(AJ21="","",IF(AJ21="Fuerte",100,IF(AJ21="Moderado",50,IF(AJ21="Debil",0,))))</f>
        <v>100</v>
      </c>
      <c r="AL21" s="40" t="str">
        <f t="shared" si="1"/>
        <v>No</v>
      </c>
      <c r="AM21" s="310"/>
      <c r="AN21" s="317"/>
      <c r="AO21" s="310"/>
      <c r="AP21" s="315"/>
      <c r="AQ21" s="339"/>
      <c r="AR21" s="342"/>
      <c r="AS21" s="344"/>
      <c r="AT21" s="315"/>
      <c r="AU21" s="315"/>
      <c r="AV21" s="329"/>
      <c r="AW21" s="332" t="str">
        <f t="shared" ref="AW21:AW25" si="37">IF(AV21="","",IF(AV21="El control no se ejecuta por parte del responsable","Debil",IF(AV21="El control se ejecuta algunas veces por parte del responsable","Moderado",IF(AV21="El control se ejecuta de manera consistente por parte del responsable","Fuerte","Fuerte"))))</f>
        <v/>
      </c>
      <c r="AX21" s="456"/>
      <c r="AY21" s="460"/>
      <c r="AZ21" s="460"/>
      <c r="BA21" s="447"/>
      <c r="BB21" s="447"/>
      <c r="BC21" s="447"/>
    </row>
    <row r="22" spans="1:55" ht="92">
      <c r="A22" s="472"/>
      <c r="B22" s="310"/>
      <c r="C22" s="445"/>
      <c r="D22" s="310"/>
      <c r="E22" s="310"/>
      <c r="F22" s="310"/>
      <c r="G22" s="310"/>
      <c r="H22" s="319"/>
      <c r="I22" s="451"/>
      <c r="J22" s="321"/>
      <c r="K22" s="317"/>
      <c r="L22" s="315"/>
      <c r="M22" s="346"/>
      <c r="N22" s="315"/>
      <c r="O22" s="316"/>
      <c r="P22" s="3">
        <v>1</v>
      </c>
      <c r="Q22" s="37" t="s">
        <v>106</v>
      </c>
      <c r="R22" s="26" t="s">
        <v>67</v>
      </c>
      <c r="S22" s="38">
        <f t="shared" si="26"/>
        <v>15</v>
      </c>
      <c r="T22" s="26" t="s">
        <v>68</v>
      </c>
      <c r="U22" s="39">
        <f t="shared" si="27"/>
        <v>15</v>
      </c>
      <c r="V22" s="26" t="s">
        <v>69</v>
      </c>
      <c r="W22" s="39">
        <f t="shared" si="28"/>
        <v>15</v>
      </c>
      <c r="X22" s="26" t="s">
        <v>70</v>
      </c>
      <c r="Y22" s="39">
        <f t="shared" si="29"/>
        <v>15</v>
      </c>
      <c r="Z22" s="26" t="s">
        <v>71</v>
      </c>
      <c r="AA22" s="39">
        <f t="shared" si="30"/>
        <v>15</v>
      </c>
      <c r="AB22" s="26" t="s">
        <v>72</v>
      </c>
      <c r="AC22" s="39">
        <f t="shared" si="31"/>
        <v>15</v>
      </c>
      <c r="AD22" s="26" t="s">
        <v>73</v>
      </c>
      <c r="AE22" s="39">
        <f t="shared" si="32"/>
        <v>10</v>
      </c>
      <c r="AF22" s="39">
        <f t="shared" si="33"/>
        <v>100</v>
      </c>
      <c r="AG22" s="38" t="str">
        <f t="shared" si="34"/>
        <v>Fuerte</v>
      </c>
      <c r="AH22" s="2" t="s">
        <v>74</v>
      </c>
      <c r="AI22" s="40" t="str">
        <f t="shared" si="35"/>
        <v>Fuerte</v>
      </c>
      <c r="AJ22" s="41" t="str">
        <f t="shared" si="0"/>
        <v>Fuerte</v>
      </c>
      <c r="AK22" s="42">
        <f t="shared" si="36"/>
        <v>100</v>
      </c>
      <c r="AL22" s="40" t="str">
        <f t="shared" si="1"/>
        <v>No</v>
      </c>
      <c r="AM22" s="310"/>
      <c r="AN22" s="317"/>
      <c r="AO22" s="310"/>
      <c r="AP22" s="315"/>
      <c r="AQ22" s="339"/>
      <c r="AR22" s="342"/>
      <c r="AS22" s="344"/>
      <c r="AT22" s="315"/>
      <c r="AU22" s="315"/>
      <c r="AV22" s="329"/>
      <c r="AW22" s="332"/>
      <c r="AX22" s="456"/>
      <c r="AY22" s="460"/>
      <c r="AZ22" s="460"/>
      <c r="BA22" s="447"/>
      <c r="BB22" s="447"/>
      <c r="BC22" s="447"/>
    </row>
    <row r="23" spans="1:55" ht="105">
      <c r="A23" s="472"/>
      <c r="B23" s="310"/>
      <c r="C23" s="445"/>
      <c r="D23" s="310"/>
      <c r="E23" s="310"/>
      <c r="F23" s="310"/>
      <c r="G23" s="310"/>
      <c r="H23" s="319"/>
      <c r="I23" s="451"/>
      <c r="J23" s="321"/>
      <c r="K23" s="317"/>
      <c r="L23" s="315"/>
      <c r="M23" s="346"/>
      <c r="N23" s="315"/>
      <c r="O23" s="316"/>
      <c r="P23" s="3">
        <v>1</v>
      </c>
      <c r="Q23" s="37" t="s">
        <v>107</v>
      </c>
      <c r="R23" s="26" t="s">
        <v>67</v>
      </c>
      <c r="S23" s="38">
        <f t="shared" si="26"/>
        <v>15</v>
      </c>
      <c r="T23" s="26" t="s">
        <v>68</v>
      </c>
      <c r="U23" s="39">
        <f t="shared" si="27"/>
        <v>15</v>
      </c>
      <c r="V23" s="26" t="s">
        <v>69</v>
      </c>
      <c r="W23" s="39">
        <f t="shared" si="28"/>
        <v>15</v>
      </c>
      <c r="X23" s="26" t="s">
        <v>70</v>
      </c>
      <c r="Y23" s="39">
        <f t="shared" si="29"/>
        <v>15</v>
      </c>
      <c r="Z23" s="26" t="s">
        <v>71</v>
      </c>
      <c r="AA23" s="39">
        <f t="shared" si="30"/>
        <v>15</v>
      </c>
      <c r="AB23" s="26" t="s">
        <v>72</v>
      </c>
      <c r="AC23" s="39">
        <f t="shared" si="31"/>
        <v>15</v>
      </c>
      <c r="AD23" s="26" t="s">
        <v>73</v>
      </c>
      <c r="AE23" s="39">
        <f t="shared" si="32"/>
        <v>10</v>
      </c>
      <c r="AF23" s="39">
        <f t="shared" si="33"/>
        <v>100</v>
      </c>
      <c r="AG23" s="43" t="str">
        <f t="shared" si="34"/>
        <v>Fuerte</v>
      </c>
      <c r="AH23" s="2" t="s">
        <v>74</v>
      </c>
      <c r="AI23" s="40" t="str">
        <f t="shared" si="35"/>
        <v>Fuerte</v>
      </c>
      <c r="AJ23" s="41" t="str">
        <f t="shared" si="0"/>
        <v>Fuerte</v>
      </c>
      <c r="AK23" s="42">
        <f t="shared" si="36"/>
        <v>100</v>
      </c>
      <c r="AL23" s="40" t="str">
        <f t="shared" si="1"/>
        <v>No</v>
      </c>
      <c r="AM23" s="310"/>
      <c r="AN23" s="317"/>
      <c r="AO23" s="310"/>
      <c r="AP23" s="315"/>
      <c r="AQ23" s="339"/>
      <c r="AR23" s="342"/>
      <c r="AS23" s="344"/>
      <c r="AT23" s="315"/>
      <c r="AU23" s="315"/>
      <c r="AV23" s="329"/>
      <c r="AW23" s="332" t="str">
        <f t="shared" si="37"/>
        <v/>
      </c>
      <c r="AX23" s="456"/>
      <c r="AY23" s="460"/>
      <c r="AZ23" s="460"/>
      <c r="BA23" s="447"/>
      <c r="BB23" s="447"/>
      <c r="BC23" s="447"/>
    </row>
    <row r="24" spans="1:55" ht="79">
      <c r="A24" s="472"/>
      <c r="B24" s="310"/>
      <c r="C24" s="445"/>
      <c r="D24" s="310"/>
      <c r="E24" s="310"/>
      <c r="F24" s="310"/>
      <c r="G24" s="310"/>
      <c r="H24" s="319"/>
      <c r="I24" s="451"/>
      <c r="J24" s="321"/>
      <c r="K24" s="317"/>
      <c r="L24" s="315"/>
      <c r="M24" s="346"/>
      <c r="N24" s="315"/>
      <c r="O24" s="316"/>
      <c r="P24" s="3">
        <v>1</v>
      </c>
      <c r="Q24" s="37" t="s">
        <v>108</v>
      </c>
      <c r="R24" s="26" t="s">
        <v>67</v>
      </c>
      <c r="S24" s="38">
        <f t="shared" si="26"/>
        <v>15</v>
      </c>
      <c r="T24" s="26" t="s">
        <v>68</v>
      </c>
      <c r="U24" s="39">
        <f t="shared" si="27"/>
        <v>15</v>
      </c>
      <c r="V24" s="26" t="s">
        <v>69</v>
      </c>
      <c r="W24" s="39">
        <f t="shared" si="28"/>
        <v>15</v>
      </c>
      <c r="X24" s="26" t="s">
        <v>70</v>
      </c>
      <c r="Y24" s="39">
        <f t="shared" si="29"/>
        <v>15</v>
      </c>
      <c r="Z24" s="26" t="s">
        <v>71</v>
      </c>
      <c r="AA24" s="39">
        <f t="shared" si="30"/>
        <v>15</v>
      </c>
      <c r="AB24" s="26" t="s">
        <v>72</v>
      </c>
      <c r="AC24" s="39">
        <f t="shared" si="31"/>
        <v>15</v>
      </c>
      <c r="AD24" s="26" t="s">
        <v>73</v>
      </c>
      <c r="AE24" s="39">
        <f t="shared" si="32"/>
        <v>10</v>
      </c>
      <c r="AF24" s="39">
        <f t="shared" si="33"/>
        <v>100</v>
      </c>
      <c r="AG24" s="43" t="str">
        <f t="shared" si="34"/>
        <v>Fuerte</v>
      </c>
      <c r="AH24" s="2" t="s">
        <v>74</v>
      </c>
      <c r="AI24" s="40" t="str">
        <f t="shared" si="35"/>
        <v>Fuerte</v>
      </c>
      <c r="AJ24" s="41" t="str">
        <f t="shared" si="0"/>
        <v>Fuerte</v>
      </c>
      <c r="AK24" s="42">
        <f t="shared" si="36"/>
        <v>100</v>
      </c>
      <c r="AL24" s="40" t="str">
        <f t="shared" si="1"/>
        <v>No</v>
      </c>
      <c r="AM24" s="310"/>
      <c r="AN24" s="317"/>
      <c r="AO24" s="310"/>
      <c r="AP24" s="315"/>
      <c r="AQ24" s="339"/>
      <c r="AR24" s="342"/>
      <c r="AS24" s="344"/>
      <c r="AT24" s="315"/>
      <c r="AU24" s="315"/>
      <c r="AV24" s="329"/>
      <c r="AW24" s="332"/>
      <c r="AX24" s="457"/>
      <c r="AY24" s="448"/>
      <c r="AZ24" s="448"/>
      <c r="BA24" s="448"/>
      <c r="BB24" s="448"/>
      <c r="BC24" s="448"/>
    </row>
    <row r="25" spans="1:55" ht="105">
      <c r="A25" s="473"/>
      <c r="B25" s="310"/>
      <c r="C25" s="445"/>
      <c r="D25" s="310"/>
      <c r="E25" s="310"/>
      <c r="F25" s="310"/>
      <c r="G25" s="310"/>
      <c r="H25" s="320"/>
      <c r="I25" s="452"/>
      <c r="J25" s="321"/>
      <c r="K25" s="317"/>
      <c r="L25" s="315"/>
      <c r="M25" s="346"/>
      <c r="N25" s="315"/>
      <c r="O25" s="316"/>
      <c r="P25" s="3">
        <v>1</v>
      </c>
      <c r="Q25" s="37" t="s">
        <v>109</v>
      </c>
      <c r="R25" s="26" t="s">
        <v>67</v>
      </c>
      <c r="S25" s="38">
        <f t="shared" si="26"/>
        <v>15</v>
      </c>
      <c r="T25" s="26" t="s">
        <v>68</v>
      </c>
      <c r="U25" s="39">
        <f t="shared" si="27"/>
        <v>15</v>
      </c>
      <c r="V25" s="26" t="s">
        <v>69</v>
      </c>
      <c r="W25" s="39">
        <f t="shared" si="28"/>
        <v>15</v>
      </c>
      <c r="X25" s="26" t="s">
        <v>70</v>
      </c>
      <c r="Y25" s="39">
        <f t="shared" si="29"/>
        <v>15</v>
      </c>
      <c r="Z25" s="26" t="s">
        <v>71</v>
      </c>
      <c r="AA25" s="39">
        <f t="shared" si="30"/>
        <v>15</v>
      </c>
      <c r="AB25" s="26" t="s">
        <v>72</v>
      </c>
      <c r="AC25" s="39">
        <f t="shared" si="31"/>
        <v>15</v>
      </c>
      <c r="AD25" s="26" t="s">
        <v>73</v>
      </c>
      <c r="AE25" s="39">
        <f t="shared" si="32"/>
        <v>10</v>
      </c>
      <c r="AF25" s="39">
        <f t="shared" si="33"/>
        <v>100</v>
      </c>
      <c r="AG25" s="38" t="str">
        <f t="shared" si="34"/>
        <v>Fuerte</v>
      </c>
      <c r="AH25" s="2" t="s">
        <v>74</v>
      </c>
      <c r="AI25" s="40" t="str">
        <f t="shared" si="35"/>
        <v>Fuerte</v>
      </c>
      <c r="AJ25" s="41" t="str">
        <f t="shared" si="0"/>
        <v>Fuerte</v>
      </c>
      <c r="AK25" s="42">
        <f t="shared" si="36"/>
        <v>100</v>
      </c>
      <c r="AL25" s="40" t="str">
        <f t="shared" si="1"/>
        <v>No</v>
      </c>
      <c r="AM25" s="310"/>
      <c r="AN25" s="317"/>
      <c r="AO25" s="310"/>
      <c r="AP25" s="315"/>
      <c r="AQ25" s="340"/>
      <c r="AR25" s="342"/>
      <c r="AS25" s="345"/>
      <c r="AT25" s="315"/>
      <c r="AU25" s="315"/>
      <c r="AV25" s="329"/>
      <c r="AW25" s="333" t="str">
        <f t="shared" si="37"/>
        <v/>
      </c>
      <c r="AX25" s="458"/>
      <c r="AY25" s="449"/>
      <c r="AZ25" s="449"/>
      <c r="BA25" s="449"/>
      <c r="BB25" s="449"/>
      <c r="BC25" s="449"/>
    </row>
    <row r="26" spans="1:55" ht="88.25" customHeight="1">
      <c r="A26" s="360" t="s">
        <v>119</v>
      </c>
      <c r="B26" s="310">
        <v>4</v>
      </c>
      <c r="C26" s="453" t="s">
        <v>110</v>
      </c>
      <c r="D26" s="369" t="s">
        <v>66</v>
      </c>
      <c r="E26" s="369" t="s">
        <v>66</v>
      </c>
      <c r="F26" s="369" t="s">
        <v>66</v>
      </c>
      <c r="G26" s="369" t="s">
        <v>66</v>
      </c>
      <c r="H26" s="318" t="s">
        <v>54</v>
      </c>
      <c r="I26" s="44" t="s">
        <v>111</v>
      </c>
      <c r="J26" s="321" t="s">
        <v>75</v>
      </c>
      <c r="K26" s="317">
        <f>IF(J26="","",IF(J26="Mas de 1 vez al año",5,IF(J26="Al menos 1 vez en el ultimo año",4,IF(J26="Al menos 1 vez en los ultimos 2 años",3,IF(J26="Al menos 1 vez en los ultimos 5 años",2,IF(J26="No se ha presentado en los ultimos 5 años",1,))))))</f>
        <v>1</v>
      </c>
      <c r="L26" s="315" t="str">
        <f>IF(K26&lt;=0,"",IF(K26&lt;=1,"Rara Vez",IF(K26&lt;=2,"Improbable",IF(K26&lt;=3,"Posible",IF(K26&lt;=4,"Probable","Casi seguro")))))</f>
        <v>Rara Vez</v>
      </c>
      <c r="M26" s="346">
        <v>9</v>
      </c>
      <c r="N26" s="315" t="str">
        <f>IF(M26&lt;=0,"",IF(M26&lt;=5,"Moderado",IF(M26&lt;=11,"Mayor",IF(M26&lt;=20,"Catastrofico","Catastrofico"))))</f>
        <v>Mayor</v>
      </c>
      <c r="O26" s="316" t="str">
        <f>IF(OR(AND(L26="RaraVez",N26="Insignificante"),AND(L26="Rara Vez",N26="Menor"),AND(L26="Improbable",N26="Insignificante"),AND(L26="Improbable",N26="Menor")),"Bajo",IF(OR(AND(L26="Rara Vez",N26="Moderado"),AND(L26="Improbable",N26="Moderado"),AND(L26="Posible",N26="Menor"),AND(L26="Probable",N26="Insignificante")),"Moderado",IF(OR(AND(L26="Rara Vez",N26="Mayor"),AND(L26="Improbable",N26="Mayor"),AND(L26="Posible",N26="Moderado"),AND(L26="Probable",N26="Moderado"),AND(L26="Probable",N26="Menor"),AND(L26="Casi seguro",N26="Insignificante"),AND(L26="Casi seguro",N26="Menor")),"Alto",IF(OR(AND(L26="Rara Vez",N26="Catastrofico"),AND(L26="Improbable",N26="Catastrofico"),AND(L26="Posible",N26="Catastrofico"),AND(L26="Posible",N26="Mayor"),AND(L26="Probable",N26="Catastrofico"),AND(L26="Probable",N26="Mayor"),AND(L26="Casi seguro",N26="Moderado"),AND(L26="Casi seguro",N26="Mayor"),AND(L26="Casi seguro",N26="Catastrofico")),"Extremo",""))))</f>
        <v>Alto</v>
      </c>
      <c r="P26" s="369">
        <v>1</v>
      </c>
      <c r="Q26" s="381" t="s">
        <v>112</v>
      </c>
      <c r="R26" s="369" t="s">
        <v>67</v>
      </c>
      <c r="S26" s="369">
        <f>IF(R26="","",IF(R26="Asignado",15,IF(R26="No Asigando",0,)))</f>
        <v>15</v>
      </c>
      <c r="T26" s="369" t="s">
        <v>68</v>
      </c>
      <c r="U26" s="369">
        <f>IF(T26="","",IF(T26="Adecuado",15,IF(T26="inadecuado",0,)))</f>
        <v>15</v>
      </c>
      <c r="V26" s="369" t="s">
        <v>69</v>
      </c>
      <c r="W26" s="369">
        <f>IF(V26="","",IF(V26="Oportuna",15,IF(V26="inoportuna",0,)))</f>
        <v>15</v>
      </c>
      <c r="X26" s="369" t="s">
        <v>70</v>
      </c>
      <c r="Y26" s="369">
        <f>IF(X26="","",IF(X26="Prevenir",15,IF(X26="Detectar",10,IF(X26="No es control",0,))))</f>
        <v>15</v>
      </c>
      <c r="Z26" s="369" t="s">
        <v>71</v>
      </c>
      <c r="AA26" s="369">
        <f>IF(Z26="","",IF(Z26="Confiable",15,IF(Z26="No confiable",0,)))</f>
        <v>15</v>
      </c>
      <c r="AB26" s="369" t="s">
        <v>72</v>
      </c>
      <c r="AC26" s="369">
        <f>IF(AB26="","",IF(AB26="Se investigan y resuelven oportunamente",15,IF(AB26="Nose investigan y resuelven oportunamente",0,)))</f>
        <v>15</v>
      </c>
      <c r="AD26" s="369" t="s">
        <v>73</v>
      </c>
      <c r="AE26" s="369">
        <f>IF(AD26="","",IF(AD26="Completa",10,IF(AD26="Incompleta,No existe",5,)))</f>
        <v>10</v>
      </c>
      <c r="AF26" s="369">
        <f>+S26+U26+W26+Y26+AA26+AC26+AE26</f>
        <v>100</v>
      </c>
      <c r="AG26" s="369" t="str">
        <f>IF(AF26&lt;=0,"",IF(AF26=0,"NA",IF(AF26&lt;=85,"Debil",IF(AF26&lt;=95,"Moderado",IF(AF26&lt;=100,"Fuerte","Fuerte")))))</f>
        <v>Fuerte</v>
      </c>
      <c r="AH26" s="369" t="s">
        <v>74</v>
      </c>
      <c r="AI26" s="369" t="str">
        <f>IF(AH26="","",IF(AH26="El control no se ejecuta por parte del responsable","Debil",IF(AH26="El control se ejecuta algunas veces por parte del responsable","Moderado",IF(AH26="El control se ejecuta de manera consistente por parte del responsable","Fuerte",IF(AH26="NA","NA","""")))))</f>
        <v>Fuerte</v>
      </c>
      <c r="AJ26" s="369" t="str">
        <f t="shared" si="0"/>
        <v>Fuerte</v>
      </c>
      <c r="AK26" s="369">
        <f>IF(AJ26="","",IF(AJ26="Fuerte",100,IF(AJ26="Moderado",50,IF(AJ26="Debil",0,))))</f>
        <v>100</v>
      </c>
      <c r="AL26" s="369" t="str">
        <f t="shared" si="1"/>
        <v>No</v>
      </c>
      <c r="AM26" s="310">
        <f>COUNTA(P26,P27,P28,P29,P30)</f>
        <v>1</v>
      </c>
      <c r="AN26" s="464">
        <f>(+AK26:AK30)/AM26</f>
        <v>100</v>
      </c>
      <c r="AO26" s="310" t="str">
        <f>IF(AN26&lt;0,"",IF(AN26&lt;50,"Debil",IF(AN26&lt;=99,"Moderado",IF(AN26&lt;=100,"Fuerte","Fuerte"))))</f>
        <v>Fuerte</v>
      </c>
      <c r="AP26" s="315" t="s">
        <v>26</v>
      </c>
      <c r="AQ26" s="338" t="str">
        <f>IF(OR(AND(AO26="Fuerte",AP26="directamente")),"2",IF(OR(AND(AO26="Fuerte",AP26="no disminuye")),"0",IF(OR(AND(AO26="Moderado",AP26="directamente")),"1",IF(OR(AND(AO26="Moderado",AP26="no disminuye")),"0",IF(OR(AND(AO26="Debil",AP26="directamente")),"0",IF(OR(AND(AO26="Debil",AP26="no disminuye")),"0",""))))))</f>
        <v>2</v>
      </c>
      <c r="AR26" s="341">
        <f>+K26-AQ26</f>
        <v>-1</v>
      </c>
      <c r="AS26" s="343">
        <f>+K26-AQ26</f>
        <v>-1</v>
      </c>
      <c r="AT26" s="315" t="str">
        <f>IF(AR26&lt;-1,"",IF(AR26&lt;=1,"Rara Vez",IF(AR26&lt;=2,"Improbable",IF(AR26&lt;=3,"Posible",IF(AR26&lt;=4,"Probable","Casi seguro")))))</f>
        <v>Rara Vez</v>
      </c>
      <c r="AU26" s="315" t="str">
        <f>IF(M26&lt;=0,"",IF(M26&lt;=5,"Moderado",IF(M26&lt;=11,"Mayor",IF(M26&lt;=20,"Catastrofico","Catastrofico"))))</f>
        <v>Mayor</v>
      </c>
      <c r="AV26" s="328" t="str">
        <f>IF(OR(AND(AT26="RaraVez",AU26="Insignificante"),AND(AT26="Rara Vez",AU26="Menor"),AND(AT26="Improbable",AU26="Insignificante"),AND(AT26="Improbable",AU26="Menor")),"Bajo",IF(OR(AND(AT26="Rara Vez",AU26="Moderado"),AND(AT26="Improbable",AU26="Moderado"),AND(AT26="Posible",AU26="Menor"),AND(AT26="Probable",AU26="Insignificante")),"Moderado",IF(OR(AND(AT26="Rara Vez",AU26="Mayor"),AND(AT26="Improbable",AU26="Mayor"),AND(AT26="Posible",AU26="Moderado"),AND(AT26="Probable",AU26="Moderado"),AND(AT26="Probable",AU26="Menor"),AND(AT26="Casi seguro",AU26="Insignificante"),AND(AT26="Casi seguro",AU26="Menor")),"Alto",IF(OR(AND(AT26="Rara Vez",AU26="Catastrofico"),AND(AT26="Improbable",AU26="Catastrofico"),AND(AT26="Posible",AU26="Catastrofico"),AND(AT26="Posible",AU26="Mayor"),AND(AT26="Probable",AU26="Catastrofico"),AND(AT26="Probable",AU26="Mayor"),AND(AT26="Casi seguro",AU26="Moderado"),AND(AT26="Casi seguro",AU26="Mayor"),AND(AT26="Casi seguro",AU26="Catastrofico")),"Extremo",""))))</f>
        <v>Alto</v>
      </c>
      <c r="AW26" s="357" t="str">
        <f>IF(AV26="","",IF(AV26="Extremo","Evitar el riesgo",IF(AV26="Alto","Compartir el riesgo",IF(AV26="Moderado","Reducir el riesgo",IF(AV26="Bajo","Reducir el riesgo")))))</f>
        <v>Compartir el riesgo</v>
      </c>
      <c r="AX26" s="369"/>
      <c r="AY26" s="375">
        <v>45292</v>
      </c>
      <c r="AZ26" s="375">
        <v>45657</v>
      </c>
      <c r="BA26" s="369"/>
      <c r="BB26" s="372" t="s">
        <v>113</v>
      </c>
      <c r="BC26" s="369"/>
    </row>
    <row r="27" spans="1:55" ht="18.5" customHeight="1">
      <c r="A27" s="360"/>
      <c r="B27" s="310"/>
      <c r="C27" s="453"/>
      <c r="D27" s="370"/>
      <c r="E27" s="370"/>
      <c r="F27" s="370"/>
      <c r="G27" s="370"/>
      <c r="H27" s="319"/>
      <c r="I27" s="461" t="s">
        <v>114</v>
      </c>
      <c r="J27" s="321"/>
      <c r="K27" s="317"/>
      <c r="L27" s="315"/>
      <c r="M27" s="346"/>
      <c r="N27" s="315"/>
      <c r="O27" s="316"/>
      <c r="P27" s="370"/>
      <c r="Q27" s="382" t="s">
        <v>95</v>
      </c>
      <c r="R27" s="370" t="s">
        <v>67</v>
      </c>
      <c r="S27" s="370">
        <f>IF(R27="","",IF(R27="Asignado",15,IF(R27="No Asigando",0,)))</f>
        <v>15</v>
      </c>
      <c r="T27" s="370" t="s">
        <v>68</v>
      </c>
      <c r="U27" s="370">
        <f>IF(T27="","",IF(T27="Adecuado",15,IF(T27="inadecuado",0,)))</f>
        <v>15</v>
      </c>
      <c r="V27" s="370" t="s">
        <v>69</v>
      </c>
      <c r="W27" s="370">
        <f>IF(V27="","",IF(V27="Oportuna",15,IF(V27="inoportuna",0,)))</f>
        <v>15</v>
      </c>
      <c r="X27" s="370" t="s">
        <v>70</v>
      </c>
      <c r="Y27" s="370">
        <f>IF(X27="","",IF(X27="Prevenir",15,IF(X27="Detectar",10,IF(X27="No es control",0,))))</f>
        <v>15</v>
      </c>
      <c r="Z27" s="370" t="s">
        <v>71</v>
      </c>
      <c r="AA27" s="370">
        <f>IF(Z27="","",IF(Z27="Confiable",15,IF(Z27="No confiable",0,)))</f>
        <v>15</v>
      </c>
      <c r="AB27" s="370" t="s">
        <v>72</v>
      </c>
      <c r="AC27" s="370">
        <f>IF(AB27="","",IF(AB27="Se investigan y resuelven oportunamente",15,IF(AB27="Nose investigan y resuelven oportunamente",0,)))</f>
        <v>15</v>
      </c>
      <c r="AD27" s="370" t="s">
        <v>73</v>
      </c>
      <c r="AE27" s="370">
        <f>IF(AD27="","",IF(AD27="Completa",10,IF(AD27="Incompleta,No existe",5,)))</f>
        <v>10</v>
      </c>
      <c r="AF27" s="370">
        <f>+S27+U27+W27+Y27+AA27+AC27+AE27</f>
        <v>100</v>
      </c>
      <c r="AG27" s="370" t="str">
        <f>IF(AF27&lt;=0,"",IF(AF27=0,"NA",IF(AF27&lt;=85,"Debil",IF(AF27&lt;=95,"Moderado",IF(AF27&lt;=100,"Fuerte","Fuerte")))))</f>
        <v>Fuerte</v>
      </c>
      <c r="AH27" s="370" t="s">
        <v>74</v>
      </c>
      <c r="AI27" s="370" t="str">
        <f t="shared" ref="AI27:AI30" si="38">IF(AH27="","",IF(AH27="El control no se ejecuta por parte del responsable","Debil",IF(AH27="El control se ejecuta algunas veces por parte del responsable","Moderado",IF(AH27="El control se ejecuta de manera consistente por parte del responsable","Fuerte",IF(AH27="NA","NA","""")))))</f>
        <v>Fuerte</v>
      </c>
      <c r="AJ27" s="370" t="str">
        <f t="shared" si="0"/>
        <v>Fuerte</v>
      </c>
      <c r="AK27" s="370">
        <f t="shared" ref="AK27:AK30" si="39">IF(AJ27="","",IF(AJ27="Fuerte",100,IF(AJ27="Moderado",50,IF(AJ27="Debil",0,))))</f>
        <v>100</v>
      </c>
      <c r="AL27" s="370" t="str">
        <f t="shared" si="1"/>
        <v>No</v>
      </c>
      <c r="AM27" s="310"/>
      <c r="AN27" s="464"/>
      <c r="AO27" s="310"/>
      <c r="AP27" s="315"/>
      <c r="AQ27" s="339"/>
      <c r="AR27" s="342"/>
      <c r="AS27" s="344"/>
      <c r="AT27" s="315"/>
      <c r="AU27" s="315"/>
      <c r="AV27" s="329"/>
      <c r="AW27" s="358" t="str">
        <f t="shared" ref="AW27:AW30" si="40">IF(AV27="","",IF(AV27="El control no se ejecuta por parte del responsable","Debil",IF(AV27="El control se ejecuta algunas veces por parte del responsable","Moderado",IF(AV27="El control se ejecuta de manera consistente por parte del responsable","Fuerte","Fuerte"))))</f>
        <v/>
      </c>
      <c r="AX27" s="370"/>
      <c r="AY27" s="370"/>
      <c r="AZ27" s="370"/>
      <c r="BA27" s="370"/>
      <c r="BB27" s="373"/>
      <c r="BC27" s="370"/>
    </row>
    <row r="28" spans="1:55" ht="34.25" customHeight="1">
      <c r="A28" s="360"/>
      <c r="B28" s="310"/>
      <c r="C28" s="453"/>
      <c r="D28" s="370"/>
      <c r="E28" s="370"/>
      <c r="F28" s="370"/>
      <c r="G28" s="370"/>
      <c r="H28" s="319"/>
      <c r="I28" s="462"/>
      <c r="J28" s="321"/>
      <c r="K28" s="317"/>
      <c r="L28" s="315"/>
      <c r="M28" s="346"/>
      <c r="N28" s="315"/>
      <c r="O28" s="316"/>
      <c r="P28" s="370"/>
      <c r="Q28" s="382"/>
      <c r="R28" s="370" t="s">
        <v>63</v>
      </c>
      <c r="S28" s="370">
        <f t="shared" ref="S28:S30" si="41">IF(R28="","",IF(R28="Asignado",15,IF(R28="No Asigando",0,)))</f>
        <v>0</v>
      </c>
      <c r="T28" s="370" t="s">
        <v>63</v>
      </c>
      <c r="U28" s="370">
        <f t="shared" ref="U28:U30" si="42">IF(T28="","",IF(T28="Adecuado",15,IF(T28="inadecuado",0,)))</f>
        <v>0</v>
      </c>
      <c r="V28" s="370" t="s">
        <v>63</v>
      </c>
      <c r="W28" s="370">
        <f t="shared" ref="W28:W30" si="43">IF(V28="","",IF(V28="Oportuna",15,IF(V28="inoportuna",0,)))</f>
        <v>0</v>
      </c>
      <c r="X28" s="370" t="s">
        <v>63</v>
      </c>
      <c r="Y28" s="370">
        <f t="shared" ref="Y28:Y30" si="44">IF(X28="","",IF(X28="Prevenir",15,IF(X28="Detectar",10,IF(X28="No es control",0,))))</f>
        <v>0</v>
      </c>
      <c r="Z28" s="370" t="s">
        <v>63</v>
      </c>
      <c r="AA28" s="370">
        <f t="shared" ref="AA28:AA30" si="45">IF(Z28="","",IF(Z28="Confiable",15,IF(Z28="No confiable",0,)))</f>
        <v>0</v>
      </c>
      <c r="AB28" s="370" t="s">
        <v>63</v>
      </c>
      <c r="AC28" s="370">
        <f t="shared" ref="AC28:AC30" si="46">IF(AB28="","",IF(AB28="Se investigan y resuelven oportunamente",15,IF(AB28="Nose investigan y resuelven oportunamente",0,)))</f>
        <v>0</v>
      </c>
      <c r="AD28" s="370" t="s">
        <v>63</v>
      </c>
      <c r="AE28" s="370">
        <f t="shared" ref="AE28:AE30" si="47">IF(AD28="","",IF(AD28="Completa",10,IF(AD28="Incompleta,No existe",5,)))</f>
        <v>0</v>
      </c>
      <c r="AF28" s="370">
        <f t="shared" ref="AF28:AF30" si="48">+S28+U28+W28+Y28+AA28+AC28+AE28</f>
        <v>0</v>
      </c>
      <c r="AG28" s="370" t="str">
        <f t="shared" ref="AG28:AG30" si="49">IF(AF28&lt;=0,"",IF(AF28=0,"NA",IF(AF28&lt;=85,"Debil",IF(AF28&lt;=95,"Moderado",IF(AF28&lt;=100,"Fuerte","Fuerte")))))</f>
        <v/>
      </c>
      <c r="AH28" s="370" t="s">
        <v>63</v>
      </c>
      <c r="AI28" s="370" t="str">
        <f t="shared" si="38"/>
        <v>NA</v>
      </c>
      <c r="AJ28" s="370" t="str">
        <f t="shared" si="0"/>
        <v>NA</v>
      </c>
      <c r="AK28" s="370">
        <f t="shared" si="39"/>
        <v>0</v>
      </c>
      <c r="AL28" s="370" t="str">
        <f t="shared" si="1"/>
        <v>NA</v>
      </c>
      <c r="AM28" s="310"/>
      <c r="AN28" s="464"/>
      <c r="AO28" s="310"/>
      <c r="AP28" s="315"/>
      <c r="AQ28" s="339"/>
      <c r="AR28" s="342"/>
      <c r="AS28" s="344"/>
      <c r="AT28" s="315"/>
      <c r="AU28" s="315"/>
      <c r="AV28" s="329"/>
      <c r="AW28" s="358" t="str">
        <f t="shared" si="40"/>
        <v/>
      </c>
      <c r="AX28" s="370"/>
      <c r="AY28" s="370"/>
      <c r="AZ28" s="370"/>
      <c r="BA28" s="370"/>
      <c r="BB28" s="373"/>
      <c r="BC28" s="370"/>
    </row>
    <row r="29" spans="1:55" ht="21" customHeight="1">
      <c r="A29" s="360"/>
      <c r="B29" s="310"/>
      <c r="C29" s="453"/>
      <c r="D29" s="370"/>
      <c r="E29" s="370"/>
      <c r="F29" s="370"/>
      <c r="G29" s="370"/>
      <c r="H29" s="319"/>
      <c r="I29" s="462"/>
      <c r="J29" s="321"/>
      <c r="K29" s="317"/>
      <c r="L29" s="315"/>
      <c r="M29" s="346"/>
      <c r="N29" s="315"/>
      <c r="O29" s="316"/>
      <c r="P29" s="370"/>
      <c r="Q29" s="382"/>
      <c r="R29" s="370" t="s">
        <v>63</v>
      </c>
      <c r="S29" s="370">
        <f t="shared" si="41"/>
        <v>0</v>
      </c>
      <c r="T29" s="370" t="s">
        <v>63</v>
      </c>
      <c r="U29" s="370">
        <f t="shared" si="42"/>
        <v>0</v>
      </c>
      <c r="V29" s="370" t="s">
        <v>63</v>
      </c>
      <c r="W29" s="370">
        <f t="shared" si="43"/>
        <v>0</v>
      </c>
      <c r="X29" s="370" t="s">
        <v>63</v>
      </c>
      <c r="Y29" s="370">
        <f t="shared" si="44"/>
        <v>0</v>
      </c>
      <c r="Z29" s="370" t="s">
        <v>63</v>
      </c>
      <c r="AA29" s="370">
        <f t="shared" si="45"/>
        <v>0</v>
      </c>
      <c r="AB29" s="370" t="s">
        <v>63</v>
      </c>
      <c r="AC29" s="370">
        <f t="shared" si="46"/>
        <v>0</v>
      </c>
      <c r="AD29" s="370" t="s">
        <v>63</v>
      </c>
      <c r="AE29" s="370">
        <f t="shared" si="47"/>
        <v>0</v>
      </c>
      <c r="AF29" s="370">
        <f t="shared" si="48"/>
        <v>0</v>
      </c>
      <c r="AG29" s="370" t="str">
        <f t="shared" si="49"/>
        <v/>
      </c>
      <c r="AH29" s="370" t="s">
        <v>63</v>
      </c>
      <c r="AI29" s="370" t="str">
        <f t="shared" si="38"/>
        <v>NA</v>
      </c>
      <c r="AJ29" s="370" t="str">
        <f t="shared" si="0"/>
        <v>NA</v>
      </c>
      <c r="AK29" s="370">
        <f t="shared" si="39"/>
        <v>0</v>
      </c>
      <c r="AL29" s="370" t="str">
        <f t="shared" si="1"/>
        <v>NA</v>
      </c>
      <c r="AM29" s="310"/>
      <c r="AN29" s="464"/>
      <c r="AO29" s="310"/>
      <c r="AP29" s="315"/>
      <c r="AQ29" s="339"/>
      <c r="AR29" s="342"/>
      <c r="AS29" s="344"/>
      <c r="AT29" s="315"/>
      <c r="AU29" s="315"/>
      <c r="AV29" s="329"/>
      <c r="AW29" s="358" t="str">
        <f t="shared" si="40"/>
        <v/>
      </c>
      <c r="AX29" s="370"/>
      <c r="AY29" s="370"/>
      <c r="AZ29" s="370"/>
      <c r="BA29" s="370"/>
      <c r="BB29" s="373"/>
      <c r="BC29" s="370"/>
    </row>
    <row r="30" spans="1:55" ht="58.5" customHeight="1">
      <c r="A30" s="360"/>
      <c r="B30" s="310"/>
      <c r="C30" s="454"/>
      <c r="D30" s="371"/>
      <c r="E30" s="371"/>
      <c r="F30" s="371"/>
      <c r="G30" s="371"/>
      <c r="H30" s="320"/>
      <c r="I30" s="463"/>
      <c r="J30" s="321"/>
      <c r="K30" s="317"/>
      <c r="L30" s="315"/>
      <c r="M30" s="346"/>
      <c r="N30" s="315"/>
      <c r="O30" s="316"/>
      <c r="P30" s="371"/>
      <c r="Q30" s="383"/>
      <c r="R30" s="371" t="s">
        <v>63</v>
      </c>
      <c r="S30" s="371">
        <f t="shared" si="41"/>
        <v>0</v>
      </c>
      <c r="T30" s="371" t="s">
        <v>63</v>
      </c>
      <c r="U30" s="371">
        <f t="shared" si="42"/>
        <v>0</v>
      </c>
      <c r="V30" s="371" t="s">
        <v>63</v>
      </c>
      <c r="W30" s="371">
        <f t="shared" si="43"/>
        <v>0</v>
      </c>
      <c r="X30" s="371" t="s">
        <v>63</v>
      </c>
      <c r="Y30" s="371">
        <f t="shared" si="44"/>
        <v>0</v>
      </c>
      <c r="Z30" s="371" t="s">
        <v>63</v>
      </c>
      <c r="AA30" s="371">
        <f t="shared" si="45"/>
        <v>0</v>
      </c>
      <c r="AB30" s="371" t="s">
        <v>63</v>
      </c>
      <c r="AC30" s="371">
        <f t="shared" si="46"/>
        <v>0</v>
      </c>
      <c r="AD30" s="371" t="s">
        <v>63</v>
      </c>
      <c r="AE30" s="371">
        <f t="shared" si="47"/>
        <v>0</v>
      </c>
      <c r="AF30" s="371">
        <f t="shared" si="48"/>
        <v>0</v>
      </c>
      <c r="AG30" s="371" t="str">
        <f t="shared" si="49"/>
        <v/>
      </c>
      <c r="AH30" s="371" t="s">
        <v>63</v>
      </c>
      <c r="AI30" s="371" t="str">
        <f t="shared" si="38"/>
        <v>NA</v>
      </c>
      <c r="AJ30" s="371" t="str">
        <f t="shared" si="0"/>
        <v>NA</v>
      </c>
      <c r="AK30" s="371">
        <f t="shared" si="39"/>
        <v>0</v>
      </c>
      <c r="AL30" s="371" t="str">
        <f t="shared" si="1"/>
        <v>NA</v>
      </c>
      <c r="AM30" s="310"/>
      <c r="AN30" s="464"/>
      <c r="AO30" s="310"/>
      <c r="AP30" s="315"/>
      <c r="AQ30" s="340"/>
      <c r="AR30" s="342"/>
      <c r="AS30" s="345"/>
      <c r="AT30" s="315"/>
      <c r="AU30" s="315"/>
      <c r="AV30" s="330"/>
      <c r="AW30" s="359" t="str">
        <f t="shared" si="40"/>
        <v/>
      </c>
      <c r="AX30" s="371"/>
      <c r="AY30" s="371"/>
      <c r="AZ30" s="371"/>
      <c r="BA30" s="371"/>
      <c r="BB30" s="374"/>
      <c r="BC30" s="371"/>
    </row>
    <row r="31" spans="1:55" ht="78" customHeight="1">
      <c r="A31" s="360" t="s">
        <v>120</v>
      </c>
      <c r="B31" s="310">
        <v>5</v>
      </c>
      <c r="C31" s="453" t="s">
        <v>115</v>
      </c>
      <c r="D31" s="369" t="s">
        <v>66</v>
      </c>
      <c r="E31" s="369" t="s">
        <v>66</v>
      </c>
      <c r="F31" s="369" t="s">
        <v>66</v>
      </c>
      <c r="G31" s="369" t="s">
        <v>66</v>
      </c>
      <c r="H31" s="318" t="s">
        <v>54</v>
      </c>
      <c r="I31" s="468" t="s">
        <v>101</v>
      </c>
      <c r="J31" s="321" t="s">
        <v>75</v>
      </c>
      <c r="K31" s="317">
        <f>IF(J31="","",IF(J31="Mas de 1 vez al año",5,IF(J31="Al menos 1 vez en el ultimo año",4,IF(J31="Al menos 1 vez en los ultimos 2 años",3,IF(J31="Al menos 1 vez en los ultimos 5 años",2,IF(J31="No se ha presentado en los ultimos 5 años",1,))))))</f>
        <v>1</v>
      </c>
      <c r="L31" s="315" t="str">
        <f>IF(K31&lt;=0,"",IF(K31&lt;=1,"Rara Vez",IF(K31&lt;=2,"Improbable",IF(K31&lt;=3,"Posible",IF(K31&lt;=4,"Probable","Casi seguro")))))</f>
        <v>Rara Vez</v>
      </c>
      <c r="M31" s="346">
        <v>10</v>
      </c>
      <c r="N31" s="315" t="str">
        <f>IF(M31&lt;=0,"",IF(M31&lt;=5,"Moderado",IF(M31&lt;=11,"Mayor",IF(M31&lt;=20,"Catastrofico","Catastrofico"))))</f>
        <v>Mayor</v>
      </c>
      <c r="O31" s="316" t="str">
        <f>IF(OR(AND(L31="RaraVez",N31="Insignificante"),AND(L31="Rara Vez",N31="Menor"),AND(L31="Improbable",N31="Insignificante"),AND(L31="Improbable",N31="Menor")),"Bajo",IF(OR(AND(L31="Rara Vez",N31="Moderado"),AND(L31="Improbable",N31="Moderado"),AND(L31="Posible",N31="Menor"),AND(L31="Probable",N31="Insignificante")),"Moderado",IF(OR(AND(L31="Rara Vez",N31="Mayor"),AND(L31="Improbable",N31="Mayor"),AND(L31="Posible",N31="Moderado"),AND(L31="Probable",N31="Moderado"),AND(L31="Probable",N31="Menor"),AND(L31="Casi seguro",N31="Insignificante"),AND(L31="Casi seguro",N31="Menor")),"Alto",IF(OR(AND(L31="Rara Vez",N31="Catastrofico"),AND(L31="Improbable",N31="Catastrofico"),AND(L31="Posible",N31="Catastrofico"),AND(L31="Posible",N31="Mayor"),AND(L31="Probable",N31="Catastrofico"),AND(L31="Probable",N31="Mayor"),AND(L31="Casi seguro",N31="Moderado"),AND(L31="Casi seguro",N31="Mayor"),AND(L31="Casi seguro",N31="Catastrofico")),"Extremo",""))))</f>
        <v>Alto</v>
      </c>
      <c r="P31" s="369">
        <v>1</v>
      </c>
      <c r="Q31" s="465" t="s">
        <v>116</v>
      </c>
      <c r="R31" s="387" t="s">
        <v>67</v>
      </c>
      <c r="S31" s="387">
        <f>IF(R31="","",IF(R31="Asignado",15,IF(R31="No Asigando",0,)))</f>
        <v>15</v>
      </c>
      <c r="T31" s="387" t="s">
        <v>68</v>
      </c>
      <c r="U31" s="387">
        <f>IF(T31="","",IF(T31="Adecuado",15,IF(T31="inadecuado",0,)))</f>
        <v>15</v>
      </c>
      <c r="V31" s="387" t="s">
        <v>69</v>
      </c>
      <c r="W31" s="387">
        <f>IF(V31="","",IF(V31="Oportuna",15,IF(V31="inoportuna",0,)))</f>
        <v>15</v>
      </c>
      <c r="X31" s="387" t="s">
        <v>70</v>
      </c>
      <c r="Y31" s="387">
        <f>IF(X31="","",IF(X31="Prevenir",15,IF(X31="Detectar",10,IF(X31="No es control",0,))))</f>
        <v>15</v>
      </c>
      <c r="Z31" s="387" t="s">
        <v>71</v>
      </c>
      <c r="AA31" s="387">
        <f>IF(Z31="","",IF(Z31="Confiable",15,IF(Z31="No confiable",0,)))</f>
        <v>15</v>
      </c>
      <c r="AB31" s="387" t="s">
        <v>72</v>
      </c>
      <c r="AC31" s="387">
        <f>IF(AB31="","",IF(AB31="Se investigan y resuelven oportunamente",15,IF(AB31="Nose investigan y resuelven oportunamente",0,)))</f>
        <v>15</v>
      </c>
      <c r="AD31" s="387" t="s">
        <v>73</v>
      </c>
      <c r="AE31" s="387">
        <f>IF(AD31="","",IF(AD31="Completa",10,IF(AD31="Incompleta,No existe",5,)))</f>
        <v>10</v>
      </c>
      <c r="AF31" s="387">
        <f>+S31+U31+W31+Y31+AA31+AC31+AE31</f>
        <v>100</v>
      </c>
      <c r="AG31" s="387" t="str">
        <f>IF(AF31&lt;=0,"",IF(AF31=0,"NA",IF(AF31&lt;=85,"Debil",IF(AF31&lt;=95,"Moderado",IF(AF31&lt;=100,"Fuerte","Fuerte")))))</f>
        <v>Fuerte</v>
      </c>
      <c r="AH31" s="387" t="s">
        <v>74</v>
      </c>
      <c r="AI31" s="387" t="str">
        <f>IF(AH31="","",IF(AH31="El control no se ejecuta por parte del responsable","Debil",IF(AH31="El control se ejecuta algunas veces por parte del responsable","Moderado",IF(AH31="El control se ejecuta de manera consistente por parte del responsable","Fuerte",IF(AH31="NA","NA","""")))))</f>
        <v>Fuerte</v>
      </c>
      <c r="AJ31" s="387" t="str">
        <f t="shared" si="0"/>
        <v>Fuerte</v>
      </c>
      <c r="AK31" s="387">
        <f>IF(AJ31="","",IF(AJ31="Fuerte",100,IF(AJ31="Moderado",50,IF(AJ31="Debil",0,))))</f>
        <v>100</v>
      </c>
      <c r="AL31" s="387" t="str">
        <f t="shared" si="1"/>
        <v>No</v>
      </c>
      <c r="AM31" s="310">
        <f>COUNTA(P31,P32,P33,P34,P35)</f>
        <v>1</v>
      </c>
      <c r="AN31" s="317">
        <f>AK31/AM31</f>
        <v>100</v>
      </c>
      <c r="AO31" s="310" t="str">
        <f>IF(AN31&lt;0,"",IF(AN31&lt;50,"Debil",IF(AN31&lt;=99,"Moderado",IF(AN31&lt;=100,"Fuerte","Fuerte"))))</f>
        <v>Fuerte</v>
      </c>
      <c r="AP31" s="315" t="s">
        <v>26</v>
      </c>
      <c r="AQ31" s="338" t="str">
        <f>IF(OR(AND(AO31="Fuerte",AP31="directamente")),"2",IF(OR(AND(AO31="Fuerte",AP31="no disminuye")),"0",IF(OR(AND(AO31="Moderado",AP31="directamente")),"1",IF(OR(AND(AO31="Moderado",AP31="no disminuye")),"0",IF(OR(AND(AO31="Debil",AP31="directamente")),"0",IF(OR(AND(AO31="Debil",AP31="no disminuye")),"0",""))))))</f>
        <v>2</v>
      </c>
      <c r="AR31" s="341">
        <f>+K31-AQ31</f>
        <v>-1</v>
      </c>
      <c r="AS31" s="343">
        <f>+K31-AQ31</f>
        <v>-1</v>
      </c>
      <c r="AT31" s="315" t="str">
        <f>IF(AR31&lt;-1,"",IF(AR31&lt;=1,"Rara Vez",IF(AR31&lt;=2,"Improbable",IF(AR31&lt;=3,"Posible",IF(AR31&lt;=4,"Probable","Casi seguro")))))</f>
        <v>Rara Vez</v>
      </c>
      <c r="AU31" s="315" t="str">
        <f>IF(M31&lt;=0,"",IF(M31&lt;=5,"Moderado",IF(M31&lt;=11,"Mayor",IF(M31&lt;=20,"Catastrofico","Catastrofico"))))</f>
        <v>Mayor</v>
      </c>
      <c r="AV31" s="328" t="str">
        <f>IF(OR(AND(AT31="RaraVez",AU31="Insignificante"),AND(AT31="Rara Vez",AU31="Menor"),AND(AT31="Improbable",AU31="Insignificante"),AND(AT31="Improbable",AU31="Menor")),"Bajo",IF(OR(AND(AT31="Rara Vez",AU31="Moderado"),AND(AT31="Improbable",AU31="Moderado"),AND(AT31="Posible",AU31="Menor"),AND(AT31="Probable",AU31="Insignificante")),"Moderado",IF(OR(AND(AT31="Rara Vez",AU31="Mayor"),AND(AT31="Improbable",AU31="Mayor"),AND(AT31="Posible",AU31="Moderado"),AND(AT31="Probable",AU31="Moderado"),AND(AT31="Probable",AU31="Menor"),AND(AT31="Casi seguro",AU31="Insignificante"),AND(AT31="Casi seguro",AU31="Menor")),"Alto",IF(OR(AND(AT31="Rara Vez",AU31="Catastrofico"),AND(AT31="Improbable",AU31="Catastrofico"),AND(AT31="Posible",AU31="Catastrofico"),AND(AT31="Posible",AU31="Mayor"),AND(AT31="Probable",AU31="Catastrofico"),AND(AT31="Probable",AU31="Mayor"),AND(AT31="Casi seguro",AU31="Moderado"),AND(AT31="Casi seguro",AU31="Mayor"),AND(AT31="Casi seguro",AU31="Catastrofico")),"Extremo",""))))</f>
        <v>Alto</v>
      </c>
      <c r="AW31" s="357" t="str">
        <f>IF(AV31="","",IF(AV31="Extremo","Evitar el riesgo",IF(AV31="Alto","Compartir el riesgo",IF(AV31="Moderado","Reducir el riesgo",IF(AV31="Bajo","Reducir el riesgo")))))</f>
        <v>Compartir el riesgo</v>
      </c>
      <c r="AX31" s="369"/>
      <c r="AY31" s="375">
        <v>45292</v>
      </c>
      <c r="AZ31" s="375">
        <v>45657</v>
      </c>
      <c r="BA31" s="369"/>
      <c r="BB31" s="369" t="s">
        <v>76</v>
      </c>
      <c r="BC31" s="471">
        <v>45292</v>
      </c>
    </row>
    <row r="32" spans="1:55" ht="18.5" customHeight="1">
      <c r="A32" s="360"/>
      <c r="B32" s="310"/>
      <c r="C32" s="453"/>
      <c r="D32" s="370"/>
      <c r="E32" s="370"/>
      <c r="F32" s="370"/>
      <c r="G32" s="370"/>
      <c r="H32" s="319"/>
      <c r="I32" s="469"/>
      <c r="J32" s="321"/>
      <c r="K32" s="317"/>
      <c r="L32" s="315"/>
      <c r="M32" s="346"/>
      <c r="N32" s="315"/>
      <c r="O32" s="316"/>
      <c r="P32" s="370"/>
      <c r="Q32" s="466"/>
      <c r="R32" s="388"/>
      <c r="S32" s="388" t="str">
        <f>IF(R32="","",IF(R32="Asignado",15,IF(R32="No Asigando",0,)))</f>
        <v/>
      </c>
      <c r="T32" s="388" t="s">
        <v>68</v>
      </c>
      <c r="U32" s="388">
        <f>IF(T32="","",IF(T32="Adecuado",15,IF(T32="inadecuado",0,)))</f>
        <v>15</v>
      </c>
      <c r="V32" s="388" t="s">
        <v>69</v>
      </c>
      <c r="W32" s="388">
        <f>IF(V32="","",IF(V32="Oportuna",15,IF(V32="inoportuna",0,)))</f>
        <v>15</v>
      </c>
      <c r="X32" s="388" t="s">
        <v>70</v>
      </c>
      <c r="Y32" s="388">
        <f>IF(X32="","",IF(X32="Prevenir",15,IF(X32="Detectar",10,IF(X32="No es control",0,))))</f>
        <v>15</v>
      </c>
      <c r="Z32" s="388" t="s">
        <v>71</v>
      </c>
      <c r="AA32" s="388">
        <f>IF(Z32="","",IF(Z32="Confiable",15,IF(Z32="No confiable",0,)))</f>
        <v>15</v>
      </c>
      <c r="AB32" s="388" t="s">
        <v>72</v>
      </c>
      <c r="AC32" s="388">
        <f>IF(AB32="","",IF(AB32="Se investigan y resuelven oportunamente",15,IF(AB32="Nose investigan y resuelven oportunamente",0,)))</f>
        <v>15</v>
      </c>
      <c r="AD32" s="388" t="s">
        <v>73</v>
      </c>
      <c r="AE32" s="388">
        <f>IF(AD32="","",IF(AD32="Completa",10,IF(AD32="Incompleta,No existe",5,)))</f>
        <v>10</v>
      </c>
      <c r="AF32" s="388" t="e">
        <f>+S32+U32+W32+Y32+AA32+AC32+AE32</f>
        <v>#VALUE!</v>
      </c>
      <c r="AG32" s="388" t="e">
        <f>IF(AF32&lt;=0,"",IF(AF32=0,"NA",IF(AF32&lt;=85,"Debil",IF(AF32&lt;=95,"Moderado",IF(AF32&lt;=100,"Fuerte","Fuerte")))))</f>
        <v>#VALUE!</v>
      </c>
      <c r="AH32" s="388" t="s">
        <v>74</v>
      </c>
      <c r="AI32" s="388" t="str">
        <f t="shared" ref="AI32:AI35" si="50">IF(AH32="","",IF(AH32="El control no se ejecuta por parte del responsable","Debil",IF(AH32="El control se ejecuta algunas veces por parte del responsable","Moderado",IF(AH32="El control se ejecuta de manera consistente por parte del responsable","Fuerte",IF(AH32="NA","NA","""")))))</f>
        <v>Fuerte</v>
      </c>
      <c r="AJ32" s="388" t="e">
        <f t="shared" si="0"/>
        <v>#VALUE!</v>
      </c>
      <c r="AK32" s="388" t="e">
        <f t="shared" ref="AK32:AK35" si="51">IF(AJ32="","",IF(AJ32="Fuerte",100,IF(AJ32="Moderado",50,IF(AJ32="Debil",0,))))</f>
        <v>#VALUE!</v>
      </c>
      <c r="AL32" s="388" t="e">
        <f t="shared" si="1"/>
        <v>#VALUE!</v>
      </c>
      <c r="AM32" s="310"/>
      <c r="AN32" s="317"/>
      <c r="AO32" s="310"/>
      <c r="AP32" s="315"/>
      <c r="AQ32" s="339"/>
      <c r="AR32" s="342"/>
      <c r="AS32" s="344"/>
      <c r="AT32" s="315"/>
      <c r="AU32" s="315"/>
      <c r="AV32" s="329"/>
      <c r="AW32" s="358" t="str">
        <f t="shared" ref="AW32:AW35" si="52">IF(AV32="","",IF(AV32="El control no se ejecuta por parte del responsable","Debil",IF(AV32="El control se ejecuta algunas veces por parte del responsable","Moderado",IF(AV32="El control se ejecuta de manera consistente por parte del responsable","Fuerte","Fuerte"))))</f>
        <v/>
      </c>
      <c r="AX32" s="370"/>
      <c r="AY32" s="370"/>
      <c r="AZ32" s="370"/>
      <c r="BA32" s="370"/>
      <c r="BB32" s="370"/>
      <c r="BC32" s="373"/>
    </row>
    <row r="33" spans="1:55" ht="18.5" customHeight="1">
      <c r="A33" s="360"/>
      <c r="B33" s="310"/>
      <c r="C33" s="453"/>
      <c r="D33" s="370"/>
      <c r="E33" s="370"/>
      <c r="F33" s="370"/>
      <c r="G33" s="370"/>
      <c r="H33" s="319"/>
      <c r="I33" s="469"/>
      <c r="J33" s="321"/>
      <c r="K33" s="317"/>
      <c r="L33" s="315"/>
      <c r="M33" s="346"/>
      <c r="N33" s="315"/>
      <c r="O33" s="316"/>
      <c r="P33" s="370"/>
      <c r="Q33" s="466"/>
      <c r="R33" s="388"/>
      <c r="S33" s="388" t="str">
        <f t="shared" ref="S33:S35" si="53">IF(R33="","",IF(R33="Asignado",15,IF(R33="No Asigando",0,)))</f>
        <v/>
      </c>
      <c r="T33" s="388" t="s">
        <v>63</v>
      </c>
      <c r="U33" s="388">
        <f t="shared" ref="U33:U35" si="54">IF(T33="","",IF(T33="Adecuado",15,IF(T33="inadecuado",0,)))</f>
        <v>0</v>
      </c>
      <c r="V33" s="388" t="s">
        <v>63</v>
      </c>
      <c r="W33" s="388">
        <f t="shared" ref="W33:W35" si="55">IF(V33="","",IF(V33="Oportuna",15,IF(V33="inoportuna",0,)))</f>
        <v>0</v>
      </c>
      <c r="X33" s="388" t="s">
        <v>63</v>
      </c>
      <c r="Y33" s="388">
        <f t="shared" ref="Y33:Y35" si="56">IF(X33="","",IF(X33="Prevenir",15,IF(X33="Detectar",10,IF(X33="No es control",0,))))</f>
        <v>0</v>
      </c>
      <c r="Z33" s="388" t="s">
        <v>63</v>
      </c>
      <c r="AA33" s="388">
        <f t="shared" ref="AA33:AA35" si="57">IF(Z33="","",IF(Z33="Confiable",15,IF(Z33="No confiable",0,)))</f>
        <v>0</v>
      </c>
      <c r="AB33" s="388" t="s">
        <v>63</v>
      </c>
      <c r="AC33" s="388">
        <f t="shared" ref="AC33:AC35" si="58">IF(AB33="","",IF(AB33="Se investigan y resuelven oportunamente",15,IF(AB33="Nose investigan y resuelven oportunamente",0,)))</f>
        <v>0</v>
      </c>
      <c r="AD33" s="388" t="s">
        <v>63</v>
      </c>
      <c r="AE33" s="388">
        <f t="shared" ref="AE33:AE35" si="59">IF(AD33="","",IF(AD33="Completa",10,IF(AD33="Incompleta,No existe",5,)))</f>
        <v>0</v>
      </c>
      <c r="AF33" s="388" t="e">
        <f t="shared" ref="AF33:AF35" si="60">+S33+U33+W33+Y33+AA33+AC33+AE33</f>
        <v>#VALUE!</v>
      </c>
      <c r="AG33" s="388" t="e">
        <f t="shared" ref="AG33:AG35" si="61">IF(AF33&lt;=0,"",IF(AF33=0,"NA",IF(AF33&lt;=85,"Debil",IF(AF33&lt;=95,"Moderado",IF(AF33&lt;=100,"Fuerte","Fuerte")))))</f>
        <v>#VALUE!</v>
      </c>
      <c r="AH33" s="388" t="s">
        <v>63</v>
      </c>
      <c r="AI33" s="388" t="str">
        <f t="shared" si="50"/>
        <v>NA</v>
      </c>
      <c r="AJ33" s="388" t="e">
        <f t="shared" si="0"/>
        <v>#VALUE!</v>
      </c>
      <c r="AK33" s="388" t="e">
        <f t="shared" si="51"/>
        <v>#VALUE!</v>
      </c>
      <c r="AL33" s="388" t="e">
        <f t="shared" si="1"/>
        <v>#VALUE!</v>
      </c>
      <c r="AM33" s="310"/>
      <c r="AN33" s="317"/>
      <c r="AO33" s="310"/>
      <c r="AP33" s="315"/>
      <c r="AQ33" s="339"/>
      <c r="AR33" s="342"/>
      <c r="AS33" s="344"/>
      <c r="AT33" s="315"/>
      <c r="AU33" s="315"/>
      <c r="AV33" s="329"/>
      <c r="AW33" s="358" t="str">
        <f t="shared" si="52"/>
        <v/>
      </c>
      <c r="AX33" s="370"/>
      <c r="AY33" s="370"/>
      <c r="AZ33" s="370"/>
      <c r="BA33" s="370"/>
      <c r="BB33" s="370"/>
      <c r="BC33" s="373"/>
    </row>
    <row r="34" spans="1:55" ht="21" customHeight="1">
      <c r="A34" s="360"/>
      <c r="B34" s="310"/>
      <c r="C34" s="453"/>
      <c r="D34" s="370"/>
      <c r="E34" s="370"/>
      <c r="F34" s="370"/>
      <c r="G34" s="370"/>
      <c r="H34" s="319"/>
      <c r="I34" s="469"/>
      <c r="J34" s="321"/>
      <c r="K34" s="317"/>
      <c r="L34" s="315"/>
      <c r="M34" s="346"/>
      <c r="N34" s="315"/>
      <c r="O34" s="316"/>
      <c r="P34" s="370"/>
      <c r="Q34" s="466"/>
      <c r="R34" s="388"/>
      <c r="S34" s="388" t="str">
        <f t="shared" si="53"/>
        <v/>
      </c>
      <c r="T34" s="388" t="s">
        <v>63</v>
      </c>
      <c r="U34" s="388">
        <f t="shared" si="54"/>
        <v>0</v>
      </c>
      <c r="V34" s="388" t="s">
        <v>63</v>
      </c>
      <c r="W34" s="388">
        <f t="shared" si="55"/>
        <v>0</v>
      </c>
      <c r="X34" s="388" t="s">
        <v>63</v>
      </c>
      <c r="Y34" s="388">
        <f t="shared" si="56"/>
        <v>0</v>
      </c>
      <c r="Z34" s="388" t="s">
        <v>63</v>
      </c>
      <c r="AA34" s="388">
        <f t="shared" si="57"/>
        <v>0</v>
      </c>
      <c r="AB34" s="388" t="s">
        <v>63</v>
      </c>
      <c r="AC34" s="388">
        <f t="shared" si="58"/>
        <v>0</v>
      </c>
      <c r="AD34" s="388" t="s">
        <v>63</v>
      </c>
      <c r="AE34" s="388">
        <f t="shared" si="59"/>
        <v>0</v>
      </c>
      <c r="AF34" s="388" t="e">
        <f t="shared" si="60"/>
        <v>#VALUE!</v>
      </c>
      <c r="AG34" s="388" t="e">
        <f t="shared" si="61"/>
        <v>#VALUE!</v>
      </c>
      <c r="AH34" s="388" t="s">
        <v>63</v>
      </c>
      <c r="AI34" s="388" t="str">
        <f t="shared" si="50"/>
        <v>NA</v>
      </c>
      <c r="AJ34" s="388" t="e">
        <f t="shared" si="0"/>
        <v>#VALUE!</v>
      </c>
      <c r="AK34" s="388" t="e">
        <f t="shared" si="51"/>
        <v>#VALUE!</v>
      </c>
      <c r="AL34" s="388" t="e">
        <f t="shared" si="1"/>
        <v>#VALUE!</v>
      </c>
      <c r="AM34" s="310"/>
      <c r="AN34" s="317"/>
      <c r="AO34" s="310"/>
      <c r="AP34" s="315"/>
      <c r="AQ34" s="339"/>
      <c r="AR34" s="342"/>
      <c r="AS34" s="344"/>
      <c r="AT34" s="315"/>
      <c r="AU34" s="315"/>
      <c r="AV34" s="329"/>
      <c r="AW34" s="358" t="str">
        <f t="shared" si="52"/>
        <v/>
      </c>
      <c r="AX34" s="370"/>
      <c r="AY34" s="370"/>
      <c r="AZ34" s="370"/>
      <c r="BA34" s="370"/>
      <c r="BB34" s="370"/>
      <c r="BC34" s="373"/>
    </row>
    <row r="35" spans="1:55" ht="25.25" customHeight="1">
      <c r="A35" s="360"/>
      <c r="B35" s="310"/>
      <c r="C35" s="454"/>
      <c r="D35" s="371"/>
      <c r="E35" s="371"/>
      <c r="F35" s="371"/>
      <c r="G35" s="371"/>
      <c r="H35" s="320"/>
      <c r="I35" s="470"/>
      <c r="J35" s="321"/>
      <c r="K35" s="317"/>
      <c r="L35" s="315"/>
      <c r="M35" s="346"/>
      <c r="N35" s="315"/>
      <c r="O35" s="316"/>
      <c r="P35" s="371"/>
      <c r="Q35" s="467"/>
      <c r="R35" s="389"/>
      <c r="S35" s="389" t="str">
        <f t="shared" si="53"/>
        <v/>
      </c>
      <c r="T35" s="389" t="s">
        <v>63</v>
      </c>
      <c r="U35" s="389">
        <f t="shared" si="54"/>
        <v>0</v>
      </c>
      <c r="V35" s="389" t="s">
        <v>63</v>
      </c>
      <c r="W35" s="389">
        <f t="shared" si="55"/>
        <v>0</v>
      </c>
      <c r="X35" s="389" t="s">
        <v>63</v>
      </c>
      <c r="Y35" s="389">
        <f t="shared" si="56"/>
        <v>0</v>
      </c>
      <c r="Z35" s="389" t="s">
        <v>63</v>
      </c>
      <c r="AA35" s="389">
        <f t="shared" si="57"/>
        <v>0</v>
      </c>
      <c r="AB35" s="389" t="s">
        <v>63</v>
      </c>
      <c r="AC35" s="389">
        <f t="shared" si="58"/>
        <v>0</v>
      </c>
      <c r="AD35" s="389" t="s">
        <v>63</v>
      </c>
      <c r="AE35" s="389">
        <f t="shared" si="59"/>
        <v>0</v>
      </c>
      <c r="AF35" s="389" t="e">
        <f t="shared" si="60"/>
        <v>#VALUE!</v>
      </c>
      <c r="AG35" s="389" t="e">
        <f t="shared" si="61"/>
        <v>#VALUE!</v>
      </c>
      <c r="AH35" s="389" t="s">
        <v>63</v>
      </c>
      <c r="AI35" s="389" t="str">
        <f t="shared" si="50"/>
        <v>NA</v>
      </c>
      <c r="AJ35" s="389" t="e">
        <f t="shared" si="0"/>
        <v>#VALUE!</v>
      </c>
      <c r="AK35" s="389" t="e">
        <f t="shared" si="51"/>
        <v>#VALUE!</v>
      </c>
      <c r="AL35" s="389" t="e">
        <f t="shared" si="1"/>
        <v>#VALUE!</v>
      </c>
      <c r="AM35" s="310"/>
      <c r="AN35" s="317"/>
      <c r="AO35" s="310"/>
      <c r="AP35" s="315"/>
      <c r="AQ35" s="340"/>
      <c r="AR35" s="342"/>
      <c r="AS35" s="345"/>
      <c r="AT35" s="315"/>
      <c r="AU35" s="315"/>
      <c r="AV35" s="330"/>
      <c r="AW35" s="359" t="str">
        <f t="shared" si="52"/>
        <v/>
      </c>
      <c r="AX35" s="371"/>
      <c r="AY35" s="371"/>
      <c r="AZ35" s="371"/>
      <c r="BA35" s="371"/>
      <c r="BB35" s="371"/>
      <c r="BC35" s="374"/>
    </row>
  </sheetData>
  <mergeCells count="298">
    <mergeCell ref="A10:A14"/>
    <mergeCell ref="A15:A19"/>
    <mergeCell ref="A26:A30"/>
    <mergeCell ref="A20:A25"/>
    <mergeCell ref="A31:A35"/>
    <mergeCell ref="A6:A9"/>
    <mergeCell ref="B1:C4"/>
    <mergeCell ref="A5:C5"/>
    <mergeCell ref="D5:I5"/>
    <mergeCell ref="B31:B35"/>
    <mergeCell ref="C31:C35"/>
    <mergeCell ref="D31:D35"/>
    <mergeCell ref="E31:E35"/>
    <mergeCell ref="F31:F35"/>
    <mergeCell ref="G31:G35"/>
    <mergeCell ref="B15:B19"/>
    <mergeCell ref="C15:C19"/>
    <mergeCell ref="D15:D19"/>
    <mergeCell ref="E15:E19"/>
    <mergeCell ref="F15:F19"/>
    <mergeCell ref="G15:G19"/>
    <mergeCell ref="H15:H19"/>
    <mergeCell ref="I15:I19"/>
    <mergeCell ref="AL31:AL35"/>
    <mergeCell ref="AM31:AM35"/>
    <mergeCell ref="AN31:AN35"/>
    <mergeCell ref="AO31:AO35"/>
    <mergeCell ref="AP31:AP35"/>
    <mergeCell ref="AQ31:AQ35"/>
    <mergeCell ref="AF31:AF35"/>
    <mergeCell ref="AG31:AG35"/>
    <mergeCell ref="AH31:AH35"/>
    <mergeCell ref="AI31:AI35"/>
    <mergeCell ref="AJ31:AJ35"/>
    <mergeCell ref="AK31:AK35"/>
    <mergeCell ref="AX31:AX35"/>
    <mergeCell ref="AY31:AY35"/>
    <mergeCell ref="AZ31:AZ35"/>
    <mergeCell ref="BA31:BA35"/>
    <mergeCell ref="BB31:BB35"/>
    <mergeCell ref="BC31:BC35"/>
    <mergeCell ref="AR31:AR35"/>
    <mergeCell ref="AS31:AS35"/>
    <mergeCell ref="AT31:AT35"/>
    <mergeCell ref="AU31:AU35"/>
    <mergeCell ref="AV31:AV35"/>
    <mergeCell ref="AW31:AW35"/>
    <mergeCell ref="Z31:Z35"/>
    <mergeCell ref="AA31:AA35"/>
    <mergeCell ref="AB31:AB35"/>
    <mergeCell ref="AC31:AC35"/>
    <mergeCell ref="AD31:AD35"/>
    <mergeCell ref="AE31:AE35"/>
    <mergeCell ref="T31:T35"/>
    <mergeCell ref="U31:U35"/>
    <mergeCell ref="V31:V35"/>
    <mergeCell ref="W31:W35"/>
    <mergeCell ref="X31:X35"/>
    <mergeCell ref="Y31:Y35"/>
    <mergeCell ref="N31:N35"/>
    <mergeCell ref="O31:O35"/>
    <mergeCell ref="P31:P35"/>
    <mergeCell ref="Q31:Q35"/>
    <mergeCell ref="R31:R35"/>
    <mergeCell ref="S31:S35"/>
    <mergeCell ref="H31:H35"/>
    <mergeCell ref="I31:I35"/>
    <mergeCell ref="J31:J35"/>
    <mergeCell ref="K31:K35"/>
    <mergeCell ref="L31:L35"/>
    <mergeCell ref="M31:M35"/>
    <mergeCell ref="AY26:AY30"/>
    <mergeCell ref="AZ26:AZ30"/>
    <mergeCell ref="BA26:BA30"/>
    <mergeCell ref="BB26:BB30"/>
    <mergeCell ref="BC26:BC30"/>
    <mergeCell ref="I27:I30"/>
    <mergeCell ref="AS26:AS30"/>
    <mergeCell ref="AT26:AT30"/>
    <mergeCell ref="AU26:AU30"/>
    <mergeCell ref="AV26:AV30"/>
    <mergeCell ref="AW26:AW30"/>
    <mergeCell ref="AX26:AX30"/>
    <mergeCell ref="AM26:AM30"/>
    <mergeCell ref="AN26:AN30"/>
    <mergeCell ref="AO26:AO30"/>
    <mergeCell ref="AP26:AP30"/>
    <mergeCell ref="AQ26:AQ30"/>
    <mergeCell ref="AR26:AR30"/>
    <mergeCell ref="AG26:AG30"/>
    <mergeCell ref="AH26:AH30"/>
    <mergeCell ref="AI26:AI30"/>
    <mergeCell ref="AJ26:AJ30"/>
    <mergeCell ref="AK26:AK30"/>
    <mergeCell ref="AL26:AL30"/>
    <mergeCell ref="AA26:AA30"/>
    <mergeCell ref="AB26:AB30"/>
    <mergeCell ref="AC26:AC30"/>
    <mergeCell ref="AD26:AD30"/>
    <mergeCell ref="AE26:AE30"/>
    <mergeCell ref="AF26:AF30"/>
    <mergeCell ref="U26:U30"/>
    <mergeCell ref="V26:V30"/>
    <mergeCell ref="W26:W30"/>
    <mergeCell ref="X26:X30"/>
    <mergeCell ref="Y26:Y30"/>
    <mergeCell ref="Z26:Z30"/>
    <mergeCell ref="O26:O30"/>
    <mergeCell ref="P26:P30"/>
    <mergeCell ref="Q26:Q30"/>
    <mergeCell ref="R26:R30"/>
    <mergeCell ref="S26:S30"/>
    <mergeCell ref="T26:T30"/>
    <mergeCell ref="H26:H30"/>
    <mergeCell ref="J26:J30"/>
    <mergeCell ref="K26:K30"/>
    <mergeCell ref="L26:L30"/>
    <mergeCell ref="M26:M30"/>
    <mergeCell ref="N26:N30"/>
    <mergeCell ref="BA20:BA25"/>
    <mergeCell ref="BB20:BB25"/>
    <mergeCell ref="BC20:BC25"/>
    <mergeCell ref="I21:I25"/>
    <mergeCell ref="B26:B30"/>
    <mergeCell ref="C26:C30"/>
    <mergeCell ref="D26:D30"/>
    <mergeCell ref="E26:E30"/>
    <mergeCell ref="F26:F30"/>
    <mergeCell ref="G26:G30"/>
    <mergeCell ref="AU20:AU25"/>
    <mergeCell ref="AV20:AV25"/>
    <mergeCell ref="AW20:AW25"/>
    <mergeCell ref="AX20:AX25"/>
    <mergeCell ref="AY20:AY25"/>
    <mergeCell ref="AZ20:AZ25"/>
    <mergeCell ref="AO20:AO25"/>
    <mergeCell ref="AP20:AP25"/>
    <mergeCell ref="AQ20:AQ25"/>
    <mergeCell ref="AR20:AR25"/>
    <mergeCell ref="AS20:AS25"/>
    <mergeCell ref="AT20:AT25"/>
    <mergeCell ref="L20:L25"/>
    <mergeCell ref="M20:M25"/>
    <mergeCell ref="N20:N25"/>
    <mergeCell ref="O20:O25"/>
    <mergeCell ref="AM20:AM25"/>
    <mergeCell ref="AN20:AN25"/>
    <mergeCell ref="BC15:BC19"/>
    <mergeCell ref="B20:B25"/>
    <mergeCell ref="C20:C25"/>
    <mergeCell ref="D20:D25"/>
    <mergeCell ref="E20:E25"/>
    <mergeCell ref="F20:F25"/>
    <mergeCell ref="G20:G25"/>
    <mergeCell ref="H20:H25"/>
    <mergeCell ref="J20:J25"/>
    <mergeCell ref="K20:K25"/>
    <mergeCell ref="AW15:AW19"/>
    <mergeCell ref="AX15:AX19"/>
    <mergeCell ref="AY15:AY19"/>
    <mergeCell ref="AZ15:AZ19"/>
    <mergeCell ref="BA15:BA19"/>
    <mergeCell ref="BB15:BB19"/>
    <mergeCell ref="AQ15:AQ19"/>
    <mergeCell ref="AR15:AR19"/>
    <mergeCell ref="AS15:AS19"/>
    <mergeCell ref="AT15:AT19"/>
    <mergeCell ref="AU15:AU19"/>
    <mergeCell ref="AV15:AV19"/>
    <mergeCell ref="AK15:AK19"/>
    <mergeCell ref="AL15:AL19"/>
    <mergeCell ref="AM15:AM19"/>
    <mergeCell ref="AN15:AN19"/>
    <mergeCell ref="AO15:AO19"/>
    <mergeCell ref="AP15:AP19"/>
    <mergeCell ref="AE15:AE19"/>
    <mergeCell ref="AF15:AF19"/>
    <mergeCell ref="AG15:AG19"/>
    <mergeCell ref="AH15:AH19"/>
    <mergeCell ref="AI15:AI19"/>
    <mergeCell ref="AJ15:AJ19"/>
    <mergeCell ref="AE11:AE14"/>
    <mergeCell ref="M10:M14"/>
    <mergeCell ref="N10:N14"/>
    <mergeCell ref="O10:O14"/>
    <mergeCell ref="M15:M19"/>
    <mergeCell ref="N15:N19"/>
    <mergeCell ref="O15:O19"/>
    <mergeCell ref="P15:P19"/>
    <mergeCell ref="Q15:Q19"/>
    <mergeCell ref="R15:R19"/>
    <mergeCell ref="Y15:Y19"/>
    <mergeCell ref="Z15:Z19"/>
    <mergeCell ref="AA15:AA19"/>
    <mergeCell ref="AB15:AB19"/>
    <mergeCell ref="AC15:AC19"/>
    <mergeCell ref="AD15:AD19"/>
    <mergeCell ref="S15:S19"/>
    <mergeCell ref="T15:T19"/>
    <mergeCell ref="U15:U19"/>
    <mergeCell ref="V15:V19"/>
    <mergeCell ref="W15:W19"/>
    <mergeCell ref="X15:X19"/>
    <mergeCell ref="J15:J19"/>
    <mergeCell ref="K15:K19"/>
    <mergeCell ref="L15:L19"/>
    <mergeCell ref="BB10:BB14"/>
    <mergeCell ref="BC10:BC14"/>
    <mergeCell ref="P11:P14"/>
    <mergeCell ref="Q11:Q14"/>
    <mergeCell ref="R11:R14"/>
    <mergeCell ref="S11:S14"/>
    <mergeCell ref="T11:T14"/>
    <mergeCell ref="U11:U14"/>
    <mergeCell ref="V11:V14"/>
    <mergeCell ref="W11:W14"/>
    <mergeCell ref="AV10:AV14"/>
    <mergeCell ref="AW10:AW14"/>
    <mergeCell ref="AX10:AX14"/>
    <mergeCell ref="AY10:AY14"/>
    <mergeCell ref="AZ10:AZ14"/>
    <mergeCell ref="BA10:BA14"/>
    <mergeCell ref="AP10:AP14"/>
    <mergeCell ref="AQ10:AQ14"/>
    <mergeCell ref="AR10:AR14"/>
    <mergeCell ref="AS10:AS14"/>
    <mergeCell ref="AT10:AT14"/>
    <mergeCell ref="AU10:AU14"/>
    <mergeCell ref="AM10:AM14"/>
    <mergeCell ref="AN10:AN14"/>
    <mergeCell ref="AO10:AO14"/>
    <mergeCell ref="X11:X14"/>
    <mergeCell ref="Y11:Y14"/>
    <mergeCell ref="Z11:Z14"/>
    <mergeCell ref="AA11:AA14"/>
    <mergeCell ref="G10:G14"/>
    <mergeCell ref="H10:H14"/>
    <mergeCell ref="I10:I14"/>
    <mergeCell ref="J10:J14"/>
    <mergeCell ref="K10:K14"/>
    <mergeCell ref="L10:L14"/>
    <mergeCell ref="AH11:AH14"/>
    <mergeCell ref="AI11:AI14"/>
    <mergeCell ref="AJ11:AJ14"/>
    <mergeCell ref="AK11:AK14"/>
    <mergeCell ref="AL11:AL14"/>
    <mergeCell ref="AF11:AF14"/>
    <mergeCell ref="AG11:AG14"/>
    <mergeCell ref="AB11:AB14"/>
    <mergeCell ref="AC11:AC14"/>
    <mergeCell ref="AD11:AD14"/>
    <mergeCell ref="K8:K9"/>
    <mergeCell ref="L8:L9"/>
    <mergeCell ref="M8:M9"/>
    <mergeCell ref="N8:N9"/>
    <mergeCell ref="O8:O9"/>
    <mergeCell ref="B10:B14"/>
    <mergeCell ref="C10:C14"/>
    <mergeCell ref="D10:D14"/>
    <mergeCell ref="E10:E14"/>
    <mergeCell ref="F10:F14"/>
    <mergeCell ref="B6:B9"/>
    <mergeCell ref="C6:I7"/>
    <mergeCell ref="J6:L7"/>
    <mergeCell ref="M6:O7"/>
    <mergeCell ref="C8:C9"/>
    <mergeCell ref="D8:H8"/>
    <mergeCell ref="I8:I9"/>
    <mergeCell ref="J8:J9"/>
    <mergeCell ref="BA6:BA9"/>
    <mergeCell ref="BB6:BB9"/>
    <mergeCell ref="BC6:BC9"/>
    <mergeCell ref="P7:P9"/>
    <mergeCell ref="Q7:Q9"/>
    <mergeCell ref="R7:AP8"/>
    <mergeCell ref="AQ7:AQ9"/>
    <mergeCell ref="AR7:AR9"/>
    <mergeCell ref="AS7:AS9"/>
    <mergeCell ref="AU6:AU9"/>
    <mergeCell ref="AV6:AV9"/>
    <mergeCell ref="AW6:AW9"/>
    <mergeCell ref="AX6:AX9"/>
    <mergeCell ref="AY6:AY9"/>
    <mergeCell ref="AZ6:AZ9"/>
    <mergeCell ref="P6:AS6"/>
    <mergeCell ref="AT6:AT9"/>
    <mergeCell ref="Q5:R5"/>
    <mergeCell ref="S5:U5"/>
    <mergeCell ref="D1:BA1"/>
    <mergeCell ref="BB1:BC1"/>
    <mergeCell ref="D2:BA2"/>
    <mergeCell ref="BB2:BC2"/>
    <mergeCell ref="D3:BA3"/>
    <mergeCell ref="BB3:BC3"/>
    <mergeCell ref="D4:BA4"/>
    <mergeCell ref="BB4:BC4"/>
    <mergeCell ref="J5:L5"/>
    <mergeCell ref="M5:P5"/>
  </mergeCells>
  <conditionalFormatting sqref="L10">
    <cfRule type="cellIs" dxfId="2389" priority="125" operator="equal">
      <formula>"Rara Vez"</formula>
    </cfRule>
    <cfRule type="cellIs" dxfId="2388" priority="124" operator="equal">
      <formula>"Improbable"</formula>
    </cfRule>
    <cfRule type="cellIs" dxfId="2387" priority="123" operator="equal">
      <formula>"Posible"</formula>
    </cfRule>
    <cfRule type="cellIs" dxfId="2386" priority="122" operator="equal">
      <formula>"Probable"</formula>
    </cfRule>
    <cfRule type="cellIs" dxfId="2385" priority="121" operator="equal">
      <formula>"Casi seguro"</formula>
    </cfRule>
  </conditionalFormatting>
  <conditionalFormatting sqref="L15">
    <cfRule type="cellIs" dxfId="2384" priority="97" operator="equal">
      <formula>"Casi seguro"</formula>
    </cfRule>
    <cfRule type="cellIs" dxfId="2383" priority="98" operator="equal">
      <formula>"Probable"</formula>
    </cfRule>
    <cfRule type="cellIs" dxfId="2382" priority="99" operator="equal">
      <formula>"Posible"</formula>
    </cfRule>
    <cfRule type="cellIs" dxfId="2381" priority="100" operator="equal">
      <formula>"Improbable"</formula>
    </cfRule>
    <cfRule type="cellIs" dxfId="2380" priority="101" operator="equal">
      <formula>"Rara Vez"</formula>
    </cfRule>
  </conditionalFormatting>
  <conditionalFormatting sqref="L20">
    <cfRule type="cellIs" dxfId="2379" priority="75" operator="equal">
      <formula>"Posible"</formula>
    </cfRule>
    <cfRule type="cellIs" dxfId="2378" priority="76" operator="equal">
      <formula>"Improbable"</formula>
    </cfRule>
    <cfRule type="cellIs" dxfId="2377" priority="74" operator="equal">
      <formula>"Probable"</formula>
    </cfRule>
    <cfRule type="cellIs" dxfId="2376" priority="73" operator="equal">
      <formula>"Casi seguro"</formula>
    </cfRule>
    <cfRule type="cellIs" dxfId="2375" priority="77" operator="equal">
      <formula>"Rara Vez"</formula>
    </cfRule>
  </conditionalFormatting>
  <conditionalFormatting sqref="L26">
    <cfRule type="cellIs" dxfId="2374" priority="44" operator="equal">
      <formula>"Casi seguro"</formula>
    </cfRule>
    <cfRule type="cellIs" dxfId="2373" priority="48" operator="equal">
      <formula>"Rara Vez"</formula>
    </cfRule>
    <cfRule type="cellIs" dxfId="2372" priority="45" operator="equal">
      <formula>"Probable"</formula>
    </cfRule>
    <cfRule type="cellIs" dxfId="2371" priority="46" operator="equal">
      <formula>"Posible"</formula>
    </cfRule>
    <cfRule type="cellIs" dxfId="2370" priority="47" operator="equal">
      <formula>"Improbable"</formula>
    </cfRule>
  </conditionalFormatting>
  <conditionalFormatting sqref="L31">
    <cfRule type="cellIs" dxfId="2369" priority="20" operator="equal">
      <formula>"Casi seguro"</formula>
    </cfRule>
    <cfRule type="cellIs" dxfId="2368" priority="22" operator="equal">
      <formula>"Posible"</formula>
    </cfRule>
    <cfRule type="cellIs" dxfId="2367" priority="23" operator="equal">
      <formula>"Improbable"</formula>
    </cfRule>
    <cfRule type="cellIs" dxfId="2366" priority="24" operator="equal">
      <formula>"Rara Vez"</formula>
    </cfRule>
    <cfRule type="cellIs" dxfId="2365" priority="21" operator="equal">
      <formula>"Probable"</formula>
    </cfRule>
  </conditionalFormatting>
  <conditionalFormatting sqref="N10">
    <cfRule type="cellIs" dxfId="2364" priority="120" operator="equal">
      <formula>"Moderado"</formula>
    </cfRule>
    <cfRule type="cellIs" dxfId="2363" priority="119" operator="equal">
      <formula>"Mayor"</formula>
    </cfRule>
    <cfRule type="cellIs" dxfId="2362" priority="118" operator="equal">
      <formula>"Catastrofico"</formula>
    </cfRule>
  </conditionalFormatting>
  <conditionalFormatting sqref="N15">
    <cfRule type="cellIs" dxfId="2361" priority="95" operator="equal">
      <formula>"Mayor"</formula>
    </cfRule>
    <cfRule type="cellIs" dxfId="2360" priority="94" operator="equal">
      <formula>"Catastrofico"</formula>
    </cfRule>
    <cfRule type="cellIs" dxfId="2359" priority="96" operator="equal">
      <formula>"Moderado"</formula>
    </cfRule>
  </conditionalFormatting>
  <conditionalFormatting sqref="N20">
    <cfRule type="cellIs" dxfId="2358" priority="72" operator="equal">
      <formula>"Moderado"</formula>
    </cfRule>
    <cfRule type="cellIs" dxfId="2357" priority="70" operator="equal">
      <formula>"Catastrofico"</formula>
    </cfRule>
    <cfRule type="cellIs" dxfId="2356" priority="71" operator="equal">
      <formula>"Mayor"</formula>
    </cfRule>
  </conditionalFormatting>
  <conditionalFormatting sqref="N26">
    <cfRule type="cellIs" dxfId="2355" priority="41" operator="equal">
      <formula>"Catastrofico"</formula>
    </cfRule>
    <cfRule type="cellIs" dxfId="2354" priority="43" operator="equal">
      <formula>"Moderado"</formula>
    </cfRule>
    <cfRule type="cellIs" dxfId="2353" priority="42" operator="equal">
      <formula>"Mayor"</formula>
    </cfRule>
  </conditionalFormatting>
  <conditionalFormatting sqref="N31">
    <cfRule type="cellIs" dxfId="2352" priority="19" operator="equal">
      <formula>"Moderado"</formula>
    </cfRule>
    <cfRule type="cellIs" dxfId="2351" priority="18" operator="equal">
      <formula>"Mayor"</formula>
    </cfRule>
    <cfRule type="cellIs" dxfId="2350" priority="17" operator="equal">
      <formula>"Catastrofico"</formula>
    </cfRule>
  </conditionalFormatting>
  <conditionalFormatting sqref="O10">
    <cfRule type="cellIs" dxfId="2349" priority="114" operator="equal">
      <formula>"Extremo"</formula>
    </cfRule>
    <cfRule type="cellIs" dxfId="2348" priority="116" operator="equal">
      <formula>"Moderado"</formula>
    </cfRule>
    <cfRule type="cellIs" dxfId="2347" priority="115" operator="equal">
      <formula>"Alto"</formula>
    </cfRule>
    <cfRule type="cellIs" dxfId="2346" priority="117" operator="equal">
      <formula>"Bajo"</formula>
    </cfRule>
  </conditionalFormatting>
  <conditionalFormatting sqref="O15">
    <cfRule type="cellIs" dxfId="2345" priority="93" operator="equal">
      <formula>"Bajo"</formula>
    </cfRule>
    <cfRule type="cellIs" dxfId="2344" priority="90" operator="equal">
      <formula>"Extremo"</formula>
    </cfRule>
    <cfRule type="cellIs" dxfId="2343" priority="92" operator="equal">
      <formula>"Moderado"</formula>
    </cfRule>
    <cfRule type="cellIs" dxfId="2342" priority="91" operator="equal">
      <formula>"Alto"</formula>
    </cfRule>
  </conditionalFormatting>
  <conditionalFormatting sqref="O20">
    <cfRule type="cellIs" dxfId="2341" priority="68" operator="equal">
      <formula>"Moderado"</formula>
    </cfRule>
    <cfRule type="cellIs" dxfId="2340" priority="66" operator="equal">
      <formula>"Extremo"</formula>
    </cfRule>
    <cfRule type="cellIs" dxfId="2339" priority="67" operator="equal">
      <formula>"Alto"</formula>
    </cfRule>
    <cfRule type="cellIs" dxfId="2338" priority="69" operator="equal">
      <formula>"Bajo"</formula>
    </cfRule>
  </conditionalFormatting>
  <conditionalFormatting sqref="O26">
    <cfRule type="cellIs" dxfId="2337" priority="38" operator="equal">
      <formula>"Alto"</formula>
    </cfRule>
    <cfRule type="cellIs" dxfId="2336" priority="37" operator="equal">
      <formula>"Extremo"</formula>
    </cfRule>
    <cfRule type="cellIs" dxfId="2335" priority="40" operator="equal">
      <formula>"Bajo"</formula>
    </cfRule>
    <cfRule type="cellIs" dxfId="2334" priority="39" operator="equal">
      <formula>"Moderado"</formula>
    </cfRule>
  </conditionalFormatting>
  <conditionalFormatting sqref="O31">
    <cfRule type="cellIs" dxfId="2333" priority="13" operator="equal">
      <formula>"Extremo"</formula>
    </cfRule>
    <cfRule type="cellIs" dxfId="2332" priority="16" operator="equal">
      <formula>"Bajo"</formula>
    </cfRule>
    <cfRule type="cellIs" dxfId="2331" priority="14" operator="equal">
      <formula>"Alto"</formula>
    </cfRule>
    <cfRule type="cellIs" dxfId="2330" priority="15" operator="equal">
      <formula>"Moderado"</formula>
    </cfRule>
  </conditionalFormatting>
  <conditionalFormatting sqref="AH10 AH20:AH25">
    <cfRule type="cellIs" dxfId="2329" priority="50" operator="equal">
      <formula>"Mayor"</formula>
    </cfRule>
    <cfRule type="cellIs" dxfId="2328" priority="53" operator="equal">
      <formula>"Leve"</formula>
    </cfRule>
    <cfRule type="cellIs" dxfId="2327" priority="51" operator="equal">
      <formula>"Moderado"</formula>
    </cfRule>
    <cfRule type="cellIs" dxfId="2326" priority="52" operator="equal">
      <formula>"Menor"</formula>
    </cfRule>
    <cfRule type="cellIs" dxfId="2325" priority="49" operator="equal">
      <formula>"Catastrofico"</formula>
    </cfRule>
  </conditionalFormatting>
  <conditionalFormatting sqref="AT10">
    <cfRule type="cellIs" dxfId="2324" priority="109" operator="equal">
      <formula>"Casi seguro"</formula>
    </cfRule>
    <cfRule type="cellIs" dxfId="2323" priority="112" operator="equal">
      <formula>"Improbable"</formula>
    </cfRule>
    <cfRule type="cellIs" dxfId="2322" priority="111" operator="equal">
      <formula>"Posible"</formula>
    </cfRule>
    <cfRule type="cellIs" dxfId="2321" priority="110" operator="equal">
      <formula>"Probable"</formula>
    </cfRule>
    <cfRule type="cellIs" dxfId="2320" priority="113" operator="equal">
      <formula>"Rara Vez"</formula>
    </cfRule>
  </conditionalFormatting>
  <conditionalFormatting sqref="AT15">
    <cfRule type="cellIs" dxfId="2319" priority="86" operator="equal">
      <formula>"Probable"</formula>
    </cfRule>
    <cfRule type="cellIs" dxfId="2318" priority="87" operator="equal">
      <formula>"Posible"</formula>
    </cfRule>
    <cfRule type="cellIs" dxfId="2317" priority="88" operator="equal">
      <formula>"Improbable"</formula>
    </cfRule>
    <cfRule type="cellIs" dxfId="2316" priority="85" operator="equal">
      <formula>"Casi seguro"</formula>
    </cfRule>
    <cfRule type="cellIs" dxfId="2315" priority="89" operator="equal">
      <formula>"Rara Vez"</formula>
    </cfRule>
  </conditionalFormatting>
  <conditionalFormatting sqref="AT20">
    <cfRule type="cellIs" dxfId="2314" priority="65" operator="equal">
      <formula>"Rara Vez"</formula>
    </cfRule>
    <cfRule type="cellIs" dxfId="2313" priority="64" operator="equal">
      <formula>"Improbable"</formula>
    </cfRule>
    <cfRule type="cellIs" dxfId="2312" priority="61" operator="equal">
      <formula>"Casi seguro"</formula>
    </cfRule>
    <cfRule type="cellIs" dxfId="2311" priority="62" operator="equal">
      <formula>"Probable"</formula>
    </cfRule>
    <cfRule type="cellIs" dxfId="2310" priority="63" operator="equal">
      <formula>"Posible"</formula>
    </cfRule>
  </conditionalFormatting>
  <conditionalFormatting sqref="AT26">
    <cfRule type="cellIs" dxfId="2309" priority="32" operator="equal">
      <formula>"Casi seguro"</formula>
    </cfRule>
    <cfRule type="cellIs" dxfId="2308" priority="36" operator="equal">
      <formula>"Rara Vez"</formula>
    </cfRule>
    <cfRule type="cellIs" dxfId="2307" priority="33" operator="equal">
      <formula>"Probable"</formula>
    </cfRule>
    <cfRule type="cellIs" dxfId="2306" priority="34" operator="equal">
      <formula>"Posible"</formula>
    </cfRule>
    <cfRule type="cellIs" dxfId="2305" priority="35" operator="equal">
      <formula>"Improbable"</formula>
    </cfRule>
  </conditionalFormatting>
  <conditionalFormatting sqref="AT31">
    <cfRule type="cellIs" dxfId="2304" priority="9" operator="equal">
      <formula>"Probable"</formula>
    </cfRule>
    <cfRule type="cellIs" dxfId="2303" priority="8" operator="equal">
      <formula>"Casi seguro"</formula>
    </cfRule>
    <cfRule type="cellIs" dxfId="2302" priority="11" operator="equal">
      <formula>"Improbable"</formula>
    </cfRule>
    <cfRule type="cellIs" dxfId="2301" priority="10" operator="equal">
      <formula>"Posible"</formula>
    </cfRule>
    <cfRule type="cellIs" dxfId="2300" priority="12" operator="equal">
      <formula>"Rara Vez"</formula>
    </cfRule>
  </conditionalFormatting>
  <conditionalFormatting sqref="AU10">
    <cfRule type="cellIs" dxfId="2299" priority="106" operator="equal">
      <formula>"Catastrofico"</formula>
    </cfRule>
    <cfRule type="cellIs" dxfId="2298" priority="108" operator="equal">
      <formula>"Moderado"</formula>
    </cfRule>
    <cfRule type="cellIs" dxfId="2297" priority="107" operator="equal">
      <formula>"Mayor"</formula>
    </cfRule>
  </conditionalFormatting>
  <conditionalFormatting sqref="AU15">
    <cfRule type="cellIs" dxfId="2296" priority="82" operator="equal">
      <formula>"Catastrofico"</formula>
    </cfRule>
    <cfRule type="cellIs" dxfId="2295" priority="84" operator="equal">
      <formula>"Moderado"</formula>
    </cfRule>
    <cfRule type="cellIs" dxfId="2294" priority="83" operator="equal">
      <formula>"Mayor"</formula>
    </cfRule>
  </conditionalFormatting>
  <conditionalFormatting sqref="AU20">
    <cfRule type="cellIs" dxfId="2293" priority="58" operator="equal">
      <formula>"Catastrofico"</formula>
    </cfRule>
    <cfRule type="cellIs" dxfId="2292" priority="59" operator="equal">
      <formula>"Mayor"</formula>
    </cfRule>
    <cfRule type="cellIs" dxfId="2291" priority="60" operator="equal">
      <formula>"Moderado"</formula>
    </cfRule>
  </conditionalFormatting>
  <conditionalFormatting sqref="AU26">
    <cfRule type="cellIs" dxfId="2290" priority="31" operator="equal">
      <formula>"Moderado"</formula>
    </cfRule>
    <cfRule type="cellIs" dxfId="2289" priority="30" operator="equal">
      <formula>"Mayor"</formula>
    </cfRule>
    <cfRule type="cellIs" dxfId="2288" priority="29" operator="equal">
      <formula>"Catastrofico"</formula>
    </cfRule>
  </conditionalFormatting>
  <conditionalFormatting sqref="AU31">
    <cfRule type="cellIs" dxfId="2287" priority="5" operator="equal">
      <formula>"Catastrofico"</formula>
    </cfRule>
    <cfRule type="cellIs" dxfId="2286" priority="7" operator="equal">
      <formula>"Moderado"</formula>
    </cfRule>
    <cfRule type="cellIs" dxfId="2285" priority="6" operator="equal">
      <formula>"Mayor"</formula>
    </cfRule>
  </conditionalFormatting>
  <conditionalFormatting sqref="AV10">
    <cfRule type="cellIs" dxfId="2284" priority="103" operator="equal">
      <formula>"Alto"</formula>
    </cfRule>
    <cfRule type="cellIs" dxfId="2283" priority="104" operator="equal">
      <formula>"Moderado"</formula>
    </cfRule>
    <cfRule type="cellIs" dxfId="2282" priority="105" operator="equal">
      <formula>"Bajo"</formula>
    </cfRule>
    <cfRule type="cellIs" dxfId="2281" priority="102" operator="equal">
      <formula>"Extremo"</formula>
    </cfRule>
  </conditionalFormatting>
  <conditionalFormatting sqref="AV15">
    <cfRule type="cellIs" dxfId="2280" priority="79" operator="equal">
      <formula>"Alto"</formula>
    </cfRule>
    <cfRule type="cellIs" dxfId="2279" priority="80" operator="equal">
      <formula>"Moderado"</formula>
    </cfRule>
    <cfRule type="cellIs" dxfId="2278" priority="81" operator="equal">
      <formula>"Bajo"</formula>
    </cfRule>
    <cfRule type="cellIs" dxfId="2277" priority="78" operator="equal">
      <formula>"Extremo"</formula>
    </cfRule>
  </conditionalFormatting>
  <conditionalFormatting sqref="AV20">
    <cfRule type="cellIs" dxfId="2276" priority="57" operator="equal">
      <formula>"Bajo"</formula>
    </cfRule>
    <cfRule type="cellIs" dxfId="2275" priority="54" operator="equal">
      <formula>"Extremo"</formula>
    </cfRule>
    <cfRule type="cellIs" dxfId="2274" priority="56" operator="equal">
      <formula>"Moderado"</formula>
    </cfRule>
    <cfRule type="cellIs" dxfId="2273" priority="55" operator="equal">
      <formula>"Alto"</formula>
    </cfRule>
  </conditionalFormatting>
  <conditionalFormatting sqref="AV26">
    <cfRule type="cellIs" dxfId="2272" priority="25" operator="equal">
      <formula>"Extremo"</formula>
    </cfRule>
    <cfRule type="cellIs" dxfId="2271" priority="26" operator="equal">
      <formula>"Alto"</formula>
    </cfRule>
    <cfRule type="cellIs" dxfId="2270" priority="27" operator="equal">
      <formula>"Moderado"</formula>
    </cfRule>
    <cfRule type="cellIs" dxfId="2269" priority="28" operator="equal">
      <formula>"Bajo"</formula>
    </cfRule>
  </conditionalFormatting>
  <conditionalFormatting sqref="AV31">
    <cfRule type="cellIs" dxfId="2268" priority="4" operator="equal">
      <formula>"Bajo"</formula>
    </cfRule>
    <cfRule type="cellIs" dxfId="2267" priority="3" operator="equal">
      <formula>"Moderado"</formula>
    </cfRule>
    <cfRule type="cellIs" dxfId="2266" priority="2" operator="equal">
      <formula>"Alto"</formula>
    </cfRule>
    <cfRule type="cellIs" dxfId="2265" priority="1" operator="equal">
      <formula>"Extremo"</formula>
    </cfRule>
  </conditionalFormatting>
  <dataValidations count="11">
    <dataValidation type="list" allowBlank="1" showInputMessage="1" showErrorMessage="1" sqref="J10:J35" xr:uid="{00000000-0002-0000-0300-000000000000}">
      <formula1>"N/A, Mas de 1 vez al año,Al menos 1 vez en el ultimo año,Al menos 1 vez en los ultimos 2 años,Al menos 1 vez en los ultimos 5 años,No se ha presentado en los ultimos 5 años"</formula1>
    </dataValidation>
    <dataValidation type="list" allowBlank="1" showInputMessage="1" showErrorMessage="1" sqref="H10:H35" xr:uid="{00000000-0002-0000-0300-000001000000}">
      <formula1>"CORRUPCION,NA"</formula1>
    </dataValidation>
    <dataValidation type="list" allowBlank="1" showInputMessage="1" showErrorMessage="1" sqref="AH10:AH35" xr:uid="{00000000-0002-0000-0300-000002000000}">
      <formula1>"NA,El control se ejecuta de manera consistente por parte del responsable,El control se ejecuta algunas veces por parte del responsable,El control no se ejecuta por parte del responsable"</formula1>
    </dataValidation>
    <dataValidation type="list" allowBlank="1" showInputMessage="1" showErrorMessage="1" sqref="AD10:AD35" xr:uid="{00000000-0002-0000-0300-000003000000}">
      <formula1>"Completa,Incompleta,No existe,NA"</formula1>
    </dataValidation>
    <dataValidation type="list" allowBlank="1" showInputMessage="1" showErrorMessage="1" sqref="AB10:AB35" xr:uid="{00000000-0002-0000-0300-000004000000}">
      <formula1>"NA,Se investigan y resuelven oportunamente,No se investigan y resuelven oportunamente"</formula1>
    </dataValidation>
    <dataValidation type="list" allowBlank="1" showInputMessage="1" showErrorMessage="1" sqref="Z10:Z35" xr:uid="{00000000-0002-0000-0300-000005000000}">
      <formula1>"Confiable,No confiable,NA"</formula1>
    </dataValidation>
    <dataValidation type="list" allowBlank="1" showInputMessage="1" showErrorMessage="1" sqref="X10:X35" xr:uid="{00000000-0002-0000-0300-000006000000}">
      <formula1>"Prevenir, Detectar,No es control,NA"</formula1>
    </dataValidation>
    <dataValidation type="list" allowBlank="1" showInputMessage="1" showErrorMessage="1" sqref="V10:V35" xr:uid="{00000000-0002-0000-0300-000007000000}">
      <formula1>"Oportuna, Inoportuna,NA"</formula1>
    </dataValidation>
    <dataValidation type="list" allowBlank="1" showInputMessage="1" showErrorMessage="1" sqref="T10:T35" xr:uid="{00000000-0002-0000-0300-000008000000}">
      <formula1>"Adecuado, Inadecuado,NA"</formula1>
    </dataValidation>
    <dataValidation type="list" allowBlank="1" showInputMessage="1" showErrorMessage="1" sqref="R10:R15 R20:R31" xr:uid="{00000000-0002-0000-0300-000009000000}">
      <formula1>"Asignado, No Asignado,NA"</formula1>
    </dataValidation>
    <dataValidation type="list" allowBlank="1" showInputMessage="1" showErrorMessage="1" sqref="AP10 AP15 AP20 AP26 AP31" xr:uid="{00000000-0002-0000-0300-00000A000000}">
      <formula1>"directamente,no disminuye"</formula1>
    </dataValidation>
  </dataValidations>
  <pageMargins left="0.7" right="0.7" top="0.75" bottom="0.75" header="0.3" footer="0.3"/>
  <pageSetup orientation="portrait" horizontalDpi="4294967292"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B65"/>
  <sheetViews>
    <sheetView zoomScale="80" zoomScaleNormal="80" workbookViewId="0">
      <selection activeCell="C2" sqref="C2:AZ2"/>
    </sheetView>
  </sheetViews>
  <sheetFormatPr baseColWidth="10" defaultRowHeight="15"/>
  <cols>
    <col min="1" max="1" width="6.5" customWidth="1"/>
    <col min="2" max="2" width="21.1640625" customWidth="1"/>
    <col min="3" max="4" width="4.1640625" customWidth="1"/>
    <col min="5" max="5" width="6.5" customWidth="1"/>
    <col min="6" max="6" width="4.1640625" customWidth="1"/>
    <col min="7" max="7" width="13.83203125" customWidth="1"/>
    <col min="8" max="8" width="19.33203125" customWidth="1"/>
    <col min="9" max="9" width="11.33203125" customWidth="1"/>
    <col min="10" max="10" width="8.6640625" customWidth="1"/>
    <col min="11" max="11" width="11.5" customWidth="1"/>
    <col min="12" max="12" width="10.1640625" customWidth="1"/>
    <col min="13" max="13" width="14" customWidth="1"/>
    <col min="14" max="14" width="12.6640625" customWidth="1"/>
    <col min="15" max="15" width="8.5" customWidth="1"/>
    <col min="16" max="16" width="67.5" customWidth="1"/>
    <col min="17" max="17" width="12.33203125" customWidth="1"/>
    <col min="18" max="18" width="5.6640625" customWidth="1"/>
    <col min="19" max="19" width="9.83203125" customWidth="1"/>
    <col min="20" max="20" width="6.83203125" customWidth="1"/>
    <col min="21" max="21" width="9.6640625" customWidth="1"/>
    <col min="22" max="22" width="6.83203125" customWidth="1"/>
    <col min="23" max="23" width="8.5" customWidth="1"/>
    <col min="24" max="24" width="6.83203125" customWidth="1"/>
    <col min="25" max="25" width="12.1640625" customWidth="1"/>
    <col min="26" max="26" width="6.83203125" customWidth="1"/>
    <col min="27" max="27" width="12.5" customWidth="1"/>
    <col min="28" max="28" width="6.1640625" customWidth="1"/>
    <col min="29" max="30" width="9.83203125" customWidth="1"/>
    <col min="31" max="31" width="8.83203125" customWidth="1"/>
    <col min="32" max="33" width="13.6640625" customWidth="1"/>
    <col min="34" max="41" width="10.83203125" customWidth="1"/>
    <col min="42" max="42" width="8.5" customWidth="1"/>
    <col min="43" max="43" width="0" hidden="1" customWidth="1"/>
    <col min="44" max="44" width="8.5" customWidth="1"/>
    <col min="45" max="45" width="12" customWidth="1"/>
    <col min="46" max="46" width="13.33203125" customWidth="1"/>
    <col min="47" max="47" width="12.6640625" customWidth="1"/>
    <col min="48" max="48" width="12" customWidth="1"/>
    <col min="49" max="49" width="17.33203125" customWidth="1"/>
    <col min="50" max="51" width="9.5" customWidth="1"/>
    <col min="52" max="52" width="17.33203125" customWidth="1"/>
    <col min="53" max="53" width="18.6640625" customWidth="1"/>
    <col min="54" max="54" width="17.33203125" customWidth="1"/>
  </cols>
  <sheetData>
    <row r="1" spans="1:54" ht="16">
      <c r="A1" s="413"/>
      <c r="B1" s="413"/>
      <c r="C1" s="282" t="s">
        <v>55</v>
      </c>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414" t="s">
        <v>121</v>
      </c>
      <c r="BB1" s="415"/>
    </row>
    <row r="2" spans="1:54" ht="16">
      <c r="A2" s="413"/>
      <c r="B2" s="413"/>
      <c r="C2" s="282" t="s">
        <v>57</v>
      </c>
      <c r="D2" s="282"/>
      <c r="E2" s="282"/>
      <c r="F2" s="282"/>
      <c r="G2" s="282"/>
      <c r="H2" s="282"/>
      <c r="I2" s="282"/>
      <c r="J2" s="282"/>
      <c r="K2" s="282"/>
      <c r="L2" s="282"/>
      <c r="M2" s="282"/>
      <c r="N2" s="282"/>
      <c r="O2" s="282"/>
      <c r="P2" s="282"/>
      <c r="Q2" s="282"/>
      <c r="R2" s="282"/>
      <c r="S2" s="282"/>
      <c r="T2" s="282"/>
      <c r="U2" s="282"/>
      <c r="V2" s="282"/>
      <c r="W2" s="282"/>
      <c r="X2" s="282"/>
      <c r="Y2" s="282"/>
      <c r="Z2" s="282"/>
      <c r="AA2" s="282"/>
      <c r="AB2" s="282"/>
      <c r="AC2" s="282"/>
      <c r="AD2" s="282"/>
      <c r="AE2" s="282"/>
      <c r="AF2" s="282"/>
      <c r="AG2" s="282"/>
      <c r="AH2" s="282"/>
      <c r="AI2" s="282"/>
      <c r="AJ2" s="282"/>
      <c r="AK2" s="282"/>
      <c r="AL2" s="282"/>
      <c r="AM2" s="282"/>
      <c r="AN2" s="282"/>
      <c r="AO2" s="282"/>
      <c r="AP2" s="282"/>
      <c r="AQ2" s="282"/>
      <c r="AR2" s="282"/>
      <c r="AS2" s="282"/>
      <c r="AT2" s="282"/>
      <c r="AU2" s="282"/>
      <c r="AV2" s="282"/>
      <c r="AW2" s="282"/>
      <c r="AX2" s="282"/>
      <c r="AY2" s="282"/>
      <c r="AZ2" s="282"/>
      <c r="BA2" s="414" t="s">
        <v>122</v>
      </c>
      <c r="BB2" s="414"/>
    </row>
    <row r="3" spans="1:54" ht="16">
      <c r="A3" s="413"/>
      <c r="B3" s="413"/>
      <c r="C3" s="285" t="s">
        <v>58</v>
      </c>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7"/>
      <c r="BA3" s="414" t="s">
        <v>123</v>
      </c>
      <c r="BB3" s="414"/>
    </row>
    <row r="4" spans="1:54" ht="16">
      <c r="A4" s="413"/>
      <c r="B4" s="413"/>
      <c r="C4" s="288" t="s">
        <v>124</v>
      </c>
      <c r="D4" s="289"/>
      <c r="E4" s="289"/>
      <c r="F4" s="289"/>
      <c r="G4" s="289"/>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90"/>
      <c r="BA4" s="414" t="s">
        <v>59</v>
      </c>
      <c r="BB4" s="414"/>
    </row>
    <row r="5" spans="1:54" ht="17">
      <c r="A5" s="397" t="s">
        <v>125</v>
      </c>
      <c r="B5" s="398"/>
      <c r="C5" s="398"/>
      <c r="D5" s="398"/>
      <c r="E5" s="398"/>
      <c r="F5" s="399"/>
      <c r="G5" s="406" t="s">
        <v>60</v>
      </c>
      <c r="H5" s="407"/>
      <c r="I5" s="46" t="s">
        <v>126</v>
      </c>
      <c r="J5" s="267" t="s">
        <v>127</v>
      </c>
      <c r="K5" s="482"/>
      <c r="L5" s="482"/>
      <c r="M5" s="482"/>
      <c r="N5" s="483" t="s">
        <v>128</v>
      </c>
      <c r="O5" s="483"/>
      <c r="P5" s="8"/>
      <c r="Q5" s="47" t="s">
        <v>129</v>
      </c>
      <c r="R5" s="410" t="s">
        <v>130</v>
      </c>
      <c r="S5" s="411"/>
      <c r="T5" s="308" t="s">
        <v>61</v>
      </c>
      <c r="U5" s="309"/>
      <c r="V5" s="412"/>
      <c r="W5" s="273">
        <v>45258</v>
      </c>
      <c r="X5" s="274"/>
      <c r="Y5" s="274"/>
      <c r="Z5" s="275"/>
      <c r="AA5" s="271" t="s">
        <v>62</v>
      </c>
      <c r="AB5" s="272"/>
      <c r="AC5" s="394">
        <v>2024</v>
      </c>
      <c r="AD5" s="395"/>
      <c r="AE5" s="396"/>
      <c r="AF5" s="9"/>
      <c r="AG5" s="9"/>
      <c r="AH5" s="9"/>
      <c r="AI5" s="9"/>
      <c r="AJ5" s="9"/>
      <c r="AK5" s="9"/>
      <c r="AL5" s="9"/>
      <c r="AM5" s="9"/>
      <c r="AN5" s="9"/>
      <c r="AO5" s="9"/>
      <c r="AP5" s="9"/>
      <c r="AQ5" s="9"/>
      <c r="AR5" s="9"/>
      <c r="AS5" s="9"/>
      <c r="AT5" s="9"/>
      <c r="AU5" s="9"/>
      <c r="AV5" s="9"/>
      <c r="AW5" s="9"/>
      <c r="AX5" s="9"/>
      <c r="AY5" s="9"/>
      <c r="AZ5" s="9"/>
      <c r="BA5" s="9"/>
      <c r="BB5" s="10"/>
    </row>
    <row r="6" spans="1:54" ht="24" customHeight="1">
      <c r="A6" s="397" t="s">
        <v>131</v>
      </c>
      <c r="B6" s="398"/>
      <c r="C6" s="398"/>
      <c r="D6" s="398"/>
      <c r="E6" s="398"/>
      <c r="F6" s="399"/>
      <c r="G6" s="479" t="s">
        <v>132</v>
      </c>
      <c r="H6" s="480"/>
      <c r="I6" s="480"/>
      <c r="J6" s="480"/>
      <c r="K6" s="480"/>
      <c r="L6" s="480"/>
      <c r="M6" s="480"/>
      <c r="N6" s="480"/>
      <c r="O6" s="481"/>
      <c r="P6" s="48" t="s">
        <v>133</v>
      </c>
      <c r="Q6" s="403"/>
      <c r="R6" s="404"/>
      <c r="S6" s="404"/>
      <c r="T6" s="404"/>
      <c r="U6" s="404"/>
      <c r="V6" s="404"/>
      <c r="W6" s="404"/>
      <c r="X6" s="404"/>
      <c r="Y6" s="404"/>
      <c r="Z6" s="404"/>
      <c r="AA6" s="404"/>
      <c r="AB6" s="404"/>
      <c r="AC6" s="404"/>
      <c r="AD6" s="404"/>
      <c r="AE6" s="405"/>
      <c r="AF6" s="49"/>
      <c r="AG6" s="49"/>
      <c r="AH6" s="49"/>
      <c r="AI6" s="49"/>
      <c r="AJ6" s="49"/>
      <c r="AK6" s="49"/>
      <c r="AL6" s="49"/>
      <c r="AM6" s="49"/>
      <c r="AN6" s="49"/>
      <c r="AO6" s="49"/>
      <c r="AP6" s="49"/>
      <c r="AQ6" s="49"/>
      <c r="AR6" s="49"/>
      <c r="AS6" s="49"/>
      <c r="AT6" s="49"/>
      <c r="AU6" s="49"/>
      <c r="AV6" s="49"/>
      <c r="AW6" s="49"/>
      <c r="AX6" s="49"/>
      <c r="AY6" s="49"/>
      <c r="AZ6" s="49"/>
      <c r="BA6" s="49"/>
      <c r="BB6" s="50"/>
    </row>
    <row r="7" spans="1:54" ht="16">
      <c r="A7" s="291" t="s">
        <v>37</v>
      </c>
      <c r="B7" s="295" t="s">
        <v>38</v>
      </c>
      <c r="C7" s="296"/>
      <c r="D7" s="296"/>
      <c r="E7" s="296"/>
      <c r="F7" s="296"/>
      <c r="G7" s="296"/>
      <c r="H7" s="297"/>
      <c r="I7" s="307" t="s">
        <v>39</v>
      </c>
      <c r="J7" s="307"/>
      <c r="K7" s="307"/>
      <c r="L7" s="295" t="s">
        <v>40</v>
      </c>
      <c r="M7" s="296"/>
      <c r="N7" s="296"/>
      <c r="O7" s="308" t="s">
        <v>0</v>
      </c>
      <c r="P7" s="309"/>
      <c r="Q7" s="309"/>
      <c r="R7" s="309"/>
      <c r="S7" s="309"/>
      <c r="T7" s="309"/>
      <c r="U7" s="309"/>
      <c r="V7" s="309"/>
      <c r="W7" s="309"/>
      <c r="X7" s="309"/>
      <c r="Y7" s="309"/>
      <c r="Z7" s="309"/>
      <c r="AA7" s="309"/>
      <c r="AB7" s="309"/>
      <c r="AC7" s="309"/>
      <c r="AD7" s="309"/>
      <c r="AE7" s="309"/>
      <c r="AF7" s="309"/>
      <c r="AG7" s="309"/>
      <c r="AH7" s="309"/>
      <c r="AI7" s="309"/>
      <c r="AJ7" s="309"/>
      <c r="AK7" s="309"/>
      <c r="AL7" s="309"/>
      <c r="AM7" s="309"/>
      <c r="AN7" s="309"/>
      <c r="AO7" s="309"/>
      <c r="AP7" s="309"/>
      <c r="AQ7" s="309"/>
      <c r="AR7" s="309"/>
      <c r="AS7" s="307" t="s">
        <v>27</v>
      </c>
      <c r="AT7" s="307" t="s">
        <v>28</v>
      </c>
      <c r="AU7" s="307" t="s">
        <v>29</v>
      </c>
      <c r="AV7" s="307" t="s">
        <v>30</v>
      </c>
      <c r="AW7" s="291" t="s">
        <v>31</v>
      </c>
      <c r="AX7" s="291" t="s">
        <v>32</v>
      </c>
      <c r="AY7" s="291" t="s">
        <v>33</v>
      </c>
      <c r="AZ7" s="291" t="s">
        <v>34</v>
      </c>
      <c r="BA7" s="291" t="s">
        <v>35</v>
      </c>
      <c r="BB7" s="291" t="s">
        <v>36</v>
      </c>
    </row>
    <row r="8" spans="1:54">
      <c r="A8" s="292"/>
      <c r="B8" s="298"/>
      <c r="C8" s="299"/>
      <c r="D8" s="299"/>
      <c r="E8" s="299"/>
      <c r="F8" s="299"/>
      <c r="G8" s="299"/>
      <c r="H8" s="300"/>
      <c r="I8" s="307"/>
      <c r="J8" s="307"/>
      <c r="K8" s="307"/>
      <c r="L8" s="298"/>
      <c r="M8" s="299"/>
      <c r="N8" s="299"/>
      <c r="O8" s="294" t="s">
        <v>1</v>
      </c>
      <c r="P8" s="294" t="s">
        <v>2</v>
      </c>
      <c r="Q8" s="295" t="s">
        <v>3</v>
      </c>
      <c r="R8" s="296"/>
      <c r="S8" s="296"/>
      <c r="T8" s="296"/>
      <c r="U8" s="296"/>
      <c r="V8" s="296"/>
      <c r="W8" s="296"/>
      <c r="X8" s="296"/>
      <c r="Y8" s="296"/>
      <c r="Z8" s="296"/>
      <c r="AA8" s="296"/>
      <c r="AB8" s="296"/>
      <c r="AC8" s="296"/>
      <c r="AD8" s="296"/>
      <c r="AE8" s="296"/>
      <c r="AF8" s="296"/>
      <c r="AG8" s="296"/>
      <c r="AH8" s="296"/>
      <c r="AI8" s="296"/>
      <c r="AJ8" s="296"/>
      <c r="AK8" s="296"/>
      <c r="AL8" s="296"/>
      <c r="AM8" s="296"/>
      <c r="AN8" s="296"/>
      <c r="AO8" s="297"/>
      <c r="AP8" s="301" t="s">
        <v>4</v>
      </c>
      <c r="AQ8" s="291" t="s">
        <v>5</v>
      </c>
      <c r="AR8" s="304" t="s">
        <v>6</v>
      </c>
      <c r="AS8" s="307"/>
      <c r="AT8" s="307"/>
      <c r="AU8" s="307"/>
      <c r="AV8" s="307"/>
      <c r="AW8" s="292"/>
      <c r="AX8" s="292"/>
      <c r="AY8" s="292"/>
      <c r="AZ8" s="292"/>
      <c r="BA8" s="292"/>
      <c r="BB8" s="292"/>
    </row>
    <row r="9" spans="1:54">
      <c r="A9" s="292"/>
      <c r="B9" s="291" t="s">
        <v>41</v>
      </c>
      <c r="C9" s="390" t="s">
        <v>42</v>
      </c>
      <c r="D9" s="391"/>
      <c r="E9" s="391"/>
      <c r="F9" s="391"/>
      <c r="G9" s="392"/>
      <c r="H9" s="393" t="s">
        <v>43</v>
      </c>
      <c r="I9" s="291" t="s">
        <v>44</v>
      </c>
      <c r="J9" s="291" t="s">
        <v>45</v>
      </c>
      <c r="K9" s="291" t="s">
        <v>46</v>
      </c>
      <c r="L9" s="291" t="s">
        <v>47</v>
      </c>
      <c r="M9" s="291" t="s">
        <v>28</v>
      </c>
      <c r="N9" s="291" t="s">
        <v>48</v>
      </c>
      <c r="O9" s="294"/>
      <c r="P9" s="294"/>
      <c r="Q9" s="298"/>
      <c r="R9" s="299"/>
      <c r="S9" s="299"/>
      <c r="T9" s="299"/>
      <c r="U9" s="299"/>
      <c r="V9" s="299"/>
      <c r="W9" s="299"/>
      <c r="X9" s="299"/>
      <c r="Y9" s="299"/>
      <c r="Z9" s="299"/>
      <c r="AA9" s="299"/>
      <c r="AB9" s="299"/>
      <c r="AC9" s="299"/>
      <c r="AD9" s="299"/>
      <c r="AE9" s="299"/>
      <c r="AF9" s="299"/>
      <c r="AG9" s="299"/>
      <c r="AH9" s="299"/>
      <c r="AI9" s="299"/>
      <c r="AJ9" s="299"/>
      <c r="AK9" s="299"/>
      <c r="AL9" s="299"/>
      <c r="AM9" s="299"/>
      <c r="AN9" s="299"/>
      <c r="AO9" s="300"/>
      <c r="AP9" s="302"/>
      <c r="AQ9" s="292"/>
      <c r="AR9" s="305"/>
      <c r="AS9" s="307"/>
      <c r="AT9" s="307"/>
      <c r="AU9" s="307"/>
      <c r="AV9" s="307"/>
      <c r="AW9" s="292"/>
      <c r="AX9" s="292"/>
      <c r="AY9" s="292"/>
      <c r="AZ9" s="292"/>
      <c r="BA9" s="292"/>
      <c r="BB9" s="292"/>
    </row>
    <row r="10" spans="1:54" ht="78">
      <c r="A10" s="292"/>
      <c r="B10" s="292"/>
      <c r="C10" s="52" t="s">
        <v>49</v>
      </c>
      <c r="D10" s="52" t="s">
        <v>50</v>
      </c>
      <c r="E10" s="52" t="s">
        <v>51</v>
      </c>
      <c r="F10" s="52" t="s">
        <v>52</v>
      </c>
      <c r="G10" s="53" t="s">
        <v>53</v>
      </c>
      <c r="H10" s="393"/>
      <c r="I10" s="293"/>
      <c r="J10" s="293"/>
      <c r="K10" s="293"/>
      <c r="L10" s="293"/>
      <c r="M10" s="293"/>
      <c r="N10" s="293"/>
      <c r="O10" s="294"/>
      <c r="P10" s="294"/>
      <c r="Q10" s="13" t="s">
        <v>7</v>
      </c>
      <c r="R10" s="13" t="s">
        <v>8</v>
      </c>
      <c r="S10" s="13" t="s">
        <v>9</v>
      </c>
      <c r="T10" s="13" t="s">
        <v>8</v>
      </c>
      <c r="U10" s="13" t="s">
        <v>10</v>
      </c>
      <c r="V10" s="13" t="s">
        <v>8</v>
      </c>
      <c r="W10" s="13" t="s">
        <v>11</v>
      </c>
      <c r="X10" s="13" t="s">
        <v>8</v>
      </c>
      <c r="Y10" s="13" t="s">
        <v>12</v>
      </c>
      <c r="Z10" s="13" t="s">
        <v>8</v>
      </c>
      <c r="AA10" s="14" t="s">
        <v>13</v>
      </c>
      <c r="AB10" s="13" t="s">
        <v>8</v>
      </c>
      <c r="AC10" s="14" t="s">
        <v>14</v>
      </c>
      <c r="AD10" s="13" t="s">
        <v>8</v>
      </c>
      <c r="AE10" s="13" t="s">
        <v>15</v>
      </c>
      <c r="AF10" s="15" t="s">
        <v>16</v>
      </c>
      <c r="AG10" s="15" t="s">
        <v>17</v>
      </c>
      <c r="AH10" s="15" t="s">
        <v>18</v>
      </c>
      <c r="AI10" s="15" t="s">
        <v>19</v>
      </c>
      <c r="AJ10" s="15" t="s">
        <v>20</v>
      </c>
      <c r="AK10" s="15" t="s">
        <v>21</v>
      </c>
      <c r="AL10" s="15" t="s">
        <v>22</v>
      </c>
      <c r="AM10" s="15" t="s">
        <v>23</v>
      </c>
      <c r="AN10" s="13" t="s">
        <v>24</v>
      </c>
      <c r="AO10" s="15" t="s">
        <v>25</v>
      </c>
      <c r="AP10" s="303"/>
      <c r="AQ10" s="293"/>
      <c r="AR10" s="306"/>
      <c r="AS10" s="307"/>
      <c r="AT10" s="307"/>
      <c r="AU10" s="307"/>
      <c r="AV10" s="307"/>
      <c r="AW10" s="293"/>
      <c r="AX10" s="293"/>
      <c r="AY10" s="293"/>
      <c r="AZ10" s="293"/>
      <c r="BA10" s="293"/>
      <c r="BB10" s="293"/>
    </row>
    <row r="11" spans="1:54" ht="52">
      <c r="A11" s="310">
        <v>1</v>
      </c>
      <c r="B11" s="318" t="s">
        <v>134</v>
      </c>
      <c r="C11" s="310" t="s">
        <v>66</v>
      </c>
      <c r="D11" s="310" t="s">
        <v>66</v>
      </c>
      <c r="E11" s="310" t="s">
        <v>66</v>
      </c>
      <c r="F11" s="310" t="s">
        <v>66</v>
      </c>
      <c r="G11" s="318" t="s">
        <v>54</v>
      </c>
      <c r="H11" s="318" t="s">
        <v>135</v>
      </c>
      <c r="I11" s="321" t="s">
        <v>136</v>
      </c>
      <c r="J11" s="317">
        <f>IF(I11="","",IF(I11="Mas de 1 vez al año",5,IF(I11="Al menos 1 vez en el ultimo año",4,IF(I11="Al menos 1 vez en los ultimos 2 años",3,IF(I11="Al menos 1 vez en los ultimos 5 años",2,IF(I11="No se ha presentado en los ultimos 5 años",1,))))))</f>
        <v>3</v>
      </c>
      <c r="K11" s="315" t="str">
        <f>IF(J11&lt;=0,"",IF(J11&lt;=1,"Rara Vez",IF(J11&lt;=2,"Improbable",IF(J11&lt;=3,"Posible",IF(J11&lt;=4,"Probable","Casi seguro")))))</f>
        <v>Posible</v>
      </c>
      <c r="L11" s="346">
        <f>+'[5]PREGUNTAS DE IMPACTO'!C23</f>
        <v>17</v>
      </c>
      <c r="M11" s="315" t="str">
        <f>IF(L11&lt;=0,"",IF(L11&lt;=5,"Moderado",IF(L11&lt;=11,"Mayor",IF(L11&lt;=20,"Catastrofico","Catastrofico"))))</f>
        <v>Catastrofico</v>
      </c>
      <c r="N11" s="316" t="str">
        <f>IF(OR(AND(K11="RaraVez",M11="Insignificante"),AND(K11="Rara Vez",M11="Menor"),AND(K11="Improbable",M11="Insignificante"),AND(K11="Improbable",M11="Menor")),"Bajo",IF(OR(AND(K11="Rara Vez",M11="Moderado"),AND(K11="Improbable",M11="Moderado"),AND(K11="Posible",M11="Menor"),AND(K11="Probable",M11="Insignificante")),"Moderado",IF(OR(AND(K11="Rara Vez",M11="Mayor"),AND(K11="Improbable",M11="Mayor"),AND(K11="Posible",M11="Moderado"),AND(K11="Probable",M11="Moderado"),AND(K11="Probable",M11="Menor"),AND(K11="Casi seguro",M11="Insignificante"),AND(K11="Casi seguro",M11="Menor")),"Alto",IF(OR(AND(K11="Rara Vez",M11="Catastrofico"),AND(K11="Improbable",M11="Catastrofico"),AND(K11="Posible",M11="Catastrofico"),AND(K11="Posible",M11="Mayor"),AND(K11="Probable",M11="Catastrofico"),AND(K11="Probable",M11="Mayor"),AND(K11="Casi seguro",M11="Moderado"),AND(K11="Casi seguro",M11="Mayor"),AND(K11="Casi seguro",M11="Catastrofico")),"Extremo",""))))</f>
        <v>Extremo</v>
      </c>
      <c r="O11" s="54">
        <v>1</v>
      </c>
      <c r="P11" s="1" t="s">
        <v>137</v>
      </c>
      <c r="Q11" s="21" t="s">
        <v>67</v>
      </c>
      <c r="R11" s="18">
        <f>IF(Q11="","",IF(Q11="Asignado",15,IF(Q11="No Asigando",0,)))</f>
        <v>15</v>
      </c>
      <c r="S11" s="21" t="s">
        <v>68</v>
      </c>
      <c r="T11" s="35">
        <f>IF(S11="","",IF(S11="Adecuado",15,IF(S11="inadecuado",0,)))</f>
        <v>15</v>
      </c>
      <c r="U11" s="21" t="s">
        <v>69</v>
      </c>
      <c r="V11" s="35">
        <f>IF(U11="","",IF(U11="Oportuna",15,IF(U11="inoportuna",0,)))</f>
        <v>15</v>
      </c>
      <c r="W11" s="21" t="s">
        <v>70</v>
      </c>
      <c r="X11" s="35">
        <f>IF(W11="","",IF(W11="Prevenir",15,IF(W11="Detectar",10,IF(W11="No es control",0,))))</f>
        <v>15</v>
      </c>
      <c r="Y11" s="21" t="s">
        <v>71</v>
      </c>
      <c r="Z11" s="35">
        <f>IF(Y11="","",IF(Y11="Confiable",15,IF(Y11="No confiable",0,)))</f>
        <v>15</v>
      </c>
      <c r="AA11" s="21" t="s">
        <v>72</v>
      </c>
      <c r="AB11" s="35">
        <f>IF(AA11="","",IF(AA11="Se investigan y resuelven oportunamente",15,IF(AA11="Nose investigan y resuelven oportunamente",0,)))</f>
        <v>15</v>
      </c>
      <c r="AC11" s="21" t="s">
        <v>73</v>
      </c>
      <c r="AD11" s="35">
        <f>IF(AC11="","",IF(AC11="Completa",10,IF(AC11="Incompleta,No existe",5,)))</f>
        <v>10</v>
      </c>
      <c r="AE11" s="35">
        <f>+R11+T11+V11+X11+Z11+AB11+AD11</f>
        <v>100</v>
      </c>
      <c r="AF11" s="18" t="str">
        <f>IF(AE11&lt;=0,"",IF(AE11=0,"NA",IF(AE11&lt;=85,"Debil",IF(AE11&lt;=95,"Moderado",IF(AE11&lt;=100,"Fuerte","Fuerte")))))</f>
        <v>Fuerte</v>
      </c>
      <c r="AG11" s="2" t="s">
        <v>74</v>
      </c>
      <c r="AH11" s="18" t="str">
        <f>IF(AG11="","",IF(AG11="El control no se ejecuta por parte del responsable","Debil",IF(AG11="El control se ejecuta algunas veces por parte del responsable","Moderado",IF(AG11="El control se ejecuta de manera consistente por parte del responsable","Fuerte",IF(AG11="NA","NA","""")))))</f>
        <v>Fuerte</v>
      </c>
      <c r="AI11" s="22" t="str">
        <f t="shared" ref="AI11:AI65" si="0">IF(OR(AND(AF11="Fuerte",AH11="Fuerte")),"Fuerte",IF(OR(AND(AF11="Fuerte",AH11="Moderado")),"Moderado",IF(OR(AND(AF11="Fuerte",AH11="Debil")),"Debil",IF(OR(AND(AF11="Moderado",AH11="Fuerte")),"Moderado",IF(OR(AND(AF11="Moderado",AH11="Moderado")),"Moderado",IF(OR(AND(AF11="Moderado",AH11="Debil")),"Debil",IF(OR(AND(AF11="Debil",AH11="Fuerte")),"Debil",IF(OR(AND(AF11="Debil",AH11="Moderado")),"Debil",IF(OR(AND(AF11="Debil",AH11="Debil")),"Debil",IF(OR(AND(AH11="NA")),"NA"))))))))))</f>
        <v>Fuerte</v>
      </c>
      <c r="AJ11" s="19">
        <f>IF(AI11="","",IF(AI11="Fuerte",100,IF(AI11="Moderado",50,IF(AI11="Debil",0,))))</f>
        <v>100</v>
      </c>
      <c r="AK11" s="18" t="str">
        <f t="shared" ref="AK11:AK65" si="1">IF(OR(AND(AI11="Fuerte")),"No",IF(OR(AND(AI11="Moderado")),"Si",IF(OR(AND(AI11="Debil")),"Si",IF(OR(AND(AI11="NA")),"NA"))))</f>
        <v>No</v>
      </c>
      <c r="AL11" s="310">
        <f>COUNTA(O11,O12,O13,O14,O15)</f>
        <v>2</v>
      </c>
      <c r="AM11" s="317">
        <f>(+AJ11+AJ12+AJ13+AJ14+AJ15)/AL11</f>
        <v>100</v>
      </c>
      <c r="AN11" s="310" t="str">
        <f>IF(AM11&lt;0,"",IF(AM11&lt;50,"Debil",IF(AM11&lt;=99,"Moderado",IF(AM11&lt;=100,"Fuerte","Fuerte"))))</f>
        <v>Fuerte</v>
      </c>
      <c r="AO11" s="315" t="s">
        <v>26</v>
      </c>
      <c r="AP11" s="338" t="str">
        <f>IF(OR(AND(AN11="Fuerte",AO11="directamente")),"2",IF(OR(AND(AN11="Fuerte",AO11="no disminuye")),"0",IF(OR(AND(AN11="Moderado",AO11="directamente")),"1",IF(OR(AND(AN11="Moderado",AO11="no disminuye")),"0",IF(OR(AND(AN11="Debil",AO11="directamente")),"0",IF(OR(AND(AN11="Debil",AO11="no disminuye")),"0",""))))))</f>
        <v>2</v>
      </c>
      <c r="AQ11" s="341">
        <f>+J11-AP11</f>
        <v>1</v>
      </c>
      <c r="AR11" s="343">
        <f>+J11-AP11</f>
        <v>1</v>
      </c>
      <c r="AS11" s="315" t="str">
        <f>IF(AQ11&lt;-1,"",IF(AQ11&lt;=1,"Rara Vez",IF(AQ11&lt;=2,"Improbable",IF(AQ11&lt;=3,"Posible",IF(AQ11&lt;=4,"Probable","Casi seguro")))))</f>
        <v>Rara Vez</v>
      </c>
      <c r="AT11" s="315" t="str">
        <f>IF(L11&lt;=0,"",IF(L11&lt;=5,"Moderado",IF(L11&lt;=11,"Mayor",IF(L11&lt;=20,"Catastrofico","Catastrofico"))))</f>
        <v>Catastrofico</v>
      </c>
      <c r="AU11" s="328" t="str">
        <f>IF(OR(AND(AS11="RaraVez",AT11="Insignificante"),AND(AS11="Rara Vez",AT11="Menor"),AND(AS11="Improbable",AT11="Insignificante"),AND(AS11="Improbable",AT11="Menor")),"Bajo",IF(OR(AND(AS11="Rara Vez",AT11="Moderado"),AND(AS11="Improbable",AT11="Moderado"),AND(AS11="Posible",AT11="Menor"),AND(AS11="Probable",AT11="Insignificante")),"Moderado",IF(OR(AND(AS11="Rara Vez",AT11="Mayor"),AND(AS11="Improbable",AT11="Mayor"),AND(AS11="Posible",AT11="Moderado"),AND(AS11="Probable",AT11="Moderado"),AND(AS11="Probable",AT11="Menor"),AND(AS11="Casi seguro",AT11="Insignificante"),AND(AS11="Casi seguro",AT11="Menor")),"Alto",IF(OR(AND(AS11="Rara Vez",AT11="Catastrofico"),AND(AS11="Improbable",AT11="Catastrofico"),AND(AS11="Posible",AT11="Catastrofico"),AND(AS11="Posible",AT11="Mayor"),AND(AS11="Probable",AT11="Catastrofico"),AND(AS11="Probable",AT11="Mayor"),AND(AS11="Casi seguro",AT11="Moderado"),AND(AS11="Casi seguro",AT11="Mayor"),AND(AS11="Casi seguro",AT11="Catastrofico")),"Extremo",""))))</f>
        <v>Extremo</v>
      </c>
      <c r="AV11" s="357" t="str">
        <f>IF(AU11="","",IF(AU11="Extremo","Evitar el riesgo",IF(AU11="Alto","Compartir el riesgo",IF(AU11="Moderado","Reducir el riesgo",IF(AU11="Bajo","Reducir el riesgo")))))</f>
        <v>Evitar el riesgo</v>
      </c>
      <c r="AW11" s="474" t="s">
        <v>138</v>
      </c>
      <c r="AX11" s="477">
        <v>45292</v>
      </c>
      <c r="AY11" s="477">
        <v>45657</v>
      </c>
      <c r="AZ11" s="474" t="s">
        <v>139</v>
      </c>
      <c r="BA11" s="474" t="s">
        <v>76</v>
      </c>
      <c r="BB11" s="474" t="s">
        <v>140</v>
      </c>
    </row>
    <row r="12" spans="1:54" ht="84">
      <c r="A12" s="310"/>
      <c r="B12" s="319"/>
      <c r="C12" s="310"/>
      <c r="D12" s="310"/>
      <c r="E12" s="310"/>
      <c r="F12" s="310"/>
      <c r="G12" s="319"/>
      <c r="H12" s="319"/>
      <c r="I12" s="321"/>
      <c r="J12" s="317"/>
      <c r="K12" s="315"/>
      <c r="L12" s="346"/>
      <c r="M12" s="315"/>
      <c r="N12" s="316"/>
      <c r="O12" s="54">
        <v>1</v>
      </c>
      <c r="P12" s="1" t="s">
        <v>141</v>
      </c>
      <c r="Q12" s="21" t="s">
        <v>67</v>
      </c>
      <c r="R12" s="18">
        <f t="shared" ref="R12:R15" si="2">IF(Q12="","",IF(Q12="Asignado",15,IF(Q12="No Asigando",0,)))</f>
        <v>15</v>
      </c>
      <c r="S12" s="21" t="s">
        <v>68</v>
      </c>
      <c r="T12" s="35">
        <f t="shared" ref="T12:T15" si="3">IF(S12="","",IF(S12="Adecuado",15,IF(S12="inadecuado",0,)))</f>
        <v>15</v>
      </c>
      <c r="U12" s="21" t="s">
        <v>69</v>
      </c>
      <c r="V12" s="35">
        <f t="shared" ref="V12:V15" si="4">IF(U12="","",IF(U12="Oportuna",15,IF(U12="inoportuna",0,)))</f>
        <v>15</v>
      </c>
      <c r="W12" s="21" t="s">
        <v>70</v>
      </c>
      <c r="X12" s="35">
        <f t="shared" ref="X12:X15" si="5">IF(W12="","",IF(W12="Prevenir",15,IF(W12="Detectar",10,IF(W12="No es control",0,))))</f>
        <v>15</v>
      </c>
      <c r="Y12" s="21" t="s">
        <v>71</v>
      </c>
      <c r="Z12" s="35">
        <f t="shared" ref="Z12:Z15" si="6">IF(Y12="","",IF(Y12="Confiable",15,IF(Y12="No confiable",0,)))</f>
        <v>15</v>
      </c>
      <c r="AA12" s="21" t="s">
        <v>72</v>
      </c>
      <c r="AB12" s="35">
        <f t="shared" ref="AB12:AB15" si="7">IF(AA12="","",IF(AA12="Se investigan y resuelven oportunamente",15,IF(AA12="Nose investigan y resuelven oportunamente",0,)))</f>
        <v>15</v>
      </c>
      <c r="AC12" s="21" t="s">
        <v>73</v>
      </c>
      <c r="AD12" s="35">
        <f t="shared" ref="AD12:AD15" si="8">IF(AC12="","",IF(AC12="Completa",10,IF(AC12="Incompleta,No existe",5,)))</f>
        <v>10</v>
      </c>
      <c r="AE12" s="35">
        <f t="shared" ref="AE12:AE15" si="9">+R12+T12+V12+X12+Z12+AB12+AD12</f>
        <v>100</v>
      </c>
      <c r="AF12" s="18" t="str">
        <f t="shared" ref="AF12:AF15" si="10">IF(AE12&lt;=0,"",IF(AE12=0,"NA",IF(AE12&lt;=85,"Debil",IF(AE12&lt;=95,"Moderado",IF(AE12&lt;=100,"Fuerte","Fuerte")))))</f>
        <v>Fuerte</v>
      </c>
      <c r="AG12" s="2" t="s">
        <v>74</v>
      </c>
      <c r="AH12" s="18" t="str">
        <f t="shared" ref="AH12:AH15" si="11">IF(AG12="","",IF(AG12="El control no se ejecuta por parte del responsable","Debil",IF(AG12="El control se ejecuta algunas veces por parte del responsable","Moderado",IF(AG12="El control se ejecuta de manera consistente por parte del responsable","Fuerte",IF(AG12="NA","NA","""")))))</f>
        <v>Fuerte</v>
      </c>
      <c r="AI12" s="22" t="str">
        <f t="shared" si="0"/>
        <v>Fuerte</v>
      </c>
      <c r="AJ12" s="19">
        <f t="shared" ref="AJ12:AJ15" si="12">IF(AI12="","",IF(AI12="Fuerte",100,IF(AI12="Moderado",50,IF(AI12="Debil",0,))))</f>
        <v>100</v>
      </c>
      <c r="AK12" s="18" t="str">
        <f t="shared" si="1"/>
        <v>No</v>
      </c>
      <c r="AL12" s="310"/>
      <c r="AM12" s="317"/>
      <c r="AN12" s="310"/>
      <c r="AO12" s="315"/>
      <c r="AP12" s="339"/>
      <c r="AQ12" s="342"/>
      <c r="AR12" s="344"/>
      <c r="AS12" s="315"/>
      <c r="AT12" s="315"/>
      <c r="AU12" s="329"/>
      <c r="AV12" s="358" t="str">
        <f t="shared" ref="AV12:AV15" si="13">IF(AU12="","",IF(AU12="El control no se ejecuta por parte del responsable","Debil",IF(AU12="El control se ejecuta algunas veces por parte del responsable","Moderado",IF(AU12="El control se ejecuta de manera consistente por parte del responsable","Fuerte","Fuerte"))))</f>
        <v/>
      </c>
      <c r="AW12" s="475"/>
      <c r="AX12" s="475"/>
      <c r="AY12" s="475"/>
      <c r="AZ12" s="475"/>
      <c r="BA12" s="475"/>
      <c r="BB12" s="475"/>
    </row>
    <row r="13" spans="1:54">
      <c r="A13" s="310"/>
      <c r="B13" s="319"/>
      <c r="C13" s="310"/>
      <c r="D13" s="310"/>
      <c r="E13" s="310"/>
      <c r="F13" s="310"/>
      <c r="G13" s="319"/>
      <c r="H13" s="319"/>
      <c r="I13" s="321"/>
      <c r="J13" s="317"/>
      <c r="K13" s="315"/>
      <c r="L13" s="346"/>
      <c r="M13" s="315"/>
      <c r="N13" s="316"/>
      <c r="O13" s="54"/>
      <c r="P13" s="1"/>
      <c r="Q13" s="21" t="s">
        <v>63</v>
      </c>
      <c r="R13" s="18">
        <f t="shared" si="2"/>
        <v>0</v>
      </c>
      <c r="S13" s="21" t="s">
        <v>63</v>
      </c>
      <c r="T13" s="35">
        <f t="shared" si="3"/>
        <v>0</v>
      </c>
      <c r="U13" s="21" t="s">
        <v>63</v>
      </c>
      <c r="V13" s="35">
        <f t="shared" si="4"/>
        <v>0</v>
      </c>
      <c r="W13" s="21" t="s">
        <v>63</v>
      </c>
      <c r="X13" s="35">
        <f t="shared" si="5"/>
        <v>0</v>
      </c>
      <c r="Y13" s="21" t="s">
        <v>63</v>
      </c>
      <c r="Z13" s="35">
        <f t="shared" si="6"/>
        <v>0</v>
      </c>
      <c r="AA13" s="21" t="s">
        <v>63</v>
      </c>
      <c r="AB13" s="35">
        <f t="shared" si="7"/>
        <v>0</v>
      </c>
      <c r="AC13" s="21" t="s">
        <v>63</v>
      </c>
      <c r="AD13" s="35">
        <f t="shared" si="8"/>
        <v>0</v>
      </c>
      <c r="AE13" s="35">
        <f t="shared" si="9"/>
        <v>0</v>
      </c>
      <c r="AF13" s="18" t="str">
        <f t="shared" si="10"/>
        <v/>
      </c>
      <c r="AG13" s="2" t="s">
        <v>63</v>
      </c>
      <c r="AH13" s="18" t="str">
        <f t="shared" si="11"/>
        <v>NA</v>
      </c>
      <c r="AI13" s="22" t="str">
        <f t="shared" si="0"/>
        <v>NA</v>
      </c>
      <c r="AJ13" s="19">
        <f t="shared" si="12"/>
        <v>0</v>
      </c>
      <c r="AK13" s="18" t="str">
        <f t="shared" si="1"/>
        <v>NA</v>
      </c>
      <c r="AL13" s="310"/>
      <c r="AM13" s="317"/>
      <c r="AN13" s="310"/>
      <c r="AO13" s="315"/>
      <c r="AP13" s="339"/>
      <c r="AQ13" s="342"/>
      <c r="AR13" s="344"/>
      <c r="AS13" s="315"/>
      <c r="AT13" s="315"/>
      <c r="AU13" s="329"/>
      <c r="AV13" s="358" t="str">
        <f t="shared" si="13"/>
        <v/>
      </c>
      <c r="AW13" s="475"/>
      <c r="AX13" s="475"/>
      <c r="AY13" s="475"/>
      <c r="AZ13" s="475"/>
      <c r="BA13" s="475"/>
      <c r="BB13" s="475"/>
    </row>
    <row r="14" spans="1:54">
      <c r="A14" s="310"/>
      <c r="B14" s="319"/>
      <c r="C14" s="310"/>
      <c r="D14" s="310"/>
      <c r="E14" s="310"/>
      <c r="F14" s="310"/>
      <c r="G14" s="319"/>
      <c r="H14" s="319"/>
      <c r="I14" s="321"/>
      <c r="J14" s="317"/>
      <c r="K14" s="315"/>
      <c r="L14" s="346"/>
      <c r="M14" s="315"/>
      <c r="N14" s="316"/>
      <c r="O14" s="54"/>
      <c r="P14" s="1"/>
      <c r="Q14" s="21" t="s">
        <v>63</v>
      </c>
      <c r="R14" s="18">
        <f t="shared" si="2"/>
        <v>0</v>
      </c>
      <c r="S14" s="21" t="s">
        <v>63</v>
      </c>
      <c r="T14" s="35">
        <f t="shared" si="3"/>
        <v>0</v>
      </c>
      <c r="U14" s="21" t="s">
        <v>63</v>
      </c>
      <c r="V14" s="35">
        <f t="shared" si="4"/>
        <v>0</v>
      </c>
      <c r="W14" s="21" t="s">
        <v>63</v>
      </c>
      <c r="X14" s="35">
        <f t="shared" si="5"/>
        <v>0</v>
      </c>
      <c r="Y14" s="21" t="s">
        <v>63</v>
      </c>
      <c r="Z14" s="35">
        <f t="shared" si="6"/>
        <v>0</v>
      </c>
      <c r="AA14" s="21" t="s">
        <v>63</v>
      </c>
      <c r="AB14" s="35">
        <f t="shared" si="7"/>
        <v>0</v>
      </c>
      <c r="AC14" s="21" t="s">
        <v>63</v>
      </c>
      <c r="AD14" s="35">
        <f t="shared" si="8"/>
        <v>0</v>
      </c>
      <c r="AE14" s="35">
        <f t="shared" si="9"/>
        <v>0</v>
      </c>
      <c r="AF14" s="18" t="str">
        <f t="shared" si="10"/>
        <v/>
      </c>
      <c r="AG14" s="2" t="s">
        <v>63</v>
      </c>
      <c r="AH14" s="18" t="str">
        <f t="shared" si="11"/>
        <v>NA</v>
      </c>
      <c r="AI14" s="22" t="str">
        <f t="shared" si="0"/>
        <v>NA</v>
      </c>
      <c r="AJ14" s="19">
        <f t="shared" si="12"/>
        <v>0</v>
      </c>
      <c r="AK14" s="18" t="str">
        <f t="shared" si="1"/>
        <v>NA</v>
      </c>
      <c r="AL14" s="310"/>
      <c r="AM14" s="317"/>
      <c r="AN14" s="310"/>
      <c r="AO14" s="315"/>
      <c r="AP14" s="339"/>
      <c r="AQ14" s="342"/>
      <c r="AR14" s="344"/>
      <c r="AS14" s="315"/>
      <c r="AT14" s="315"/>
      <c r="AU14" s="329"/>
      <c r="AV14" s="358" t="str">
        <f t="shared" si="13"/>
        <v/>
      </c>
      <c r="AW14" s="475"/>
      <c r="AX14" s="475"/>
      <c r="AY14" s="475"/>
      <c r="AZ14" s="475"/>
      <c r="BA14" s="475"/>
      <c r="BB14" s="475"/>
    </row>
    <row r="15" spans="1:54">
      <c r="A15" s="310"/>
      <c r="B15" s="320"/>
      <c r="C15" s="310"/>
      <c r="D15" s="310"/>
      <c r="E15" s="310"/>
      <c r="F15" s="310"/>
      <c r="G15" s="320"/>
      <c r="H15" s="320"/>
      <c r="I15" s="321"/>
      <c r="J15" s="317"/>
      <c r="K15" s="315"/>
      <c r="L15" s="346"/>
      <c r="M15" s="315"/>
      <c r="N15" s="316"/>
      <c r="O15" s="54"/>
      <c r="P15" s="55"/>
      <c r="Q15" s="21" t="s">
        <v>63</v>
      </c>
      <c r="R15" s="18">
        <f t="shared" si="2"/>
        <v>0</v>
      </c>
      <c r="S15" s="21" t="s">
        <v>63</v>
      </c>
      <c r="T15" s="35">
        <f t="shared" si="3"/>
        <v>0</v>
      </c>
      <c r="U15" s="21" t="s">
        <v>63</v>
      </c>
      <c r="V15" s="35">
        <f t="shared" si="4"/>
        <v>0</v>
      </c>
      <c r="W15" s="21" t="s">
        <v>63</v>
      </c>
      <c r="X15" s="35">
        <f t="shared" si="5"/>
        <v>0</v>
      </c>
      <c r="Y15" s="21" t="s">
        <v>63</v>
      </c>
      <c r="Z15" s="35">
        <f t="shared" si="6"/>
        <v>0</v>
      </c>
      <c r="AA15" s="21" t="s">
        <v>63</v>
      </c>
      <c r="AB15" s="35">
        <f t="shared" si="7"/>
        <v>0</v>
      </c>
      <c r="AC15" s="21" t="s">
        <v>63</v>
      </c>
      <c r="AD15" s="35">
        <f t="shared" si="8"/>
        <v>0</v>
      </c>
      <c r="AE15" s="35">
        <f t="shared" si="9"/>
        <v>0</v>
      </c>
      <c r="AF15" s="18" t="str">
        <f t="shared" si="10"/>
        <v/>
      </c>
      <c r="AG15" s="2" t="s">
        <v>63</v>
      </c>
      <c r="AH15" s="18" t="str">
        <f t="shared" si="11"/>
        <v>NA</v>
      </c>
      <c r="AI15" s="22" t="str">
        <f t="shared" si="0"/>
        <v>NA</v>
      </c>
      <c r="AJ15" s="19">
        <f t="shared" si="12"/>
        <v>0</v>
      </c>
      <c r="AK15" s="18" t="str">
        <f t="shared" si="1"/>
        <v>NA</v>
      </c>
      <c r="AL15" s="310"/>
      <c r="AM15" s="317"/>
      <c r="AN15" s="310"/>
      <c r="AO15" s="315"/>
      <c r="AP15" s="340"/>
      <c r="AQ15" s="342"/>
      <c r="AR15" s="345"/>
      <c r="AS15" s="315"/>
      <c r="AT15" s="315"/>
      <c r="AU15" s="330"/>
      <c r="AV15" s="359" t="str">
        <f t="shared" si="13"/>
        <v/>
      </c>
      <c r="AW15" s="476"/>
      <c r="AX15" s="476"/>
      <c r="AY15" s="476"/>
      <c r="AZ15" s="476"/>
      <c r="BA15" s="476"/>
      <c r="BB15" s="476"/>
    </row>
    <row r="16" spans="1:54" ht="65">
      <c r="A16" s="310">
        <v>2</v>
      </c>
      <c r="B16" s="318" t="s">
        <v>142</v>
      </c>
      <c r="C16" s="310" t="s">
        <v>66</v>
      </c>
      <c r="D16" s="310" t="s">
        <v>66</v>
      </c>
      <c r="E16" s="310" t="s">
        <v>66</v>
      </c>
      <c r="F16" s="310" t="s">
        <v>66</v>
      </c>
      <c r="G16" s="318" t="s">
        <v>54</v>
      </c>
      <c r="H16" s="56" t="s">
        <v>143</v>
      </c>
      <c r="I16" s="321" t="s">
        <v>86</v>
      </c>
      <c r="J16" s="317">
        <f>IF(I16="","",IF(I16="Mas de 1 vez al año",5,IF(I16="Al menos 1 vez en el ultimo año",4,IF(I16="Al menos 1 vez en los ultimos 2 años",3,IF(I16="Al menos 1 vez en los ultimos 5 años",2,IF(I16="No se ha presentado en los ultimos 5 años",1,))))))</f>
        <v>2</v>
      </c>
      <c r="K16" s="315" t="str">
        <f>IF(J16&lt;=0,"",IF(J16&lt;=1,"Rara Vez",IF(J16&lt;=2,"Improbable",IF(J16&lt;=3,"Posible",IF(J16&lt;=4,"Probable","Casi seguro")))))</f>
        <v>Improbable</v>
      </c>
      <c r="L16" s="346">
        <f>+'[5]PREGUNTAS DE IMPACTO'!F23</f>
        <v>10</v>
      </c>
      <c r="M16" s="315" t="str">
        <f>IF(L16&lt;=0,"",IF(L16&lt;=5,"Moderado",IF(L16&lt;=11,"Mayor",IF(L16&lt;=20,"Catastrofico","Catastrofico"))))</f>
        <v>Mayor</v>
      </c>
      <c r="N16" s="316" t="str">
        <f>IF(OR(AND(K16="RaraVez",M16="Insignificante"),AND(K16="Rara Vez",M16="Menor"),AND(K16="Improbable",M16="Insignificante"),AND(K16="Improbable",M16="Menor")),"Bajo",IF(OR(AND(K16="Rara Vez",M16="Moderado"),AND(K16="Improbable",M16="Moderado"),AND(K16="Posible",M16="Menor"),AND(K16="Probable",M16="Insignificante")),"Moderado",IF(OR(AND(K16="Rara Vez",M16="Mayor"),AND(K16="Improbable",M16="Mayor"),AND(K16="Posible",M16="Moderado"),AND(K16="Probable",M16="Moderado"),AND(K16="Probable",M16="Menor"),AND(K16="Casi seguro",M16="Insignificante"),AND(K16="Casi seguro",M16="Menor")),"Alto",IF(OR(AND(K16="Rara Vez",M16="Catastrofico"),AND(K16="Improbable",M16="Catastrofico"),AND(K16="Posible",M16="Catastrofico"),AND(K16="Posible",M16="Mayor"),AND(K16="Probable",M16="Catastrofico"),AND(K16="Probable",M16="Mayor"),AND(K16="Casi seguro",M16="Moderado"),AND(K16="Casi seguro",M16="Mayor"),AND(K16="Casi seguro",M16="Catastrofico")),"Extremo",""))))</f>
        <v>Alto</v>
      </c>
      <c r="O16" s="54">
        <v>1</v>
      </c>
      <c r="P16" s="1" t="s">
        <v>144</v>
      </c>
      <c r="Q16" s="21" t="s">
        <v>67</v>
      </c>
      <c r="R16" s="18">
        <f>IF(Q16="","",IF(Q16="Asignado",15,IF(Q16="No Asigando",0,)))</f>
        <v>15</v>
      </c>
      <c r="S16" s="21" t="s">
        <v>68</v>
      </c>
      <c r="T16" s="35">
        <f>IF(S16="","",IF(S16="Adecuado",15,IF(S16="inadecuado",0,)))</f>
        <v>15</v>
      </c>
      <c r="U16" s="21" t="s">
        <v>69</v>
      </c>
      <c r="V16" s="35">
        <f>IF(U16="","",IF(U16="Oportuna",15,IF(U16="inoportuna",0,)))</f>
        <v>15</v>
      </c>
      <c r="W16" s="21" t="s">
        <v>70</v>
      </c>
      <c r="X16" s="35">
        <f>IF(W16="","",IF(W16="Prevenir",15,IF(W16="Detectar",10,IF(W16="No es control",0,))))</f>
        <v>15</v>
      </c>
      <c r="Y16" s="21" t="s">
        <v>71</v>
      </c>
      <c r="Z16" s="35">
        <f>IF(Y16="","",IF(Y16="Confiable",15,IF(Y16="No confiable",0,)))</f>
        <v>15</v>
      </c>
      <c r="AA16" s="21" t="s">
        <v>72</v>
      </c>
      <c r="AB16" s="35">
        <f>IF(AA16="","",IF(AA16="Se investigan y resuelven oportunamente",15,IF(AA16="Nose investigan y resuelven oportunamente",0,)))</f>
        <v>15</v>
      </c>
      <c r="AC16" s="21" t="s">
        <v>73</v>
      </c>
      <c r="AD16" s="35">
        <f>IF(AC16="","",IF(AC16="Completa",10,IF(AC16="Incompleta,No existe",5,)))</f>
        <v>10</v>
      </c>
      <c r="AE16" s="35">
        <f>+R16+T16+V16+X16+Z16+AB16+AD16</f>
        <v>100</v>
      </c>
      <c r="AF16" s="18" t="str">
        <f>IF(AE16&lt;=0,"",IF(AE16=0,"NA",IF(AE16&lt;=85,"Debil",IF(AE16&lt;=95,"Moderado",IF(AE16&lt;=100,"Fuerte","Fuerte")))))</f>
        <v>Fuerte</v>
      </c>
      <c r="AG16" s="2" t="s">
        <v>74</v>
      </c>
      <c r="AH16" s="18" t="str">
        <f>IF(AG16="","",IF(AG16="El control no se ejecuta por parte del responsable","Debil",IF(AG16="El control se ejecuta algunas veces por parte del responsable","Moderado",IF(AG16="El control se ejecuta de manera consistente por parte del responsable","Fuerte",IF(AG16="NA","NA","""")))))</f>
        <v>Fuerte</v>
      </c>
      <c r="AI16" s="22" t="str">
        <f t="shared" si="0"/>
        <v>Fuerte</v>
      </c>
      <c r="AJ16" s="19">
        <f>IF(AI16="","",IF(AI16="Fuerte",100,IF(AI16="Moderado",50,IF(AI16="Debil",0,))))</f>
        <v>100</v>
      </c>
      <c r="AK16" s="18" t="str">
        <f t="shared" si="1"/>
        <v>No</v>
      </c>
      <c r="AL16" s="310">
        <f>COUNTA(O16,O17,O18,O19,O20)</f>
        <v>2</v>
      </c>
      <c r="AM16" s="317">
        <f>(+AJ16+AJ17+AJ18+AJ19+AJ20)/AL16</f>
        <v>75</v>
      </c>
      <c r="AN16" s="310" t="str">
        <f>IF(AM16&lt;0,"",IF(AM16&lt;50,"Debil",IF(AM16&lt;=99,"Moderado",IF(AM16&lt;=100,"Fuerte","Fuerte"))))</f>
        <v>Moderado</v>
      </c>
      <c r="AO16" s="315" t="s">
        <v>26</v>
      </c>
      <c r="AP16" s="338" t="str">
        <f>IF(OR(AND(AN16="Fuerte",AO16="directamente")),"2",IF(OR(AND(AN16="Fuerte",AO16="no disminuye")),"0",IF(OR(AND(AN16="Moderado",AO16="directamente")),"1",IF(OR(AND(AN16="Moderado",AO16="no disminuye")),"0",IF(OR(AND(AN16="Debil",AO16="directamente")),"0",IF(OR(AND(AN16="Debil",AO16="no disminuye")),"0",""))))))</f>
        <v>1</v>
      </c>
      <c r="AQ16" s="341">
        <f>+J16-AP16</f>
        <v>1</v>
      </c>
      <c r="AR16" s="343">
        <f>+J16-AP16</f>
        <v>1</v>
      </c>
      <c r="AS16" s="315" t="str">
        <f>IF(AQ16&lt;-1,"",IF(AQ16&lt;=1,"Rara Vez",IF(AQ16&lt;=2,"Improbable",IF(AQ16&lt;=3,"Posible",IF(AQ16&lt;=4,"Probable","Casi seguro")))))</f>
        <v>Rara Vez</v>
      </c>
      <c r="AT16" s="315" t="str">
        <f>IF(L16&lt;=0,"",IF(L16&lt;=5,"Moderado",IF(L16&lt;=11,"Mayor",IF(L16&lt;=20,"Catastrofico","Catastrofico"))))</f>
        <v>Mayor</v>
      </c>
      <c r="AU16" s="328" t="str">
        <f>IF(OR(AND(AS16="RaraVez",AT16="Insignificante"),AND(AS16="Rara Vez",AT16="Menor"),AND(AS16="Improbable",AT16="Insignificante"),AND(AS16="Improbable",AT16="Menor")),"Bajo",IF(OR(AND(AS16="Rara Vez",AT16="Moderado"),AND(AS16="Improbable",AT16="Moderado"),AND(AS16="Posible",AT16="Menor"),AND(AS16="Probable",AT16="Insignificante")),"Moderado",IF(OR(AND(AS16="Rara Vez",AT16="Mayor"),AND(AS16="Improbable",AT16="Mayor"),AND(AS16="Posible",AT16="Moderado"),AND(AS16="Probable",AT16="Moderado"),AND(AS16="Probable",AT16="Menor"),AND(AS16="Casi seguro",AT16="Insignificante"),AND(AS16="Casi seguro",AT16="Menor")),"Alto",IF(OR(AND(AS16="Rara Vez",AT16="Catastrofico"),AND(AS16="Improbable",AT16="Catastrofico"),AND(AS16="Posible",AT16="Catastrofico"),AND(AS16="Posible",AT16="Mayor"),AND(AS16="Probable",AT16="Catastrofico"),AND(AS16="Probable",AT16="Mayor"),AND(AS16="Casi seguro",AT16="Moderado"),AND(AS16="Casi seguro",AT16="Mayor"),AND(AS16="Casi seguro",AT16="Catastrofico")),"Extremo",""))))</f>
        <v>Alto</v>
      </c>
      <c r="AV16" s="357" t="str">
        <f>IF(AU16="","",IF(AU16="Extremo","Evitar el riesgo",IF(AU16="Alto","Compartir el riesgo",IF(AU16="Moderado","Reducir el riesgo",IF(AU16="Bajo","Reducir el riesgo")))))</f>
        <v>Compartir el riesgo</v>
      </c>
      <c r="AW16" s="474" t="s">
        <v>145</v>
      </c>
      <c r="AX16" s="477">
        <v>45292</v>
      </c>
      <c r="AY16" s="477">
        <v>45657</v>
      </c>
      <c r="AZ16" s="474" t="s">
        <v>146</v>
      </c>
      <c r="BA16" s="474" t="s">
        <v>76</v>
      </c>
      <c r="BB16" s="474" t="s">
        <v>147</v>
      </c>
    </row>
    <row r="17" spans="1:54" ht="84">
      <c r="A17" s="310"/>
      <c r="B17" s="319"/>
      <c r="C17" s="310"/>
      <c r="D17" s="310"/>
      <c r="E17" s="310"/>
      <c r="F17" s="310"/>
      <c r="G17" s="319"/>
      <c r="H17" s="56" t="s">
        <v>148</v>
      </c>
      <c r="I17" s="321"/>
      <c r="J17" s="317"/>
      <c r="K17" s="315"/>
      <c r="L17" s="346"/>
      <c r="M17" s="315"/>
      <c r="N17" s="316"/>
      <c r="O17" s="54">
        <v>1</v>
      </c>
      <c r="P17" s="1" t="s">
        <v>149</v>
      </c>
      <c r="Q17" s="21" t="s">
        <v>67</v>
      </c>
      <c r="R17" s="18">
        <f t="shared" ref="R17:R20" si="14">IF(Q17="","",IF(Q17="Asignado",15,IF(Q17="No Asigando",0,)))</f>
        <v>15</v>
      </c>
      <c r="S17" s="21" t="s">
        <v>68</v>
      </c>
      <c r="T17" s="35">
        <f t="shared" ref="T17:T20" si="15">IF(S17="","",IF(S17="Adecuado",15,IF(S17="inadecuado",0,)))</f>
        <v>15</v>
      </c>
      <c r="U17" s="21" t="s">
        <v>69</v>
      </c>
      <c r="V17" s="35">
        <f t="shared" ref="V17:V20" si="16">IF(U17="","",IF(U17="Oportuna",15,IF(U17="inoportuna",0,)))</f>
        <v>15</v>
      </c>
      <c r="W17" s="21" t="s">
        <v>150</v>
      </c>
      <c r="X17" s="35">
        <f t="shared" ref="X17:X20" si="17">IF(W17="","",IF(W17="Prevenir",15,IF(W17="Detectar",10,IF(W17="No es control",0,))))</f>
        <v>10</v>
      </c>
      <c r="Y17" s="21" t="s">
        <v>71</v>
      </c>
      <c r="Z17" s="35">
        <f t="shared" ref="Z17:Z20" si="18">IF(Y17="","",IF(Y17="Confiable",15,IF(Y17="No confiable",0,)))</f>
        <v>15</v>
      </c>
      <c r="AA17" s="21" t="s">
        <v>72</v>
      </c>
      <c r="AB17" s="35">
        <f t="shared" ref="AB17:AB20" si="19">IF(AA17="","",IF(AA17="Se investigan y resuelven oportunamente",15,IF(AA17="Nose investigan y resuelven oportunamente",0,)))</f>
        <v>15</v>
      </c>
      <c r="AC17" s="21" t="s">
        <v>73</v>
      </c>
      <c r="AD17" s="35">
        <f t="shared" ref="AD17:AD20" si="20">IF(AC17="","",IF(AC17="Completa",10,IF(AC17="Incompleta,No existe",5,)))</f>
        <v>10</v>
      </c>
      <c r="AE17" s="35">
        <f t="shared" ref="AE17:AE20" si="21">+R17+T17+V17+X17+Z17+AB17+AD17</f>
        <v>95</v>
      </c>
      <c r="AF17" s="18" t="str">
        <f t="shared" ref="AF17:AF20" si="22">IF(AE17&lt;=0,"",IF(AE17=0,"NA",IF(AE17&lt;=85,"Debil",IF(AE17&lt;=95,"Moderado",IF(AE17&lt;=100,"Fuerte","Fuerte")))))</f>
        <v>Moderado</v>
      </c>
      <c r="AG17" s="2" t="s">
        <v>74</v>
      </c>
      <c r="AH17" s="18" t="str">
        <f t="shared" ref="AH17:AH20" si="23">IF(AG17="","",IF(AG17="El control no se ejecuta por parte del responsable","Debil",IF(AG17="El control se ejecuta algunas veces por parte del responsable","Moderado",IF(AG17="El control se ejecuta de manera consistente por parte del responsable","Fuerte",IF(AG17="NA","NA","""")))))</f>
        <v>Fuerte</v>
      </c>
      <c r="AI17" s="22" t="str">
        <f t="shared" si="0"/>
        <v>Moderado</v>
      </c>
      <c r="AJ17" s="19">
        <f t="shared" ref="AJ17:AJ20" si="24">IF(AI17="","",IF(AI17="Fuerte",100,IF(AI17="Moderado",50,IF(AI17="Debil",0,))))</f>
        <v>50</v>
      </c>
      <c r="AK17" s="18" t="str">
        <f t="shared" si="1"/>
        <v>Si</v>
      </c>
      <c r="AL17" s="310"/>
      <c r="AM17" s="317"/>
      <c r="AN17" s="310"/>
      <c r="AO17" s="315"/>
      <c r="AP17" s="339"/>
      <c r="AQ17" s="342"/>
      <c r="AR17" s="344"/>
      <c r="AS17" s="315"/>
      <c r="AT17" s="315"/>
      <c r="AU17" s="329"/>
      <c r="AV17" s="358" t="str">
        <f t="shared" ref="AV17:AV20" si="25">IF(AU17="","",IF(AU17="El control no se ejecuta por parte del responsable","Debil",IF(AU17="El control se ejecuta algunas veces por parte del responsable","Moderado",IF(AU17="El control se ejecuta de manera consistente por parte del responsable","Fuerte","Fuerte"))))</f>
        <v/>
      </c>
      <c r="AW17" s="475"/>
      <c r="AX17" s="475"/>
      <c r="AY17" s="475"/>
      <c r="AZ17" s="475"/>
      <c r="BA17" s="475"/>
      <c r="BB17" s="475"/>
    </row>
    <row r="18" spans="1:54">
      <c r="A18" s="310"/>
      <c r="B18" s="319"/>
      <c r="C18" s="310"/>
      <c r="D18" s="310"/>
      <c r="E18" s="310"/>
      <c r="F18" s="310"/>
      <c r="G18" s="319"/>
      <c r="H18" s="478"/>
      <c r="I18" s="321"/>
      <c r="J18" s="317"/>
      <c r="K18" s="315"/>
      <c r="L18" s="346"/>
      <c r="M18" s="315"/>
      <c r="N18" s="316"/>
      <c r="O18" s="54"/>
      <c r="P18" s="1"/>
      <c r="Q18" s="21" t="s">
        <v>63</v>
      </c>
      <c r="R18" s="18">
        <f t="shared" si="14"/>
        <v>0</v>
      </c>
      <c r="S18" s="21" t="s">
        <v>63</v>
      </c>
      <c r="T18" s="35">
        <f t="shared" si="15"/>
        <v>0</v>
      </c>
      <c r="U18" s="21" t="s">
        <v>63</v>
      </c>
      <c r="V18" s="35">
        <f t="shared" si="16"/>
        <v>0</v>
      </c>
      <c r="W18" s="21" t="s">
        <v>63</v>
      </c>
      <c r="X18" s="35">
        <f t="shared" si="17"/>
        <v>0</v>
      </c>
      <c r="Y18" s="21" t="s">
        <v>63</v>
      </c>
      <c r="Z18" s="35">
        <f t="shared" si="18"/>
        <v>0</v>
      </c>
      <c r="AA18" s="21" t="s">
        <v>63</v>
      </c>
      <c r="AB18" s="35">
        <f t="shared" si="19"/>
        <v>0</v>
      </c>
      <c r="AC18" s="21" t="s">
        <v>63</v>
      </c>
      <c r="AD18" s="35">
        <f t="shared" si="20"/>
        <v>0</v>
      </c>
      <c r="AE18" s="35">
        <f t="shared" si="21"/>
        <v>0</v>
      </c>
      <c r="AF18" s="18" t="str">
        <f t="shared" si="22"/>
        <v/>
      </c>
      <c r="AG18" s="2" t="s">
        <v>63</v>
      </c>
      <c r="AH18" s="18" t="str">
        <f t="shared" si="23"/>
        <v>NA</v>
      </c>
      <c r="AI18" s="22" t="str">
        <f t="shared" si="0"/>
        <v>NA</v>
      </c>
      <c r="AJ18" s="19">
        <f t="shared" si="24"/>
        <v>0</v>
      </c>
      <c r="AK18" s="18" t="str">
        <f t="shared" si="1"/>
        <v>NA</v>
      </c>
      <c r="AL18" s="310"/>
      <c r="AM18" s="317"/>
      <c r="AN18" s="310"/>
      <c r="AO18" s="315"/>
      <c r="AP18" s="339"/>
      <c r="AQ18" s="342"/>
      <c r="AR18" s="344"/>
      <c r="AS18" s="315"/>
      <c r="AT18" s="315"/>
      <c r="AU18" s="329"/>
      <c r="AV18" s="358" t="str">
        <f t="shared" si="25"/>
        <v/>
      </c>
      <c r="AW18" s="475"/>
      <c r="AX18" s="475"/>
      <c r="AY18" s="475"/>
      <c r="AZ18" s="475"/>
      <c r="BA18" s="475"/>
      <c r="BB18" s="475"/>
    </row>
    <row r="19" spans="1:54">
      <c r="A19" s="310"/>
      <c r="B19" s="319"/>
      <c r="C19" s="310"/>
      <c r="D19" s="310"/>
      <c r="E19" s="310"/>
      <c r="F19" s="310"/>
      <c r="G19" s="319"/>
      <c r="H19" s="478"/>
      <c r="I19" s="321"/>
      <c r="J19" s="317"/>
      <c r="K19" s="315"/>
      <c r="L19" s="346"/>
      <c r="M19" s="315"/>
      <c r="N19" s="316"/>
      <c r="O19" s="54"/>
      <c r="P19" s="1"/>
      <c r="Q19" s="21" t="s">
        <v>63</v>
      </c>
      <c r="R19" s="18">
        <f t="shared" si="14"/>
        <v>0</v>
      </c>
      <c r="S19" s="21" t="s">
        <v>63</v>
      </c>
      <c r="T19" s="35">
        <f t="shared" si="15"/>
        <v>0</v>
      </c>
      <c r="U19" s="21" t="s">
        <v>63</v>
      </c>
      <c r="V19" s="35">
        <f t="shared" si="16"/>
        <v>0</v>
      </c>
      <c r="W19" s="21" t="s">
        <v>63</v>
      </c>
      <c r="X19" s="35">
        <f t="shared" si="17"/>
        <v>0</v>
      </c>
      <c r="Y19" s="21" t="s">
        <v>63</v>
      </c>
      <c r="Z19" s="35">
        <f t="shared" si="18"/>
        <v>0</v>
      </c>
      <c r="AA19" s="21" t="s">
        <v>63</v>
      </c>
      <c r="AB19" s="35">
        <f t="shared" si="19"/>
        <v>0</v>
      </c>
      <c r="AC19" s="21" t="s">
        <v>63</v>
      </c>
      <c r="AD19" s="35">
        <f t="shared" si="20"/>
        <v>0</v>
      </c>
      <c r="AE19" s="35">
        <f t="shared" si="21"/>
        <v>0</v>
      </c>
      <c r="AF19" s="18" t="str">
        <f t="shared" si="22"/>
        <v/>
      </c>
      <c r="AG19" s="2" t="s">
        <v>63</v>
      </c>
      <c r="AH19" s="18" t="str">
        <f t="shared" si="23"/>
        <v>NA</v>
      </c>
      <c r="AI19" s="22" t="str">
        <f t="shared" si="0"/>
        <v>NA</v>
      </c>
      <c r="AJ19" s="19">
        <f t="shared" si="24"/>
        <v>0</v>
      </c>
      <c r="AK19" s="18" t="str">
        <f t="shared" si="1"/>
        <v>NA</v>
      </c>
      <c r="AL19" s="310"/>
      <c r="AM19" s="317"/>
      <c r="AN19" s="310"/>
      <c r="AO19" s="315"/>
      <c r="AP19" s="339"/>
      <c r="AQ19" s="342"/>
      <c r="AR19" s="344"/>
      <c r="AS19" s="315"/>
      <c r="AT19" s="315"/>
      <c r="AU19" s="329"/>
      <c r="AV19" s="358" t="str">
        <f t="shared" si="25"/>
        <v/>
      </c>
      <c r="AW19" s="475"/>
      <c r="AX19" s="475"/>
      <c r="AY19" s="475"/>
      <c r="AZ19" s="475"/>
      <c r="BA19" s="475"/>
      <c r="BB19" s="475"/>
    </row>
    <row r="20" spans="1:54">
      <c r="A20" s="310"/>
      <c r="B20" s="320"/>
      <c r="C20" s="310"/>
      <c r="D20" s="310"/>
      <c r="E20" s="310"/>
      <c r="F20" s="310"/>
      <c r="G20" s="320"/>
      <c r="H20" s="478"/>
      <c r="I20" s="321"/>
      <c r="J20" s="317"/>
      <c r="K20" s="315"/>
      <c r="L20" s="346"/>
      <c r="M20" s="315"/>
      <c r="N20" s="316"/>
      <c r="O20" s="54"/>
      <c r="P20" s="55"/>
      <c r="Q20" s="21" t="s">
        <v>63</v>
      </c>
      <c r="R20" s="18">
        <f t="shared" si="14"/>
        <v>0</v>
      </c>
      <c r="S20" s="21" t="s">
        <v>63</v>
      </c>
      <c r="T20" s="35">
        <f t="shared" si="15"/>
        <v>0</v>
      </c>
      <c r="U20" s="21" t="s">
        <v>63</v>
      </c>
      <c r="V20" s="35">
        <f t="shared" si="16"/>
        <v>0</v>
      </c>
      <c r="W20" s="21" t="s">
        <v>63</v>
      </c>
      <c r="X20" s="35">
        <f t="shared" si="17"/>
        <v>0</v>
      </c>
      <c r="Y20" s="21" t="s">
        <v>63</v>
      </c>
      <c r="Z20" s="35">
        <f t="shared" si="18"/>
        <v>0</v>
      </c>
      <c r="AA20" s="21" t="s">
        <v>63</v>
      </c>
      <c r="AB20" s="35">
        <f t="shared" si="19"/>
        <v>0</v>
      </c>
      <c r="AC20" s="21" t="s">
        <v>63</v>
      </c>
      <c r="AD20" s="35">
        <f t="shared" si="20"/>
        <v>0</v>
      </c>
      <c r="AE20" s="35">
        <f t="shared" si="21"/>
        <v>0</v>
      </c>
      <c r="AF20" s="18" t="str">
        <f t="shared" si="22"/>
        <v/>
      </c>
      <c r="AG20" s="2" t="s">
        <v>63</v>
      </c>
      <c r="AH20" s="18" t="str">
        <f t="shared" si="23"/>
        <v>NA</v>
      </c>
      <c r="AI20" s="22" t="str">
        <f t="shared" si="0"/>
        <v>NA</v>
      </c>
      <c r="AJ20" s="19">
        <f t="shared" si="24"/>
        <v>0</v>
      </c>
      <c r="AK20" s="18" t="str">
        <f t="shared" si="1"/>
        <v>NA</v>
      </c>
      <c r="AL20" s="310"/>
      <c r="AM20" s="317"/>
      <c r="AN20" s="310"/>
      <c r="AO20" s="315"/>
      <c r="AP20" s="340"/>
      <c r="AQ20" s="342"/>
      <c r="AR20" s="345"/>
      <c r="AS20" s="315"/>
      <c r="AT20" s="315"/>
      <c r="AU20" s="330"/>
      <c r="AV20" s="359" t="str">
        <f t="shared" si="25"/>
        <v/>
      </c>
      <c r="AW20" s="476"/>
      <c r="AX20" s="476"/>
      <c r="AY20" s="476"/>
      <c r="AZ20" s="476"/>
      <c r="BA20" s="476"/>
      <c r="BB20" s="476"/>
    </row>
    <row r="21" spans="1:54" ht="60">
      <c r="A21" s="310">
        <v>3</v>
      </c>
      <c r="B21" s="318" t="s">
        <v>151</v>
      </c>
      <c r="C21" s="310" t="s">
        <v>66</v>
      </c>
      <c r="D21" s="310" t="s">
        <v>66</v>
      </c>
      <c r="E21" s="310" t="s">
        <v>66</v>
      </c>
      <c r="F21" s="310" t="s">
        <v>66</v>
      </c>
      <c r="G21" s="318" t="s">
        <v>54</v>
      </c>
      <c r="H21" s="318" t="s">
        <v>152</v>
      </c>
      <c r="I21" s="321" t="s">
        <v>136</v>
      </c>
      <c r="J21" s="317">
        <f>IF(I21="","",IF(I21="Mas de 1 vez al año",5,IF(I21="Al menos 1 vez en el ultimo año",4,IF(I21="Al menos 1 vez en los ultimos 2 años",3,IF(I21="Al menos 1 vez en los ultimos 5 años",2,IF(I21="No se ha presentado en los ultimos 5 años",1,))))))</f>
        <v>3</v>
      </c>
      <c r="K21" s="315" t="str">
        <f>IF(J21&lt;=0,"",IF(J21&lt;=1,"Rara Vez",IF(J21&lt;=2,"Improbable",IF(J21&lt;=3,"Posible",IF(J21&lt;=4,"Probable","Casi seguro")))))</f>
        <v>Posible</v>
      </c>
      <c r="L21" s="346">
        <f>+'[5]PREGUNTAS DE IMPACTO'!I23</f>
        <v>12</v>
      </c>
      <c r="M21" s="315" t="str">
        <f>IF(L21&lt;=0,"",IF(L21&lt;=5,"Moderado",IF(L21&lt;=11,"Mayor",IF(L21&lt;=20,"Catastrofico","Catastrofico"))))</f>
        <v>Catastrofico</v>
      </c>
      <c r="N21" s="316" t="str">
        <f>IF(OR(AND(K21="RaraVez",M21="Insignificante"),AND(K21="Rara Vez",M21="Menor"),AND(K21="Improbable",M21="Insignificante"),AND(K21="Improbable",M21="Menor")),"Bajo",IF(OR(AND(K21="Rara Vez",M21="Moderado"),AND(K21="Improbable",M21="Moderado"),AND(K21="Posible",M21="Menor"),AND(K21="Probable",M21="Insignificante")),"Moderado",IF(OR(AND(K21="Rara Vez",M21="Mayor"),AND(K21="Improbable",M21="Mayor"),AND(K21="Posible",M21="Moderado"),AND(K21="Probable",M21="Moderado"),AND(K21="Probable",M21="Menor"),AND(K21="Casi seguro",M21="Insignificante"),AND(K21="Casi seguro",M21="Menor")),"Alto",IF(OR(AND(K21="Rara Vez",M21="Catastrofico"),AND(K21="Improbable",M21="Catastrofico"),AND(K21="Posible",M21="Catastrofico"),AND(K21="Posible",M21="Mayor"),AND(K21="Probable",M21="Catastrofico"),AND(K21="Probable",M21="Mayor"),AND(K21="Casi seguro",M21="Moderado"),AND(K21="Casi seguro",M21="Mayor"),AND(K21="Casi seguro",M21="Catastrofico")),"Extremo",""))))</f>
        <v>Extremo</v>
      </c>
      <c r="O21" s="54">
        <v>1</v>
      </c>
      <c r="P21" s="1" t="s">
        <v>153</v>
      </c>
      <c r="Q21" s="21" t="s">
        <v>67</v>
      </c>
      <c r="R21" s="18">
        <f>IF(Q21="","",IF(Q21="Asignado",15,IF(Q21="No Asigando",0,)))</f>
        <v>15</v>
      </c>
      <c r="S21" s="21" t="s">
        <v>68</v>
      </c>
      <c r="T21" s="35">
        <f>IF(S21="","",IF(S21="Adecuado",15,IF(S21="inadecuado",0,)))</f>
        <v>15</v>
      </c>
      <c r="U21" s="21" t="s">
        <v>69</v>
      </c>
      <c r="V21" s="35">
        <f>IF(U21="","",IF(U21="Oportuna",15,IF(U21="inoportuna",0,)))</f>
        <v>15</v>
      </c>
      <c r="W21" s="21" t="s">
        <v>70</v>
      </c>
      <c r="X21" s="35">
        <f>IF(W21="","",IF(W21="Prevenir",15,IF(W21="Detectar",10,IF(W21="No es control",0,))))</f>
        <v>15</v>
      </c>
      <c r="Y21" s="21" t="s">
        <v>71</v>
      </c>
      <c r="Z21" s="35">
        <f>IF(Y21="","",IF(Y21="Confiable",15,IF(Y21="No confiable",0,)))</f>
        <v>15</v>
      </c>
      <c r="AA21" s="21" t="s">
        <v>72</v>
      </c>
      <c r="AB21" s="35">
        <f>IF(AA21="","",IF(AA21="Se investigan y resuelven oportunamente",15,IF(AA21="Nose investigan y resuelven oportunamente",0,)))</f>
        <v>15</v>
      </c>
      <c r="AC21" s="21" t="s">
        <v>73</v>
      </c>
      <c r="AD21" s="35">
        <f>IF(AC21="","",IF(AC21="Completa",10,IF(AC21="Incompleta,No existe",5,)))</f>
        <v>10</v>
      </c>
      <c r="AE21" s="35">
        <f>+R21+T21+V21+X21+Z21+AB21+AD21</f>
        <v>100</v>
      </c>
      <c r="AF21" s="18" t="str">
        <f>IF(AE21&lt;=0,"",IF(AE21=0,"NA",IF(AE21&lt;=85,"Debil",IF(AE21&lt;=95,"Moderado",IF(AE21&lt;=100,"Fuerte","Fuerte")))))</f>
        <v>Fuerte</v>
      </c>
      <c r="AG21" s="2" t="s">
        <v>74</v>
      </c>
      <c r="AH21" s="18" t="str">
        <f>IF(AG21="","",IF(AG21="El control no se ejecuta por parte del responsable","Debil",IF(AG21="El control se ejecuta algunas veces por parte del responsable","Moderado",IF(AG21="El control se ejecuta de manera consistente por parte del responsable","Fuerte",IF(AG21="NA","NA","""")))))</f>
        <v>Fuerte</v>
      </c>
      <c r="AI21" s="22" t="str">
        <f t="shared" si="0"/>
        <v>Fuerte</v>
      </c>
      <c r="AJ21" s="19">
        <f>IF(AI21="","",IF(AI21="Fuerte",100,IF(AI21="Moderado",50,IF(AI21="Debil",0,))))</f>
        <v>100</v>
      </c>
      <c r="AK21" s="18" t="str">
        <f t="shared" si="1"/>
        <v>No</v>
      </c>
      <c r="AL21" s="310">
        <f>COUNTA(O21,O22,O23,O24,O25)</f>
        <v>1</v>
      </c>
      <c r="AM21" s="317">
        <f>(+AJ21+AJ22+AJ23+AJ24+AJ25)/AL21</f>
        <v>100</v>
      </c>
      <c r="AN21" s="310" t="str">
        <f>IF(AM21&lt;0,"",IF(AM21&lt;50,"Debil",IF(AM21&lt;=99,"Moderado",IF(AM21&lt;=100,"Fuerte","Fuerte"))))</f>
        <v>Fuerte</v>
      </c>
      <c r="AO21" s="315" t="s">
        <v>26</v>
      </c>
      <c r="AP21" s="338" t="str">
        <f>IF(OR(AND(AN21="Fuerte",AO21="directamente")),"2",IF(OR(AND(AN21="Fuerte",AO21="no disminuye")),"0",IF(OR(AND(AN21="Moderado",AO21="directamente")),"1",IF(OR(AND(AN21="Moderado",AO21="no disminuye")),"0",IF(OR(AND(AN21="Debil",AO21="directamente")),"0",IF(OR(AND(AN21="Debil",AO21="no disminuye")),"0",""))))))</f>
        <v>2</v>
      </c>
      <c r="AQ21" s="341">
        <f>+J21-AP21</f>
        <v>1</v>
      </c>
      <c r="AR21" s="343">
        <f>+J21-AP21</f>
        <v>1</v>
      </c>
      <c r="AS21" s="315" t="str">
        <f>IF(AQ21&lt;-1,"",IF(AQ21&lt;=1,"Rara Vez",IF(AQ21&lt;=2,"Improbable",IF(AQ21&lt;=3,"Posible",IF(AQ21&lt;=4,"Probable","Casi seguro")))))</f>
        <v>Rara Vez</v>
      </c>
      <c r="AT21" s="315" t="str">
        <f>IF(L21&lt;=0,"",IF(L21&lt;=5,"Moderado",IF(L21&lt;=11,"Mayor",IF(L21&lt;=20,"Catastrofico","Catastrofico"))))</f>
        <v>Catastrofico</v>
      </c>
      <c r="AU21" s="328" t="str">
        <f>IF(OR(AND(AS21="RaraVez",AT21="Insignificante"),AND(AS21="Rara Vez",AT21="Menor"),AND(AS21="Improbable",AT21="Insignificante"),AND(AS21="Improbable",AT21="Menor")),"Bajo",IF(OR(AND(AS21="Rara Vez",AT21="Moderado"),AND(AS21="Improbable",AT21="Moderado"),AND(AS21="Posible",AT21="Menor"),AND(AS21="Probable",AT21="Insignificante")),"Moderado",IF(OR(AND(AS21="Rara Vez",AT21="Mayor"),AND(AS21="Improbable",AT21="Mayor"),AND(AS21="Posible",AT21="Moderado"),AND(AS21="Probable",AT21="Moderado"),AND(AS21="Probable",AT21="Menor"),AND(AS21="Casi seguro",AT21="Insignificante"),AND(AS21="Casi seguro",AT21="Menor")),"Alto",IF(OR(AND(AS21="Rara Vez",AT21="Catastrofico"),AND(AS21="Improbable",AT21="Catastrofico"),AND(AS21="Posible",AT21="Catastrofico"),AND(AS21="Posible",AT21="Mayor"),AND(AS21="Probable",AT21="Catastrofico"),AND(AS21="Probable",AT21="Mayor"),AND(AS21="Casi seguro",AT21="Moderado"),AND(AS21="Casi seguro",AT21="Mayor"),AND(AS21="Casi seguro",AT21="Catastrofico")),"Extremo",""))))</f>
        <v>Extremo</v>
      </c>
      <c r="AV21" s="357" t="str">
        <f>IF(AU21="","",IF(AU21="Extremo","Evitar el riesgo",IF(AU21="Alto","Compartir el riesgo",IF(AU21="Moderado","Reducir el riesgo",IF(AU21="Bajo","Reducir el riesgo")))))</f>
        <v>Evitar el riesgo</v>
      </c>
      <c r="AW21" s="474" t="s">
        <v>154</v>
      </c>
      <c r="AX21" s="477">
        <v>45292</v>
      </c>
      <c r="AY21" s="477">
        <v>45657</v>
      </c>
      <c r="AZ21" s="474" t="s">
        <v>146</v>
      </c>
      <c r="BA21" s="474" t="s">
        <v>76</v>
      </c>
      <c r="BB21" s="474" t="s">
        <v>147</v>
      </c>
    </row>
    <row r="22" spans="1:54">
      <c r="A22" s="310"/>
      <c r="B22" s="319"/>
      <c r="C22" s="310"/>
      <c r="D22" s="310"/>
      <c r="E22" s="310"/>
      <c r="F22" s="310"/>
      <c r="G22" s="319"/>
      <c r="H22" s="319"/>
      <c r="I22" s="321"/>
      <c r="J22" s="317"/>
      <c r="K22" s="315"/>
      <c r="L22" s="346"/>
      <c r="M22" s="315"/>
      <c r="N22" s="316"/>
      <c r="O22" s="54"/>
      <c r="P22" s="1"/>
      <c r="Q22" s="21" t="s">
        <v>63</v>
      </c>
      <c r="R22" s="18">
        <f t="shared" ref="R22:R25" si="26">IF(Q22="","",IF(Q22="Asignado",15,IF(Q22="No Asigando",0,)))</f>
        <v>0</v>
      </c>
      <c r="S22" s="21" t="s">
        <v>63</v>
      </c>
      <c r="T22" s="35">
        <f t="shared" ref="T22:T25" si="27">IF(S22="","",IF(S22="Adecuado",15,IF(S22="inadecuado",0,)))</f>
        <v>0</v>
      </c>
      <c r="U22" s="21" t="s">
        <v>63</v>
      </c>
      <c r="V22" s="35">
        <f t="shared" ref="V22:V25" si="28">IF(U22="","",IF(U22="Oportuna",15,IF(U22="inoportuna",0,)))</f>
        <v>0</v>
      </c>
      <c r="W22" s="21" t="s">
        <v>63</v>
      </c>
      <c r="X22" s="35">
        <f t="shared" ref="X22:X25" si="29">IF(W22="","",IF(W22="Prevenir",15,IF(W22="Detectar",10,IF(W22="No es control",0,))))</f>
        <v>0</v>
      </c>
      <c r="Y22" s="21" t="s">
        <v>63</v>
      </c>
      <c r="Z22" s="35">
        <f t="shared" ref="Z22:Z25" si="30">IF(Y22="","",IF(Y22="Confiable",15,IF(Y22="No confiable",0,)))</f>
        <v>0</v>
      </c>
      <c r="AA22" s="21" t="s">
        <v>63</v>
      </c>
      <c r="AB22" s="35">
        <f t="shared" ref="AB22:AB25" si="31">IF(AA22="","",IF(AA22="Se investigan y resuelven oportunamente",15,IF(AA22="Nose investigan y resuelven oportunamente",0,)))</f>
        <v>0</v>
      </c>
      <c r="AC22" s="21" t="s">
        <v>63</v>
      </c>
      <c r="AD22" s="35">
        <f t="shared" ref="AD22:AD25" si="32">IF(AC22="","",IF(AC22="Completa",10,IF(AC22="Incompleta,No existe",5,)))</f>
        <v>0</v>
      </c>
      <c r="AE22" s="35">
        <f t="shared" ref="AE22:AE25" si="33">+R22+T22+V22+X22+Z22+AB22+AD22</f>
        <v>0</v>
      </c>
      <c r="AF22" s="18" t="str">
        <f t="shared" ref="AF22:AF25" si="34">IF(AE22&lt;=0,"",IF(AE22=0,"NA",IF(AE22&lt;=85,"Debil",IF(AE22&lt;=95,"Moderado",IF(AE22&lt;=100,"Fuerte","Fuerte")))))</f>
        <v/>
      </c>
      <c r="AG22" s="2" t="s">
        <v>63</v>
      </c>
      <c r="AH22" s="18" t="str">
        <f t="shared" ref="AH22:AH25" si="35">IF(AG22="","",IF(AG22="El control no se ejecuta por parte del responsable","Debil",IF(AG22="El control se ejecuta algunas veces por parte del responsable","Moderado",IF(AG22="El control se ejecuta de manera consistente por parte del responsable","Fuerte",IF(AG22="NA","NA","""")))))</f>
        <v>NA</v>
      </c>
      <c r="AI22" s="22" t="str">
        <f t="shared" si="0"/>
        <v>NA</v>
      </c>
      <c r="AJ22" s="19">
        <f t="shared" ref="AJ22:AJ25" si="36">IF(AI22="","",IF(AI22="Fuerte",100,IF(AI22="Moderado",50,IF(AI22="Debil",0,))))</f>
        <v>0</v>
      </c>
      <c r="AK22" s="18" t="str">
        <f t="shared" si="1"/>
        <v>NA</v>
      </c>
      <c r="AL22" s="310"/>
      <c r="AM22" s="317"/>
      <c r="AN22" s="310"/>
      <c r="AO22" s="315"/>
      <c r="AP22" s="339"/>
      <c r="AQ22" s="342"/>
      <c r="AR22" s="344"/>
      <c r="AS22" s="315"/>
      <c r="AT22" s="315"/>
      <c r="AU22" s="329"/>
      <c r="AV22" s="358" t="str">
        <f t="shared" ref="AV22:AV25" si="37">IF(AU22="","",IF(AU22="El control no se ejecuta por parte del responsable","Debil",IF(AU22="El control se ejecuta algunas veces por parte del responsable","Moderado",IF(AU22="El control se ejecuta de manera consistente por parte del responsable","Fuerte","Fuerte"))))</f>
        <v/>
      </c>
      <c r="AW22" s="475"/>
      <c r="AX22" s="475"/>
      <c r="AY22" s="475"/>
      <c r="AZ22" s="475"/>
      <c r="BA22" s="475"/>
      <c r="BB22" s="475"/>
    </row>
    <row r="23" spans="1:54">
      <c r="A23" s="310"/>
      <c r="B23" s="319"/>
      <c r="C23" s="310"/>
      <c r="D23" s="310"/>
      <c r="E23" s="310"/>
      <c r="F23" s="310"/>
      <c r="G23" s="319"/>
      <c r="H23" s="319"/>
      <c r="I23" s="321"/>
      <c r="J23" s="317"/>
      <c r="K23" s="315"/>
      <c r="L23" s="346"/>
      <c r="M23" s="315"/>
      <c r="N23" s="316"/>
      <c r="O23" s="54"/>
      <c r="P23" s="1"/>
      <c r="Q23" s="21" t="s">
        <v>63</v>
      </c>
      <c r="R23" s="18">
        <f t="shared" si="26"/>
        <v>0</v>
      </c>
      <c r="S23" s="21" t="s">
        <v>63</v>
      </c>
      <c r="T23" s="35">
        <f t="shared" si="27"/>
        <v>0</v>
      </c>
      <c r="U23" s="21" t="s">
        <v>63</v>
      </c>
      <c r="V23" s="35">
        <f t="shared" si="28"/>
        <v>0</v>
      </c>
      <c r="W23" s="21" t="s">
        <v>63</v>
      </c>
      <c r="X23" s="35">
        <f t="shared" si="29"/>
        <v>0</v>
      </c>
      <c r="Y23" s="21" t="s">
        <v>63</v>
      </c>
      <c r="Z23" s="35">
        <f t="shared" si="30"/>
        <v>0</v>
      </c>
      <c r="AA23" s="21" t="s">
        <v>63</v>
      </c>
      <c r="AB23" s="35">
        <f t="shared" si="31"/>
        <v>0</v>
      </c>
      <c r="AC23" s="21" t="s">
        <v>63</v>
      </c>
      <c r="AD23" s="35">
        <f t="shared" si="32"/>
        <v>0</v>
      </c>
      <c r="AE23" s="35">
        <f t="shared" si="33"/>
        <v>0</v>
      </c>
      <c r="AF23" s="18" t="str">
        <f t="shared" si="34"/>
        <v/>
      </c>
      <c r="AG23" s="2" t="s">
        <v>63</v>
      </c>
      <c r="AH23" s="18" t="str">
        <f t="shared" si="35"/>
        <v>NA</v>
      </c>
      <c r="AI23" s="22" t="str">
        <f t="shared" si="0"/>
        <v>NA</v>
      </c>
      <c r="AJ23" s="19">
        <f t="shared" si="36"/>
        <v>0</v>
      </c>
      <c r="AK23" s="18" t="str">
        <f t="shared" si="1"/>
        <v>NA</v>
      </c>
      <c r="AL23" s="310"/>
      <c r="AM23" s="317"/>
      <c r="AN23" s="310"/>
      <c r="AO23" s="315"/>
      <c r="AP23" s="339"/>
      <c r="AQ23" s="342"/>
      <c r="AR23" s="344"/>
      <c r="AS23" s="315"/>
      <c r="AT23" s="315"/>
      <c r="AU23" s="329"/>
      <c r="AV23" s="358" t="str">
        <f t="shared" si="37"/>
        <v/>
      </c>
      <c r="AW23" s="475"/>
      <c r="AX23" s="475"/>
      <c r="AY23" s="475"/>
      <c r="AZ23" s="475"/>
      <c r="BA23" s="475"/>
      <c r="BB23" s="475"/>
    </row>
    <row r="24" spans="1:54">
      <c r="A24" s="310"/>
      <c r="B24" s="319"/>
      <c r="C24" s="310"/>
      <c r="D24" s="310"/>
      <c r="E24" s="310"/>
      <c r="F24" s="310"/>
      <c r="G24" s="319"/>
      <c r="H24" s="319"/>
      <c r="I24" s="321"/>
      <c r="J24" s="317"/>
      <c r="K24" s="315"/>
      <c r="L24" s="346"/>
      <c r="M24" s="315"/>
      <c r="N24" s="316"/>
      <c r="O24" s="54"/>
      <c r="P24" s="1"/>
      <c r="Q24" s="21" t="s">
        <v>63</v>
      </c>
      <c r="R24" s="18">
        <f t="shared" si="26"/>
        <v>0</v>
      </c>
      <c r="S24" s="21" t="s">
        <v>63</v>
      </c>
      <c r="T24" s="35">
        <f t="shared" si="27"/>
        <v>0</v>
      </c>
      <c r="U24" s="21" t="s">
        <v>63</v>
      </c>
      <c r="V24" s="35">
        <f t="shared" si="28"/>
        <v>0</v>
      </c>
      <c r="W24" s="21" t="s">
        <v>63</v>
      </c>
      <c r="X24" s="35">
        <f t="shared" si="29"/>
        <v>0</v>
      </c>
      <c r="Y24" s="21" t="s">
        <v>63</v>
      </c>
      <c r="Z24" s="35">
        <f t="shared" si="30"/>
        <v>0</v>
      </c>
      <c r="AA24" s="21" t="s">
        <v>63</v>
      </c>
      <c r="AB24" s="35">
        <f t="shared" si="31"/>
        <v>0</v>
      </c>
      <c r="AC24" s="21" t="s">
        <v>63</v>
      </c>
      <c r="AD24" s="35">
        <f t="shared" si="32"/>
        <v>0</v>
      </c>
      <c r="AE24" s="35">
        <f t="shared" si="33"/>
        <v>0</v>
      </c>
      <c r="AF24" s="18" t="str">
        <f t="shared" si="34"/>
        <v/>
      </c>
      <c r="AG24" s="2" t="s">
        <v>63</v>
      </c>
      <c r="AH24" s="18" t="str">
        <f t="shared" si="35"/>
        <v>NA</v>
      </c>
      <c r="AI24" s="22" t="str">
        <f t="shared" si="0"/>
        <v>NA</v>
      </c>
      <c r="AJ24" s="19">
        <f t="shared" si="36"/>
        <v>0</v>
      </c>
      <c r="AK24" s="18" t="str">
        <f t="shared" si="1"/>
        <v>NA</v>
      </c>
      <c r="AL24" s="310"/>
      <c r="AM24" s="317"/>
      <c r="AN24" s="310"/>
      <c r="AO24" s="315"/>
      <c r="AP24" s="339"/>
      <c r="AQ24" s="342"/>
      <c r="AR24" s="344"/>
      <c r="AS24" s="315"/>
      <c r="AT24" s="315"/>
      <c r="AU24" s="329"/>
      <c r="AV24" s="358" t="str">
        <f t="shared" si="37"/>
        <v/>
      </c>
      <c r="AW24" s="475"/>
      <c r="AX24" s="475"/>
      <c r="AY24" s="475"/>
      <c r="AZ24" s="475"/>
      <c r="BA24" s="475"/>
      <c r="BB24" s="475"/>
    </row>
    <row r="25" spans="1:54">
      <c r="A25" s="310"/>
      <c r="B25" s="320"/>
      <c r="C25" s="310"/>
      <c r="D25" s="310"/>
      <c r="E25" s="310"/>
      <c r="F25" s="310"/>
      <c r="G25" s="320"/>
      <c r="H25" s="320"/>
      <c r="I25" s="321"/>
      <c r="J25" s="317"/>
      <c r="K25" s="315"/>
      <c r="L25" s="346"/>
      <c r="M25" s="315"/>
      <c r="N25" s="316"/>
      <c r="O25" s="54"/>
      <c r="P25" s="55"/>
      <c r="Q25" s="21" t="s">
        <v>63</v>
      </c>
      <c r="R25" s="18">
        <f t="shared" si="26"/>
        <v>0</v>
      </c>
      <c r="S25" s="21" t="s">
        <v>63</v>
      </c>
      <c r="T25" s="35">
        <f t="shared" si="27"/>
        <v>0</v>
      </c>
      <c r="U25" s="21" t="s">
        <v>63</v>
      </c>
      <c r="V25" s="35">
        <f t="shared" si="28"/>
        <v>0</v>
      </c>
      <c r="W25" s="21" t="s">
        <v>63</v>
      </c>
      <c r="X25" s="35">
        <f t="shared" si="29"/>
        <v>0</v>
      </c>
      <c r="Y25" s="21" t="s">
        <v>63</v>
      </c>
      <c r="Z25" s="35">
        <f t="shared" si="30"/>
        <v>0</v>
      </c>
      <c r="AA25" s="21" t="s">
        <v>63</v>
      </c>
      <c r="AB25" s="35">
        <f t="shared" si="31"/>
        <v>0</v>
      </c>
      <c r="AC25" s="21" t="s">
        <v>63</v>
      </c>
      <c r="AD25" s="35">
        <f t="shared" si="32"/>
        <v>0</v>
      </c>
      <c r="AE25" s="35">
        <f t="shared" si="33"/>
        <v>0</v>
      </c>
      <c r="AF25" s="18" t="str">
        <f t="shared" si="34"/>
        <v/>
      </c>
      <c r="AG25" s="2" t="s">
        <v>63</v>
      </c>
      <c r="AH25" s="18" t="str">
        <f t="shared" si="35"/>
        <v>NA</v>
      </c>
      <c r="AI25" s="22" t="str">
        <f t="shared" si="0"/>
        <v>NA</v>
      </c>
      <c r="AJ25" s="19">
        <f t="shared" si="36"/>
        <v>0</v>
      </c>
      <c r="AK25" s="18" t="str">
        <f t="shared" si="1"/>
        <v>NA</v>
      </c>
      <c r="AL25" s="310"/>
      <c r="AM25" s="317"/>
      <c r="AN25" s="310"/>
      <c r="AO25" s="315"/>
      <c r="AP25" s="340"/>
      <c r="AQ25" s="342"/>
      <c r="AR25" s="345"/>
      <c r="AS25" s="315"/>
      <c r="AT25" s="315"/>
      <c r="AU25" s="330"/>
      <c r="AV25" s="359" t="str">
        <f t="shared" si="37"/>
        <v/>
      </c>
      <c r="AW25" s="476"/>
      <c r="AX25" s="476"/>
      <c r="AY25" s="476"/>
      <c r="AZ25" s="476"/>
      <c r="BA25" s="476"/>
      <c r="BB25" s="476"/>
    </row>
    <row r="26" spans="1:54" ht="91">
      <c r="A26" s="310">
        <v>4</v>
      </c>
      <c r="B26" s="318" t="s">
        <v>155</v>
      </c>
      <c r="C26" s="310" t="s">
        <v>66</v>
      </c>
      <c r="D26" s="310" t="s">
        <v>66</v>
      </c>
      <c r="E26" s="310" t="s">
        <v>66</v>
      </c>
      <c r="F26" s="310" t="s">
        <v>66</v>
      </c>
      <c r="G26" s="318" t="s">
        <v>54</v>
      </c>
      <c r="H26" s="56" t="s">
        <v>156</v>
      </c>
      <c r="I26" s="321" t="s">
        <v>136</v>
      </c>
      <c r="J26" s="317">
        <f>IF(I26="","",IF(I26="Mas de 1 vez al año",5,IF(I26="Al menos 1 vez en el ultimo año",4,IF(I26="Al menos 1 vez en los ultimos 2 años",3,IF(I26="Al menos 1 vez en los ultimos 5 años",2,IF(I26="No se ha presentado en los ultimos 5 años",1,))))))</f>
        <v>3</v>
      </c>
      <c r="K26" s="315" t="str">
        <f>IF(J26&lt;=0,"",IF(J26&lt;=1,"Rara Vez",IF(J26&lt;=2,"Improbable",IF(J26&lt;=3,"Posible",IF(J26&lt;=4,"Probable","Casi seguro")))))</f>
        <v>Posible</v>
      </c>
      <c r="L26" s="346">
        <f>+'[5]PREGUNTAS DE IMPACTO'!L23</f>
        <v>11</v>
      </c>
      <c r="M26" s="315" t="str">
        <f>IF(L26&lt;=0,"",IF(L26&lt;=5,"Moderado",IF(L26&lt;=11,"Mayor",IF(L26&lt;=20,"Catastrofico","Catastrofico"))))</f>
        <v>Mayor</v>
      </c>
      <c r="N26" s="316" t="str">
        <f>IF(OR(AND(K26="RaraVez",M26="Insignificante"),AND(K26="Rara Vez",M26="Menor"),AND(K26="Improbable",M26="Insignificante"),AND(K26="Improbable",M26="Menor")),"Bajo",IF(OR(AND(K26="Rara Vez",M26="Moderado"),AND(K26="Improbable",M26="Moderado"),AND(K26="Posible",M26="Menor"),AND(K26="Probable",M26="Insignificante")),"Moderado",IF(OR(AND(K26="Rara Vez",M26="Mayor"),AND(K26="Improbable",M26="Mayor"),AND(K26="Posible",M26="Moderado"),AND(K26="Probable",M26="Moderado"),AND(K26="Probable",M26="Menor"),AND(K26="Casi seguro",M26="Insignificante"),AND(K26="Casi seguro",M26="Menor")),"Alto",IF(OR(AND(K26="Rara Vez",M26="Catastrofico"),AND(K26="Improbable",M26="Catastrofico"),AND(K26="Posible",M26="Catastrofico"),AND(K26="Posible",M26="Mayor"),AND(K26="Probable",M26="Catastrofico"),AND(K26="Probable",M26="Mayor"),AND(K26="Casi seguro",M26="Moderado"),AND(K26="Casi seguro",M26="Mayor"),AND(K26="Casi seguro",M26="Catastrofico")),"Extremo",""))))</f>
        <v>Extremo</v>
      </c>
      <c r="O26" s="54">
        <v>1</v>
      </c>
      <c r="P26" s="1" t="s">
        <v>157</v>
      </c>
      <c r="Q26" s="21" t="s">
        <v>67</v>
      </c>
      <c r="R26" s="18">
        <f>IF(Q26="","",IF(Q26="Asignado",15,IF(Q26="No Asigando",0,)))</f>
        <v>15</v>
      </c>
      <c r="S26" s="21" t="s">
        <v>68</v>
      </c>
      <c r="T26" s="35">
        <f>IF(S26="","",IF(S26="Adecuado",15,IF(S26="inadecuado",0,)))</f>
        <v>15</v>
      </c>
      <c r="U26" s="21" t="s">
        <v>69</v>
      </c>
      <c r="V26" s="35">
        <f>IF(U26="","",IF(U26="Oportuna",15,IF(U26="inoportuna",0,)))</f>
        <v>15</v>
      </c>
      <c r="W26" s="21" t="s">
        <v>70</v>
      </c>
      <c r="X26" s="35">
        <f>IF(W26="","",IF(W26="Prevenir",15,IF(W26="Detectar",10,IF(W26="No es control",0,))))</f>
        <v>15</v>
      </c>
      <c r="Y26" s="21" t="s">
        <v>71</v>
      </c>
      <c r="Z26" s="35">
        <f>IF(Y26="","",IF(Y26="Confiable",15,IF(Y26="No confiable",0,)))</f>
        <v>15</v>
      </c>
      <c r="AA26" s="21" t="s">
        <v>72</v>
      </c>
      <c r="AB26" s="35">
        <f>IF(AA26="","",IF(AA26="Se investigan y resuelven oportunamente",15,IF(AA26="Nose investigan y resuelven oportunamente",0,)))</f>
        <v>15</v>
      </c>
      <c r="AC26" s="21" t="s">
        <v>73</v>
      </c>
      <c r="AD26" s="35">
        <f>IF(AC26="","",IF(AC26="Completa",10,IF(AC26="Incompleta,No existe",5,)))</f>
        <v>10</v>
      </c>
      <c r="AE26" s="35">
        <f>+R26+T26+V26+X26+Z26+AB26+AD26</f>
        <v>100</v>
      </c>
      <c r="AF26" s="18" t="str">
        <f>IF(AE26&lt;=0,"",IF(AE26=0,"NA",IF(AE26&lt;=85,"Debil",IF(AE26&lt;=95,"Moderado",IF(AE26&lt;=100,"Fuerte","Fuerte")))))</f>
        <v>Fuerte</v>
      </c>
      <c r="AG26" s="2" t="s">
        <v>74</v>
      </c>
      <c r="AH26" s="18" t="str">
        <f>IF(AG26="","",IF(AG26="El control no se ejecuta por parte del responsable","Debil",IF(AG26="El control se ejecuta algunas veces por parte del responsable","Moderado",IF(AG26="El control se ejecuta de manera consistente por parte del responsable","Fuerte",IF(AG26="NA","NA","""")))))</f>
        <v>Fuerte</v>
      </c>
      <c r="AI26" s="22" t="str">
        <f t="shared" si="0"/>
        <v>Fuerte</v>
      </c>
      <c r="AJ26" s="19">
        <f>IF(AI26="","",IF(AI26="Fuerte",100,IF(AI26="Moderado",50,IF(AI26="Debil",0,))))</f>
        <v>100</v>
      </c>
      <c r="AK26" s="18" t="str">
        <f t="shared" si="1"/>
        <v>No</v>
      </c>
      <c r="AL26" s="310">
        <f>COUNTA(O26,O27,O28,O29,O30)</f>
        <v>2</v>
      </c>
      <c r="AM26" s="317">
        <f>(+AJ26+AJ27+AJ28+AJ29+AJ30)/AL26</f>
        <v>100</v>
      </c>
      <c r="AN26" s="310" t="str">
        <f>IF(AM26&lt;0,"",IF(AM26&lt;50,"Debil",IF(AM26&lt;=99,"Moderado",IF(AM26&lt;=100,"Fuerte","Fuerte"))))</f>
        <v>Fuerte</v>
      </c>
      <c r="AO26" s="315" t="s">
        <v>26</v>
      </c>
      <c r="AP26" s="338" t="str">
        <f>IF(OR(AND(AN26="Fuerte",AO26="directamente")),"2",IF(OR(AND(AN26="Fuerte",AO26="no disminuye")),"0",IF(OR(AND(AN26="Moderado",AO26="directamente")),"1",IF(OR(AND(AN26="Moderado",AO26="no disminuye")),"0",IF(OR(AND(AN26="Debil",AO26="directamente")),"0",IF(OR(AND(AN26="Debil",AO26="no disminuye")),"0",""))))))</f>
        <v>2</v>
      </c>
      <c r="AQ26" s="341">
        <f>+J26-AP26</f>
        <v>1</v>
      </c>
      <c r="AR26" s="343">
        <f>+J26-AP26</f>
        <v>1</v>
      </c>
      <c r="AS26" s="315" t="str">
        <f>IF(AQ26&lt;-1,"",IF(AQ26&lt;=1,"Rara Vez",IF(AQ26&lt;=2,"Improbable",IF(AQ26&lt;=3,"Posible",IF(AQ26&lt;=4,"Probable","Casi seguro")))))</f>
        <v>Rara Vez</v>
      </c>
      <c r="AT26" s="315" t="str">
        <f>IF(L26&lt;=0,"",IF(L26&lt;=5,"Moderado",IF(L26&lt;=11,"Mayor",IF(L26&lt;=20,"Catastrofico","Catastrofico"))))</f>
        <v>Mayor</v>
      </c>
      <c r="AU26" s="328" t="str">
        <f>IF(OR(AND(AS26="RaraVez",AT26="Insignificante"),AND(AS26="Rara Vez",AT26="Menor"),AND(AS26="Improbable",AT26="Insignificante"),AND(AS26="Improbable",AT26="Menor")),"Bajo",IF(OR(AND(AS26="Rara Vez",AT26="Moderado"),AND(AS26="Improbable",AT26="Moderado"),AND(AS26="Posible",AT26="Menor"),AND(AS26="Probable",AT26="Insignificante")),"Moderado",IF(OR(AND(AS26="Rara Vez",AT26="Mayor"),AND(AS26="Improbable",AT26="Mayor"),AND(AS26="Posible",AT26="Moderado"),AND(AS26="Probable",AT26="Moderado"),AND(AS26="Probable",AT26="Menor"),AND(AS26="Casi seguro",AT26="Insignificante"),AND(AS26="Casi seguro",AT26="Menor")),"Alto",IF(OR(AND(AS26="Rara Vez",AT26="Catastrofico"),AND(AS26="Improbable",AT26="Catastrofico"),AND(AS26="Posible",AT26="Catastrofico"),AND(AS26="Posible",AT26="Mayor"),AND(AS26="Probable",AT26="Catastrofico"),AND(AS26="Probable",AT26="Mayor"),AND(AS26="Casi seguro",AT26="Moderado"),AND(AS26="Casi seguro",AT26="Mayor"),AND(AS26="Casi seguro",AT26="Catastrofico")),"Extremo",""))))</f>
        <v>Alto</v>
      </c>
      <c r="AV26" s="357" t="str">
        <f>IF(AU26="","",IF(AU26="Extremo","Evitar el riesgo",IF(AU26="Alto","Compartir el riesgo",IF(AU26="Moderado","Reducir el riesgo",IF(AU26="Bajo","Reducir el riesgo")))))</f>
        <v>Compartir el riesgo</v>
      </c>
      <c r="AW26" s="474" t="s">
        <v>158</v>
      </c>
      <c r="AX26" s="477">
        <v>45292</v>
      </c>
      <c r="AY26" s="477">
        <v>45657</v>
      </c>
      <c r="AZ26" s="474" t="s">
        <v>159</v>
      </c>
      <c r="BA26" s="474" t="s">
        <v>76</v>
      </c>
      <c r="BB26" s="474" t="s">
        <v>160</v>
      </c>
    </row>
    <row r="27" spans="1:54" ht="52">
      <c r="A27" s="310"/>
      <c r="B27" s="319"/>
      <c r="C27" s="310"/>
      <c r="D27" s="310"/>
      <c r="E27" s="310"/>
      <c r="F27" s="310"/>
      <c r="G27" s="319"/>
      <c r="H27" s="56" t="s">
        <v>161</v>
      </c>
      <c r="I27" s="321"/>
      <c r="J27" s="317"/>
      <c r="K27" s="315"/>
      <c r="L27" s="346"/>
      <c r="M27" s="315"/>
      <c r="N27" s="316"/>
      <c r="O27" s="54">
        <v>1</v>
      </c>
      <c r="P27" s="1" t="s">
        <v>162</v>
      </c>
      <c r="Q27" s="21" t="s">
        <v>67</v>
      </c>
      <c r="R27" s="18">
        <f t="shared" ref="R27:R30" si="38">IF(Q27="","",IF(Q27="Asignado",15,IF(Q27="No Asigando",0,)))</f>
        <v>15</v>
      </c>
      <c r="S27" s="21" t="s">
        <v>68</v>
      </c>
      <c r="T27" s="35">
        <f t="shared" ref="T27:T30" si="39">IF(S27="","",IF(S27="Adecuado",15,IF(S27="inadecuado",0,)))</f>
        <v>15</v>
      </c>
      <c r="U27" s="21" t="s">
        <v>69</v>
      </c>
      <c r="V27" s="35">
        <f t="shared" ref="V27:V30" si="40">IF(U27="","",IF(U27="Oportuna",15,IF(U27="inoportuna",0,)))</f>
        <v>15</v>
      </c>
      <c r="W27" s="21" t="s">
        <v>70</v>
      </c>
      <c r="X27" s="35">
        <f t="shared" ref="X27:X30" si="41">IF(W27="","",IF(W27="Prevenir",15,IF(W27="Detectar",10,IF(W27="No es control",0,))))</f>
        <v>15</v>
      </c>
      <c r="Y27" s="21" t="s">
        <v>71</v>
      </c>
      <c r="Z27" s="35">
        <f t="shared" ref="Z27:Z30" si="42">IF(Y27="","",IF(Y27="Confiable",15,IF(Y27="No confiable",0,)))</f>
        <v>15</v>
      </c>
      <c r="AA27" s="21" t="s">
        <v>72</v>
      </c>
      <c r="AB27" s="35">
        <f t="shared" ref="AB27:AB30" si="43">IF(AA27="","",IF(AA27="Se investigan y resuelven oportunamente",15,IF(AA27="Nose investigan y resuelven oportunamente",0,)))</f>
        <v>15</v>
      </c>
      <c r="AC27" s="21" t="s">
        <v>73</v>
      </c>
      <c r="AD27" s="35">
        <f t="shared" ref="AD27:AD30" si="44">IF(AC27="","",IF(AC27="Completa",10,IF(AC27="Incompleta,No existe",5,)))</f>
        <v>10</v>
      </c>
      <c r="AE27" s="35">
        <f t="shared" ref="AE27:AE30" si="45">+R27+T27+V27+X27+Z27+AB27+AD27</f>
        <v>100</v>
      </c>
      <c r="AF27" s="18" t="str">
        <f t="shared" ref="AF27:AF30" si="46">IF(AE27&lt;=0,"",IF(AE27=0,"NA",IF(AE27&lt;=85,"Debil",IF(AE27&lt;=95,"Moderado",IF(AE27&lt;=100,"Fuerte","Fuerte")))))</f>
        <v>Fuerte</v>
      </c>
      <c r="AG27" s="2" t="s">
        <v>74</v>
      </c>
      <c r="AH27" s="18" t="str">
        <f t="shared" ref="AH27:AH30" si="47">IF(AG27="","",IF(AG27="El control no se ejecuta por parte del responsable","Debil",IF(AG27="El control se ejecuta algunas veces por parte del responsable","Moderado",IF(AG27="El control se ejecuta de manera consistente por parte del responsable","Fuerte",IF(AG27="NA","NA","""")))))</f>
        <v>Fuerte</v>
      </c>
      <c r="AI27" s="22" t="str">
        <f t="shared" si="0"/>
        <v>Fuerte</v>
      </c>
      <c r="AJ27" s="19">
        <f t="shared" ref="AJ27:AJ30" si="48">IF(AI27="","",IF(AI27="Fuerte",100,IF(AI27="Moderado",50,IF(AI27="Debil",0,))))</f>
        <v>100</v>
      </c>
      <c r="AK27" s="18" t="str">
        <f t="shared" si="1"/>
        <v>No</v>
      </c>
      <c r="AL27" s="310"/>
      <c r="AM27" s="317"/>
      <c r="AN27" s="310"/>
      <c r="AO27" s="315"/>
      <c r="AP27" s="339"/>
      <c r="AQ27" s="342"/>
      <c r="AR27" s="344"/>
      <c r="AS27" s="315"/>
      <c r="AT27" s="315"/>
      <c r="AU27" s="329"/>
      <c r="AV27" s="358" t="str">
        <f t="shared" ref="AV27:AV30" si="49">IF(AU27="","",IF(AU27="El control no se ejecuta por parte del responsable","Debil",IF(AU27="El control se ejecuta algunas veces por parte del responsable","Moderado",IF(AU27="El control se ejecuta de manera consistente por parte del responsable","Fuerte","Fuerte"))))</f>
        <v/>
      </c>
      <c r="AW27" s="475"/>
      <c r="AX27" s="475"/>
      <c r="AY27" s="475"/>
      <c r="AZ27" s="475"/>
      <c r="BA27" s="475"/>
      <c r="BB27" s="475"/>
    </row>
    <row r="28" spans="1:54">
      <c r="A28" s="310"/>
      <c r="B28" s="319"/>
      <c r="C28" s="310"/>
      <c r="D28" s="310"/>
      <c r="E28" s="310"/>
      <c r="F28" s="310"/>
      <c r="G28" s="319"/>
      <c r="H28" s="478"/>
      <c r="I28" s="321"/>
      <c r="J28" s="317"/>
      <c r="K28" s="315"/>
      <c r="L28" s="346"/>
      <c r="M28" s="315"/>
      <c r="N28" s="316"/>
      <c r="O28" s="54"/>
      <c r="P28" s="1"/>
      <c r="Q28" s="21" t="s">
        <v>63</v>
      </c>
      <c r="R28" s="18">
        <f t="shared" si="38"/>
        <v>0</v>
      </c>
      <c r="S28" s="21" t="s">
        <v>63</v>
      </c>
      <c r="T28" s="35">
        <f t="shared" si="39"/>
        <v>0</v>
      </c>
      <c r="U28" s="21" t="s">
        <v>63</v>
      </c>
      <c r="V28" s="35">
        <f t="shared" si="40"/>
        <v>0</v>
      </c>
      <c r="W28" s="21" t="s">
        <v>63</v>
      </c>
      <c r="X28" s="35">
        <f t="shared" si="41"/>
        <v>0</v>
      </c>
      <c r="Y28" s="21" t="s">
        <v>63</v>
      </c>
      <c r="Z28" s="35">
        <f t="shared" si="42"/>
        <v>0</v>
      </c>
      <c r="AA28" s="21" t="s">
        <v>63</v>
      </c>
      <c r="AB28" s="35">
        <f t="shared" si="43"/>
        <v>0</v>
      </c>
      <c r="AC28" s="21" t="s">
        <v>63</v>
      </c>
      <c r="AD28" s="35">
        <f t="shared" si="44"/>
        <v>0</v>
      </c>
      <c r="AE28" s="35">
        <f t="shared" si="45"/>
        <v>0</v>
      </c>
      <c r="AF28" s="18" t="str">
        <f t="shared" si="46"/>
        <v/>
      </c>
      <c r="AG28" s="2" t="s">
        <v>63</v>
      </c>
      <c r="AH28" s="18" t="str">
        <f t="shared" si="47"/>
        <v>NA</v>
      </c>
      <c r="AI28" s="22" t="str">
        <f t="shared" si="0"/>
        <v>NA</v>
      </c>
      <c r="AJ28" s="19">
        <f t="shared" si="48"/>
        <v>0</v>
      </c>
      <c r="AK28" s="18" t="str">
        <f t="shared" si="1"/>
        <v>NA</v>
      </c>
      <c r="AL28" s="310"/>
      <c r="AM28" s="317"/>
      <c r="AN28" s="310"/>
      <c r="AO28" s="315"/>
      <c r="AP28" s="339"/>
      <c r="AQ28" s="342"/>
      <c r="AR28" s="344"/>
      <c r="AS28" s="315"/>
      <c r="AT28" s="315"/>
      <c r="AU28" s="329"/>
      <c r="AV28" s="358" t="str">
        <f t="shared" si="49"/>
        <v/>
      </c>
      <c r="AW28" s="475"/>
      <c r="AX28" s="475"/>
      <c r="AY28" s="475"/>
      <c r="AZ28" s="475"/>
      <c r="BA28" s="475"/>
      <c r="BB28" s="475"/>
    </row>
    <row r="29" spans="1:54">
      <c r="A29" s="310"/>
      <c r="B29" s="319"/>
      <c r="C29" s="310"/>
      <c r="D29" s="310"/>
      <c r="E29" s="310"/>
      <c r="F29" s="310"/>
      <c r="G29" s="319"/>
      <c r="H29" s="478"/>
      <c r="I29" s="321"/>
      <c r="J29" s="317"/>
      <c r="K29" s="315"/>
      <c r="L29" s="346"/>
      <c r="M29" s="315"/>
      <c r="N29" s="316"/>
      <c r="O29" s="54"/>
      <c r="P29" s="1"/>
      <c r="Q29" s="21" t="s">
        <v>63</v>
      </c>
      <c r="R29" s="18">
        <f t="shared" si="38"/>
        <v>0</v>
      </c>
      <c r="S29" s="21" t="s">
        <v>63</v>
      </c>
      <c r="T29" s="35">
        <f t="shared" si="39"/>
        <v>0</v>
      </c>
      <c r="U29" s="21" t="s">
        <v>63</v>
      </c>
      <c r="V29" s="35">
        <f t="shared" si="40"/>
        <v>0</v>
      </c>
      <c r="W29" s="21" t="s">
        <v>63</v>
      </c>
      <c r="X29" s="35">
        <f t="shared" si="41"/>
        <v>0</v>
      </c>
      <c r="Y29" s="21" t="s">
        <v>63</v>
      </c>
      <c r="Z29" s="35">
        <f t="shared" si="42"/>
        <v>0</v>
      </c>
      <c r="AA29" s="21" t="s">
        <v>63</v>
      </c>
      <c r="AB29" s="35">
        <f t="shared" si="43"/>
        <v>0</v>
      </c>
      <c r="AC29" s="21" t="s">
        <v>63</v>
      </c>
      <c r="AD29" s="35">
        <f t="shared" si="44"/>
        <v>0</v>
      </c>
      <c r="AE29" s="35">
        <f t="shared" si="45"/>
        <v>0</v>
      </c>
      <c r="AF29" s="18" t="str">
        <f t="shared" si="46"/>
        <v/>
      </c>
      <c r="AG29" s="2" t="s">
        <v>63</v>
      </c>
      <c r="AH29" s="18" t="str">
        <f t="shared" si="47"/>
        <v>NA</v>
      </c>
      <c r="AI29" s="22" t="str">
        <f t="shared" si="0"/>
        <v>NA</v>
      </c>
      <c r="AJ29" s="19">
        <f t="shared" si="48"/>
        <v>0</v>
      </c>
      <c r="AK29" s="18" t="str">
        <f t="shared" si="1"/>
        <v>NA</v>
      </c>
      <c r="AL29" s="310"/>
      <c r="AM29" s="317"/>
      <c r="AN29" s="310"/>
      <c r="AO29" s="315"/>
      <c r="AP29" s="339"/>
      <c r="AQ29" s="342"/>
      <c r="AR29" s="344"/>
      <c r="AS29" s="315"/>
      <c r="AT29" s="315"/>
      <c r="AU29" s="329"/>
      <c r="AV29" s="358" t="str">
        <f t="shared" si="49"/>
        <v/>
      </c>
      <c r="AW29" s="475"/>
      <c r="AX29" s="475"/>
      <c r="AY29" s="475"/>
      <c r="AZ29" s="475"/>
      <c r="BA29" s="475"/>
      <c r="BB29" s="475"/>
    </row>
    <row r="30" spans="1:54">
      <c r="A30" s="310"/>
      <c r="B30" s="320"/>
      <c r="C30" s="310"/>
      <c r="D30" s="310"/>
      <c r="E30" s="310"/>
      <c r="F30" s="310"/>
      <c r="G30" s="320"/>
      <c r="H30" s="478"/>
      <c r="I30" s="321"/>
      <c r="J30" s="317"/>
      <c r="K30" s="315"/>
      <c r="L30" s="346"/>
      <c r="M30" s="315"/>
      <c r="N30" s="316"/>
      <c r="O30" s="54"/>
      <c r="P30" s="55"/>
      <c r="Q30" s="21" t="s">
        <v>63</v>
      </c>
      <c r="R30" s="18">
        <f t="shared" si="38"/>
        <v>0</v>
      </c>
      <c r="S30" s="21" t="s">
        <v>63</v>
      </c>
      <c r="T30" s="35">
        <f t="shared" si="39"/>
        <v>0</v>
      </c>
      <c r="U30" s="21" t="s">
        <v>63</v>
      </c>
      <c r="V30" s="35">
        <f t="shared" si="40"/>
        <v>0</v>
      </c>
      <c r="W30" s="21" t="s">
        <v>63</v>
      </c>
      <c r="X30" s="35">
        <f t="shared" si="41"/>
        <v>0</v>
      </c>
      <c r="Y30" s="21" t="s">
        <v>63</v>
      </c>
      <c r="Z30" s="35">
        <f t="shared" si="42"/>
        <v>0</v>
      </c>
      <c r="AA30" s="21" t="s">
        <v>63</v>
      </c>
      <c r="AB30" s="35">
        <f t="shared" si="43"/>
        <v>0</v>
      </c>
      <c r="AC30" s="21" t="s">
        <v>63</v>
      </c>
      <c r="AD30" s="35">
        <f t="shared" si="44"/>
        <v>0</v>
      </c>
      <c r="AE30" s="35">
        <f t="shared" si="45"/>
        <v>0</v>
      </c>
      <c r="AF30" s="18" t="str">
        <f t="shared" si="46"/>
        <v/>
      </c>
      <c r="AG30" s="2" t="s">
        <v>63</v>
      </c>
      <c r="AH30" s="18" t="str">
        <f t="shared" si="47"/>
        <v>NA</v>
      </c>
      <c r="AI30" s="22" t="str">
        <f t="shared" si="0"/>
        <v>NA</v>
      </c>
      <c r="AJ30" s="19">
        <f t="shared" si="48"/>
        <v>0</v>
      </c>
      <c r="AK30" s="18" t="str">
        <f t="shared" si="1"/>
        <v>NA</v>
      </c>
      <c r="AL30" s="310"/>
      <c r="AM30" s="317"/>
      <c r="AN30" s="310"/>
      <c r="AO30" s="315"/>
      <c r="AP30" s="340"/>
      <c r="AQ30" s="342"/>
      <c r="AR30" s="345"/>
      <c r="AS30" s="315"/>
      <c r="AT30" s="315"/>
      <c r="AU30" s="330"/>
      <c r="AV30" s="359" t="str">
        <f t="shared" si="49"/>
        <v/>
      </c>
      <c r="AW30" s="476"/>
      <c r="AX30" s="476"/>
      <c r="AY30" s="476"/>
      <c r="AZ30" s="476"/>
      <c r="BA30" s="476"/>
      <c r="BB30" s="476"/>
    </row>
    <row r="31" spans="1:54" ht="72">
      <c r="A31" s="310">
        <v>5</v>
      </c>
      <c r="B31" s="318" t="s">
        <v>163</v>
      </c>
      <c r="C31" s="310" t="s">
        <v>66</v>
      </c>
      <c r="D31" s="310" t="s">
        <v>66</v>
      </c>
      <c r="E31" s="310" t="s">
        <v>66</v>
      </c>
      <c r="F31" s="310" t="s">
        <v>66</v>
      </c>
      <c r="G31" s="318" t="s">
        <v>54</v>
      </c>
      <c r="H31" s="318" t="s">
        <v>164</v>
      </c>
      <c r="I31" s="321" t="s">
        <v>136</v>
      </c>
      <c r="J31" s="317">
        <f>IF(I31="","",IF(I31="Mas de 1 vez al año",5,IF(I31="Al menos 1 vez en el ultimo año",4,IF(I31="Al menos 1 vez en los ultimos 2 años",3,IF(I31="Al menos 1 vez en los ultimos 5 años",2,IF(I31="No se ha presentado en los ultimos 5 años",1,))))))</f>
        <v>3</v>
      </c>
      <c r="K31" s="315" t="str">
        <f>IF(J31&lt;=0,"",IF(J31&lt;=1,"Rara Vez",IF(J31&lt;=2,"Improbable",IF(J31&lt;=3,"Posible",IF(J31&lt;=4,"Probable","Casi seguro")))))</f>
        <v>Posible</v>
      </c>
      <c r="L31" s="346">
        <f>+'[5]PREGUNTAS DE IMPACTO'!O23</f>
        <v>13</v>
      </c>
      <c r="M31" s="315" t="str">
        <f>IF(L31&lt;=0,"",IF(L31&lt;=5,"Moderado",IF(L31&lt;=11,"Mayor",IF(L31&lt;=20,"Catastrofico","Catastrofico"))))</f>
        <v>Catastrofico</v>
      </c>
      <c r="N31" s="316" t="str">
        <f>IF(OR(AND(K31="RaraVez",M31="Insignificante"),AND(K31="Rara Vez",M31="Menor"),AND(K31="Improbable",M31="Insignificante"),AND(K31="Improbable",M31="Menor")),"Bajo",IF(OR(AND(K31="Rara Vez",M31="Moderado"),AND(K31="Improbable",M31="Moderado"),AND(K31="Posible",M31="Menor"),AND(K31="Probable",M31="Insignificante")),"Moderado",IF(OR(AND(K31="Rara Vez",M31="Mayor"),AND(K31="Improbable",M31="Mayor"),AND(K31="Posible",M31="Moderado"),AND(K31="Probable",M31="Moderado"),AND(K31="Probable",M31="Menor"),AND(K31="Casi seguro",M31="Insignificante"),AND(K31="Casi seguro",M31="Menor")),"Alto",IF(OR(AND(K31="Rara Vez",M31="Catastrofico"),AND(K31="Improbable",M31="Catastrofico"),AND(K31="Posible",M31="Catastrofico"),AND(K31="Posible",M31="Mayor"),AND(K31="Probable",M31="Catastrofico"),AND(K31="Probable",M31="Mayor"),AND(K31="Casi seguro",M31="Moderado"),AND(K31="Casi seguro",M31="Mayor"),AND(K31="Casi seguro",M31="Catastrofico")),"Extremo",""))))</f>
        <v>Extremo</v>
      </c>
      <c r="O31" s="54">
        <v>1</v>
      </c>
      <c r="P31" s="1" t="s">
        <v>165</v>
      </c>
      <c r="Q31" s="21" t="s">
        <v>67</v>
      </c>
      <c r="R31" s="18">
        <f>IF(Q31="","",IF(Q31="Asignado",15,IF(Q31="No Asigando",0,)))</f>
        <v>15</v>
      </c>
      <c r="S31" s="21" t="s">
        <v>68</v>
      </c>
      <c r="T31" s="35">
        <f>IF(S31="","",IF(S31="Adecuado",15,IF(S31="inadecuado",0,)))</f>
        <v>15</v>
      </c>
      <c r="U31" s="21" t="s">
        <v>69</v>
      </c>
      <c r="V31" s="35">
        <f>IF(U31="","",IF(U31="Oportuna",15,IF(U31="inoportuna",0,)))</f>
        <v>15</v>
      </c>
      <c r="W31" s="21" t="s">
        <v>70</v>
      </c>
      <c r="X31" s="35">
        <f>IF(W31="","",IF(W31="Prevenir",15,IF(W31="Detectar",10,IF(W31="No es control",0,))))</f>
        <v>15</v>
      </c>
      <c r="Y31" s="21" t="s">
        <v>71</v>
      </c>
      <c r="Z31" s="35">
        <f>IF(Y31="","",IF(Y31="Confiable",15,IF(Y31="No confiable",0,)))</f>
        <v>15</v>
      </c>
      <c r="AA31" s="21" t="s">
        <v>72</v>
      </c>
      <c r="AB31" s="35">
        <f>IF(AA31="","",IF(AA31="Se investigan y resuelven oportunamente",15,IF(AA31="Nose investigan y resuelven oportunamente",0,)))</f>
        <v>15</v>
      </c>
      <c r="AC31" s="21" t="s">
        <v>73</v>
      </c>
      <c r="AD31" s="35">
        <f>IF(AC31="","",IF(AC31="Completa",10,IF(AC31="Incompleta,No existe",5,)))</f>
        <v>10</v>
      </c>
      <c r="AE31" s="35">
        <f>+R31+T31+V31+X31+Z31+AB31+AD31</f>
        <v>100</v>
      </c>
      <c r="AF31" s="18" t="str">
        <f>IF(AE31&lt;=0,"",IF(AE31=0,"NA",IF(AE31&lt;=85,"Debil",IF(AE31&lt;=95,"Moderado",IF(AE31&lt;=100,"Fuerte","Fuerte")))))</f>
        <v>Fuerte</v>
      </c>
      <c r="AG31" s="2" t="s">
        <v>74</v>
      </c>
      <c r="AH31" s="18" t="str">
        <f>IF(AG31="","",IF(AG31="El control no se ejecuta por parte del responsable","Debil",IF(AG31="El control se ejecuta algunas veces por parte del responsable","Moderado",IF(AG31="El control se ejecuta de manera consistente por parte del responsable","Fuerte",IF(AG31="NA","NA","""")))))</f>
        <v>Fuerte</v>
      </c>
      <c r="AI31" s="22" t="str">
        <f t="shared" si="0"/>
        <v>Fuerte</v>
      </c>
      <c r="AJ31" s="19">
        <f>IF(AI31="","",IF(AI31="Fuerte",100,IF(AI31="Moderado",50,IF(AI31="Debil",0,))))</f>
        <v>100</v>
      </c>
      <c r="AK31" s="18" t="str">
        <f t="shared" si="1"/>
        <v>No</v>
      </c>
      <c r="AL31" s="310">
        <f>COUNTA(O31,O32,O33,O34,O35)</f>
        <v>1</v>
      </c>
      <c r="AM31" s="317">
        <f>(+AJ31+AJ32+AJ33+AJ34+AJ35)/AL31</f>
        <v>100</v>
      </c>
      <c r="AN31" s="310" t="str">
        <f>IF(AM31&lt;0,"",IF(AM31&lt;50,"Debil",IF(AM31&lt;=99,"Moderado",IF(AM31&lt;=100,"Fuerte","Fuerte"))))</f>
        <v>Fuerte</v>
      </c>
      <c r="AO31" s="315" t="s">
        <v>26</v>
      </c>
      <c r="AP31" s="338" t="str">
        <f>IF(OR(AND(AN31="Fuerte",AO31="directamente")),"2",IF(OR(AND(AN31="Fuerte",AO31="no disminuye")),"0",IF(OR(AND(AN31="Moderado",AO31="directamente")),"1",IF(OR(AND(AN31="Moderado",AO31="no disminuye")),"0",IF(OR(AND(AN31="Debil",AO31="directamente")),"0",IF(OR(AND(AN31="Debil",AO31="no disminuye")),"0",""))))))</f>
        <v>2</v>
      </c>
      <c r="AQ31" s="341">
        <f>+J31-AP31</f>
        <v>1</v>
      </c>
      <c r="AR31" s="343">
        <f>+J31-AP31</f>
        <v>1</v>
      </c>
      <c r="AS31" s="315" t="str">
        <f>IF(AQ31&lt;-1,"",IF(AQ31&lt;=1,"Rara Vez",IF(AQ31&lt;=2,"Improbable",IF(AQ31&lt;=3,"Posible",IF(AQ31&lt;=4,"Probable","Casi seguro")))))</f>
        <v>Rara Vez</v>
      </c>
      <c r="AT31" s="315" t="str">
        <f>IF(L31&lt;=0,"",IF(L31&lt;=5,"Moderado",IF(L31&lt;=11,"Mayor",IF(L31&lt;=20,"Catastrofico","Catastrofico"))))</f>
        <v>Catastrofico</v>
      </c>
      <c r="AU31" s="328" t="str">
        <f>IF(OR(AND(AS31="RaraVez",AT31="Insignificante"),AND(AS31="Rara Vez",AT31="Menor"),AND(AS31="Improbable",AT31="Insignificante"),AND(AS31="Improbable",AT31="Menor")),"Bajo",IF(OR(AND(AS31="Rara Vez",AT31="Moderado"),AND(AS31="Improbable",AT31="Moderado"),AND(AS31="Posible",AT31="Menor"),AND(AS31="Probable",AT31="Insignificante")),"Moderado",IF(OR(AND(AS31="Rara Vez",AT31="Mayor"),AND(AS31="Improbable",AT31="Mayor"),AND(AS31="Posible",AT31="Moderado"),AND(AS31="Probable",AT31="Moderado"),AND(AS31="Probable",AT31="Menor"),AND(AS31="Casi seguro",AT31="Insignificante"),AND(AS31="Casi seguro",AT31="Menor")),"Alto",IF(OR(AND(AS31="Rara Vez",AT31="Catastrofico"),AND(AS31="Improbable",AT31="Catastrofico"),AND(AS31="Posible",AT31="Catastrofico"),AND(AS31="Posible",AT31="Mayor"),AND(AS31="Probable",AT31="Catastrofico"),AND(AS31="Probable",AT31="Mayor"),AND(AS31="Casi seguro",AT31="Moderado"),AND(AS31="Casi seguro",AT31="Mayor"),AND(AS31="Casi seguro",AT31="Catastrofico")),"Extremo",""))))</f>
        <v>Extremo</v>
      </c>
      <c r="AV31" s="357" t="str">
        <f>IF(AU31="","",IF(AU31="Extremo","Evitar el riesgo",IF(AU31="Alto","Compartir el riesgo",IF(AU31="Moderado","Reducir el riesgo",IF(AU31="Bajo","Reducir el riesgo")))))</f>
        <v>Evitar el riesgo</v>
      </c>
      <c r="AW31" s="474" t="s">
        <v>166</v>
      </c>
      <c r="AX31" s="477">
        <v>45292</v>
      </c>
      <c r="AY31" s="477">
        <v>45657</v>
      </c>
      <c r="AZ31" s="474" t="s">
        <v>167</v>
      </c>
      <c r="BA31" s="474" t="s">
        <v>76</v>
      </c>
      <c r="BB31" s="474" t="s">
        <v>168</v>
      </c>
    </row>
    <row r="32" spans="1:54">
      <c r="A32" s="310"/>
      <c r="B32" s="319"/>
      <c r="C32" s="310"/>
      <c r="D32" s="310"/>
      <c r="E32" s="310"/>
      <c r="F32" s="310"/>
      <c r="G32" s="319"/>
      <c r="H32" s="319"/>
      <c r="I32" s="321"/>
      <c r="J32" s="317"/>
      <c r="K32" s="315"/>
      <c r="L32" s="346"/>
      <c r="M32" s="315"/>
      <c r="N32" s="316"/>
      <c r="O32" s="54"/>
      <c r="P32" s="1"/>
      <c r="Q32" s="21" t="s">
        <v>63</v>
      </c>
      <c r="R32" s="18">
        <f t="shared" ref="R32:R35" si="50">IF(Q32="","",IF(Q32="Asignado",15,IF(Q32="No Asigando",0,)))</f>
        <v>0</v>
      </c>
      <c r="S32" s="21" t="s">
        <v>63</v>
      </c>
      <c r="T32" s="35">
        <f t="shared" ref="T32:T35" si="51">IF(S32="","",IF(S32="Adecuado",15,IF(S32="inadecuado",0,)))</f>
        <v>0</v>
      </c>
      <c r="U32" s="21" t="s">
        <v>63</v>
      </c>
      <c r="V32" s="35">
        <f t="shared" ref="V32:V35" si="52">IF(U32="","",IF(U32="Oportuna",15,IF(U32="inoportuna",0,)))</f>
        <v>0</v>
      </c>
      <c r="W32" s="21" t="s">
        <v>63</v>
      </c>
      <c r="X32" s="35">
        <f t="shared" ref="X32:X35" si="53">IF(W32="","",IF(W32="Prevenir",15,IF(W32="Detectar",10,IF(W32="No es control",0,))))</f>
        <v>0</v>
      </c>
      <c r="Y32" s="21" t="s">
        <v>63</v>
      </c>
      <c r="Z32" s="35">
        <f t="shared" ref="Z32:Z35" si="54">IF(Y32="","",IF(Y32="Confiable",15,IF(Y32="No confiable",0,)))</f>
        <v>0</v>
      </c>
      <c r="AA32" s="21" t="s">
        <v>63</v>
      </c>
      <c r="AB32" s="35">
        <f t="shared" ref="AB32:AB35" si="55">IF(AA32="","",IF(AA32="Se investigan y resuelven oportunamente",15,IF(AA32="Nose investigan y resuelven oportunamente",0,)))</f>
        <v>0</v>
      </c>
      <c r="AC32" s="21" t="s">
        <v>63</v>
      </c>
      <c r="AD32" s="35">
        <f t="shared" ref="AD32:AD35" si="56">IF(AC32="","",IF(AC32="Completa",10,IF(AC32="Incompleta,No existe",5,)))</f>
        <v>0</v>
      </c>
      <c r="AE32" s="35">
        <f t="shared" ref="AE32:AE35" si="57">+R32+T32+V32+X32+Z32+AB32+AD32</f>
        <v>0</v>
      </c>
      <c r="AF32" s="18" t="str">
        <f t="shared" ref="AF32:AF35" si="58">IF(AE32&lt;=0,"",IF(AE32=0,"NA",IF(AE32&lt;=85,"Debil",IF(AE32&lt;=95,"Moderado",IF(AE32&lt;=100,"Fuerte","Fuerte")))))</f>
        <v/>
      </c>
      <c r="AG32" s="2" t="s">
        <v>63</v>
      </c>
      <c r="AH32" s="18" t="str">
        <f t="shared" ref="AH32:AH35" si="59">IF(AG32="","",IF(AG32="El control no se ejecuta por parte del responsable","Debil",IF(AG32="El control se ejecuta algunas veces por parte del responsable","Moderado",IF(AG32="El control se ejecuta de manera consistente por parte del responsable","Fuerte",IF(AG32="NA","NA","""")))))</f>
        <v>NA</v>
      </c>
      <c r="AI32" s="22" t="str">
        <f t="shared" si="0"/>
        <v>NA</v>
      </c>
      <c r="AJ32" s="19">
        <f t="shared" ref="AJ32:AJ35" si="60">IF(AI32="","",IF(AI32="Fuerte",100,IF(AI32="Moderado",50,IF(AI32="Debil",0,))))</f>
        <v>0</v>
      </c>
      <c r="AK32" s="18" t="str">
        <f t="shared" si="1"/>
        <v>NA</v>
      </c>
      <c r="AL32" s="310"/>
      <c r="AM32" s="317"/>
      <c r="AN32" s="310"/>
      <c r="AO32" s="315"/>
      <c r="AP32" s="339"/>
      <c r="AQ32" s="342"/>
      <c r="AR32" s="344"/>
      <c r="AS32" s="315"/>
      <c r="AT32" s="315"/>
      <c r="AU32" s="329"/>
      <c r="AV32" s="358" t="str">
        <f t="shared" ref="AV32:AV35" si="61">IF(AU32="","",IF(AU32="El control no se ejecuta por parte del responsable","Debil",IF(AU32="El control se ejecuta algunas veces por parte del responsable","Moderado",IF(AU32="El control se ejecuta de manera consistente por parte del responsable","Fuerte","Fuerte"))))</f>
        <v/>
      </c>
      <c r="AW32" s="475"/>
      <c r="AX32" s="475"/>
      <c r="AY32" s="475"/>
      <c r="AZ32" s="475"/>
      <c r="BA32" s="475"/>
      <c r="BB32" s="475"/>
    </row>
    <row r="33" spans="1:54">
      <c r="A33" s="310"/>
      <c r="B33" s="319"/>
      <c r="C33" s="310"/>
      <c r="D33" s="310"/>
      <c r="E33" s="310"/>
      <c r="F33" s="310"/>
      <c r="G33" s="319"/>
      <c r="H33" s="319"/>
      <c r="I33" s="321"/>
      <c r="J33" s="317"/>
      <c r="K33" s="315"/>
      <c r="L33" s="346"/>
      <c r="M33" s="315"/>
      <c r="N33" s="316"/>
      <c r="O33" s="54"/>
      <c r="P33" s="1"/>
      <c r="Q33" s="21" t="s">
        <v>63</v>
      </c>
      <c r="R33" s="18">
        <f t="shared" si="50"/>
        <v>0</v>
      </c>
      <c r="S33" s="21" t="s">
        <v>63</v>
      </c>
      <c r="T33" s="35">
        <f t="shared" si="51"/>
        <v>0</v>
      </c>
      <c r="U33" s="21" t="s">
        <v>63</v>
      </c>
      <c r="V33" s="35">
        <f t="shared" si="52"/>
        <v>0</v>
      </c>
      <c r="W33" s="21" t="s">
        <v>63</v>
      </c>
      <c r="X33" s="35">
        <f t="shared" si="53"/>
        <v>0</v>
      </c>
      <c r="Y33" s="21" t="s">
        <v>63</v>
      </c>
      <c r="Z33" s="35">
        <f t="shared" si="54"/>
        <v>0</v>
      </c>
      <c r="AA33" s="21" t="s">
        <v>63</v>
      </c>
      <c r="AB33" s="35">
        <f t="shared" si="55"/>
        <v>0</v>
      </c>
      <c r="AC33" s="21" t="s">
        <v>63</v>
      </c>
      <c r="AD33" s="35">
        <f t="shared" si="56"/>
        <v>0</v>
      </c>
      <c r="AE33" s="35">
        <f t="shared" si="57"/>
        <v>0</v>
      </c>
      <c r="AF33" s="18" t="str">
        <f t="shared" si="58"/>
        <v/>
      </c>
      <c r="AG33" s="2" t="s">
        <v>63</v>
      </c>
      <c r="AH33" s="18" t="str">
        <f t="shared" si="59"/>
        <v>NA</v>
      </c>
      <c r="AI33" s="22" t="str">
        <f t="shared" si="0"/>
        <v>NA</v>
      </c>
      <c r="AJ33" s="19">
        <f t="shared" si="60"/>
        <v>0</v>
      </c>
      <c r="AK33" s="18" t="str">
        <f t="shared" si="1"/>
        <v>NA</v>
      </c>
      <c r="AL33" s="310"/>
      <c r="AM33" s="317"/>
      <c r="AN33" s="310"/>
      <c r="AO33" s="315"/>
      <c r="AP33" s="339"/>
      <c r="AQ33" s="342"/>
      <c r="AR33" s="344"/>
      <c r="AS33" s="315"/>
      <c r="AT33" s="315"/>
      <c r="AU33" s="329"/>
      <c r="AV33" s="358" t="str">
        <f t="shared" si="61"/>
        <v/>
      </c>
      <c r="AW33" s="475"/>
      <c r="AX33" s="475"/>
      <c r="AY33" s="475"/>
      <c r="AZ33" s="475"/>
      <c r="BA33" s="475"/>
      <c r="BB33" s="475"/>
    </row>
    <row r="34" spans="1:54">
      <c r="A34" s="310"/>
      <c r="B34" s="319"/>
      <c r="C34" s="310"/>
      <c r="D34" s="310"/>
      <c r="E34" s="310"/>
      <c r="F34" s="310"/>
      <c r="G34" s="319"/>
      <c r="H34" s="319"/>
      <c r="I34" s="321"/>
      <c r="J34" s="317"/>
      <c r="K34" s="315"/>
      <c r="L34" s="346"/>
      <c r="M34" s="315"/>
      <c r="N34" s="316"/>
      <c r="O34" s="54"/>
      <c r="P34" s="1"/>
      <c r="Q34" s="21" t="s">
        <v>63</v>
      </c>
      <c r="R34" s="18">
        <f t="shared" si="50"/>
        <v>0</v>
      </c>
      <c r="S34" s="21" t="s">
        <v>63</v>
      </c>
      <c r="T34" s="35">
        <f t="shared" si="51"/>
        <v>0</v>
      </c>
      <c r="U34" s="21" t="s">
        <v>63</v>
      </c>
      <c r="V34" s="35">
        <f t="shared" si="52"/>
        <v>0</v>
      </c>
      <c r="W34" s="21" t="s">
        <v>63</v>
      </c>
      <c r="X34" s="35">
        <f t="shared" si="53"/>
        <v>0</v>
      </c>
      <c r="Y34" s="21" t="s">
        <v>63</v>
      </c>
      <c r="Z34" s="35">
        <f t="shared" si="54"/>
        <v>0</v>
      </c>
      <c r="AA34" s="21" t="s">
        <v>63</v>
      </c>
      <c r="AB34" s="35">
        <f t="shared" si="55"/>
        <v>0</v>
      </c>
      <c r="AC34" s="21" t="s">
        <v>63</v>
      </c>
      <c r="AD34" s="35">
        <f t="shared" si="56"/>
        <v>0</v>
      </c>
      <c r="AE34" s="35">
        <f t="shared" si="57"/>
        <v>0</v>
      </c>
      <c r="AF34" s="18" t="str">
        <f t="shared" si="58"/>
        <v/>
      </c>
      <c r="AG34" s="2" t="s">
        <v>63</v>
      </c>
      <c r="AH34" s="18" t="str">
        <f t="shared" si="59"/>
        <v>NA</v>
      </c>
      <c r="AI34" s="22" t="str">
        <f t="shared" si="0"/>
        <v>NA</v>
      </c>
      <c r="AJ34" s="19">
        <f t="shared" si="60"/>
        <v>0</v>
      </c>
      <c r="AK34" s="18" t="str">
        <f t="shared" si="1"/>
        <v>NA</v>
      </c>
      <c r="AL34" s="310"/>
      <c r="AM34" s="317"/>
      <c r="AN34" s="310"/>
      <c r="AO34" s="315"/>
      <c r="AP34" s="339"/>
      <c r="AQ34" s="342"/>
      <c r="AR34" s="344"/>
      <c r="AS34" s="315"/>
      <c r="AT34" s="315"/>
      <c r="AU34" s="329"/>
      <c r="AV34" s="358" t="str">
        <f t="shared" si="61"/>
        <v/>
      </c>
      <c r="AW34" s="475"/>
      <c r="AX34" s="475"/>
      <c r="AY34" s="475"/>
      <c r="AZ34" s="475"/>
      <c r="BA34" s="475"/>
      <c r="BB34" s="475"/>
    </row>
    <row r="35" spans="1:54">
      <c r="A35" s="310"/>
      <c r="B35" s="320"/>
      <c r="C35" s="310"/>
      <c r="D35" s="310"/>
      <c r="E35" s="310"/>
      <c r="F35" s="310"/>
      <c r="G35" s="320"/>
      <c r="H35" s="320"/>
      <c r="I35" s="321"/>
      <c r="J35" s="317"/>
      <c r="K35" s="315"/>
      <c r="L35" s="346"/>
      <c r="M35" s="315"/>
      <c r="N35" s="316"/>
      <c r="O35" s="54"/>
      <c r="P35" s="55"/>
      <c r="Q35" s="21" t="s">
        <v>63</v>
      </c>
      <c r="R35" s="18">
        <f t="shared" si="50"/>
        <v>0</v>
      </c>
      <c r="S35" s="21" t="s">
        <v>63</v>
      </c>
      <c r="T35" s="35">
        <f t="shared" si="51"/>
        <v>0</v>
      </c>
      <c r="U35" s="21" t="s">
        <v>63</v>
      </c>
      <c r="V35" s="35">
        <f t="shared" si="52"/>
        <v>0</v>
      </c>
      <c r="W35" s="21" t="s">
        <v>63</v>
      </c>
      <c r="X35" s="35">
        <f t="shared" si="53"/>
        <v>0</v>
      </c>
      <c r="Y35" s="21" t="s">
        <v>63</v>
      </c>
      <c r="Z35" s="35">
        <f t="shared" si="54"/>
        <v>0</v>
      </c>
      <c r="AA35" s="21" t="s">
        <v>63</v>
      </c>
      <c r="AB35" s="35">
        <f t="shared" si="55"/>
        <v>0</v>
      </c>
      <c r="AC35" s="21" t="s">
        <v>63</v>
      </c>
      <c r="AD35" s="35">
        <f t="shared" si="56"/>
        <v>0</v>
      </c>
      <c r="AE35" s="35">
        <f t="shared" si="57"/>
        <v>0</v>
      </c>
      <c r="AF35" s="18" t="str">
        <f t="shared" si="58"/>
        <v/>
      </c>
      <c r="AG35" s="2" t="s">
        <v>63</v>
      </c>
      <c r="AH35" s="18" t="str">
        <f t="shared" si="59"/>
        <v>NA</v>
      </c>
      <c r="AI35" s="22" t="str">
        <f t="shared" si="0"/>
        <v>NA</v>
      </c>
      <c r="AJ35" s="19">
        <f t="shared" si="60"/>
        <v>0</v>
      </c>
      <c r="AK35" s="18" t="str">
        <f t="shared" si="1"/>
        <v>NA</v>
      </c>
      <c r="AL35" s="310"/>
      <c r="AM35" s="317"/>
      <c r="AN35" s="310"/>
      <c r="AO35" s="315"/>
      <c r="AP35" s="340"/>
      <c r="AQ35" s="342"/>
      <c r="AR35" s="345"/>
      <c r="AS35" s="315"/>
      <c r="AT35" s="315"/>
      <c r="AU35" s="330"/>
      <c r="AV35" s="359" t="str">
        <f t="shared" si="61"/>
        <v/>
      </c>
      <c r="AW35" s="476"/>
      <c r="AX35" s="476"/>
      <c r="AY35" s="476"/>
      <c r="AZ35" s="476"/>
      <c r="BA35" s="476"/>
      <c r="BB35" s="476"/>
    </row>
    <row r="36" spans="1:54" ht="72">
      <c r="A36" s="310">
        <v>6</v>
      </c>
      <c r="B36" s="318" t="s">
        <v>169</v>
      </c>
      <c r="C36" s="310" t="s">
        <v>66</v>
      </c>
      <c r="D36" s="310" t="s">
        <v>66</v>
      </c>
      <c r="E36" s="310" t="s">
        <v>66</v>
      </c>
      <c r="F36" s="310" t="s">
        <v>66</v>
      </c>
      <c r="G36" s="318" t="s">
        <v>54</v>
      </c>
      <c r="H36" s="318" t="s">
        <v>170</v>
      </c>
      <c r="I36" s="321" t="s">
        <v>136</v>
      </c>
      <c r="J36" s="317">
        <f>IF(I36="","",IF(I36="Mas de 1 vez al año",5,IF(I36="Al menos 1 vez en el ultimo año",4,IF(I36="Al menos 1 vez en los ultimos 2 años",3,IF(I36="Al menos 1 vez en los ultimos 5 años",2,IF(I36="No se ha presentado en los ultimos 5 años",1,))))))</f>
        <v>3</v>
      </c>
      <c r="K36" s="315" t="str">
        <f>IF(J36&lt;=0,"",IF(J36&lt;=1,"Rara Vez",IF(J36&lt;=2,"Improbable",IF(J36&lt;=3,"Posible",IF(J36&lt;=4,"Probable","Casi seguro")))))</f>
        <v>Posible</v>
      </c>
      <c r="L36" s="346">
        <f>+'[5]PREGUNTAS DE IMPACTO'!R23</f>
        <v>11</v>
      </c>
      <c r="M36" s="315" t="str">
        <f>IF(L36&lt;=0,"",IF(L36&lt;=5,"Moderado",IF(L36&lt;=11,"Mayor",IF(L36&lt;=20,"Catastrofico","Catastrofico"))))</f>
        <v>Mayor</v>
      </c>
      <c r="N36" s="316" t="str">
        <f>IF(OR(AND(K36="RaraVez",M36="Insignificante"),AND(K36="Rara Vez",M36="Menor"),AND(K36="Improbable",M36="Insignificante"),AND(K36="Improbable",M36="Menor")),"Bajo",IF(OR(AND(K36="Rara Vez",M36="Moderado"),AND(K36="Improbable",M36="Moderado"),AND(K36="Posible",M36="Menor"),AND(K36="Probable",M36="Insignificante")),"Moderado",IF(OR(AND(K36="Rara Vez",M36="Mayor"),AND(K36="Improbable",M36="Mayor"),AND(K36="Posible",M36="Moderado"),AND(K36="Probable",M36="Moderado"),AND(K36="Probable",M36="Menor"),AND(K36="Casi seguro",M36="Insignificante"),AND(K36="Casi seguro",M36="Menor")),"Alto",IF(OR(AND(K36="Rara Vez",M36="Catastrofico"),AND(K36="Improbable",M36="Catastrofico"),AND(K36="Posible",M36="Catastrofico"),AND(K36="Posible",M36="Mayor"),AND(K36="Probable",M36="Catastrofico"),AND(K36="Probable",M36="Mayor"),AND(K36="Casi seguro",M36="Moderado"),AND(K36="Casi seguro",M36="Mayor"),AND(K36="Casi seguro",M36="Catastrofico")),"Extremo",""))))</f>
        <v>Extremo</v>
      </c>
      <c r="O36" s="54">
        <v>1</v>
      </c>
      <c r="P36" s="1" t="s">
        <v>171</v>
      </c>
      <c r="Q36" s="21" t="s">
        <v>67</v>
      </c>
      <c r="R36" s="18">
        <f>IF(Q36="","",IF(Q36="Asignado",15,IF(Q36="No Asigando",0,)))</f>
        <v>15</v>
      </c>
      <c r="S36" s="21" t="s">
        <v>68</v>
      </c>
      <c r="T36" s="35">
        <f>IF(S36="","",IF(S36="Adecuado",15,IF(S36="inadecuado",0,)))</f>
        <v>15</v>
      </c>
      <c r="U36" s="21" t="s">
        <v>69</v>
      </c>
      <c r="V36" s="35">
        <f>IF(U36="","",IF(U36="Oportuna",15,IF(U36="inoportuna",0,)))</f>
        <v>15</v>
      </c>
      <c r="W36" s="21" t="s">
        <v>70</v>
      </c>
      <c r="X36" s="35">
        <f>IF(W36="","",IF(W36="Prevenir",15,IF(W36="Detectar",10,IF(W36="No es control",0,))))</f>
        <v>15</v>
      </c>
      <c r="Y36" s="21" t="s">
        <v>71</v>
      </c>
      <c r="Z36" s="35">
        <f>IF(Y36="","",IF(Y36="Confiable",15,IF(Y36="No confiable",0,)))</f>
        <v>15</v>
      </c>
      <c r="AA36" s="21" t="s">
        <v>72</v>
      </c>
      <c r="AB36" s="35">
        <f>IF(AA36="","",IF(AA36="Se investigan y resuelven oportunamente",15,IF(AA36="Nose investigan y resuelven oportunamente",0,)))</f>
        <v>15</v>
      </c>
      <c r="AC36" s="21" t="s">
        <v>73</v>
      </c>
      <c r="AD36" s="35">
        <f>IF(AC36="","",IF(AC36="Completa",10,IF(AC36="Incompleta,No existe",5,)))</f>
        <v>10</v>
      </c>
      <c r="AE36" s="35">
        <f>+R36+T36+V36+X36+Z36+AB36+AD36</f>
        <v>100</v>
      </c>
      <c r="AF36" s="18" t="str">
        <f>IF(AE36&lt;=0,"",IF(AE36=0,"NA",IF(AE36&lt;=85,"Debil",IF(AE36&lt;=95,"Moderado",IF(AE36&lt;=100,"Fuerte","Fuerte")))))</f>
        <v>Fuerte</v>
      </c>
      <c r="AG36" s="2" t="s">
        <v>74</v>
      </c>
      <c r="AH36" s="18" t="str">
        <f>IF(AG36="","",IF(AG36="El control no se ejecuta por parte del responsable","Debil",IF(AG36="El control se ejecuta algunas veces por parte del responsable","Moderado",IF(AG36="El control se ejecuta de manera consistente por parte del responsable","Fuerte",IF(AG36="NA","NA","""")))))</f>
        <v>Fuerte</v>
      </c>
      <c r="AI36" s="22" t="str">
        <f t="shared" si="0"/>
        <v>Fuerte</v>
      </c>
      <c r="AJ36" s="19">
        <f>IF(AI36="","",IF(AI36="Fuerte",100,IF(AI36="Moderado",50,IF(AI36="Debil",0,))))</f>
        <v>100</v>
      </c>
      <c r="AK36" s="18" t="str">
        <f t="shared" si="1"/>
        <v>No</v>
      </c>
      <c r="AL36" s="310">
        <f>COUNTA(O36,O37,O38,O39,O40)</f>
        <v>1</v>
      </c>
      <c r="AM36" s="317">
        <f>(+AJ36+AJ37+AJ38+AJ39+AJ40)/AL36</f>
        <v>100</v>
      </c>
      <c r="AN36" s="310" t="str">
        <f>IF(AM36&lt;0,"",IF(AM36&lt;50,"Debil",IF(AM36&lt;=99,"Moderado",IF(AM36&lt;=100,"Fuerte","Fuerte"))))</f>
        <v>Fuerte</v>
      </c>
      <c r="AO36" s="315" t="s">
        <v>26</v>
      </c>
      <c r="AP36" s="338" t="str">
        <f>IF(OR(AND(AN36="Fuerte",AO36="directamente")),"2",IF(OR(AND(AN36="Fuerte",AO36="no disminuye")),"0",IF(OR(AND(AN36="Moderado",AO36="directamente")),"1",IF(OR(AND(AN36="Moderado",AO36="no disminuye")),"0",IF(OR(AND(AN36="Debil",AO36="directamente")),"0",IF(OR(AND(AN36="Debil",AO36="no disminuye")),"0",""))))))</f>
        <v>2</v>
      </c>
      <c r="AQ36" s="341">
        <f>+J36-AP36</f>
        <v>1</v>
      </c>
      <c r="AR36" s="343">
        <f>+J36-AP36</f>
        <v>1</v>
      </c>
      <c r="AS36" s="315" t="str">
        <f>IF(AQ36&lt;-1,"",IF(AQ36&lt;=1,"Rara Vez",IF(AQ36&lt;=2,"Improbable",IF(AQ36&lt;=3,"Posible",IF(AQ36&lt;=4,"Probable","Casi seguro")))))</f>
        <v>Rara Vez</v>
      </c>
      <c r="AT36" s="315" t="str">
        <f>IF(L36&lt;=0,"",IF(L36&lt;=5,"Moderado",IF(L36&lt;=11,"Mayor",IF(L36&lt;=20,"Catastrofico","Catastrofico"))))</f>
        <v>Mayor</v>
      </c>
      <c r="AU36" s="328" t="str">
        <f>IF(OR(AND(AS36="RaraVez",AT36="Insignificante"),AND(AS36="Rara Vez",AT36="Menor"),AND(AS36="Improbable",AT36="Insignificante"),AND(AS36="Improbable",AT36="Menor")),"Bajo",IF(OR(AND(AS36="Rara Vez",AT36="Moderado"),AND(AS36="Improbable",AT36="Moderado"),AND(AS36="Posible",AT36="Menor"),AND(AS36="Probable",AT36="Insignificante")),"Moderado",IF(OR(AND(AS36="Rara Vez",AT36="Mayor"),AND(AS36="Improbable",AT36="Mayor"),AND(AS36="Posible",AT36="Moderado"),AND(AS36="Probable",AT36="Moderado"),AND(AS36="Probable",AT36="Menor"),AND(AS36="Casi seguro",AT36="Insignificante"),AND(AS36="Casi seguro",AT36="Menor")),"Alto",IF(OR(AND(AS36="Rara Vez",AT36="Catastrofico"),AND(AS36="Improbable",AT36="Catastrofico"),AND(AS36="Posible",AT36="Catastrofico"),AND(AS36="Posible",AT36="Mayor"),AND(AS36="Probable",AT36="Catastrofico"),AND(AS36="Probable",AT36="Mayor"),AND(AS36="Casi seguro",AT36="Moderado"),AND(AS36="Casi seguro",AT36="Mayor"),AND(AS36="Casi seguro",AT36="Catastrofico")),"Extremo",""))))</f>
        <v>Alto</v>
      </c>
      <c r="AV36" s="357" t="str">
        <f>IF(AU36="","",IF(AU36="Extremo","Evitar el riesgo",IF(AU36="Alto","Compartir el riesgo",IF(AU36="Moderado","Reducir el riesgo",IF(AU36="Bajo","Reducir el riesgo")))))</f>
        <v>Compartir el riesgo</v>
      </c>
      <c r="AW36" s="474" t="s">
        <v>166</v>
      </c>
      <c r="AX36" s="477">
        <v>45292</v>
      </c>
      <c r="AY36" s="477">
        <v>45657</v>
      </c>
      <c r="AZ36" s="474" t="s">
        <v>167</v>
      </c>
      <c r="BA36" s="474" t="s">
        <v>76</v>
      </c>
      <c r="BB36" s="474" t="s">
        <v>168</v>
      </c>
    </row>
    <row r="37" spans="1:54">
      <c r="A37" s="310"/>
      <c r="B37" s="319"/>
      <c r="C37" s="310"/>
      <c r="D37" s="310"/>
      <c r="E37" s="310"/>
      <c r="F37" s="310"/>
      <c r="G37" s="319"/>
      <c r="H37" s="319"/>
      <c r="I37" s="321"/>
      <c r="J37" s="317"/>
      <c r="K37" s="315"/>
      <c r="L37" s="346"/>
      <c r="M37" s="315"/>
      <c r="N37" s="316"/>
      <c r="O37" s="54"/>
      <c r="P37" s="1"/>
      <c r="Q37" s="21" t="s">
        <v>63</v>
      </c>
      <c r="R37" s="18">
        <f t="shared" ref="R37:R40" si="62">IF(Q37="","",IF(Q37="Asignado",15,IF(Q37="No Asigando",0,)))</f>
        <v>0</v>
      </c>
      <c r="S37" s="21" t="s">
        <v>63</v>
      </c>
      <c r="T37" s="35">
        <f t="shared" ref="T37:T40" si="63">IF(S37="","",IF(S37="Adecuado",15,IF(S37="inadecuado",0,)))</f>
        <v>0</v>
      </c>
      <c r="U37" s="21" t="s">
        <v>63</v>
      </c>
      <c r="V37" s="35">
        <f t="shared" ref="V37:V40" si="64">IF(U37="","",IF(U37="Oportuna",15,IF(U37="inoportuna",0,)))</f>
        <v>0</v>
      </c>
      <c r="W37" s="21" t="s">
        <v>63</v>
      </c>
      <c r="X37" s="35">
        <f t="shared" ref="X37:X40" si="65">IF(W37="","",IF(W37="Prevenir",15,IF(W37="Detectar",10,IF(W37="No es control",0,))))</f>
        <v>0</v>
      </c>
      <c r="Y37" s="21" t="s">
        <v>63</v>
      </c>
      <c r="Z37" s="35">
        <f t="shared" ref="Z37:Z40" si="66">IF(Y37="","",IF(Y37="Confiable",15,IF(Y37="No confiable",0,)))</f>
        <v>0</v>
      </c>
      <c r="AA37" s="21" t="s">
        <v>63</v>
      </c>
      <c r="AB37" s="35">
        <f t="shared" ref="AB37:AB40" si="67">IF(AA37="","",IF(AA37="Se investigan y resuelven oportunamente",15,IF(AA37="Nose investigan y resuelven oportunamente",0,)))</f>
        <v>0</v>
      </c>
      <c r="AC37" s="21" t="s">
        <v>63</v>
      </c>
      <c r="AD37" s="35">
        <f t="shared" ref="AD37:AD40" si="68">IF(AC37="","",IF(AC37="Completa",10,IF(AC37="Incompleta,No existe",5,)))</f>
        <v>0</v>
      </c>
      <c r="AE37" s="35">
        <f t="shared" ref="AE37:AE40" si="69">+R37+T37+V37+X37+Z37+AB37+AD37</f>
        <v>0</v>
      </c>
      <c r="AF37" s="18" t="str">
        <f t="shared" ref="AF37:AF40" si="70">IF(AE37&lt;=0,"",IF(AE37=0,"NA",IF(AE37&lt;=85,"Debil",IF(AE37&lt;=95,"Moderado",IF(AE37&lt;=100,"Fuerte","Fuerte")))))</f>
        <v/>
      </c>
      <c r="AG37" s="2" t="s">
        <v>63</v>
      </c>
      <c r="AH37" s="18" t="str">
        <f t="shared" ref="AH37:AH40" si="71">IF(AG37="","",IF(AG37="El control no se ejecuta por parte del responsable","Debil",IF(AG37="El control se ejecuta algunas veces por parte del responsable","Moderado",IF(AG37="El control se ejecuta de manera consistente por parte del responsable","Fuerte",IF(AG37="NA","NA","""")))))</f>
        <v>NA</v>
      </c>
      <c r="AI37" s="22" t="str">
        <f t="shared" si="0"/>
        <v>NA</v>
      </c>
      <c r="AJ37" s="19">
        <f t="shared" ref="AJ37:AJ40" si="72">IF(AI37="","",IF(AI37="Fuerte",100,IF(AI37="Moderado",50,IF(AI37="Debil",0,))))</f>
        <v>0</v>
      </c>
      <c r="AK37" s="18" t="str">
        <f t="shared" si="1"/>
        <v>NA</v>
      </c>
      <c r="AL37" s="310"/>
      <c r="AM37" s="317"/>
      <c r="AN37" s="310"/>
      <c r="AO37" s="315"/>
      <c r="AP37" s="339"/>
      <c r="AQ37" s="342"/>
      <c r="AR37" s="344"/>
      <c r="AS37" s="315"/>
      <c r="AT37" s="315"/>
      <c r="AU37" s="329"/>
      <c r="AV37" s="358" t="str">
        <f t="shared" ref="AV37:AV40" si="73">IF(AU37="","",IF(AU37="El control no se ejecuta por parte del responsable","Debil",IF(AU37="El control se ejecuta algunas veces por parte del responsable","Moderado",IF(AU37="El control se ejecuta de manera consistente por parte del responsable","Fuerte","Fuerte"))))</f>
        <v/>
      </c>
      <c r="AW37" s="475"/>
      <c r="AX37" s="475"/>
      <c r="AY37" s="475"/>
      <c r="AZ37" s="475"/>
      <c r="BA37" s="475"/>
      <c r="BB37" s="475"/>
    </row>
    <row r="38" spans="1:54">
      <c r="A38" s="310"/>
      <c r="B38" s="319"/>
      <c r="C38" s="310"/>
      <c r="D38" s="310"/>
      <c r="E38" s="310"/>
      <c r="F38" s="310"/>
      <c r="G38" s="319"/>
      <c r="H38" s="319"/>
      <c r="I38" s="321"/>
      <c r="J38" s="317"/>
      <c r="K38" s="315"/>
      <c r="L38" s="346"/>
      <c r="M38" s="315"/>
      <c r="N38" s="316"/>
      <c r="O38" s="54"/>
      <c r="P38" s="1"/>
      <c r="Q38" s="21" t="s">
        <v>63</v>
      </c>
      <c r="R38" s="18">
        <f t="shared" si="62"/>
        <v>0</v>
      </c>
      <c r="S38" s="21" t="s">
        <v>63</v>
      </c>
      <c r="T38" s="35">
        <f t="shared" si="63"/>
        <v>0</v>
      </c>
      <c r="U38" s="21" t="s">
        <v>63</v>
      </c>
      <c r="V38" s="35">
        <f t="shared" si="64"/>
        <v>0</v>
      </c>
      <c r="W38" s="21" t="s">
        <v>63</v>
      </c>
      <c r="X38" s="35">
        <f t="shared" si="65"/>
        <v>0</v>
      </c>
      <c r="Y38" s="21" t="s">
        <v>63</v>
      </c>
      <c r="Z38" s="35">
        <f t="shared" si="66"/>
        <v>0</v>
      </c>
      <c r="AA38" s="21" t="s">
        <v>63</v>
      </c>
      <c r="AB38" s="35">
        <f t="shared" si="67"/>
        <v>0</v>
      </c>
      <c r="AC38" s="21" t="s">
        <v>63</v>
      </c>
      <c r="AD38" s="35">
        <f t="shared" si="68"/>
        <v>0</v>
      </c>
      <c r="AE38" s="35">
        <f t="shared" si="69"/>
        <v>0</v>
      </c>
      <c r="AF38" s="18" t="str">
        <f t="shared" si="70"/>
        <v/>
      </c>
      <c r="AG38" s="2" t="s">
        <v>63</v>
      </c>
      <c r="AH38" s="18" t="str">
        <f t="shared" si="71"/>
        <v>NA</v>
      </c>
      <c r="AI38" s="22" t="str">
        <f t="shared" si="0"/>
        <v>NA</v>
      </c>
      <c r="AJ38" s="19">
        <f t="shared" si="72"/>
        <v>0</v>
      </c>
      <c r="AK38" s="18" t="str">
        <f t="shared" si="1"/>
        <v>NA</v>
      </c>
      <c r="AL38" s="310"/>
      <c r="AM38" s="317"/>
      <c r="AN38" s="310"/>
      <c r="AO38" s="315"/>
      <c r="AP38" s="339"/>
      <c r="AQ38" s="342"/>
      <c r="AR38" s="344"/>
      <c r="AS38" s="315"/>
      <c r="AT38" s="315"/>
      <c r="AU38" s="329"/>
      <c r="AV38" s="358" t="str">
        <f t="shared" si="73"/>
        <v/>
      </c>
      <c r="AW38" s="475"/>
      <c r="AX38" s="475"/>
      <c r="AY38" s="475"/>
      <c r="AZ38" s="475"/>
      <c r="BA38" s="475"/>
      <c r="BB38" s="475"/>
    </row>
    <row r="39" spans="1:54">
      <c r="A39" s="310"/>
      <c r="B39" s="319"/>
      <c r="C39" s="310"/>
      <c r="D39" s="310"/>
      <c r="E39" s="310"/>
      <c r="F39" s="310"/>
      <c r="G39" s="319"/>
      <c r="H39" s="319"/>
      <c r="I39" s="321"/>
      <c r="J39" s="317"/>
      <c r="K39" s="315"/>
      <c r="L39" s="346"/>
      <c r="M39" s="315"/>
      <c r="N39" s="316"/>
      <c r="O39" s="54"/>
      <c r="P39" s="1"/>
      <c r="Q39" s="21" t="s">
        <v>63</v>
      </c>
      <c r="R39" s="18">
        <f t="shared" si="62"/>
        <v>0</v>
      </c>
      <c r="S39" s="21" t="s">
        <v>63</v>
      </c>
      <c r="T39" s="35">
        <f t="shared" si="63"/>
        <v>0</v>
      </c>
      <c r="U39" s="21" t="s">
        <v>63</v>
      </c>
      <c r="V39" s="35">
        <f t="shared" si="64"/>
        <v>0</v>
      </c>
      <c r="W39" s="21" t="s">
        <v>63</v>
      </c>
      <c r="X39" s="35">
        <f t="shared" si="65"/>
        <v>0</v>
      </c>
      <c r="Y39" s="21" t="s">
        <v>63</v>
      </c>
      <c r="Z39" s="35">
        <f t="shared" si="66"/>
        <v>0</v>
      </c>
      <c r="AA39" s="21" t="s">
        <v>63</v>
      </c>
      <c r="AB39" s="35">
        <f t="shared" si="67"/>
        <v>0</v>
      </c>
      <c r="AC39" s="21" t="s">
        <v>63</v>
      </c>
      <c r="AD39" s="35">
        <f t="shared" si="68"/>
        <v>0</v>
      </c>
      <c r="AE39" s="35">
        <f t="shared" si="69"/>
        <v>0</v>
      </c>
      <c r="AF39" s="18" t="str">
        <f t="shared" si="70"/>
        <v/>
      </c>
      <c r="AG39" s="2" t="s">
        <v>63</v>
      </c>
      <c r="AH39" s="18" t="str">
        <f t="shared" si="71"/>
        <v>NA</v>
      </c>
      <c r="AI39" s="22" t="str">
        <f t="shared" si="0"/>
        <v>NA</v>
      </c>
      <c r="AJ39" s="19">
        <f t="shared" si="72"/>
        <v>0</v>
      </c>
      <c r="AK39" s="18" t="str">
        <f t="shared" si="1"/>
        <v>NA</v>
      </c>
      <c r="AL39" s="310"/>
      <c r="AM39" s="317"/>
      <c r="AN39" s="310"/>
      <c r="AO39" s="315"/>
      <c r="AP39" s="339"/>
      <c r="AQ39" s="342"/>
      <c r="AR39" s="344"/>
      <c r="AS39" s="315"/>
      <c r="AT39" s="315"/>
      <c r="AU39" s="329"/>
      <c r="AV39" s="358" t="str">
        <f t="shared" si="73"/>
        <v/>
      </c>
      <c r="AW39" s="475"/>
      <c r="AX39" s="475"/>
      <c r="AY39" s="475"/>
      <c r="AZ39" s="475"/>
      <c r="BA39" s="475"/>
      <c r="BB39" s="475"/>
    </row>
    <row r="40" spans="1:54">
      <c r="A40" s="310"/>
      <c r="B40" s="320"/>
      <c r="C40" s="310"/>
      <c r="D40" s="310"/>
      <c r="E40" s="310"/>
      <c r="F40" s="310"/>
      <c r="G40" s="320"/>
      <c r="H40" s="320"/>
      <c r="I40" s="321"/>
      <c r="J40" s="317"/>
      <c r="K40" s="315"/>
      <c r="L40" s="346"/>
      <c r="M40" s="315"/>
      <c r="N40" s="316"/>
      <c r="O40" s="54"/>
      <c r="P40" s="55"/>
      <c r="Q40" s="21" t="s">
        <v>63</v>
      </c>
      <c r="R40" s="18">
        <f t="shared" si="62"/>
        <v>0</v>
      </c>
      <c r="S40" s="21" t="s">
        <v>63</v>
      </c>
      <c r="T40" s="35">
        <f t="shared" si="63"/>
        <v>0</v>
      </c>
      <c r="U40" s="21" t="s">
        <v>63</v>
      </c>
      <c r="V40" s="35">
        <f t="shared" si="64"/>
        <v>0</v>
      </c>
      <c r="W40" s="21" t="s">
        <v>63</v>
      </c>
      <c r="X40" s="35">
        <f t="shared" si="65"/>
        <v>0</v>
      </c>
      <c r="Y40" s="21" t="s">
        <v>63</v>
      </c>
      <c r="Z40" s="35">
        <f t="shared" si="66"/>
        <v>0</v>
      </c>
      <c r="AA40" s="21" t="s">
        <v>63</v>
      </c>
      <c r="AB40" s="35">
        <f t="shared" si="67"/>
        <v>0</v>
      </c>
      <c r="AC40" s="21" t="s">
        <v>63</v>
      </c>
      <c r="AD40" s="35">
        <f t="shared" si="68"/>
        <v>0</v>
      </c>
      <c r="AE40" s="35">
        <f t="shared" si="69"/>
        <v>0</v>
      </c>
      <c r="AF40" s="18" t="str">
        <f t="shared" si="70"/>
        <v/>
      </c>
      <c r="AG40" s="2" t="s">
        <v>63</v>
      </c>
      <c r="AH40" s="18" t="str">
        <f t="shared" si="71"/>
        <v>NA</v>
      </c>
      <c r="AI40" s="22" t="str">
        <f t="shared" si="0"/>
        <v>NA</v>
      </c>
      <c r="AJ40" s="19">
        <f t="shared" si="72"/>
        <v>0</v>
      </c>
      <c r="AK40" s="18" t="str">
        <f t="shared" si="1"/>
        <v>NA</v>
      </c>
      <c r="AL40" s="310"/>
      <c r="AM40" s="317"/>
      <c r="AN40" s="310"/>
      <c r="AO40" s="315"/>
      <c r="AP40" s="340"/>
      <c r="AQ40" s="342"/>
      <c r="AR40" s="345"/>
      <c r="AS40" s="315"/>
      <c r="AT40" s="315"/>
      <c r="AU40" s="330"/>
      <c r="AV40" s="359" t="str">
        <f t="shared" si="73"/>
        <v/>
      </c>
      <c r="AW40" s="476"/>
      <c r="AX40" s="476"/>
      <c r="AY40" s="476"/>
      <c r="AZ40" s="476"/>
      <c r="BA40" s="476"/>
      <c r="BB40" s="476"/>
    </row>
    <row r="41" spans="1:54" ht="72">
      <c r="A41" s="310">
        <v>7</v>
      </c>
      <c r="B41" s="318" t="s">
        <v>172</v>
      </c>
      <c r="C41" s="310" t="s">
        <v>66</v>
      </c>
      <c r="D41" s="310" t="s">
        <v>66</v>
      </c>
      <c r="E41" s="310" t="s">
        <v>66</v>
      </c>
      <c r="F41" s="310" t="s">
        <v>66</v>
      </c>
      <c r="G41" s="318" t="s">
        <v>54</v>
      </c>
      <c r="H41" s="318" t="s">
        <v>173</v>
      </c>
      <c r="I41" s="321" t="s">
        <v>136</v>
      </c>
      <c r="J41" s="317">
        <f>IF(I41="","",IF(I41="Mas de 1 vez al año",5,IF(I41="Al menos 1 vez en el ultimo año",4,IF(I41="Al menos 1 vez en los ultimos 2 años",3,IF(I41="Al menos 1 vez en los ultimos 5 años",2,IF(I41="No se ha presentado en los ultimos 5 años",1,))))))</f>
        <v>3</v>
      </c>
      <c r="K41" s="315" t="str">
        <f>IF(J41&lt;=0,"",IF(J41&lt;=1,"Rara Vez",IF(J41&lt;=2,"Improbable",IF(J41&lt;=3,"Posible",IF(J41&lt;=4,"Probable","Casi seguro")))))</f>
        <v>Posible</v>
      </c>
      <c r="L41" s="346">
        <f>+'[5]PREGUNTAS DE IMPACTO'!U23</f>
        <v>12</v>
      </c>
      <c r="M41" s="315" t="str">
        <f>IF(L41&lt;=0,"",IF(L41&lt;=5,"Moderado",IF(L41&lt;=11,"Mayor",IF(L41&lt;=20,"Catastrofico","Catastrofico"))))</f>
        <v>Catastrofico</v>
      </c>
      <c r="N41" s="316" t="str">
        <f>IF(OR(AND(K41="RaraVez",M41="Insignificante"),AND(K41="Rara Vez",M41="Menor"),AND(K41="Improbable",M41="Insignificante"),AND(K41="Improbable",M41="Menor")),"Bajo",IF(OR(AND(K41="Rara Vez",M41="Moderado"),AND(K41="Improbable",M41="Moderado"),AND(K41="Posible",M41="Menor"),AND(K41="Probable",M41="Insignificante")),"Moderado",IF(OR(AND(K41="Rara Vez",M41="Mayor"),AND(K41="Improbable",M41="Mayor"),AND(K41="Posible",M41="Moderado"),AND(K41="Probable",M41="Moderado"),AND(K41="Probable",M41="Menor"),AND(K41="Casi seguro",M41="Insignificante"),AND(K41="Casi seguro",M41="Menor")),"Alto",IF(OR(AND(K41="Rara Vez",M41="Catastrofico"),AND(K41="Improbable",M41="Catastrofico"),AND(K41="Posible",M41="Catastrofico"),AND(K41="Posible",M41="Mayor"),AND(K41="Probable",M41="Catastrofico"),AND(K41="Probable",M41="Mayor"),AND(K41="Casi seguro",M41="Moderado"),AND(K41="Casi seguro",M41="Mayor"),AND(K41="Casi seguro",M41="Catastrofico")),"Extremo",""))))</f>
        <v>Extremo</v>
      </c>
      <c r="O41" s="54">
        <v>1</v>
      </c>
      <c r="P41" s="1" t="s">
        <v>174</v>
      </c>
      <c r="Q41" s="21" t="s">
        <v>67</v>
      </c>
      <c r="R41" s="18">
        <f>IF(Q41="","",IF(Q41="Asignado",15,IF(Q41="No Asigando",0,)))</f>
        <v>15</v>
      </c>
      <c r="S41" s="21" t="s">
        <v>68</v>
      </c>
      <c r="T41" s="35">
        <f>IF(S41="","",IF(S41="Adecuado",15,IF(S41="inadecuado",0,)))</f>
        <v>15</v>
      </c>
      <c r="U41" s="21" t="s">
        <v>69</v>
      </c>
      <c r="V41" s="35">
        <f>IF(U41="","",IF(U41="Oportuna",15,IF(U41="inoportuna",0,)))</f>
        <v>15</v>
      </c>
      <c r="W41" s="21" t="s">
        <v>70</v>
      </c>
      <c r="X41" s="35">
        <f>IF(W41="","",IF(W41="Prevenir",15,IF(W41="Detectar",10,IF(W41="No es control",0,))))</f>
        <v>15</v>
      </c>
      <c r="Y41" s="21" t="s">
        <v>71</v>
      </c>
      <c r="Z41" s="35">
        <f>IF(Y41="","",IF(Y41="Confiable",15,IF(Y41="No confiable",0,)))</f>
        <v>15</v>
      </c>
      <c r="AA41" s="21" t="s">
        <v>72</v>
      </c>
      <c r="AB41" s="35">
        <f>IF(AA41="","",IF(AA41="Se investigan y resuelven oportunamente",15,IF(AA41="Nose investigan y resuelven oportunamente",0,)))</f>
        <v>15</v>
      </c>
      <c r="AC41" s="21" t="s">
        <v>73</v>
      </c>
      <c r="AD41" s="35">
        <f>IF(AC41="","",IF(AC41="Completa",10,IF(AC41="Incompleta,No existe",5,)))</f>
        <v>10</v>
      </c>
      <c r="AE41" s="35">
        <f>+R41+T41+V41+X41+Z41+AB41+AD41</f>
        <v>100</v>
      </c>
      <c r="AF41" s="18" t="str">
        <f>IF(AE41&lt;=0,"",IF(AE41=0,"NA",IF(AE41&lt;=85,"Debil",IF(AE41&lt;=95,"Moderado",IF(AE41&lt;=100,"Fuerte","Fuerte")))))</f>
        <v>Fuerte</v>
      </c>
      <c r="AG41" s="2" t="s">
        <v>74</v>
      </c>
      <c r="AH41" s="18" t="str">
        <f>IF(AG41="","",IF(AG41="El control no se ejecuta por parte del responsable","Debil",IF(AG41="El control se ejecuta algunas veces por parte del responsable","Moderado",IF(AG41="El control se ejecuta de manera consistente por parte del responsable","Fuerte",IF(AG41="NA","NA","""")))))</f>
        <v>Fuerte</v>
      </c>
      <c r="AI41" s="22" t="str">
        <f t="shared" si="0"/>
        <v>Fuerte</v>
      </c>
      <c r="AJ41" s="19">
        <f>IF(AI41="","",IF(AI41="Fuerte",100,IF(AI41="Moderado",50,IF(AI41="Debil",0,))))</f>
        <v>100</v>
      </c>
      <c r="AK41" s="18" t="str">
        <f t="shared" si="1"/>
        <v>No</v>
      </c>
      <c r="AL41" s="310">
        <f>COUNTA(O41,O42,O43,O44,O45)</f>
        <v>1</v>
      </c>
      <c r="AM41" s="317">
        <f>(+AJ41+AJ42+AJ43+AJ44+AJ45)/AL41</f>
        <v>100</v>
      </c>
      <c r="AN41" s="310" t="str">
        <f>IF(AM41&lt;0,"",IF(AM41&lt;50,"Debil",IF(AM41&lt;=99,"Moderado",IF(AM41&lt;=100,"Fuerte","Fuerte"))))</f>
        <v>Fuerte</v>
      </c>
      <c r="AO41" s="315" t="s">
        <v>26</v>
      </c>
      <c r="AP41" s="338" t="str">
        <f>IF(OR(AND(AN41="Fuerte",AO41="directamente")),"2",IF(OR(AND(AN41="Fuerte",AO41="no disminuye")),"0",IF(OR(AND(AN41="Moderado",AO41="directamente")),"1",IF(OR(AND(AN41="Moderado",AO41="no disminuye")),"0",IF(OR(AND(AN41="Debil",AO41="directamente")),"0",IF(OR(AND(AN41="Debil",AO41="no disminuye")),"0",""))))))</f>
        <v>2</v>
      </c>
      <c r="AQ41" s="341">
        <f>+J41-AP41</f>
        <v>1</v>
      </c>
      <c r="AR41" s="343">
        <f>+J41-AP41</f>
        <v>1</v>
      </c>
      <c r="AS41" s="315" t="str">
        <f>IF(AQ41&lt;-1,"",IF(AQ41&lt;=1,"Rara Vez",IF(AQ41&lt;=2,"Improbable",IF(AQ41&lt;=3,"Posible",IF(AQ41&lt;=4,"Probable","Casi seguro")))))</f>
        <v>Rara Vez</v>
      </c>
      <c r="AT41" s="315" t="str">
        <f>IF(L41&lt;=0,"",IF(L41&lt;=5,"Moderado",IF(L41&lt;=11,"Mayor",IF(L41&lt;=20,"Catastrofico","Catastrofico"))))</f>
        <v>Catastrofico</v>
      </c>
      <c r="AU41" s="328" t="str">
        <f>IF(OR(AND(AS41="RaraVez",AT41="Insignificante"),AND(AS41="Rara Vez",AT41="Menor"),AND(AS41="Improbable",AT41="Insignificante"),AND(AS41="Improbable",AT41="Menor")),"Bajo",IF(OR(AND(AS41="Rara Vez",AT41="Moderado"),AND(AS41="Improbable",AT41="Moderado"),AND(AS41="Posible",AT41="Menor"),AND(AS41="Probable",AT41="Insignificante")),"Moderado",IF(OR(AND(AS41="Rara Vez",AT41="Mayor"),AND(AS41="Improbable",AT41="Mayor"),AND(AS41="Posible",AT41="Moderado"),AND(AS41="Probable",AT41="Moderado"),AND(AS41="Probable",AT41="Menor"),AND(AS41="Casi seguro",AT41="Insignificante"),AND(AS41="Casi seguro",AT41="Menor")),"Alto",IF(OR(AND(AS41="Rara Vez",AT41="Catastrofico"),AND(AS41="Improbable",AT41="Catastrofico"),AND(AS41="Posible",AT41="Catastrofico"),AND(AS41="Posible",AT41="Mayor"),AND(AS41="Probable",AT41="Catastrofico"),AND(AS41="Probable",AT41="Mayor"),AND(AS41="Casi seguro",AT41="Moderado"),AND(AS41="Casi seguro",AT41="Mayor"),AND(AS41="Casi seguro",AT41="Catastrofico")),"Extremo",""))))</f>
        <v>Extremo</v>
      </c>
      <c r="AV41" s="357" t="str">
        <f>IF(AU41="","",IF(AU41="Extremo","Evitar el riesgo",IF(AU41="Alto","Compartir el riesgo",IF(AU41="Moderado","Reducir el riesgo",IF(AU41="Bajo","Reducir el riesgo")))))</f>
        <v>Evitar el riesgo</v>
      </c>
      <c r="AW41" s="474" t="s">
        <v>166</v>
      </c>
      <c r="AX41" s="477">
        <v>45292</v>
      </c>
      <c r="AY41" s="477">
        <v>45657</v>
      </c>
      <c r="AZ41" s="474" t="s">
        <v>167</v>
      </c>
      <c r="BA41" s="474" t="s">
        <v>76</v>
      </c>
      <c r="BB41" s="474" t="s">
        <v>168</v>
      </c>
    </row>
    <row r="42" spans="1:54">
      <c r="A42" s="310"/>
      <c r="B42" s="319"/>
      <c r="C42" s="310"/>
      <c r="D42" s="310"/>
      <c r="E42" s="310"/>
      <c r="F42" s="310"/>
      <c r="G42" s="319"/>
      <c r="H42" s="319"/>
      <c r="I42" s="321"/>
      <c r="J42" s="317"/>
      <c r="K42" s="315"/>
      <c r="L42" s="346"/>
      <c r="M42" s="315"/>
      <c r="N42" s="316"/>
      <c r="O42" s="54"/>
      <c r="P42" s="1"/>
      <c r="Q42" s="21" t="s">
        <v>63</v>
      </c>
      <c r="R42" s="18">
        <f t="shared" ref="R42:R45" si="74">IF(Q42="","",IF(Q42="Asignado",15,IF(Q42="No Asigando",0,)))</f>
        <v>0</v>
      </c>
      <c r="S42" s="21" t="s">
        <v>63</v>
      </c>
      <c r="T42" s="35">
        <f t="shared" ref="T42:T45" si="75">IF(S42="","",IF(S42="Adecuado",15,IF(S42="inadecuado",0,)))</f>
        <v>0</v>
      </c>
      <c r="U42" s="21" t="s">
        <v>63</v>
      </c>
      <c r="V42" s="35">
        <f t="shared" ref="V42:V45" si="76">IF(U42="","",IF(U42="Oportuna",15,IF(U42="inoportuna",0,)))</f>
        <v>0</v>
      </c>
      <c r="W42" s="21" t="s">
        <v>63</v>
      </c>
      <c r="X42" s="35">
        <f t="shared" ref="X42:X45" si="77">IF(W42="","",IF(W42="Prevenir",15,IF(W42="Detectar",10,IF(W42="No es control",0,))))</f>
        <v>0</v>
      </c>
      <c r="Y42" s="21" t="s">
        <v>63</v>
      </c>
      <c r="Z42" s="35">
        <f t="shared" ref="Z42:Z45" si="78">IF(Y42="","",IF(Y42="Confiable",15,IF(Y42="No confiable",0,)))</f>
        <v>0</v>
      </c>
      <c r="AA42" s="21" t="s">
        <v>63</v>
      </c>
      <c r="AB42" s="35">
        <f t="shared" ref="AB42:AB45" si="79">IF(AA42="","",IF(AA42="Se investigan y resuelven oportunamente",15,IF(AA42="Nose investigan y resuelven oportunamente",0,)))</f>
        <v>0</v>
      </c>
      <c r="AC42" s="21" t="s">
        <v>63</v>
      </c>
      <c r="AD42" s="35">
        <f t="shared" ref="AD42:AD45" si="80">IF(AC42="","",IF(AC42="Completa",10,IF(AC42="Incompleta,No existe",5,)))</f>
        <v>0</v>
      </c>
      <c r="AE42" s="35">
        <f t="shared" ref="AE42:AE45" si="81">+R42+T42+V42+X42+Z42+AB42+AD42</f>
        <v>0</v>
      </c>
      <c r="AF42" s="18" t="str">
        <f t="shared" ref="AF42:AF45" si="82">IF(AE42&lt;=0,"",IF(AE42=0,"NA",IF(AE42&lt;=85,"Debil",IF(AE42&lt;=95,"Moderado",IF(AE42&lt;=100,"Fuerte","Fuerte")))))</f>
        <v/>
      </c>
      <c r="AG42" s="2" t="s">
        <v>63</v>
      </c>
      <c r="AH42" s="18" t="str">
        <f t="shared" ref="AH42:AH45" si="83">IF(AG42="","",IF(AG42="El control no se ejecuta por parte del responsable","Debil",IF(AG42="El control se ejecuta algunas veces por parte del responsable","Moderado",IF(AG42="El control se ejecuta de manera consistente por parte del responsable","Fuerte",IF(AG42="NA","NA","""")))))</f>
        <v>NA</v>
      </c>
      <c r="AI42" s="22" t="str">
        <f t="shared" si="0"/>
        <v>NA</v>
      </c>
      <c r="AJ42" s="19">
        <f t="shared" ref="AJ42:AJ45" si="84">IF(AI42="","",IF(AI42="Fuerte",100,IF(AI42="Moderado",50,IF(AI42="Debil",0,))))</f>
        <v>0</v>
      </c>
      <c r="AK42" s="18" t="str">
        <f t="shared" si="1"/>
        <v>NA</v>
      </c>
      <c r="AL42" s="310"/>
      <c r="AM42" s="317"/>
      <c r="AN42" s="310"/>
      <c r="AO42" s="315"/>
      <c r="AP42" s="339"/>
      <c r="AQ42" s="342"/>
      <c r="AR42" s="344"/>
      <c r="AS42" s="315"/>
      <c r="AT42" s="315"/>
      <c r="AU42" s="329"/>
      <c r="AV42" s="358" t="str">
        <f t="shared" ref="AV42:AV45" si="85">IF(AU42="","",IF(AU42="El control no se ejecuta por parte del responsable","Debil",IF(AU42="El control se ejecuta algunas veces por parte del responsable","Moderado",IF(AU42="El control se ejecuta de manera consistente por parte del responsable","Fuerte","Fuerte"))))</f>
        <v/>
      </c>
      <c r="AW42" s="475"/>
      <c r="AX42" s="475"/>
      <c r="AY42" s="475"/>
      <c r="AZ42" s="475"/>
      <c r="BA42" s="475"/>
      <c r="BB42" s="475"/>
    </row>
    <row r="43" spans="1:54">
      <c r="A43" s="310"/>
      <c r="B43" s="319"/>
      <c r="C43" s="310"/>
      <c r="D43" s="310"/>
      <c r="E43" s="310"/>
      <c r="F43" s="310"/>
      <c r="G43" s="319"/>
      <c r="H43" s="319"/>
      <c r="I43" s="321"/>
      <c r="J43" s="317"/>
      <c r="K43" s="315"/>
      <c r="L43" s="346"/>
      <c r="M43" s="315"/>
      <c r="N43" s="316"/>
      <c r="O43" s="54"/>
      <c r="P43" s="1"/>
      <c r="Q43" s="21" t="s">
        <v>63</v>
      </c>
      <c r="R43" s="18">
        <f t="shared" si="74"/>
        <v>0</v>
      </c>
      <c r="S43" s="21" t="s">
        <v>63</v>
      </c>
      <c r="T43" s="35">
        <f t="shared" si="75"/>
        <v>0</v>
      </c>
      <c r="U43" s="21" t="s">
        <v>63</v>
      </c>
      <c r="V43" s="35">
        <f t="shared" si="76"/>
        <v>0</v>
      </c>
      <c r="W43" s="21" t="s">
        <v>63</v>
      </c>
      <c r="X43" s="35">
        <f t="shared" si="77"/>
        <v>0</v>
      </c>
      <c r="Y43" s="21" t="s">
        <v>63</v>
      </c>
      <c r="Z43" s="35">
        <f t="shared" si="78"/>
        <v>0</v>
      </c>
      <c r="AA43" s="21" t="s">
        <v>63</v>
      </c>
      <c r="AB43" s="35">
        <f t="shared" si="79"/>
        <v>0</v>
      </c>
      <c r="AC43" s="21" t="s">
        <v>63</v>
      </c>
      <c r="AD43" s="35">
        <f t="shared" si="80"/>
        <v>0</v>
      </c>
      <c r="AE43" s="35">
        <f t="shared" si="81"/>
        <v>0</v>
      </c>
      <c r="AF43" s="18" t="str">
        <f t="shared" si="82"/>
        <v/>
      </c>
      <c r="AG43" s="2" t="s">
        <v>63</v>
      </c>
      <c r="AH43" s="18" t="str">
        <f t="shared" si="83"/>
        <v>NA</v>
      </c>
      <c r="AI43" s="22" t="str">
        <f t="shared" si="0"/>
        <v>NA</v>
      </c>
      <c r="AJ43" s="19">
        <f t="shared" si="84"/>
        <v>0</v>
      </c>
      <c r="AK43" s="18" t="str">
        <f t="shared" si="1"/>
        <v>NA</v>
      </c>
      <c r="AL43" s="310"/>
      <c r="AM43" s="317"/>
      <c r="AN43" s="310"/>
      <c r="AO43" s="315"/>
      <c r="AP43" s="339"/>
      <c r="AQ43" s="342"/>
      <c r="AR43" s="344"/>
      <c r="AS43" s="315"/>
      <c r="AT43" s="315"/>
      <c r="AU43" s="329"/>
      <c r="AV43" s="358" t="str">
        <f t="shared" si="85"/>
        <v/>
      </c>
      <c r="AW43" s="475"/>
      <c r="AX43" s="475"/>
      <c r="AY43" s="475"/>
      <c r="AZ43" s="475"/>
      <c r="BA43" s="475"/>
      <c r="BB43" s="475"/>
    </row>
    <row r="44" spans="1:54">
      <c r="A44" s="310"/>
      <c r="B44" s="319"/>
      <c r="C44" s="310"/>
      <c r="D44" s="310"/>
      <c r="E44" s="310"/>
      <c r="F44" s="310"/>
      <c r="G44" s="319"/>
      <c r="H44" s="319"/>
      <c r="I44" s="321"/>
      <c r="J44" s="317"/>
      <c r="K44" s="315"/>
      <c r="L44" s="346"/>
      <c r="M44" s="315"/>
      <c r="N44" s="316"/>
      <c r="O44" s="54"/>
      <c r="P44" s="1"/>
      <c r="Q44" s="21" t="s">
        <v>63</v>
      </c>
      <c r="R44" s="18">
        <f t="shared" si="74"/>
        <v>0</v>
      </c>
      <c r="S44" s="21" t="s">
        <v>63</v>
      </c>
      <c r="T44" s="35">
        <f t="shared" si="75"/>
        <v>0</v>
      </c>
      <c r="U44" s="21" t="s">
        <v>63</v>
      </c>
      <c r="V44" s="35">
        <f t="shared" si="76"/>
        <v>0</v>
      </c>
      <c r="W44" s="21" t="s">
        <v>63</v>
      </c>
      <c r="X44" s="35">
        <f t="shared" si="77"/>
        <v>0</v>
      </c>
      <c r="Y44" s="21" t="s">
        <v>63</v>
      </c>
      <c r="Z44" s="35">
        <f t="shared" si="78"/>
        <v>0</v>
      </c>
      <c r="AA44" s="21" t="s">
        <v>63</v>
      </c>
      <c r="AB44" s="35">
        <f t="shared" si="79"/>
        <v>0</v>
      </c>
      <c r="AC44" s="21" t="s">
        <v>63</v>
      </c>
      <c r="AD44" s="35">
        <f t="shared" si="80"/>
        <v>0</v>
      </c>
      <c r="AE44" s="35">
        <f t="shared" si="81"/>
        <v>0</v>
      </c>
      <c r="AF44" s="18" t="str">
        <f t="shared" si="82"/>
        <v/>
      </c>
      <c r="AG44" s="2" t="s">
        <v>63</v>
      </c>
      <c r="AH44" s="18" t="str">
        <f t="shared" si="83"/>
        <v>NA</v>
      </c>
      <c r="AI44" s="22" t="str">
        <f t="shared" si="0"/>
        <v>NA</v>
      </c>
      <c r="AJ44" s="19">
        <f t="shared" si="84"/>
        <v>0</v>
      </c>
      <c r="AK44" s="18" t="str">
        <f t="shared" si="1"/>
        <v>NA</v>
      </c>
      <c r="AL44" s="310"/>
      <c r="AM44" s="317"/>
      <c r="AN44" s="310"/>
      <c r="AO44" s="315"/>
      <c r="AP44" s="339"/>
      <c r="AQ44" s="342"/>
      <c r="AR44" s="344"/>
      <c r="AS44" s="315"/>
      <c r="AT44" s="315"/>
      <c r="AU44" s="329"/>
      <c r="AV44" s="358" t="str">
        <f t="shared" si="85"/>
        <v/>
      </c>
      <c r="AW44" s="475"/>
      <c r="AX44" s="475"/>
      <c r="AY44" s="475"/>
      <c r="AZ44" s="475"/>
      <c r="BA44" s="475"/>
      <c r="BB44" s="475"/>
    </row>
    <row r="45" spans="1:54">
      <c r="A45" s="310"/>
      <c r="B45" s="320"/>
      <c r="C45" s="310"/>
      <c r="D45" s="310"/>
      <c r="E45" s="310"/>
      <c r="F45" s="310"/>
      <c r="G45" s="320"/>
      <c r="H45" s="320"/>
      <c r="I45" s="321"/>
      <c r="J45" s="317"/>
      <c r="K45" s="315"/>
      <c r="L45" s="346"/>
      <c r="M45" s="315"/>
      <c r="N45" s="316"/>
      <c r="O45" s="54"/>
      <c r="P45" s="55"/>
      <c r="Q45" s="21" t="s">
        <v>63</v>
      </c>
      <c r="R45" s="18">
        <f t="shared" si="74"/>
        <v>0</v>
      </c>
      <c r="S45" s="21" t="s">
        <v>63</v>
      </c>
      <c r="T45" s="35">
        <f t="shared" si="75"/>
        <v>0</v>
      </c>
      <c r="U45" s="21" t="s">
        <v>63</v>
      </c>
      <c r="V45" s="35">
        <f t="shared" si="76"/>
        <v>0</v>
      </c>
      <c r="W45" s="21" t="s">
        <v>63</v>
      </c>
      <c r="X45" s="35">
        <f t="shared" si="77"/>
        <v>0</v>
      </c>
      <c r="Y45" s="21" t="s">
        <v>63</v>
      </c>
      <c r="Z45" s="35">
        <f t="shared" si="78"/>
        <v>0</v>
      </c>
      <c r="AA45" s="21" t="s">
        <v>63</v>
      </c>
      <c r="AB45" s="35">
        <f t="shared" si="79"/>
        <v>0</v>
      </c>
      <c r="AC45" s="21" t="s">
        <v>63</v>
      </c>
      <c r="AD45" s="35">
        <f t="shared" si="80"/>
        <v>0</v>
      </c>
      <c r="AE45" s="35">
        <f t="shared" si="81"/>
        <v>0</v>
      </c>
      <c r="AF45" s="18" t="str">
        <f t="shared" si="82"/>
        <v/>
      </c>
      <c r="AG45" s="2" t="s">
        <v>63</v>
      </c>
      <c r="AH45" s="18" t="str">
        <f t="shared" si="83"/>
        <v>NA</v>
      </c>
      <c r="AI45" s="22" t="str">
        <f t="shared" si="0"/>
        <v>NA</v>
      </c>
      <c r="AJ45" s="19">
        <f t="shared" si="84"/>
        <v>0</v>
      </c>
      <c r="AK45" s="18" t="str">
        <f t="shared" si="1"/>
        <v>NA</v>
      </c>
      <c r="AL45" s="310"/>
      <c r="AM45" s="317"/>
      <c r="AN45" s="310"/>
      <c r="AO45" s="315"/>
      <c r="AP45" s="340"/>
      <c r="AQ45" s="342"/>
      <c r="AR45" s="345"/>
      <c r="AS45" s="315"/>
      <c r="AT45" s="315"/>
      <c r="AU45" s="330"/>
      <c r="AV45" s="359" t="str">
        <f t="shared" si="85"/>
        <v/>
      </c>
      <c r="AW45" s="476"/>
      <c r="AX45" s="476"/>
      <c r="AY45" s="476"/>
      <c r="AZ45" s="476"/>
      <c r="BA45" s="476"/>
      <c r="BB45" s="476"/>
    </row>
    <row r="46" spans="1:54" ht="84">
      <c r="A46" s="310">
        <v>8</v>
      </c>
      <c r="B46" s="318" t="s">
        <v>175</v>
      </c>
      <c r="C46" s="310" t="s">
        <v>66</v>
      </c>
      <c r="D46" s="310" t="s">
        <v>66</v>
      </c>
      <c r="E46" s="310" t="s">
        <v>66</v>
      </c>
      <c r="F46" s="310" t="s">
        <v>66</v>
      </c>
      <c r="G46" s="318" t="s">
        <v>54</v>
      </c>
      <c r="H46" s="318" t="s">
        <v>176</v>
      </c>
      <c r="I46" s="321" t="s">
        <v>136</v>
      </c>
      <c r="J46" s="317">
        <f>IF(I46="","",IF(I46="Mas de 1 vez al año",5,IF(I46="Al menos 1 vez en el ultimo año",4,IF(I46="Al menos 1 vez en los ultimos 2 años",3,IF(I46="Al menos 1 vez en los ultimos 5 años",2,IF(I46="No se ha presentado en los ultimos 5 años",1,))))))</f>
        <v>3</v>
      </c>
      <c r="K46" s="315" t="str">
        <f>IF(J46&lt;=0,"",IF(J46&lt;=1,"Rara Vez",IF(J46&lt;=2,"Improbable",IF(J46&lt;=3,"Posible",IF(J46&lt;=4,"Probable","Casi seguro")))))</f>
        <v>Posible</v>
      </c>
      <c r="L46" s="346">
        <f>+'[5]PREGUNTAS DE IMPACTO'!X23</f>
        <v>12</v>
      </c>
      <c r="M46" s="315" t="str">
        <f>IF(L46&lt;=0,"",IF(L46&lt;=5,"Moderado",IF(L46&lt;=11,"Mayor",IF(L46&lt;=20,"Catastrofico","Catastrofico"))))</f>
        <v>Catastrofico</v>
      </c>
      <c r="N46" s="316" t="str">
        <f>IF(OR(AND(K46="RaraVez",M46="Insignificante"),AND(K46="Rara Vez",M46="Menor"),AND(K46="Improbable",M46="Insignificante"),AND(K46="Improbable",M46="Menor")),"Bajo",IF(OR(AND(K46="Rara Vez",M46="Moderado"),AND(K46="Improbable",M46="Moderado"),AND(K46="Posible",M46="Menor"),AND(K46="Probable",M46="Insignificante")),"Moderado",IF(OR(AND(K46="Rara Vez",M46="Mayor"),AND(K46="Improbable",M46="Mayor"),AND(K46="Posible",M46="Moderado"),AND(K46="Probable",M46="Moderado"),AND(K46="Probable",M46="Menor"),AND(K46="Casi seguro",M46="Insignificante"),AND(K46="Casi seguro",M46="Menor")),"Alto",IF(OR(AND(K46="Rara Vez",M46="Catastrofico"),AND(K46="Improbable",M46="Catastrofico"),AND(K46="Posible",M46="Catastrofico"),AND(K46="Posible",M46="Mayor"),AND(K46="Probable",M46="Catastrofico"),AND(K46="Probable",M46="Mayor"),AND(K46="Casi seguro",M46="Moderado"),AND(K46="Casi seguro",M46="Mayor"),AND(K46="Casi seguro",M46="Catastrofico")),"Extremo",""))))</f>
        <v>Extremo</v>
      </c>
      <c r="O46" s="54">
        <v>1</v>
      </c>
      <c r="P46" s="1" t="s">
        <v>177</v>
      </c>
      <c r="Q46" s="21" t="s">
        <v>67</v>
      </c>
      <c r="R46" s="18">
        <f>IF(Q46="","",IF(Q46="Asignado",15,IF(Q46="No Asigando",0,)))</f>
        <v>15</v>
      </c>
      <c r="S46" s="21" t="s">
        <v>68</v>
      </c>
      <c r="T46" s="35">
        <f>IF(S46="","",IF(S46="Adecuado",15,IF(S46="inadecuado",0,)))</f>
        <v>15</v>
      </c>
      <c r="U46" s="21" t="s">
        <v>69</v>
      </c>
      <c r="V46" s="35">
        <f>IF(U46="","",IF(U46="Oportuna",15,IF(U46="inoportuna",0,)))</f>
        <v>15</v>
      </c>
      <c r="W46" s="21" t="s">
        <v>70</v>
      </c>
      <c r="X46" s="35">
        <f>IF(W46="","",IF(W46="Prevenir",15,IF(W46="Detectar",10,IF(W46="No es control",0,))))</f>
        <v>15</v>
      </c>
      <c r="Y46" s="21" t="s">
        <v>71</v>
      </c>
      <c r="Z46" s="35">
        <f>IF(Y46="","",IF(Y46="Confiable",15,IF(Y46="No confiable",0,)))</f>
        <v>15</v>
      </c>
      <c r="AA46" s="21" t="s">
        <v>72</v>
      </c>
      <c r="AB46" s="35">
        <f>IF(AA46="","",IF(AA46="Se investigan y resuelven oportunamente",15,IF(AA46="Nose investigan y resuelven oportunamente",0,)))</f>
        <v>15</v>
      </c>
      <c r="AC46" s="21" t="s">
        <v>73</v>
      </c>
      <c r="AD46" s="35">
        <f>IF(AC46="","",IF(AC46="Completa",10,IF(AC46="Incompleta,No existe",5,)))</f>
        <v>10</v>
      </c>
      <c r="AE46" s="35">
        <f>+R46+T46+V46+X46+Z46+AB46+AD46</f>
        <v>100</v>
      </c>
      <c r="AF46" s="18" t="str">
        <f>IF(AE46&lt;=0,"",IF(AE46=0,"NA",IF(AE46&lt;=85,"Debil",IF(AE46&lt;=95,"Moderado",IF(AE46&lt;=100,"Fuerte","Fuerte")))))</f>
        <v>Fuerte</v>
      </c>
      <c r="AG46" s="2" t="s">
        <v>178</v>
      </c>
      <c r="AH46" s="18" t="str">
        <f>IF(AG46="","",IF(AG46="El control no se ejecuta por parte del responsable","Debil",IF(AG46="El control se ejecuta algunas veces por parte del responsable","Moderado",IF(AG46="El control se ejecuta de manera consistente por parte del responsable","Fuerte",IF(AG46="NA","NA","""")))))</f>
        <v>Moderado</v>
      </c>
      <c r="AI46" s="22" t="str">
        <f t="shared" si="0"/>
        <v>Moderado</v>
      </c>
      <c r="AJ46" s="19">
        <f>IF(AI46="","",IF(AI46="Fuerte",100,IF(AI46="Moderado",50,IF(AI46="Debil",0,))))</f>
        <v>50</v>
      </c>
      <c r="AK46" s="18" t="str">
        <f t="shared" si="1"/>
        <v>Si</v>
      </c>
      <c r="AL46" s="310">
        <f>COUNTA(O46,O47,O48,O49,O50)</f>
        <v>1</v>
      </c>
      <c r="AM46" s="317">
        <f>(+AJ46+AJ47+AJ48+AJ49+AJ50)/AL46</f>
        <v>50</v>
      </c>
      <c r="AN46" s="310" t="str">
        <f>IF(AM46&lt;0,"",IF(AM46&lt;50,"Debil",IF(AM46&lt;=99,"Moderado",IF(AM46&lt;=100,"Fuerte","Fuerte"))))</f>
        <v>Moderado</v>
      </c>
      <c r="AO46" s="315" t="s">
        <v>26</v>
      </c>
      <c r="AP46" s="338" t="str">
        <f>IF(OR(AND(AN46="Fuerte",AO46="directamente")),"2",IF(OR(AND(AN46="Fuerte",AO46="no disminuye")),"0",IF(OR(AND(AN46="Moderado",AO46="directamente")),"1",IF(OR(AND(AN46="Moderado",AO46="no disminuye")),"0",IF(OR(AND(AN46="Debil",AO46="directamente")),"0",IF(OR(AND(AN46="Debil",AO46="no disminuye")),"0",""))))))</f>
        <v>1</v>
      </c>
      <c r="AQ46" s="341">
        <f>+J46-AP46</f>
        <v>2</v>
      </c>
      <c r="AR46" s="343">
        <f>+J46-AP46</f>
        <v>2</v>
      </c>
      <c r="AS46" s="315" t="str">
        <f>IF(AQ46&lt;-1,"",IF(AQ46&lt;=1,"Rara Vez",IF(AQ46&lt;=2,"Improbable",IF(AQ46&lt;=3,"Posible",IF(AQ46&lt;=4,"Probable","Casi seguro")))))</f>
        <v>Improbable</v>
      </c>
      <c r="AT46" s="315" t="str">
        <f>IF(L46&lt;=0,"",IF(L46&lt;=5,"Moderado",IF(L46&lt;=11,"Mayor",IF(L46&lt;=20,"Catastrofico","Catastrofico"))))</f>
        <v>Catastrofico</v>
      </c>
      <c r="AU46" s="328" t="str">
        <f>IF(OR(AND(AS46="RaraVez",AT46="Insignificante"),AND(AS46="Rara Vez",AT46="Menor"),AND(AS46="Improbable",AT46="Insignificante"),AND(AS46="Improbable",AT46="Menor")),"Bajo",IF(OR(AND(AS46="Rara Vez",AT46="Moderado"),AND(AS46="Improbable",AT46="Moderado"),AND(AS46="Posible",AT46="Menor"),AND(AS46="Probable",AT46="Insignificante")),"Moderado",IF(OR(AND(AS46="Rara Vez",AT46="Mayor"),AND(AS46="Improbable",AT46="Mayor"),AND(AS46="Posible",AT46="Moderado"),AND(AS46="Probable",AT46="Moderado"),AND(AS46="Probable",AT46="Menor"),AND(AS46="Casi seguro",AT46="Insignificante"),AND(AS46="Casi seguro",AT46="Menor")),"Alto",IF(OR(AND(AS46="Rara Vez",AT46="Catastrofico"),AND(AS46="Improbable",AT46="Catastrofico"),AND(AS46="Posible",AT46="Catastrofico"),AND(AS46="Posible",AT46="Mayor"),AND(AS46="Probable",AT46="Catastrofico"),AND(AS46="Probable",AT46="Mayor"),AND(AS46="Casi seguro",AT46="Moderado"),AND(AS46="Casi seguro",AT46="Mayor"),AND(AS46="Casi seguro",AT46="Catastrofico")),"Extremo",""))))</f>
        <v>Extremo</v>
      </c>
      <c r="AV46" s="357" t="str">
        <f>IF(AU46="","",IF(AU46="Extremo","Evitar el riesgo",IF(AU46="Alto","Compartir el riesgo",IF(AU46="Moderado","Reducir el riesgo",IF(AU46="Bajo","Reducir el riesgo")))))</f>
        <v>Evitar el riesgo</v>
      </c>
      <c r="AW46" s="474" t="s">
        <v>179</v>
      </c>
      <c r="AX46" s="477">
        <v>45292</v>
      </c>
      <c r="AY46" s="477">
        <v>45657</v>
      </c>
      <c r="AZ46" s="474" t="s">
        <v>180</v>
      </c>
      <c r="BA46" s="474" t="s">
        <v>76</v>
      </c>
      <c r="BB46" s="474" t="s">
        <v>181</v>
      </c>
    </row>
    <row r="47" spans="1:54">
      <c r="A47" s="310"/>
      <c r="B47" s="319"/>
      <c r="C47" s="310"/>
      <c r="D47" s="310"/>
      <c r="E47" s="310"/>
      <c r="F47" s="310"/>
      <c r="G47" s="319"/>
      <c r="H47" s="319"/>
      <c r="I47" s="321"/>
      <c r="J47" s="317"/>
      <c r="K47" s="315"/>
      <c r="L47" s="346"/>
      <c r="M47" s="315"/>
      <c r="N47" s="316"/>
      <c r="O47" s="54"/>
      <c r="P47" s="1"/>
      <c r="Q47" s="21" t="s">
        <v>63</v>
      </c>
      <c r="R47" s="18">
        <f t="shared" ref="R47:R50" si="86">IF(Q47="","",IF(Q47="Asignado",15,IF(Q47="No Asigando",0,)))</f>
        <v>0</v>
      </c>
      <c r="S47" s="21" t="s">
        <v>63</v>
      </c>
      <c r="T47" s="35">
        <f t="shared" ref="T47:T50" si="87">IF(S47="","",IF(S47="Adecuado",15,IF(S47="inadecuado",0,)))</f>
        <v>0</v>
      </c>
      <c r="U47" s="21" t="s">
        <v>63</v>
      </c>
      <c r="V47" s="35">
        <f t="shared" ref="V47:V50" si="88">IF(U47="","",IF(U47="Oportuna",15,IF(U47="inoportuna",0,)))</f>
        <v>0</v>
      </c>
      <c r="W47" s="21" t="s">
        <v>63</v>
      </c>
      <c r="X47" s="35">
        <f t="shared" ref="X47:X50" si="89">IF(W47="","",IF(W47="Prevenir",15,IF(W47="Detectar",10,IF(W47="No es control",0,))))</f>
        <v>0</v>
      </c>
      <c r="Y47" s="21" t="s">
        <v>63</v>
      </c>
      <c r="Z47" s="35">
        <f t="shared" ref="Z47:Z50" si="90">IF(Y47="","",IF(Y47="Confiable",15,IF(Y47="No confiable",0,)))</f>
        <v>0</v>
      </c>
      <c r="AA47" s="21" t="s">
        <v>63</v>
      </c>
      <c r="AB47" s="35">
        <f t="shared" ref="AB47:AB50" si="91">IF(AA47="","",IF(AA47="Se investigan y resuelven oportunamente",15,IF(AA47="Nose investigan y resuelven oportunamente",0,)))</f>
        <v>0</v>
      </c>
      <c r="AC47" s="21" t="s">
        <v>63</v>
      </c>
      <c r="AD47" s="35">
        <f t="shared" ref="AD47:AD50" si="92">IF(AC47="","",IF(AC47="Completa",10,IF(AC47="Incompleta,No existe",5,)))</f>
        <v>0</v>
      </c>
      <c r="AE47" s="35">
        <f t="shared" ref="AE47:AE50" si="93">+R47+T47+V47+X47+Z47+AB47+AD47</f>
        <v>0</v>
      </c>
      <c r="AF47" s="18" t="str">
        <f t="shared" ref="AF47:AF50" si="94">IF(AE47&lt;=0,"",IF(AE47=0,"NA",IF(AE47&lt;=85,"Debil",IF(AE47&lt;=95,"Moderado",IF(AE47&lt;=100,"Fuerte","Fuerte")))))</f>
        <v/>
      </c>
      <c r="AG47" s="2" t="s">
        <v>63</v>
      </c>
      <c r="AH47" s="18" t="str">
        <f t="shared" ref="AH47:AH50" si="95">IF(AG47="","",IF(AG47="El control no se ejecuta por parte del responsable","Debil",IF(AG47="El control se ejecuta algunas veces por parte del responsable","Moderado",IF(AG47="El control se ejecuta de manera consistente por parte del responsable","Fuerte",IF(AG47="NA","NA","""")))))</f>
        <v>NA</v>
      </c>
      <c r="AI47" s="22" t="str">
        <f t="shared" si="0"/>
        <v>NA</v>
      </c>
      <c r="AJ47" s="19">
        <f t="shared" ref="AJ47:AJ50" si="96">IF(AI47="","",IF(AI47="Fuerte",100,IF(AI47="Moderado",50,IF(AI47="Debil",0,))))</f>
        <v>0</v>
      </c>
      <c r="AK47" s="18" t="str">
        <f t="shared" si="1"/>
        <v>NA</v>
      </c>
      <c r="AL47" s="310"/>
      <c r="AM47" s="317"/>
      <c r="AN47" s="310"/>
      <c r="AO47" s="315"/>
      <c r="AP47" s="339"/>
      <c r="AQ47" s="342"/>
      <c r="AR47" s="344"/>
      <c r="AS47" s="315"/>
      <c r="AT47" s="315"/>
      <c r="AU47" s="329"/>
      <c r="AV47" s="358" t="str">
        <f t="shared" ref="AV47:AV50" si="97">IF(AU47="","",IF(AU47="El control no se ejecuta por parte del responsable","Debil",IF(AU47="El control se ejecuta algunas veces por parte del responsable","Moderado",IF(AU47="El control se ejecuta de manera consistente por parte del responsable","Fuerte","Fuerte"))))</f>
        <v/>
      </c>
      <c r="AW47" s="475"/>
      <c r="AX47" s="475"/>
      <c r="AY47" s="475"/>
      <c r="AZ47" s="475"/>
      <c r="BA47" s="475"/>
      <c r="BB47" s="475"/>
    </row>
    <row r="48" spans="1:54">
      <c r="A48" s="310"/>
      <c r="B48" s="319"/>
      <c r="C48" s="310"/>
      <c r="D48" s="310"/>
      <c r="E48" s="310"/>
      <c r="F48" s="310"/>
      <c r="G48" s="319"/>
      <c r="H48" s="319"/>
      <c r="I48" s="321"/>
      <c r="J48" s="317"/>
      <c r="K48" s="315"/>
      <c r="L48" s="346"/>
      <c r="M48" s="315"/>
      <c r="N48" s="316"/>
      <c r="O48" s="54"/>
      <c r="P48" s="1"/>
      <c r="Q48" s="21" t="s">
        <v>63</v>
      </c>
      <c r="R48" s="18">
        <f t="shared" si="86"/>
        <v>0</v>
      </c>
      <c r="S48" s="21" t="s">
        <v>63</v>
      </c>
      <c r="T48" s="35">
        <f t="shared" si="87"/>
        <v>0</v>
      </c>
      <c r="U48" s="21" t="s">
        <v>63</v>
      </c>
      <c r="V48" s="35">
        <f t="shared" si="88"/>
        <v>0</v>
      </c>
      <c r="W48" s="21" t="s">
        <v>63</v>
      </c>
      <c r="X48" s="35">
        <f t="shared" si="89"/>
        <v>0</v>
      </c>
      <c r="Y48" s="21" t="s">
        <v>63</v>
      </c>
      <c r="Z48" s="35">
        <f t="shared" si="90"/>
        <v>0</v>
      </c>
      <c r="AA48" s="21" t="s">
        <v>63</v>
      </c>
      <c r="AB48" s="35">
        <f t="shared" si="91"/>
        <v>0</v>
      </c>
      <c r="AC48" s="21" t="s">
        <v>63</v>
      </c>
      <c r="AD48" s="35">
        <f t="shared" si="92"/>
        <v>0</v>
      </c>
      <c r="AE48" s="35">
        <f t="shared" si="93"/>
        <v>0</v>
      </c>
      <c r="AF48" s="18" t="str">
        <f t="shared" si="94"/>
        <v/>
      </c>
      <c r="AG48" s="2" t="s">
        <v>63</v>
      </c>
      <c r="AH48" s="18" t="str">
        <f t="shared" si="95"/>
        <v>NA</v>
      </c>
      <c r="AI48" s="22" t="str">
        <f t="shared" si="0"/>
        <v>NA</v>
      </c>
      <c r="AJ48" s="19">
        <f t="shared" si="96"/>
        <v>0</v>
      </c>
      <c r="AK48" s="18" t="str">
        <f t="shared" si="1"/>
        <v>NA</v>
      </c>
      <c r="AL48" s="310"/>
      <c r="AM48" s="317"/>
      <c r="AN48" s="310"/>
      <c r="AO48" s="315"/>
      <c r="AP48" s="339"/>
      <c r="AQ48" s="342"/>
      <c r="AR48" s="344"/>
      <c r="AS48" s="315"/>
      <c r="AT48" s="315"/>
      <c r="AU48" s="329"/>
      <c r="AV48" s="358" t="str">
        <f t="shared" si="97"/>
        <v/>
      </c>
      <c r="AW48" s="475"/>
      <c r="AX48" s="475"/>
      <c r="AY48" s="475"/>
      <c r="AZ48" s="475"/>
      <c r="BA48" s="475"/>
      <c r="BB48" s="475"/>
    </row>
    <row r="49" spans="1:54">
      <c r="A49" s="310"/>
      <c r="B49" s="319"/>
      <c r="C49" s="310"/>
      <c r="D49" s="310"/>
      <c r="E49" s="310"/>
      <c r="F49" s="310"/>
      <c r="G49" s="319"/>
      <c r="H49" s="319"/>
      <c r="I49" s="321"/>
      <c r="J49" s="317"/>
      <c r="K49" s="315"/>
      <c r="L49" s="346"/>
      <c r="M49" s="315"/>
      <c r="N49" s="316"/>
      <c r="O49" s="54"/>
      <c r="P49" s="1"/>
      <c r="Q49" s="21" t="s">
        <v>63</v>
      </c>
      <c r="R49" s="18">
        <f t="shared" si="86"/>
        <v>0</v>
      </c>
      <c r="S49" s="21" t="s">
        <v>63</v>
      </c>
      <c r="T49" s="35">
        <f t="shared" si="87"/>
        <v>0</v>
      </c>
      <c r="U49" s="21" t="s">
        <v>63</v>
      </c>
      <c r="V49" s="35">
        <f t="shared" si="88"/>
        <v>0</v>
      </c>
      <c r="W49" s="21" t="s">
        <v>63</v>
      </c>
      <c r="X49" s="35">
        <f t="shared" si="89"/>
        <v>0</v>
      </c>
      <c r="Y49" s="21" t="s">
        <v>63</v>
      </c>
      <c r="Z49" s="35">
        <f t="shared" si="90"/>
        <v>0</v>
      </c>
      <c r="AA49" s="21" t="s">
        <v>63</v>
      </c>
      <c r="AB49" s="35">
        <f t="shared" si="91"/>
        <v>0</v>
      </c>
      <c r="AC49" s="21" t="s">
        <v>63</v>
      </c>
      <c r="AD49" s="35">
        <f t="shared" si="92"/>
        <v>0</v>
      </c>
      <c r="AE49" s="35">
        <f t="shared" si="93"/>
        <v>0</v>
      </c>
      <c r="AF49" s="18" t="str">
        <f t="shared" si="94"/>
        <v/>
      </c>
      <c r="AG49" s="2" t="s">
        <v>63</v>
      </c>
      <c r="AH49" s="18" t="str">
        <f t="shared" si="95"/>
        <v>NA</v>
      </c>
      <c r="AI49" s="22" t="str">
        <f t="shared" si="0"/>
        <v>NA</v>
      </c>
      <c r="AJ49" s="19">
        <f t="shared" si="96"/>
        <v>0</v>
      </c>
      <c r="AK49" s="18" t="str">
        <f t="shared" si="1"/>
        <v>NA</v>
      </c>
      <c r="AL49" s="310"/>
      <c r="AM49" s="317"/>
      <c r="AN49" s="310"/>
      <c r="AO49" s="315"/>
      <c r="AP49" s="339"/>
      <c r="AQ49" s="342"/>
      <c r="AR49" s="344"/>
      <c r="AS49" s="315"/>
      <c r="AT49" s="315"/>
      <c r="AU49" s="329"/>
      <c r="AV49" s="358" t="str">
        <f t="shared" si="97"/>
        <v/>
      </c>
      <c r="AW49" s="475"/>
      <c r="AX49" s="475"/>
      <c r="AY49" s="475"/>
      <c r="AZ49" s="475"/>
      <c r="BA49" s="475"/>
      <c r="BB49" s="475"/>
    </row>
    <row r="50" spans="1:54">
      <c r="A50" s="310"/>
      <c r="B50" s="320"/>
      <c r="C50" s="310"/>
      <c r="D50" s="310"/>
      <c r="E50" s="310"/>
      <c r="F50" s="310"/>
      <c r="G50" s="320"/>
      <c r="H50" s="320"/>
      <c r="I50" s="321"/>
      <c r="J50" s="317"/>
      <c r="K50" s="315"/>
      <c r="L50" s="346"/>
      <c r="M50" s="315"/>
      <c r="N50" s="316"/>
      <c r="O50" s="54"/>
      <c r="P50" s="55"/>
      <c r="Q50" s="21" t="s">
        <v>63</v>
      </c>
      <c r="R50" s="18">
        <f t="shared" si="86"/>
        <v>0</v>
      </c>
      <c r="S50" s="21" t="s">
        <v>63</v>
      </c>
      <c r="T50" s="35">
        <f t="shared" si="87"/>
        <v>0</v>
      </c>
      <c r="U50" s="21" t="s">
        <v>63</v>
      </c>
      <c r="V50" s="35">
        <f t="shared" si="88"/>
        <v>0</v>
      </c>
      <c r="W50" s="21" t="s">
        <v>63</v>
      </c>
      <c r="X50" s="35">
        <f t="shared" si="89"/>
        <v>0</v>
      </c>
      <c r="Y50" s="21" t="s">
        <v>63</v>
      </c>
      <c r="Z50" s="35">
        <f t="shared" si="90"/>
        <v>0</v>
      </c>
      <c r="AA50" s="21" t="s">
        <v>63</v>
      </c>
      <c r="AB50" s="35">
        <f t="shared" si="91"/>
        <v>0</v>
      </c>
      <c r="AC50" s="21" t="s">
        <v>63</v>
      </c>
      <c r="AD50" s="35">
        <f t="shared" si="92"/>
        <v>0</v>
      </c>
      <c r="AE50" s="35">
        <f t="shared" si="93"/>
        <v>0</v>
      </c>
      <c r="AF50" s="18" t="str">
        <f t="shared" si="94"/>
        <v/>
      </c>
      <c r="AG50" s="2" t="s">
        <v>63</v>
      </c>
      <c r="AH50" s="18" t="str">
        <f t="shared" si="95"/>
        <v>NA</v>
      </c>
      <c r="AI50" s="22" t="str">
        <f t="shared" si="0"/>
        <v>NA</v>
      </c>
      <c r="AJ50" s="19">
        <f t="shared" si="96"/>
        <v>0</v>
      </c>
      <c r="AK50" s="18" t="str">
        <f t="shared" si="1"/>
        <v>NA</v>
      </c>
      <c r="AL50" s="310"/>
      <c r="AM50" s="317"/>
      <c r="AN50" s="310"/>
      <c r="AO50" s="315"/>
      <c r="AP50" s="340"/>
      <c r="AQ50" s="342"/>
      <c r="AR50" s="345"/>
      <c r="AS50" s="315"/>
      <c r="AT50" s="315"/>
      <c r="AU50" s="330"/>
      <c r="AV50" s="359" t="str">
        <f t="shared" si="97"/>
        <v/>
      </c>
      <c r="AW50" s="476"/>
      <c r="AX50" s="476"/>
      <c r="AY50" s="476"/>
      <c r="AZ50" s="476"/>
      <c r="BA50" s="476"/>
      <c r="BB50" s="476"/>
    </row>
    <row r="51" spans="1:54" ht="65">
      <c r="A51" s="310">
        <v>9</v>
      </c>
      <c r="B51" s="318" t="s">
        <v>182</v>
      </c>
      <c r="C51" s="310" t="s">
        <v>66</v>
      </c>
      <c r="D51" s="310" t="s">
        <v>66</v>
      </c>
      <c r="E51" s="310" t="s">
        <v>66</v>
      </c>
      <c r="F51" s="310" t="s">
        <v>66</v>
      </c>
      <c r="G51" s="318" t="s">
        <v>54</v>
      </c>
      <c r="H51" s="56" t="s">
        <v>183</v>
      </c>
      <c r="I51" s="321" t="s">
        <v>136</v>
      </c>
      <c r="J51" s="317">
        <f>IF(I51="","",IF(I51="Mas de 1 vez al año",5,IF(I51="Al menos 1 vez en el ultimo año",4,IF(I51="Al menos 1 vez en los ultimos 2 años",3,IF(I51="Al menos 1 vez en los ultimos 5 años",2,IF(I51="No se ha presentado en los ultimos 5 años",1,))))))</f>
        <v>3</v>
      </c>
      <c r="K51" s="315" t="str">
        <f>IF(J51&lt;=0,"",IF(J51&lt;=1,"Rara Vez",IF(J51&lt;=2,"Improbable",IF(J51&lt;=3,"Posible",IF(J51&lt;=4,"Probable","Casi seguro")))))</f>
        <v>Posible</v>
      </c>
      <c r="L51" s="346">
        <f>+'[5]PREGUNTAS DE IMPACTO'!AA23</f>
        <v>12</v>
      </c>
      <c r="M51" s="315" t="str">
        <f>IF(L51&lt;=0,"",IF(L51&lt;=5,"Moderado",IF(L51&lt;=11,"Mayor",IF(L51&lt;=20,"Catastrofico","Catastrofico"))))</f>
        <v>Catastrofico</v>
      </c>
      <c r="N51" s="316" t="str">
        <f>IF(OR(AND(K51="RaraVez",M51="Insignificante"),AND(K51="Rara Vez",M51="Menor"),AND(K51="Improbable",M51="Insignificante"),AND(K51="Improbable",M51="Menor")),"Bajo",IF(OR(AND(K51="Rara Vez",M51="Moderado"),AND(K51="Improbable",M51="Moderado"),AND(K51="Posible",M51="Menor"),AND(K51="Probable",M51="Insignificante")),"Moderado",IF(OR(AND(K51="Rara Vez",M51="Mayor"),AND(K51="Improbable",M51="Mayor"),AND(K51="Posible",M51="Moderado"),AND(K51="Probable",M51="Moderado"),AND(K51="Probable",M51="Menor"),AND(K51="Casi seguro",M51="Insignificante"),AND(K51="Casi seguro",M51="Menor")),"Alto",IF(OR(AND(K51="Rara Vez",M51="Catastrofico"),AND(K51="Improbable",M51="Catastrofico"),AND(K51="Posible",M51="Catastrofico"),AND(K51="Posible",M51="Mayor"),AND(K51="Probable",M51="Catastrofico"),AND(K51="Probable",M51="Mayor"),AND(K51="Casi seguro",M51="Moderado"),AND(K51="Casi seguro",M51="Mayor"),AND(K51="Casi seguro",M51="Catastrofico")),"Extremo",""))))</f>
        <v>Extremo</v>
      </c>
      <c r="O51" s="54">
        <v>1</v>
      </c>
      <c r="P51" s="1" t="s">
        <v>184</v>
      </c>
      <c r="Q51" s="21" t="s">
        <v>67</v>
      </c>
      <c r="R51" s="18">
        <f>IF(Q51="","",IF(Q51="Asignado",15,IF(Q51="No Asigando",0,)))</f>
        <v>15</v>
      </c>
      <c r="S51" s="21" t="s">
        <v>68</v>
      </c>
      <c r="T51" s="35">
        <f>IF(S51="","",IF(S51="Adecuado",15,IF(S51="inadecuado",0,)))</f>
        <v>15</v>
      </c>
      <c r="U51" s="21" t="s">
        <v>69</v>
      </c>
      <c r="V51" s="35">
        <f>IF(U51="","",IF(U51="Oportuna",15,IF(U51="inoportuna",0,)))</f>
        <v>15</v>
      </c>
      <c r="W51" s="21" t="s">
        <v>70</v>
      </c>
      <c r="X51" s="35">
        <f>IF(W51="","",IF(W51="Prevenir",15,IF(W51="Detectar",10,IF(W51="No es control",0,))))</f>
        <v>15</v>
      </c>
      <c r="Y51" s="21" t="s">
        <v>71</v>
      </c>
      <c r="Z51" s="35">
        <f>IF(Y51="","",IF(Y51="Confiable",15,IF(Y51="No confiable",0,)))</f>
        <v>15</v>
      </c>
      <c r="AA51" s="21" t="s">
        <v>72</v>
      </c>
      <c r="AB51" s="35">
        <f>IF(AA51="","",IF(AA51="Se investigan y resuelven oportunamente",15,IF(AA51="Nose investigan y resuelven oportunamente",0,)))</f>
        <v>15</v>
      </c>
      <c r="AC51" s="21" t="s">
        <v>73</v>
      </c>
      <c r="AD51" s="35">
        <f>IF(AC51="","",IF(AC51="Completa",10,IF(AC51="Incompleta,No existe",5,)))</f>
        <v>10</v>
      </c>
      <c r="AE51" s="35">
        <f>+R51+T51+V51+X51+Z51+AB51+AD51</f>
        <v>100</v>
      </c>
      <c r="AF51" s="18" t="str">
        <f>IF(AE51&lt;=0,"",IF(AE51=0,"NA",IF(AE51&lt;=85,"Debil",IF(AE51&lt;=95,"Moderado",IF(AE51&lt;=100,"Fuerte","Fuerte")))))</f>
        <v>Fuerte</v>
      </c>
      <c r="AG51" s="2" t="s">
        <v>74</v>
      </c>
      <c r="AH51" s="18" t="str">
        <f>IF(AG51="","",IF(AG51="El control no se ejecuta por parte del responsable","Debil",IF(AG51="El control se ejecuta algunas veces por parte del responsable","Moderado",IF(AG51="El control se ejecuta de manera consistente por parte del responsable","Fuerte",IF(AG51="NA","NA","""")))))</f>
        <v>Fuerte</v>
      </c>
      <c r="AI51" s="22" t="str">
        <f t="shared" si="0"/>
        <v>Fuerte</v>
      </c>
      <c r="AJ51" s="19">
        <f>IF(AI51="","",IF(AI51="Fuerte",100,IF(AI51="Moderado",50,IF(AI51="Debil",0,))))</f>
        <v>100</v>
      </c>
      <c r="AK51" s="18" t="str">
        <f t="shared" si="1"/>
        <v>No</v>
      </c>
      <c r="AL51" s="310">
        <f>COUNTA(O51,O52,O53,O54,O55)</f>
        <v>2</v>
      </c>
      <c r="AM51" s="317">
        <f>(+AJ51+AJ52+AJ53+AJ54+AJ55)/AL51</f>
        <v>100</v>
      </c>
      <c r="AN51" s="310" t="str">
        <f>IF(AM51&lt;0,"",IF(AM51&lt;50,"Debil",IF(AM51&lt;=99,"Moderado",IF(AM51&lt;=100,"Fuerte","Fuerte"))))</f>
        <v>Fuerte</v>
      </c>
      <c r="AO51" s="315" t="s">
        <v>26</v>
      </c>
      <c r="AP51" s="338" t="str">
        <f>IF(OR(AND(AN51="Fuerte",AO51="directamente")),"2",IF(OR(AND(AN51="Fuerte",AO51="no disminuye")),"0",IF(OR(AND(AN51="Moderado",AO51="directamente")),"1",IF(OR(AND(AN51="Moderado",AO51="no disminuye")),"0",IF(OR(AND(AN51="Debil",AO51="directamente")),"0",IF(OR(AND(AN51="Debil",AO51="no disminuye")),"0",""))))))</f>
        <v>2</v>
      </c>
      <c r="AQ51" s="341">
        <f>+J51-AP51</f>
        <v>1</v>
      </c>
      <c r="AR51" s="343">
        <f>+J51-AP51</f>
        <v>1</v>
      </c>
      <c r="AS51" s="315" t="str">
        <f>IF(AQ51&lt;-1,"",IF(AQ51&lt;=1,"Rara Vez",IF(AQ51&lt;=2,"Improbable",IF(AQ51&lt;=3,"Posible",IF(AQ51&lt;=4,"Probable","Casi seguro")))))</f>
        <v>Rara Vez</v>
      </c>
      <c r="AT51" s="315" t="str">
        <f>IF(L51&lt;=0,"",IF(L51&lt;=5,"Moderado",IF(L51&lt;=11,"Mayor",IF(L51&lt;=20,"Catastrofico","Catastrofico"))))</f>
        <v>Catastrofico</v>
      </c>
      <c r="AU51" s="328" t="str">
        <f>IF(OR(AND(AS51="RaraVez",AT51="Insignificante"),AND(AS51="Rara Vez",AT51="Menor"),AND(AS51="Improbable",AT51="Insignificante"),AND(AS51="Improbable",AT51="Menor")),"Bajo",IF(OR(AND(AS51="Rara Vez",AT51="Moderado"),AND(AS51="Improbable",AT51="Moderado"),AND(AS51="Posible",AT51="Menor"),AND(AS51="Probable",AT51="Insignificante")),"Moderado",IF(OR(AND(AS51="Rara Vez",AT51="Mayor"),AND(AS51="Improbable",AT51="Mayor"),AND(AS51="Posible",AT51="Moderado"),AND(AS51="Probable",AT51="Moderado"),AND(AS51="Probable",AT51="Menor"),AND(AS51="Casi seguro",AT51="Insignificante"),AND(AS51="Casi seguro",AT51="Menor")),"Alto",IF(OR(AND(AS51="Rara Vez",AT51="Catastrofico"),AND(AS51="Improbable",AT51="Catastrofico"),AND(AS51="Posible",AT51="Catastrofico"),AND(AS51="Posible",AT51="Mayor"),AND(AS51="Probable",AT51="Catastrofico"),AND(AS51="Probable",AT51="Mayor"),AND(AS51="Casi seguro",AT51="Moderado"),AND(AS51="Casi seguro",AT51="Mayor"),AND(AS51="Casi seguro",AT51="Catastrofico")),"Extremo",""))))</f>
        <v>Extremo</v>
      </c>
      <c r="AV51" s="357" t="str">
        <f>IF(AU51="","",IF(AU51="Extremo","Evitar el riesgo",IF(AU51="Alto","Compartir el riesgo",IF(AU51="Moderado","Reducir el riesgo",IF(AU51="Bajo","Reducir el riesgo")))))</f>
        <v>Evitar el riesgo</v>
      </c>
      <c r="AW51" s="474" t="s">
        <v>185</v>
      </c>
      <c r="AX51" s="477">
        <v>45292</v>
      </c>
      <c r="AY51" s="477">
        <v>45657</v>
      </c>
      <c r="AZ51" s="474" t="s">
        <v>186</v>
      </c>
      <c r="BA51" s="474" t="s">
        <v>76</v>
      </c>
      <c r="BB51" s="474" t="s">
        <v>187</v>
      </c>
    </row>
    <row r="52" spans="1:54" ht="78">
      <c r="A52" s="310"/>
      <c r="B52" s="319"/>
      <c r="C52" s="310"/>
      <c r="D52" s="310"/>
      <c r="E52" s="310"/>
      <c r="F52" s="310"/>
      <c r="G52" s="319"/>
      <c r="H52" s="56" t="s">
        <v>188</v>
      </c>
      <c r="I52" s="321"/>
      <c r="J52" s="317"/>
      <c r="K52" s="315"/>
      <c r="L52" s="346"/>
      <c r="M52" s="315"/>
      <c r="N52" s="316"/>
      <c r="O52" s="54">
        <v>1</v>
      </c>
      <c r="P52" s="1" t="s">
        <v>189</v>
      </c>
      <c r="Q52" s="21" t="s">
        <v>67</v>
      </c>
      <c r="R52" s="18">
        <f t="shared" ref="R52:R55" si="98">IF(Q52="","",IF(Q52="Asignado",15,IF(Q52="No Asigando",0,)))</f>
        <v>15</v>
      </c>
      <c r="S52" s="21" t="s">
        <v>68</v>
      </c>
      <c r="T52" s="35">
        <f t="shared" ref="T52:T55" si="99">IF(S52="","",IF(S52="Adecuado",15,IF(S52="inadecuado",0,)))</f>
        <v>15</v>
      </c>
      <c r="U52" s="21" t="s">
        <v>69</v>
      </c>
      <c r="V52" s="35">
        <f t="shared" ref="V52:V55" si="100">IF(U52="","",IF(U52="Oportuna",15,IF(U52="inoportuna",0,)))</f>
        <v>15</v>
      </c>
      <c r="W52" s="21" t="s">
        <v>70</v>
      </c>
      <c r="X52" s="35">
        <f t="shared" ref="X52:X55" si="101">IF(W52="","",IF(W52="Prevenir",15,IF(W52="Detectar",10,IF(W52="No es control",0,))))</f>
        <v>15</v>
      </c>
      <c r="Y52" s="21" t="s">
        <v>71</v>
      </c>
      <c r="Z52" s="35">
        <f t="shared" ref="Z52:Z55" si="102">IF(Y52="","",IF(Y52="Confiable",15,IF(Y52="No confiable",0,)))</f>
        <v>15</v>
      </c>
      <c r="AA52" s="21" t="s">
        <v>72</v>
      </c>
      <c r="AB52" s="35">
        <f t="shared" ref="AB52:AB55" si="103">IF(AA52="","",IF(AA52="Se investigan y resuelven oportunamente",15,IF(AA52="Nose investigan y resuelven oportunamente",0,)))</f>
        <v>15</v>
      </c>
      <c r="AC52" s="21" t="s">
        <v>73</v>
      </c>
      <c r="AD52" s="35">
        <f t="shared" ref="AD52:AD55" si="104">IF(AC52="","",IF(AC52="Completa",10,IF(AC52="Incompleta,No existe",5,)))</f>
        <v>10</v>
      </c>
      <c r="AE52" s="35">
        <f t="shared" ref="AE52:AE55" si="105">+R52+T52+V52+X52+Z52+AB52+AD52</f>
        <v>100</v>
      </c>
      <c r="AF52" s="18" t="str">
        <f t="shared" ref="AF52:AF55" si="106">IF(AE52&lt;=0,"",IF(AE52=0,"NA",IF(AE52&lt;=85,"Debil",IF(AE52&lt;=95,"Moderado",IF(AE52&lt;=100,"Fuerte","Fuerte")))))</f>
        <v>Fuerte</v>
      </c>
      <c r="AG52" s="2" t="s">
        <v>74</v>
      </c>
      <c r="AH52" s="18" t="str">
        <f t="shared" ref="AH52:AH55" si="107">IF(AG52="","",IF(AG52="El control no se ejecuta por parte del responsable","Debil",IF(AG52="El control se ejecuta algunas veces por parte del responsable","Moderado",IF(AG52="El control se ejecuta de manera consistente por parte del responsable","Fuerte",IF(AG52="NA","NA","""")))))</f>
        <v>Fuerte</v>
      </c>
      <c r="AI52" s="22" t="str">
        <f t="shared" si="0"/>
        <v>Fuerte</v>
      </c>
      <c r="AJ52" s="19">
        <f t="shared" ref="AJ52:AJ55" si="108">IF(AI52="","",IF(AI52="Fuerte",100,IF(AI52="Moderado",50,IF(AI52="Debil",0,))))</f>
        <v>100</v>
      </c>
      <c r="AK52" s="18" t="str">
        <f t="shared" si="1"/>
        <v>No</v>
      </c>
      <c r="AL52" s="310"/>
      <c r="AM52" s="317"/>
      <c r="AN52" s="310"/>
      <c r="AO52" s="315"/>
      <c r="AP52" s="339"/>
      <c r="AQ52" s="342"/>
      <c r="AR52" s="344"/>
      <c r="AS52" s="315"/>
      <c r="AT52" s="315"/>
      <c r="AU52" s="329"/>
      <c r="AV52" s="358" t="str">
        <f t="shared" ref="AV52:AV55" si="109">IF(AU52="","",IF(AU52="El control no se ejecuta por parte del responsable","Debil",IF(AU52="El control se ejecuta algunas veces por parte del responsable","Moderado",IF(AU52="El control se ejecuta de manera consistente por parte del responsable","Fuerte","Fuerte"))))</f>
        <v/>
      </c>
      <c r="AW52" s="475"/>
      <c r="AX52" s="475"/>
      <c r="AY52" s="475"/>
      <c r="AZ52" s="475"/>
      <c r="BA52" s="475"/>
      <c r="BB52" s="475"/>
    </row>
    <row r="53" spans="1:54">
      <c r="A53" s="310"/>
      <c r="B53" s="319"/>
      <c r="C53" s="310"/>
      <c r="D53" s="310"/>
      <c r="E53" s="310"/>
      <c r="F53" s="310"/>
      <c r="G53" s="319"/>
      <c r="H53" s="478"/>
      <c r="I53" s="321"/>
      <c r="J53" s="317"/>
      <c r="K53" s="315"/>
      <c r="L53" s="346"/>
      <c r="M53" s="315"/>
      <c r="N53" s="316"/>
      <c r="O53" s="54"/>
      <c r="P53" s="1"/>
      <c r="Q53" s="21" t="s">
        <v>63</v>
      </c>
      <c r="R53" s="18">
        <f t="shared" si="98"/>
        <v>0</v>
      </c>
      <c r="S53" s="21" t="s">
        <v>63</v>
      </c>
      <c r="T53" s="35">
        <f t="shared" si="99"/>
        <v>0</v>
      </c>
      <c r="U53" s="21" t="s">
        <v>63</v>
      </c>
      <c r="V53" s="35">
        <f t="shared" si="100"/>
        <v>0</v>
      </c>
      <c r="W53" s="21" t="s">
        <v>63</v>
      </c>
      <c r="X53" s="35">
        <f t="shared" si="101"/>
        <v>0</v>
      </c>
      <c r="Y53" s="21" t="s">
        <v>63</v>
      </c>
      <c r="Z53" s="35">
        <f t="shared" si="102"/>
        <v>0</v>
      </c>
      <c r="AA53" s="21" t="s">
        <v>63</v>
      </c>
      <c r="AB53" s="35">
        <f t="shared" si="103"/>
        <v>0</v>
      </c>
      <c r="AC53" s="21" t="s">
        <v>63</v>
      </c>
      <c r="AD53" s="35">
        <f t="shared" si="104"/>
        <v>0</v>
      </c>
      <c r="AE53" s="35">
        <f t="shared" si="105"/>
        <v>0</v>
      </c>
      <c r="AF53" s="18" t="str">
        <f t="shared" si="106"/>
        <v/>
      </c>
      <c r="AG53" s="2" t="s">
        <v>63</v>
      </c>
      <c r="AH53" s="18" t="str">
        <f t="shared" si="107"/>
        <v>NA</v>
      </c>
      <c r="AI53" s="22" t="str">
        <f t="shared" si="0"/>
        <v>NA</v>
      </c>
      <c r="AJ53" s="19">
        <f t="shared" si="108"/>
        <v>0</v>
      </c>
      <c r="AK53" s="18" t="str">
        <f t="shared" si="1"/>
        <v>NA</v>
      </c>
      <c r="AL53" s="310"/>
      <c r="AM53" s="317"/>
      <c r="AN53" s="310"/>
      <c r="AO53" s="315"/>
      <c r="AP53" s="339"/>
      <c r="AQ53" s="342"/>
      <c r="AR53" s="344"/>
      <c r="AS53" s="315"/>
      <c r="AT53" s="315"/>
      <c r="AU53" s="329"/>
      <c r="AV53" s="358" t="str">
        <f t="shared" si="109"/>
        <v/>
      </c>
      <c r="AW53" s="475"/>
      <c r="AX53" s="475"/>
      <c r="AY53" s="475"/>
      <c r="AZ53" s="475"/>
      <c r="BA53" s="475"/>
      <c r="BB53" s="475"/>
    </row>
    <row r="54" spans="1:54">
      <c r="A54" s="310"/>
      <c r="B54" s="319"/>
      <c r="C54" s="310"/>
      <c r="D54" s="310"/>
      <c r="E54" s="310"/>
      <c r="F54" s="310"/>
      <c r="G54" s="319"/>
      <c r="H54" s="478"/>
      <c r="I54" s="321"/>
      <c r="J54" s="317"/>
      <c r="K54" s="315"/>
      <c r="L54" s="346"/>
      <c r="M54" s="315"/>
      <c r="N54" s="316"/>
      <c r="O54" s="54"/>
      <c r="P54" s="1"/>
      <c r="Q54" s="21" t="s">
        <v>63</v>
      </c>
      <c r="R54" s="18">
        <f t="shared" si="98"/>
        <v>0</v>
      </c>
      <c r="S54" s="21" t="s">
        <v>63</v>
      </c>
      <c r="T54" s="35">
        <f t="shared" si="99"/>
        <v>0</v>
      </c>
      <c r="U54" s="21" t="s">
        <v>63</v>
      </c>
      <c r="V54" s="35">
        <f t="shared" si="100"/>
        <v>0</v>
      </c>
      <c r="W54" s="21" t="s">
        <v>63</v>
      </c>
      <c r="X54" s="35">
        <f t="shared" si="101"/>
        <v>0</v>
      </c>
      <c r="Y54" s="21" t="s">
        <v>63</v>
      </c>
      <c r="Z54" s="35">
        <f t="shared" si="102"/>
        <v>0</v>
      </c>
      <c r="AA54" s="21" t="s">
        <v>63</v>
      </c>
      <c r="AB54" s="35">
        <f t="shared" si="103"/>
        <v>0</v>
      </c>
      <c r="AC54" s="21" t="s">
        <v>63</v>
      </c>
      <c r="AD54" s="35">
        <f t="shared" si="104"/>
        <v>0</v>
      </c>
      <c r="AE54" s="35">
        <f t="shared" si="105"/>
        <v>0</v>
      </c>
      <c r="AF54" s="18" t="str">
        <f t="shared" si="106"/>
        <v/>
      </c>
      <c r="AG54" s="2" t="s">
        <v>63</v>
      </c>
      <c r="AH54" s="18" t="str">
        <f t="shared" si="107"/>
        <v>NA</v>
      </c>
      <c r="AI54" s="22" t="str">
        <f t="shared" si="0"/>
        <v>NA</v>
      </c>
      <c r="AJ54" s="19">
        <f t="shared" si="108"/>
        <v>0</v>
      </c>
      <c r="AK54" s="18" t="str">
        <f t="shared" si="1"/>
        <v>NA</v>
      </c>
      <c r="AL54" s="310"/>
      <c r="AM54" s="317"/>
      <c r="AN54" s="310"/>
      <c r="AO54" s="315"/>
      <c r="AP54" s="339"/>
      <c r="AQ54" s="342"/>
      <c r="AR54" s="344"/>
      <c r="AS54" s="315"/>
      <c r="AT54" s="315"/>
      <c r="AU54" s="329"/>
      <c r="AV54" s="358" t="str">
        <f t="shared" si="109"/>
        <v/>
      </c>
      <c r="AW54" s="475"/>
      <c r="AX54" s="475"/>
      <c r="AY54" s="475"/>
      <c r="AZ54" s="475"/>
      <c r="BA54" s="475"/>
      <c r="BB54" s="475"/>
    </row>
    <row r="55" spans="1:54">
      <c r="A55" s="310"/>
      <c r="B55" s="320"/>
      <c r="C55" s="310"/>
      <c r="D55" s="310"/>
      <c r="E55" s="310"/>
      <c r="F55" s="310"/>
      <c r="G55" s="320"/>
      <c r="H55" s="478"/>
      <c r="I55" s="321"/>
      <c r="J55" s="317"/>
      <c r="K55" s="315"/>
      <c r="L55" s="346"/>
      <c r="M55" s="315"/>
      <c r="N55" s="316"/>
      <c r="O55" s="54"/>
      <c r="P55" s="55"/>
      <c r="Q55" s="21" t="s">
        <v>63</v>
      </c>
      <c r="R55" s="18">
        <f t="shared" si="98"/>
        <v>0</v>
      </c>
      <c r="S55" s="21" t="s">
        <v>63</v>
      </c>
      <c r="T55" s="35">
        <f t="shared" si="99"/>
        <v>0</v>
      </c>
      <c r="U55" s="21" t="s">
        <v>63</v>
      </c>
      <c r="V55" s="35">
        <f t="shared" si="100"/>
        <v>0</v>
      </c>
      <c r="W55" s="21" t="s">
        <v>63</v>
      </c>
      <c r="X55" s="35">
        <f t="shared" si="101"/>
        <v>0</v>
      </c>
      <c r="Y55" s="21" t="s">
        <v>63</v>
      </c>
      <c r="Z55" s="35">
        <f t="shared" si="102"/>
        <v>0</v>
      </c>
      <c r="AA55" s="21" t="s">
        <v>63</v>
      </c>
      <c r="AB55" s="35">
        <f t="shared" si="103"/>
        <v>0</v>
      </c>
      <c r="AC55" s="21" t="s">
        <v>63</v>
      </c>
      <c r="AD55" s="35">
        <f t="shared" si="104"/>
        <v>0</v>
      </c>
      <c r="AE55" s="35">
        <f t="shared" si="105"/>
        <v>0</v>
      </c>
      <c r="AF55" s="18" t="str">
        <f t="shared" si="106"/>
        <v/>
      </c>
      <c r="AG55" s="2" t="s">
        <v>63</v>
      </c>
      <c r="AH55" s="18" t="str">
        <f t="shared" si="107"/>
        <v>NA</v>
      </c>
      <c r="AI55" s="22" t="str">
        <f t="shared" si="0"/>
        <v>NA</v>
      </c>
      <c r="AJ55" s="19">
        <f t="shared" si="108"/>
        <v>0</v>
      </c>
      <c r="AK55" s="18" t="str">
        <f t="shared" si="1"/>
        <v>NA</v>
      </c>
      <c r="AL55" s="310"/>
      <c r="AM55" s="317"/>
      <c r="AN55" s="310"/>
      <c r="AO55" s="315"/>
      <c r="AP55" s="340"/>
      <c r="AQ55" s="342"/>
      <c r="AR55" s="345"/>
      <c r="AS55" s="315"/>
      <c r="AT55" s="315"/>
      <c r="AU55" s="330"/>
      <c r="AV55" s="359" t="str">
        <f t="shared" si="109"/>
        <v/>
      </c>
      <c r="AW55" s="476"/>
      <c r="AX55" s="476"/>
      <c r="AY55" s="476"/>
      <c r="AZ55" s="476"/>
      <c r="BA55" s="476"/>
      <c r="BB55" s="476"/>
    </row>
    <row r="56" spans="1:54" ht="52">
      <c r="A56" s="310">
        <v>10</v>
      </c>
      <c r="B56" s="318" t="s">
        <v>190</v>
      </c>
      <c r="C56" s="310" t="s">
        <v>66</v>
      </c>
      <c r="D56" s="310" t="s">
        <v>66</v>
      </c>
      <c r="E56" s="310" t="s">
        <v>66</v>
      </c>
      <c r="F56" s="310" t="s">
        <v>66</v>
      </c>
      <c r="G56" s="318" t="s">
        <v>54</v>
      </c>
      <c r="H56" s="56" t="s">
        <v>191</v>
      </c>
      <c r="I56" s="321" t="s">
        <v>136</v>
      </c>
      <c r="J56" s="317">
        <f>IF(I56="","",IF(I56="Mas de 1 vez al año",5,IF(I56="Al menos 1 vez en el ultimo año",4,IF(I56="Al menos 1 vez en los ultimos 2 años",3,IF(I56="Al menos 1 vez en los ultimos 5 años",2,IF(I56="No se ha presentado en los ultimos 5 años",1,))))))</f>
        <v>3</v>
      </c>
      <c r="K56" s="315" t="str">
        <f>IF(J56&lt;=0,"",IF(J56&lt;=1,"Rara Vez",IF(J56&lt;=2,"Improbable",IF(J56&lt;=3,"Posible",IF(J56&lt;=4,"Probable","Casi seguro")))))</f>
        <v>Posible</v>
      </c>
      <c r="L56" s="346">
        <f>+'[5]PREGUNTAS DE IMPACTO'!AD23</f>
        <v>12</v>
      </c>
      <c r="M56" s="315" t="str">
        <f>IF(L56&lt;=0,"",IF(L56&lt;=5,"Moderado",IF(L56&lt;=11,"Mayor",IF(L56&lt;=20,"Catastrofico","Catastrofico"))))</f>
        <v>Catastrofico</v>
      </c>
      <c r="N56" s="316" t="str">
        <f>IF(OR(AND(K56="RaraVez",M56="Insignificante"),AND(K56="Rara Vez",M56="Menor"),AND(K56="Improbable",M56="Insignificante"),AND(K56="Improbable",M56="Menor")),"Bajo",IF(OR(AND(K56="Rara Vez",M56="Moderado"),AND(K56="Improbable",M56="Moderado"),AND(K56="Posible",M56="Menor"),AND(K56="Probable",M56="Insignificante")),"Moderado",IF(OR(AND(K56="Rara Vez",M56="Mayor"),AND(K56="Improbable",M56="Mayor"),AND(K56="Posible",M56="Moderado"),AND(K56="Probable",M56="Moderado"),AND(K56="Probable",M56="Menor"),AND(K56="Casi seguro",M56="Insignificante"),AND(K56="Casi seguro",M56="Menor")),"Alto",IF(OR(AND(K56="Rara Vez",M56="Catastrofico"),AND(K56="Improbable",M56="Catastrofico"),AND(K56="Posible",M56="Catastrofico"),AND(K56="Posible",M56="Mayor"),AND(K56="Probable",M56="Catastrofico"),AND(K56="Probable",M56="Mayor"),AND(K56="Casi seguro",M56="Moderado"),AND(K56="Casi seguro",M56="Mayor"),AND(K56="Casi seguro",M56="Catastrofico")),"Extremo",""))))</f>
        <v>Extremo</v>
      </c>
      <c r="O56" s="54">
        <v>1</v>
      </c>
      <c r="P56" s="1" t="s">
        <v>192</v>
      </c>
      <c r="Q56" s="21" t="s">
        <v>67</v>
      </c>
      <c r="R56" s="18">
        <f>IF(Q56="","",IF(Q56="Asignado",15,IF(Q56="No Asigando",0,)))</f>
        <v>15</v>
      </c>
      <c r="S56" s="21" t="s">
        <v>68</v>
      </c>
      <c r="T56" s="35">
        <f>IF(S56="","",IF(S56="Adecuado",15,IF(S56="inadecuado",0,)))</f>
        <v>15</v>
      </c>
      <c r="U56" s="21" t="s">
        <v>69</v>
      </c>
      <c r="V56" s="35">
        <f>IF(U56="","",IF(U56="Oportuna",15,IF(U56="inoportuna",0,)))</f>
        <v>15</v>
      </c>
      <c r="W56" s="21" t="s">
        <v>70</v>
      </c>
      <c r="X56" s="35">
        <f>IF(W56="","",IF(W56="Prevenir",15,IF(W56="Detectar",10,IF(W56="No es control",0,))))</f>
        <v>15</v>
      </c>
      <c r="Y56" s="21" t="s">
        <v>71</v>
      </c>
      <c r="Z56" s="35">
        <f>IF(Y56="","",IF(Y56="Confiable",15,IF(Y56="No confiable",0,)))</f>
        <v>15</v>
      </c>
      <c r="AA56" s="21" t="s">
        <v>72</v>
      </c>
      <c r="AB56" s="35">
        <f>IF(AA56="","",IF(AA56="Se investigan y resuelven oportunamente",15,IF(AA56="Nose investigan y resuelven oportunamente",0,)))</f>
        <v>15</v>
      </c>
      <c r="AC56" s="21" t="s">
        <v>73</v>
      </c>
      <c r="AD56" s="35">
        <f>IF(AC56="","",IF(AC56="Completa",10,IF(AC56="Incompleta,No existe",5,)))</f>
        <v>10</v>
      </c>
      <c r="AE56" s="35">
        <f>+R56+T56+V56+X56+Z56+AB56+AD56</f>
        <v>100</v>
      </c>
      <c r="AF56" s="18" t="str">
        <f>IF(AE56&lt;=0,"",IF(AE56=0,"NA",IF(AE56&lt;=85,"Debil",IF(AE56&lt;=95,"Moderado",IF(AE56&lt;=100,"Fuerte","Fuerte")))))</f>
        <v>Fuerte</v>
      </c>
      <c r="AG56" s="2" t="s">
        <v>74</v>
      </c>
      <c r="AH56" s="18" t="str">
        <f>IF(AG56="","",IF(AG56="El control no se ejecuta por parte del responsable","Debil",IF(AG56="El control se ejecuta algunas veces por parte del responsable","Moderado",IF(AG56="El control se ejecuta de manera consistente por parte del responsable","Fuerte",IF(AG56="NA","NA","""")))))</f>
        <v>Fuerte</v>
      </c>
      <c r="AI56" s="22" t="str">
        <f t="shared" si="0"/>
        <v>Fuerte</v>
      </c>
      <c r="AJ56" s="19">
        <f>IF(AI56="","",IF(AI56="Fuerte",100,IF(AI56="Moderado",50,IF(AI56="Debil",0,))))</f>
        <v>100</v>
      </c>
      <c r="AK56" s="18" t="str">
        <f t="shared" si="1"/>
        <v>No</v>
      </c>
      <c r="AL56" s="310">
        <f>COUNTA(O56,O57,O58,O59,O60)</f>
        <v>2</v>
      </c>
      <c r="AM56" s="317">
        <f>(+AJ56+AJ57+AJ58+AJ59+AJ60)/AL56</f>
        <v>100</v>
      </c>
      <c r="AN56" s="310" t="str">
        <f>IF(AM56&lt;0,"",IF(AM56&lt;50,"Debil",IF(AM56&lt;=99,"Moderado",IF(AM56&lt;=100,"Fuerte","Fuerte"))))</f>
        <v>Fuerte</v>
      </c>
      <c r="AO56" s="315" t="s">
        <v>26</v>
      </c>
      <c r="AP56" s="338" t="str">
        <f>IF(OR(AND(AN56="Fuerte",AO56="directamente")),"2",IF(OR(AND(AN56="Fuerte",AO56="no disminuye")),"0",IF(OR(AND(AN56="Moderado",AO56="directamente")),"1",IF(OR(AND(AN56="Moderado",AO56="no disminuye")),"0",IF(OR(AND(AN56="Debil",AO56="directamente")),"0",IF(OR(AND(AN56="Debil",AO56="no disminuye")),"0",""))))))</f>
        <v>2</v>
      </c>
      <c r="AQ56" s="341">
        <f>+J56-AP56</f>
        <v>1</v>
      </c>
      <c r="AR56" s="343">
        <f>+J56-AP56</f>
        <v>1</v>
      </c>
      <c r="AS56" s="315" t="str">
        <f>IF(AQ56&lt;-1,"",IF(AQ56&lt;=1,"Rara Vez",IF(AQ56&lt;=2,"Improbable",IF(AQ56&lt;=3,"Posible",IF(AQ56&lt;=4,"Probable","Casi seguro")))))</f>
        <v>Rara Vez</v>
      </c>
      <c r="AT56" s="315" t="str">
        <f>IF(L56&lt;=0,"",IF(L56&lt;=5,"Moderado",IF(L56&lt;=11,"Mayor",IF(L56&lt;=20,"Catastrofico","Catastrofico"))))</f>
        <v>Catastrofico</v>
      </c>
      <c r="AU56" s="328" t="str">
        <f>IF(OR(AND(AS56="RaraVez",AT56="Insignificante"),AND(AS56="Rara Vez",AT56="Menor"),AND(AS56="Improbable",AT56="Insignificante"),AND(AS56="Improbable",AT56="Menor")),"Bajo",IF(OR(AND(AS56="Rara Vez",AT56="Moderado"),AND(AS56="Improbable",AT56="Moderado"),AND(AS56="Posible",AT56="Menor"),AND(AS56="Probable",AT56="Insignificante")),"Moderado",IF(OR(AND(AS56="Rara Vez",AT56="Mayor"),AND(AS56="Improbable",AT56="Mayor"),AND(AS56="Posible",AT56="Moderado"),AND(AS56="Probable",AT56="Moderado"),AND(AS56="Probable",AT56="Menor"),AND(AS56="Casi seguro",AT56="Insignificante"),AND(AS56="Casi seguro",AT56="Menor")),"Alto",IF(OR(AND(AS56="Rara Vez",AT56="Catastrofico"),AND(AS56="Improbable",AT56="Catastrofico"),AND(AS56="Posible",AT56="Catastrofico"),AND(AS56="Posible",AT56="Mayor"),AND(AS56="Probable",AT56="Catastrofico"),AND(AS56="Probable",AT56="Mayor"),AND(AS56="Casi seguro",AT56="Moderado"),AND(AS56="Casi seguro",AT56="Mayor"),AND(AS56="Casi seguro",AT56="Catastrofico")),"Extremo",""))))</f>
        <v>Extremo</v>
      </c>
      <c r="AV56" s="357" t="str">
        <f>IF(AU56="","",IF(AU56="Extremo","Evitar el riesgo",IF(AU56="Alto","Compartir el riesgo",IF(AU56="Moderado","Reducir el riesgo",IF(AU56="Bajo","Reducir el riesgo")))))</f>
        <v>Evitar el riesgo</v>
      </c>
      <c r="AW56" s="474" t="s">
        <v>193</v>
      </c>
      <c r="AX56" s="477">
        <v>45292</v>
      </c>
      <c r="AY56" s="474" t="s">
        <v>194</v>
      </c>
      <c r="AZ56" s="474" t="s">
        <v>195</v>
      </c>
      <c r="BA56" s="474" t="s">
        <v>76</v>
      </c>
      <c r="BB56" s="474" t="s">
        <v>187</v>
      </c>
    </row>
    <row r="57" spans="1:54" ht="84">
      <c r="A57" s="310"/>
      <c r="B57" s="319"/>
      <c r="C57" s="310"/>
      <c r="D57" s="310"/>
      <c r="E57" s="310"/>
      <c r="F57" s="310"/>
      <c r="G57" s="319"/>
      <c r="H57" s="56" t="s">
        <v>196</v>
      </c>
      <c r="I57" s="321"/>
      <c r="J57" s="317"/>
      <c r="K57" s="315"/>
      <c r="L57" s="346"/>
      <c r="M57" s="315"/>
      <c r="N57" s="316"/>
      <c r="O57" s="54">
        <v>1</v>
      </c>
      <c r="P57" s="1" t="s">
        <v>197</v>
      </c>
      <c r="Q57" s="21" t="s">
        <v>67</v>
      </c>
      <c r="R57" s="18">
        <f t="shared" ref="R57:R60" si="110">IF(Q57="","",IF(Q57="Asignado",15,IF(Q57="No Asigando",0,)))</f>
        <v>15</v>
      </c>
      <c r="S57" s="21" t="s">
        <v>68</v>
      </c>
      <c r="T57" s="35">
        <f t="shared" ref="T57:T60" si="111">IF(S57="","",IF(S57="Adecuado",15,IF(S57="inadecuado",0,)))</f>
        <v>15</v>
      </c>
      <c r="U57" s="21" t="s">
        <v>69</v>
      </c>
      <c r="V57" s="35">
        <f t="shared" ref="V57:V60" si="112">IF(U57="","",IF(U57="Oportuna",15,IF(U57="inoportuna",0,)))</f>
        <v>15</v>
      </c>
      <c r="W57" s="21" t="s">
        <v>70</v>
      </c>
      <c r="X57" s="35">
        <f t="shared" ref="X57:X60" si="113">IF(W57="","",IF(W57="Prevenir",15,IF(W57="Detectar",10,IF(W57="No es control",0,))))</f>
        <v>15</v>
      </c>
      <c r="Y57" s="21" t="s">
        <v>71</v>
      </c>
      <c r="Z57" s="35">
        <f t="shared" ref="Z57:Z60" si="114">IF(Y57="","",IF(Y57="Confiable",15,IF(Y57="No confiable",0,)))</f>
        <v>15</v>
      </c>
      <c r="AA57" s="21" t="s">
        <v>72</v>
      </c>
      <c r="AB57" s="35">
        <f t="shared" ref="AB57:AB60" si="115">IF(AA57="","",IF(AA57="Se investigan y resuelven oportunamente",15,IF(AA57="Nose investigan y resuelven oportunamente",0,)))</f>
        <v>15</v>
      </c>
      <c r="AC57" s="21" t="s">
        <v>73</v>
      </c>
      <c r="AD57" s="35">
        <f t="shared" ref="AD57:AD60" si="116">IF(AC57="","",IF(AC57="Completa",10,IF(AC57="Incompleta,No existe",5,)))</f>
        <v>10</v>
      </c>
      <c r="AE57" s="35">
        <f t="shared" ref="AE57:AE60" si="117">+R57+T57+V57+X57+Z57+AB57+AD57</f>
        <v>100</v>
      </c>
      <c r="AF57" s="18" t="str">
        <f t="shared" ref="AF57:AF60" si="118">IF(AE57&lt;=0,"",IF(AE57=0,"NA",IF(AE57&lt;=85,"Debil",IF(AE57&lt;=95,"Moderado",IF(AE57&lt;=100,"Fuerte","Fuerte")))))</f>
        <v>Fuerte</v>
      </c>
      <c r="AG57" s="2" t="s">
        <v>74</v>
      </c>
      <c r="AH57" s="18" t="str">
        <f t="shared" ref="AH57:AH60" si="119">IF(AG57="","",IF(AG57="El control no se ejecuta por parte del responsable","Debil",IF(AG57="El control se ejecuta algunas veces por parte del responsable","Moderado",IF(AG57="El control se ejecuta de manera consistente por parte del responsable","Fuerte",IF(AG57="NA","NA","""")))))</f>
        <v>Fuerte</v>
      </c>
      <c r="AI57" s="22" t="str">
        <f t="shared" si="0"/>
        <v>Fuerte</v>
      </c>
      <c r="AJ57" s="19">
        <f t="shared" ref="AJ57:AJ60" si="120">IF(AI57="","",IF(AI57="Fuerte",100,IF(AI57="Moderado",50,IF(AI57="Debil",0,))))</f>
        <v>100</v>
      </c>
      <c r="AK57" s="18" t="str">
        <f t="shared" si="1"/>
        <v>No</v>
      </c>
      <c r="AL57" s="310"/>
      <c r="AM57" s="317"/>
      <c r="AN57" s="310"/>
      <c r="AO57" s="315"/>
      <c r="AP57" s="339"/>
      <c r="AQ57" s="342"/>
      <c r="AR57" s="344"/>
      <c r="AS57" s="315"/>
      <c r="AT57" s="315"/>
      <c r="AU57" s="329"/>
      <c r="AV57" s="358" t="str">
        <f t="shared" ref="AV57:AV60" si="121">IF(AU57="","",IF(AU57="El control no se ejecuta por parte del responsable","Debil",IF(AU57="El control se ejecuta algunas veces por parte del responsable","Moderado",IF(AU57="El control se ejecuta de manera consistente por parte del responsable","Fuerte","Fuerte"))))</f>
        <v/>
      </c>
      <c r="AW57" s="475"/>
      <c r="AX57" s="475"/>
      <c r="AY57" s="475"/>
      <c r="AZ57" s="475"/>
      <c r="BA57" s="475"/>
      <c r="BB57" s="475"/>
    </row>
    <row r="58" spans="1:54">
      <c r="A58" s="310"/>
      <c r="B58" s="319"/>
      <c r="C58" s="310"/>
      <c r="D58" s="310"/>
      <c r="E58" s="310"/>
      <c r="F58" s="310"/>
      <c r="G58" s="319"/>
      <c r="H58" s="478"/>
      <c r="I58" s="321"/>
      <c r="J58" s="317"/>
      <c r="K58" s="315"/>
      <c r="L58" s="346"/>
      <c r="M58" s="315"/>
      <c r="N58" s="316"/>
      <c r="O58" s="54"/>
      <c r="P58" s="1"/>
      <c r="Q58" s="21" t="s">
        <v>63</v>
      </c>
      <c r="R58" s="18">
        <f t="shared" si="110"/>
        <v>0</v>
      </c>
      <c r="S58" s="21" t="s">
        <v>63</v>
      </c>
      <c r="T58" s="35">
        <f t="shared" si="111"/>
        <v>0</v>
      </c>
      <c r="U58" s="21" t="s">
        <v>63</v>
      </c>
      <c r="V58" s="35">
        <f t="shared" si="112"/>
        <v>0</v>
      </c>
      <c r="W58" s="21" t="s">
        <v>63</v>
      </c>
      <c r="X58" s="35">
        <f t="shared" si="113"/>
        <v>0</v>
      </c>
      <c r="Y58" s="21" t="s">
        <v>63</v>
      </c>
      <c r="Z58" s="35">
        <f t="shared" si="114"/>
        <v>0</v>
      </c>
      <c r="AA58" s="21" t="s">
        <v>63</v>
      </c>
      <c r="AB58" s="35">
        <f t="shared" si="115"/>
        <v>0</v>
      </c>
      <c r="AC58" s="21" t="s">
        <v>63</v>
      </c>
      <c r="AD58" s="35">
        <f t="shared" si="116"/>
        <v>0</v>
      </c>
      <c r="AE58" s="35">
        <f t="shared" si="117"/>
        <v>0</v>
      </c>
      <c r="AF58" s="18" t="str">
        <f t="shared" si="118"/>
        <v/>
      </c>
      <c r="AG58" s="2" t="s">
        <v>63</v>
      </c>
      <c r="AH58" s="18" t="str">
        <f t="shared" si="119"/>
        <v>NA</v>
      </c>
      <c r="AI58" s="22" t="str">
        <f t="shared" si="0"/>
        <v>NA</v>
      </c>
      <c r="AJ58" s="19">
        <f t="shared" si="120"/>
        <v>0</v>
      </c>
      <c r="AK58" s="18" t="str">
        <f t="shared" si="1"/>
        <v>NA</v>
      </c>
      <c r="AL58" s="310"/>
      <c r="AM58" s="317"/>
      <c r="AN58" s="310"/>
      <c r="AO58" s="315"/>
      <c r="AP58" s="339"/>
      <c r="AQ58" s="342"/>
      <c r="AR58" s="344"/>
      <c r="AS58" s="315"/>
      <c r="AT58" s="315"/>
      <c r="AU58" s="329"/>
      <c r="AV58" s="358" t="str">
        <f t="shared" si="121"/>
        <v/>
      </c>
      <c r="AW58" s="475"/>
      <c r="AX58" s="475"/>
      <c r="AY58" s="475"/>
      <c r="AZ58" s="475"/>
      <c r="BA58" s="475"/>
      <c r="BB58" s="475"/>
    </row>
    <row r="59" spans="1:54">
      <c r="A59" s="310"/>
      <c r="B59" s="319"/>
      <c r="C59" s="310"/>
      <c r="D59" s="310"/>
      <c r="E59" s="310"/>
      <c r="F59" s="310"/>
      <c r="G59" s="319"/>
      <c r="H59" s="478"/>
      <c r="I59" s="321"/>
      <c r="J59" s="317"/>
      <c r="K59" s="315"/>
      <c r="L59" s="346"/>
      <c r="M59" s="315"/>
      <c r="N59" s="316"/>
      <c r="O59" s="54"/>
      <c r="P59" s="1"/>
      <c r="Q59" s="21" t="s">
        <v>63</v>
      </c>
      <c r="R59" s="18">
        <f t="shared" si="110"/>
        <v>0</v>
      </c>
      <c r="S59" s="21" t="s">
        <v>63</v>
      </c>
      <c r="T59" s="35">
        <f t="shared" si="111"/>
        <v>0</v>
      </c>
      <c r="U59" s="21" t="s">
        <v>63</v>
      </c>
      <c r="V59" s="35">
        <f t="shared" si="112"/>
        <v>0</v>
      </c>
      <c r="W59" s="21" t="s">
        <v>63</v>
      </c>
      <c r="X59" s="35">
        <f t="shared" si="113"/>
        <v>0</v>
      </c>
      <c r="Y59" s="21" t="s">
        <v>63</v>
      </c>
      <c r="Z59" s="35">
        <f t="shared" si="114"/>
        <v>0</v>
      </c>
      <c r="AA59" s="21" t="s">
        <v>63</v>
      </c>
      <c r="AB59" s="35">
        <f t="shared" si="115"/>
        <v>0</v>
      </c>
      <c r="AC59" s="21" t="s">
        <v>63</v>
      </c>
      <c r="AD59" s="35">
        <f t="shared" si="116"/>
        <v>0</v>
      </c>
      <c r="AE59" s="35">
        <f t="shared" si="117"/>
        <v>0</v>
      </c>
      <c r="AF59" s="18" t="str">
        <f t="shared" si="118"/>
        <v/>
      </c>
      <c r="AG59" s="2" t="s">
        <v>63</v>
      </c>
      <c r="AH59" s="18" t="str">
        <f t="shared" si="119"/>
        <v>NA</v>
      </c>
      <c r="AI59" s="22" t="str">
        <f t="shared" si="0"/>
        <v>NA</v>
      </c>
      <c r="AJ59" s="19">
        <f t="shared" si="120"/>
        <v>0</v>
      </c>
      <c r="AK59" s="18" t="str">
        <f t="shared" si="1"/>
        <v>NA</v>
      </c>
      <c r="AL59" s="310"/>
      <c r="AM59" s="317"/>
      <c r="AN59" s="310"/>
      <c r="AO59" s="315"/>
      <c r="AP59" s="339"/>
      <c r="AQ59" s="342"/>
      <c r="AR59" s="344"/>
      <c r="AS59" s="315"/>
      <c r="AT59" s="315"/>
      <c r="AU59" s="329"/>
      <c r="AV59" s="358" t="str">
        <f t="shared" si="121"/>
        <v/>
      </c>
      <c r="AW59" s="475"/>
      <c r="AX59" s="475"/>
      <c r="AY59" s="475"/>
      <c r="AZ59" s="475"/>
      <c r="BA59" s="475"/>
      <c r="BB59" s="475"/>
    </row>
    <row r="60" spans="1:54">
      <c r="A60" s="310"/>
      <c r="B60" s="320"/>
      <c r="C60" s="310"/>
      <c r="D60" s="310"/>
      <c r="E60" s="310"/>
      <c r="F60" s="310"/>
      <c r="G60" s="320"/>
      <c r="H60" s="478"/>
      <c r="I60" s="321"/>
      <c r="J60" s="317"/>
      <c r="K60" s="315"/>
      <c r="L60" s="346"/>
      <c r="M60" s="315"/>
      <c r="N60" s="316"/>
      <c r="O60" s="54"/>
      <c r="P60" s="55"/>
      <c r="Q60" s="21" t="s">
        <v>63</v>
      </c>
      <c r="R60" s="18">
        <f t="shared" si="110"/>
        <v>0</v>
      </c>
      <c r="S60" s="21" t="s">
        <v>63</v>
      </c>
      <c r="T60" s="35">
        <f t="shared" si="111"/>
        <v>0</v>
      </c>
      <c r="U60" s="21" t="s">
        <v>63</v>
      </c>
      <c r="V60" s="35">
        <f t="shared" si="112"/>
        <v>0</v>
      </c>
      <c r="W60" s="21" t="s">
        <v>63</v>
      </c>
      <c r="X60" s="35">
        <f t="shared" si="113"/>
        <v>0</v>
      </c>
      <c r="Y60" s="21" t="s">
        <v>63</v>
      </c>
      <c r="Z60" s="35">
        <f t="shared" si="114"/>
        <v>0</v>
      </c>
      <c r="AA60" s="21" t="s">
        <v>63</v>
      </c>
      <c r="AB60" s="35">
        <f t="shared" si="115"/>
        <v>0</v>
      </c>
      <c r="AC60" s="21" t="s">
        <v>63</v>
      </c>
      <c r="AD60" s="35">
        <f t="shared" si="116"/>
        <v>0</v>
      </c>
      <c r="AE60" s="35">
        <f t="shared" si="117"/>
        <v>0</v>
      </c>
      <c r="AF60" s="18" t="str">
        <f t="shared" si="118"/>
        <v/>
      </c>
      <c r="AG60" s="2" t="s">
        <v>63</v>
      </c>
      <c r="AH60" s="18" t="str">
        <f t="shared" si="119"/>
        <v>NA</v>
      </c>
      <c r="AI60" s="22" t="str">
        <f t="shared" si="0"/>
        <v>NA</v>
      </c>
      <c r="AJ60" s="19">
        <f t="shared" si="120"/>
        <v>0</v>
      </c>
      <c r="AK60" s="18" t="str">
        <f t="shared" si="1"/>
        <v>NA</v>
      </c>
      <c r="AL60" s="310"/>
      <c r="AM60" s="317"/>
      <c r="AN60" s="310"/>
      <c r="AO60" s="315"/>
      <c r="AP60" s="340"/>
      <c r="AQ60" s="342"/>
      <c r="AR60" s="345"/>
      <c r="AS60" s="315"/>
      <c r="AT60" s="315"/>
      <c r="AU60" s="330"/>
      <c r="AV60" s="359" t="str">
        <f t="shared" si="121"/>
        <v/>
      </c>
      <c r="AW60" s="476"/>
      <c r="AX60" s="476"/>
      <c r="AY60" s="476"/>
      <c r="AZ60" s="476"/>
      <c r="BA60" s="476"/>
      <c r="BB60" s="476"/>
    </row>
    <row r="61" spans="1:54" ht="72">
      <c r="A61" s="310">
        <v>11</v>
      </c>
      <c r="B61" s="318" t="s">
        <v>198</v>
      </c>
      <c r="C61" s="310" t="s">
        <v>66</v>
      </c>
      <c r="D61" s="310" t="s">
        <v>66</v>
      </c>
      <c r="E61" s="310" t="s">
        <v>66</v>
      </c>
      <c r="F61" s="310" t="s">
        <v>66</v>
      </c>
      <c r="G61" s="318" t="s">
        <v>54</v>
      </c>
      <c r="H61" s="318" t="s">
        <v>199</v>
      </c>
      <c r="I61" s="321" t="s">
        <v>136</v>
      </c>
      <c r="J61" s="317">
        <f>IF(I61="","",IF(I61="Mas de 1 vez al año",5,IF(I61="Al menos 1 vez en el ultimo año",4,IF(I61="Al menos 1 vez en los ultimos 2 años",3,IF(I61="Al menos 1 vez en los ultimos 5 años",2,IF(I61="No se ha presentado en los ultimos 5 años",1,))))))</f>
        <v>3</v>
      </c>
      <c r="K61" s="315" t="str">
        <f>IF(J61&lt;=0,"",IF(J61&lt;=1,"Rara Vez",IF(J61&lt;=2,"Improbable",IF(J61&lt;=3,"Posible",IF(J61&lt;=4,"Probable","Casi seguro")))))</f>
        <v>Posible</v>
      </c>
      <c r="L61" s="346">
        <f>+'[5]PREGUNTAS DE IMPACTO'!AG23</f>
        <v>7</v>
      </c>
      <c r="M61" s="315" t="str">
        <f>IF(L61&lt;=0,"",IF(L61&lt;=5,"Moderado",IF(L61&lt;=11,"Mayor",IF(L61&lt;=20,"Catastrofico","Catastrofico"))))</f>
        <v>Mayor</v>
      </c>
      <c r="N61" s="316" t="str">
        <f>IF(OR(AND(K61="RaraVez",M61="Insignificante"),AND(K61="Rara Vez",M61="Menor"),AND(K61="Improbable",M61="Insignificante"),AND(K61="Improbable",M61="Menor")),"Bajo",IF(OR(AND(K61="Rara Vez",M61="Moderado"),AND(K61="Improbable",M61="Moderado"),AND(K61="Posible",M61="Menor"),AND(K61="Probable",M61="Insignificante")),"Moderado",IF(OR(AND(K61="Rara Vez",M61="Mayor"),AND(K61="Improbable",M61="Mayor"),AND(K61="Posible",M61="Moderado"),AND(K61="Probable",M61="Moderado"),AND(K61="Probable",M61="Menor"),AND(K61="Casi seguro",M61="Insignificante"),AND(K61="Casi seguro",M61="Menor")),"Alto",IF(OR(AND(K61="Rara Vez",M61="Catastrofico"),AND(K61="Improbable",M61="Catastrofico"),AND(K61="Posible",M61="Catastrofico"),AND(K61="Posible",M61="Mayor"),AND(K61="Probable",M61="Catastrofico"),AND(K61="Probable",M61="Mayor"),AND(K61="Casi seguro",M61="Moderado"),AND(K61="Casi seguro",M61="Mayor"),AND(K61="Casi seguro",M61="Catastrofico")),"Extremo",""))))</f>
        <v>Extremo</v>
      </c>
      <c r="O61" s="54">
        <v>1</v>
      </c>
      <c r="P61" s="1" t="s">
        <v>200</v>
      </c>
      <c r="Q61" s="21" t="s">
        <v>67</v>
      </c>
      <c r="R61" s="18">
        <f>IF(Q61="","",IF(Q61="Asignado",15,IF(Q61="No Asigando",0,)))</f>
        <v>15</v>
      </c>
      <c r="S61" s="21" t="s">
        <v>68</v>
      </c>
      <c r="T61" s="35">
        <f>IF(S61="","",IF(S61="Adecuado",15,IF(S61="inadecuado",0,)))</f>
        <v>15</v>
      </c>
      <c r="U61" s="21" t="s">
        <v>69</v>
      </c>
      <c r="V61" s="35">
        <f>IF(U61="","",IF(U61="Oportuna",15,IF(U61="inoportuna",0,)))</f>
        <v>15</v>
      </c>
      <c r="W61" s="21" t="s">
        <v>70</v>
      </c>
      <c r="X61" s="35">
        <f>IF(W61="","",IF(W61="Prevenir",15,IF(W61="Detectar",10,IF(W61="No es control",0,))))</f>
        <v>15</v>
      </c>
      <c r="Y61" s="21" t="s">
        <v>71</v>
      </c>
      <c r="Z61" s="35">
        <f>IF(Y61="","",IF(Y61="Confiable",15,IF(Y61="No confiable",0,)))</f>
        <v>15</v>
      </c>
      <c r="AA61" s="21" t="s">
        <v>72</v>
      </c>
      <c r="AB61" s="35">
        <f>IF(AA61="","",IF(AA61="Se investigan y resuelven oportunamente",15,IF(AA61="Nose investigan y resuelven oportunamente",0,)))</f>
        <v>15</v>
      </c>
      <c r="AC61" s="21" t="s">
        <v>73</v>
      </c>
      <c r="AD61" s="35">
        <f>IF(AC61="","",IF(AC61="Completa",10,IF(AC61="Incompleta,No existe",5,)))</f>
        <v>10</v>
      </c>
      <c r="AE61" s="35">
        <f>+R61+T61+V61+X61+Z61+AB61+AD61</f>
        <v>100</v>
      </c>
      <c r="AF61" s="18" t="str">
        <f>IF(AE61&lt;=0,"",IF(AE61=0,"NA",IF(AE61&lt;=85,"Debil",IF(AE61&lt;=95,"Moderado",IF(AE61&lt;=100,"Fuerte","Fuerte")))))</f>
        <v>Fuerte</v>
      </c>
      <c r="AG61" s="2" t="s">
        <v>74</v>
      </c>
      <c r="AH61" s="18" t="str">
        <f>IF(AG61="","",IF(AG61="El control no se ejecuta por parte del responsable","Debil",IF(AG61="El control se ejecuta algunas veces por parte del responsable","Moderado",IF(AG61="El control se ejecuta de manera consistente por parte del responsable","Fuerte",IF(AG61="NA","NA","""")))))</f>
        <v>Fuerte</v>
      </c>
      <c r="AI61" s="22" t="str">
        <f t="shared" si="0"/>
        <v>Fuerte</v>
      </c>
      <c r="AJ61" s="19">
        <f>IF(AI61="","",IF(AI61="Fuerte",100,IF(AI61="Moderado",50,IF(AI61="Debil",0,))))</f>
        <v>100</v>
      </c>
      <c r="AK61" s="18" t="str">
        <f t="shared" si="1"/>
        <v>No</v>
      </c>
      <c r="AL61" s="310">
        <f>COUNTA(O61,O62,O63,O64,O65)</f>
        <v>1</v>
      </c>
      <c r="AM61" s="317">
        <f>(+AJ61+AJ62+AJ63+AJ64+AJ65)/AL61</f>
        <v>100</v>
      </c>
      <c r="AN61" s="310" t="str">
        <f>IF(AM61&lt;0,"",IF(AM61&lt;50,"Debil",IF(AM61&lt;=99,"Moderado",IF(AM61&lt;=100,"Fuerte","Fuerte"))))</f>
        <v>Fuerte</v>
      </c>
      <c r="AO61" s="315" t="s">
        <v>26</v>
      </c>
      <c r="AP61" s="338" t="str">
        <f>IF(OR(AND(AN61="Fuerte",AO61="directamente")),"2",IF(OR(AND(AN61="Fuerte",AO61="no disminuye")),"0",IF(OR(AND(AN61="Moderado",AO61="directamente")),"1",IF(OR(AND(AN61="Moderado",AO61="no disminuye")),"0",IF(OR(AND(AN61="Debil",AO61="directamente")),"0",IF(OR(AND(AN61="Debil",AO61="no disminuye")),"0",""))))))</f>
        <v>2</v>
      </c>
      <c r="AQ61" s="341">
        <f>+J61-AP61</f>
        <v>1</v>
      </c>
      <c r="AR61" s="343">
        <f>+J61-AP61</f>
        <v>1</v>
      </c>
      <c r="AS61" s="315" t="str">
        <f>IF(AQ61&lt;-1,"",IF(AQ61&lt;=1,"Rara Vez",IF(AQ61&lt;=2,"Improbable",IF(AQ61&lt;=3,"Posible",IF(AQ61&lt;=4,"Probable","Casi seguro")))))</f>
        <v>Rara Vez</v>
      </c>
      <c r="AT61" s="315" t="str">
        <f>IF(L61&lt;=0,"",IF(L61&lt;=5,"Moderado",IF(L61&lt;=11,"Mayor",IF(L61&lt;=20,"Catastrofico","Catastrofico"))))</f>
        <v>Mayor</v>
      </c>
      <c r="AU61" s="328" t="str">
        <f>IF(OR(AND(AS61="RaraVez",AT61="Insignificante"),AND(AS61="Rara Vez",AT61="Menor"),AND(AS61="Improbable",AT61="Insignificante"),AND(AS61="Improbable",AT61="Menor")),"Bajo",IF(OR(AND(AS61="Rara Vez",AT61="Moderado"),AND(AS61="Improbable",AT61="Moderado"),AND(AS61="Posible",AT61="Menor"),AND(AS61="Probable",AT61="Insignificante")),"Moderado",IF(OR(AND(AS61="Rara Vez",AT61="Mayor"),AND(AS61="Improbable",AT61="Mayor"),AND(AS61="Posible",AT61="Moderado"),AND(AS61="Probable",AT61="Moderado"),AND(AS61="Probable",AT61="Menor"),AND(AS61="Casi seguro",AT61="Insignificante"),AND(AS61="Casi seguro",AT61="Menor")),"Alto",IF(OR(AND(AS61="Rara Vez",AT61="Catastrofico"),AND(AS61="Improbable",AT61="Catastrofico"),AND(AS61="Posible",AT61="Catastrofico"),AND(AS61="Posible",AT61="Mayor"),AND(AS61="Probable",AT61="Catastrofico"),AND(AS61="Probable",AT61="Mayor"),AND(AS61="Casi seguro",AT61="Moderado"),AND(AS61="Casi seguro",AT61="Mayor"),AND(AS61="Casi seguro",AT61="Catastrofico")),"Extremo",""))))</f>
        <v>Alto</v>
      </c>
      <c r="AV61" s="357" t="str">
        <f>IF(AU61="","",IF(AU61="Extremo","Evitar el riesgo",IF(AU61="Alto","Compartir el riesgo",IF(AU61="Moderado","Reducir el riesgo",IF(AU61="Bajo","Reducir el riesgo")))))</f>
        <v>Compartir el riesgo</v>
      </c>
      <c r="AW61" s="474" t="s">
        <v>201</v>
      </c>
      <c r="AX61" s="477">
        <v>45292</v>
      </c>
      <c r="AY61" s="477">
        <v>45657</v>
      </c>
      <c r="AZ61" s="474" t="s">
        <v>202</v>
      </c>
      <c r="BA61" s="474" t="s">
        <v>76</v>
      </c>
      <c r="BB61" s="474" t="s">
        <v>203</v>
      </c>
    </row>
    <row r="62" spans="1:54">
      <c r="A62" s="310"/>
      <c r="B62" s="319"/>
      <c r="C62" s="310"/>
      <c r="D62" s="310"/>
      <c r="E62" s="310"/>
      <c r="F62" s="310"/>
      <c r="G62" s="319"/>
      <c r="H62" s="319"/>
      <c r="I62" s="321"/>
      <c r="J62" s="317"/>
      <c r="K62" s="315"/>
      <c r="L62" s="346"/>
      <c r="M62" s="315"/>
      <c r="N62" s="316"/>
      <c r="O62" s="54"/>
      <c r="P62" s="1"/>
      <c r="Q62" s="21" t="s">
        <v>63</v>
      </c>
      <c r="R62" s="18">
        <f t="shared" ref="R62:R65" si="122">IF(Q62="","",IF(Q62="Asignado",15,IF(Q62="No Asigando",0,)))</f>
        <v>0</v>
      </c>
      <c r="S62" s="21" t="s">
        <v>63</v>
      </c>
      <c r="T62" s="35">
        <f t="shared" ref="T62:T65" si="123">IF(S62="","",IF(S62="Adecuado",15,IF(S62="inadecuado",0,)))</f>
        <v>0</v>
      </c>
      <c r="U62" s="21" t="s">
        <v>63</v>
      </c>
      <c r="V62" s="35">
        <f t="shared" ref="V62:V65" si="124">IF(U62="","",IF(U62="Oportuna",15,IF(U62="inoportuna",0,)))</f>
        <v>0</v>
      </c>
      <c r="W62" s="21" t="s">
        <v>63</v>
      </c>
      <c r="X62" s="35">
        <f t="shared" ref="X62:X65" si="125">IF(W62="","",IF(W62="Prevenir",15,IF(W62="Detectar",10,IF(W62="No es control",0,))))</f>
        <v>0</v>
      </c>
      <c r="Y62" s="21" t="s">
        <v>63</v>
      </c>
      <c r="Z62" s="35">
        <f t="shared" ref="Z62:Z65" si="126">IF(Y62="","",IF(Y62="Confiable",15,IF(Y62="No confiable",0,)))</f>
        <v>0</v>
      </c>
      <c r="AA62" s="21" t="s">
        <v>63</v>
      </c>
      <c r="AB62" s="35">
        <f t="shared" ref="AB62:AB65" si="127">IF(AA62="","",IF(AA62="Se investigan y resuelven oportunamente",15,IF(AA62="Nose investigan y resuelven oportunamente",0,)))</f>
        <v>0</v>
      </c>
      <c r="AC62" s="21" t="s">
        <v>63</v>
      </c>
      <c r="AD62" s="35">
        <f t="shared" ref="AD62:AD65" si="128">IF(AC62="","",IF(AC62="Completa",10,IF(AC62="Incompleta,No existe",5,)))</f>
        <v>0</v>
      </c>
      <c r="AE62" s="35">
        <f t="shared" ref="AE62:AE65" si="129">+R62+T62+V62+X62+Z62+AB62+AD62</f>
        <v>0</v>
      </c>
      <c r="AF62" s="18" t="str">
        <f t="shared" ref="AF62:AF65" si="130">IF(AE62&lt;=0,"",IF(AE62=0,"NA",IF(AE62&lt;=85,"Debil",IF(AE62&lt;=95,"Moderado",IF(AE62&lt;=100,"Fuerte","Fuerte")))))</f>
        <v/>
      </c>
      <c r="AG62" s="2" t="s">
        <v>63</v>
      </c>
      <c r="AH62" s="18" t="str">
        <f t="shared" ref="AH62:AH65" si="131">IF(AG62="","",IF(AG62="El control no se ejecuta por parte del responsable","Debil",IF(AG62="El control se ejecuta algunas veces por parte del responsable","Moderado",IF(AG62="El control se ejecuta de manera consistente por parte del responsable","Fuerte",IF(AG62="NA","NA","""")))))</f>
        <v>NA</v>
      </c>
      <c r="AI62" s="22" t="str">
        <f t="shared" si="0"/>
        <v>NA</v>
      </c>
      <c r="AJ62" s="19">
        <f t="shared" ref="AJ62:AJ65" si="132">IF(AI62="","",IF(AI62="Fuerte",100,IF(AI62="Moderado",50,IF(AI62="Debil",0,))))</f>
        <v>0</v>
      </c>
      <c r="AK62" s="18" t="str">
        <f t="shared" si="1"/>
        <v>NA</v>
      </c>
      <c r="AL62" s="310"/>
      <c r="AM62" s="317"/>
      <c r="AN62" s="310"/>
      <c r="AO62" s="315"/>
      <c r="AP62" s="339"/>
      <c r="AQ62" s="342"/>
      <c r="AR62" s="344"/>
      <c r="AS62" s="315"/>
      <c r="AT62" s="315"/>
      <c r="AU62" s="329"/>
      <c r="AV62" s="358" t="str">
        <f t="shared" ref="AV62:AV65" si="133">IF(AU62="","",IF(AU62="El control no se ejecuta por parte del responsable","Debil",IF(AU62="El control se ejecuta algunas veces por parte del responsable","Moderado",IF(AU62="El control se ejecuta de manera consistente por parte del responsable","Fuerte","Fuerte"))))</f>
        <v/>
      </c>
      <c r="AW62" s="475"/>
      <c r="AX62" s="475"/>
      <c r="AY62" s="475"/>
      <c r="AZ62" s="475"/>
      <c r="BA62" s="475"/>
      <c r="BB62" s="475"/>
    </row>
    <row r="63" spans="1:54">
      <c r="A63" s="310"/>
      <c r="B63" s="319"/>
      <c r="C63" s="310"/>
      <c r="D63" s="310"/>
      <c r="E63" s="310"/>
      <c r="F63" s="310"/>
      <c r="G63" s="319"/>
      <c r="H63" s="319"/>
      <c r="I63" s="321"/>
      <c r="J63" s="317"/>
      <c r="K63" s="315"/>
      <c r="L63" s="346"/>
      <c r="M63" s="315"/>
      <c r="N63" s="316"/>
      <c r="O63" s="54"/>
      <c r="P63" s="1"/>
      <c r="Q63" s="21" t="s">
        <v>63</v>
      </c>
      <c r="R63" s="18">
        <f t="shared" si="122"/>
        <v>0</v>
      </c>
      <c r="S63" s="21" t="s">
        <v>63</v>
      </c>
      <c r="T63" s="35">
        <f t="shared" si="123"/>
        <v>0</v>
      </c>
      <c r="U63" s="21" t="s">
        <v>63</v>
      </c>
      <c r="V63" s="35">
        <f t="shared" si="124"/>
        <v>0</v>
      </c>
      <c r="W63" s="21" t="s">
        <v>63</v>
      </c>
      <c r="X63" s="35">
        <f t="shared" si="125"/>
        <v>0</v>
      </c>
      <c r="Y63" s="21" t="s">
        <v>63</v>
      </c>
      <c r="Z63" s="35">
        <f t="shared" si="126"/>
        <v>0</v>
      </c>
      <c r="AA63" s="21" t="s">
        <v>63</v>
      </c>
      <c r="AB63" s="35">
        <f t="shared" si="127"/>
        <v>0</v>
      </c>
      <c r="AC63" s="21" t="s">
        <v>63</v>
      </c>
      <c r="AD63" s="35">
        <f t="shared" si="128"/>
        <v>0</v>
      </c>
      <c r="AE63" s="35">
        <f t="shared" si="129"/>
        <v>0</v>
      </c>
      <c r="AF63" s="18" t="str">
        <f t="shared" si="130"/>
        <v/>
      </c>
      <c r="AG63" s="2" t="s">
        <v>63</v>
      </c>
      <c r="AH63" s="18" t="str">
        <f t="shared" si="131"/>
        <v>NA</v>
      </c>
      <c r="AI63" s="22" t="str">
        <f t="shared" si="0"/>
        <v>NA</v>
      </c>
      <c r="AJ63" s="19">
        <f t="shared" si="132"/>
        <v>0</v>
      </c>
      <c r="AK63" s="18" t="str">
        <f t="shared" si="1"/>
        <v>NA</v>
      </c>
      <c r="AL63" s="310"/>
      <c r="AM63" s="317"/>
      <c r="AN63" s="310"/>
      <c r="AO63" s="315"/>
      <c r="AP63" s="339"/>
      <c r="AQ63" s="342"/>
      <c r="AR63" s="344"/>
      <c r="AS63" s="315"/>
      <c r="AT63" s="315"/>
      <c r="AU63" s="329"/>
      <c r="AV63" s="358" t="str">
        <f t="shared" si="133"/>
        <v/>
      </c>
      <c r="AW63" s="475"/>
      <c r="AX63" s="475"/>
      <c r="AY63" s="475"/>
      <c r="AZ63" s="475"/>
      <c r="BA63" s="475"/>
      <c r="BB63" s="475"/>
    </row>
    <row r="64" spans="1:54">
      <c r="A64" s="310"/>
      <c r="B64" s="319"/>
      <c r="C64" s="310"/>
      <c r="D64" s="310"/>
      <c r="E64" s="310"/>
      <c r="F64" s="310"/>
      <c r="G64" s="319"/>
      <c r="H64" s="319"/>
      <c r="I64" s="321"/>
      <c r="J64" s="317"/>
      <c r="K64" s="315"/>
      <c r="L64" s="346"/>
      <c r="M64" s="315"/>
      <c r="N64" s="316"/>
      <c r="O64" s="54"/>
      <c r="P64" s="1"/>
      <c r="Q64" s="21" t="s">
        <v>63</v>
      </c>
      <c r="R64" s="18">
        <f t="shared" si="122"/>
        <v>0</v>
      </c>
      <c r="S64" s="21" t="s">
        <v>63</v>
      </c>
      <c r="T64" s="35">
        <f t="shared" si="123"/>
        <v>0</v>
      </c>
      <c r="U64" s="21" t="s">
        <v>63</v>
      </c>
      <c r="V64" s="35">
        <f t="shared" si="124"/>
        <v>0</v>
      </c>
      <c r="W64" s="21" t="s">
        <v>63</v>
      </c>
      <c r="X64" s="35">
        <f t="shared" si="125"/>
        <v>0</v>
      </c>
      <c r="Y64" s="21" t="s">
        <v>63</v>
      </c>
      <c r="Z64" s="35">
        <f t="shared" si="126"/>
        <v>0</v>
      </c>
      <c r="AA64" s="21" t="s">
        <v>63</v>
      </c>
      <c r="AB64" s="35">
        <f t="shared" si="127"/>
        <v>0</v>
      </c>
      <c r="AC64" s="21" t="s">
        <v>63</v>
      </c>
      <c r="AD64" s="35">
        <f t="shared" si="128"/>
        <v>0</v>
      </c>
      <c r="AE64" s="35">
        <f t="shared" si="129"/>
        <v>0</v>
      </c>
      <c r="AF64" s="18" t="str">
        <f t="shared" si="130"/>
        <v/>
      </c>
      <c r="AG64" s="2" t="s">
        <v>63</v>
      </c>
      <c r="AH64" s="18" t="str">
        <f t="shared" si="131"/>
        <v>NA</v>
      </c>
      <c r="AI64" s="22" t="str">
        <f t="shared" si="0"/>
        <v>NA</v>
      </c>
      <c r="AJ64" s="19">
        <f t="shared" si="132"/>
        <v>0</v>
      </c>
      <c r="AK64" s="18" t="str">
        <f t="shared" si="1"/>
        <v>NA</v>
      </c>
      <c r="AL64" s="310"/>
      <c r="AM64" s="317"/>
      <c r="AN64" s="310"/>
      <c r="AO64" s="315"/>
      <c r="AP64" s="339"/>
      <c r="AQ64" s="342"/>
      <c r="AR64" s="344"/>
      <c r="AS64" s="315"/>
      <c r="AT64" s="315"/>
      <c r="AU64" s="329"/>
      <c r="AV64" s="358" t="str">
        <f t="shared" si="133"/>
        <v/>
      </c>
      <c r="AW64" s="475"/>
      <c r="AX64" s="475"/>
      <c r="AY64" s="475"/>
      <c r="AZ64" s="475"/>
      <c r="BA64" s="475"/>
      <c r="BB64" s="475"/>
    </row>
    <row r="65" spans="1:54">
      <c r="A65" s="310"/>
      <c r="B65" s="320"/>
      <c r="C65" s="310"/>
      <c r="D65" s="310"/>
      <c r="E65" s="310"/>
      <c r="F65" s="310"/>
      <c r="G65" s="320"/>
      <c r="H65" s="320"/>
      <c r="I65" s="321"/>
      <c r="J65" s="317"/>
      <c r="K65" s="315"/>
      <c r="L65" s="346"/>
      <c r="M65" s="315"/>
      <c r="N65" s="316"/>
      <c r="O65" s="54"/>
      <c r="P65" s="55"/>
      <c r="Q65" s="21" t="s">
        <v>63</v>
      </c>
      <c r="R65" s="18">
        <f t="shared" si="122"/>
        <v>0</v>
      </c>
      <c r="S65" s="21" t="s">
        <v>63</v>
      </c>
      <c r="T65" s="35">
        <f t="shared" si="123"/>
        <v>0</v>
      </c>
      <c r="U65" s="21" t="s">
        <v>63</v>
      </c>
      <c r="V65" s="35">
        <f t="shared" si="124"/>
        <v>0</v>
      </c>
      <c r="W65" s="21" t="s">
        <v>63</v>
      </c>
      <c r="X65" s="35">
        <f t="shared" si="125"/>
        <v>0</v>
      </c>
      <c r="Y65" s="21" t="s">
        <v>63</v>
      </c>
      <c r="Z65" s="35">
        <f t="shared" si="126"/>
        <v>0</v>
      </c>
      <c r="AA65" s="21" t="s">
        <v>63</v>
      </c>
      <c r="AB65" s="35">
        <f t="shared" si="127"/>
        <v>0</v>
      </c>
      <c r="AC65" s="21" t="s">
        <v>63</v>
      </c>
      <c r="AD65" s="35">
        <f t="shared" si="128"/>
        <v>0</v>
      </c>
      <c r="AE65" s="35">
        <f t="shared" si="129"/>
        <v>0</v>
      </c>
      <c r="AF65" s="18" t="str">
        <f t="shared" si="130"/>
        <v/>
      </c>
      <c r="AG65" s="2" t="s">
        <v>63</v>
      </c>
      <c r="AH65" s="18" t="str">
        <f t="shared" si="131"/>
        <v>NA</v>
      </c>
      <c r="AI65" s="22" t="str">
        <f t="shared" si="0"/>
        <v>NA</v>
      </c>
      <c r="AJ65" s="19">
        <f t="shared" si="132"/>
        <v>0</v>
      </c>
      <c r="AK65" s="18" t="str">
        <f t="shared" si="1"/>
        <v>NA</v>
      </c>
      <c r="AL65" s="310"/>
      <c r="AM65" s="317"/>
      <c r="AN65" s="310"/>
      <c r="AO65" s="315"/>
      <c r="AP65" s="340"/>
      <c r="AQ65" s="342"/>
      <c r="AR65" s="345"/>
      <c r="AS65" s="315"/>
      <c r="AT65" s="315"/>
      <c r="AU65" s="330"/>
      <c r="AV65" s="359" t="str">
        <f t="shared" si="133"/>
        <v/>
      </c>
      <c r="AW65" s="476"/>
      <c r="AX65" s="476"/>
      <c r="AY65" s="476"/>
      <c r="AZ65" s="476"/>
      <c r="BA65" s="476"/>
      <c r="BB65" s="476"/>
    </row>
  </sheetData>
  <mergeCells count="392">
    <mergeCell ref="A1:B4"/>
    <mergeCell ref="C1:AZ1"/>
    <mergeCell ref="BA1:BB1"/>
    <mergeCell ref="C2:AZ2"/>
    <mergeCell ref="BA2:BB2"/>
    <mergeCell ref="C3:AZ3"/>
    <mergeCell ref="BA3:BB3"/>
    <mergeCell ref="C4:AZ4"/>
    <mergeCell ref="BA4:BB4"/>
    <mergeCell ref="W5:Z5"/>
    <mergeCell ref="AA5:AB5"/>
    <mergeCell ref="AC5:AE5"/>
    <mergeCell ref="A6:F6"/>
    <mergeCell ref="G6:O6"/>
    <mergeCell ref="Q6:AE6"/>
    <mergeCell ref="A5:F5"/>
    <mergeCell ref="G5:H5"/>
    <mergeCell ref="J5:M5"/>
    <mergeCell ref="N5:O5"/>
    <mergeCell ref="R5:S5"/>
    <mergeCell ref="T5:V5"/>
    <mergeCell ref="AZ7:AZ10"/>
    <mergeCell ref="BA7:BA10"/>
    <mergeCell ref="BB7:BB10"/>
    <mergeCell ref="O8:O10"/>
    <mergeCell ref="P8:P10"/>
    <mergeCell ref="Q8:AO9"/>
    <mergeCell ref="AP8:AP10"/>
    <mergeCell ref="AQ8:AQ10"/>
    <mergeCell ref="AR8:AR10"/>
    <mergeCell ref="AT7:AT10"/>
    <mergeCell ref="AU7:AU10"/>
    <mergeCell ref="AV7:AV10"/>
    <mergeCell ref="AW7:AW10"/>
    <mergeCell ref="AX7:AX10"/>
    <mergeCell ref="AY7:AY10"/>
    <mergeCell ref="O7:AR7"/>
    <mergeCell ref="AS7:AS10"/>
    <mergeCell ref="J9:J10"/>
    <mergeCell ref="K9:K10"/>
    <mergeCell ref="L9:L10"/>
    <mergeCell ref="M9:M10"/>
    <mergeCell ref="N9:N10"/>
    <mergeCell ref="A11:A15"/>
    <mergeCell ref="B11:B15"/>
    <mergeCell ref="C11:C15"/>
    <mergeCell ref="D11:D15"/>
    <mergeCell ref="E11:E15"/>
    <mergeCell ref="A7:A10"/>
    <mergeCell ref="B7:H8"/>
    <mergeCell ref="I7:K8"/>
    <mergeCell ref="L7:N8"/>
    <mergeCell ref="B9:B10"/>
    <mergeCell ref="C9:G9"/>
    <mergeCell ref="H9:H10"/>
    <mergeCell ref="I9:I10"/>
    <mergeCell ref="AS11:AS15"/>
    <mergeCell ref="AT11:AT15"/>
    <mergeCell ref="L11:L15"/>
    <mergeCell ref="M11:M15"/>
    <mergeCell ref="N11:N15"/>
    <mergeCell ref="AL11:AL15"/>
    <mergeCell ref="AM11:AM15"/>
    <mergeCell ref="AN11:AN15"/>
    <mergeCell ref="F11:F15"/>
    <mergeCell ref="G11:G15"/>
    <mergeCell ref="H11:H15"/>
    <mergeCell ref="I11:I15"/>
    <mergeCell ref="J11:J15"/>
    <mergeCell ref="K11:K15"/>
    <mergeCell ref="L16:L20"/>
    <mergeCell ref="M16:M20"/>
    <mergeCell ref="N16:N20"/>
    <mergeCell ref="AL16:AL20"/>
    <mergeCell ref="BA11:BA15"/>
    <mergeCell ref="BB11:BB15"/>
    <mergeCell ref="A16:A20"/>
    <mergeCell ref="B16:B20"/>
    <mergeCell ref="C16:C20"/>
    <mergeCell ref="D16:D20"/>
    <mergeCell ref="E16:E20"/>
    <mergeCell ref="F16:F20"/>
    <mergeCell ref="G16:G20"/>
    <mergeCell ref="I16:I20"/>
    <mergeCell ref="AU11:AU15"/>
    <mergeCell ref="AV11:AV15"/>
    <mergeCell ref="AW11:AW15"/>
    <mergeCell ref="AX11:AX15"/>
    <mergeCell ref="AY11:AY15"/>
    <mergeCell ref="AZ11:AZ15"/>
    <mergeCell ref="AO11:AO15"/>
    <mergeCell ref="AP11:AP15"/>
    <mergeCell ref="AQ11:AQ15"/>
    <mergeCell ref="AR11:AR15"/>
    <mergeCell ref="AY16:AY20"/>
    <mergeCell ref="AZ16:AZ20"/>
    <mergeCell ref="BA16:BA20"/>
    <mergeCell ref="BB16:BB20"/>
    <mergeCell ref="H18:H20"/>
    <mergeCell ref="A21:A25"/>
    <mergeCell ref="B21:B25"/>
    <mergeCell ref="C21:C25"/>
    <mergeCell ref="D21:D25"/>
    <mergeCell ref="E21:E25"/>
    <mergeCell ref="AS16:AS20"/>
    <mergeCell ref="AT16:AT20"/>
    <mergeCell ref="AU16:AU20"/>
    <mergeCell ref="AV16:AV20"/>
    <mergeCell ref="AW16:AW20"/>
    <mergeCell ref="AX16:AX20"/>
    <mergeCell ref="AM16:AM20"/>
    <mergeCell ref="AN16:AN20"/>
    <mergeCell ref="AO16:AO20"/>
    <mergeCell ref="AP16:AP20"/>
    <mergeCell ref="AQ16:AQ20"/>
    <mergeCell ref="AR16:AR20"/>
    <mergeCell ref="J16:J20"/>
    <mergeCell ref="K16:K20"/>
    <mergeCell ref="AS21:AS25"/>
    <mergeCell ref="AT21:AT25"/>
    <mergeCell ref="L21:L25"/>
    <mergeCell ref="M21:M25"/>
    <mergeCell ref="N21:N25"/>
    <mergeCell ref="AL21:AL25"/>
    <mergeCell ref="AM21:AM25"/>
    <mergeCell ref="AN21:AN25"/>
    <mergeCell ref="F21:F25"/>
    <mergeCell ref="G21:G25"/>
    <mergeCell ref="H21:H25"/>
    <mergeCell ref="I21:I25"/>
    <mergeCell ref="J21:J25"/>
    <mergeCell ref="K21:K25"/>
    <mergeCell ref="L26:L30"/>
    <mergeCell ref="M26:M30"/>
    <mergeCell ref="N26:N30"/>
    <mergeCell ref="AL26:AL30"/>
    <mergeCell ref="BA21:BA25"/>
    <mergeCell ref="BB21:BB25"/>
    <mergeCell ref="A26:A30"/>
    <mergeCell ref="B26:B30"/>
    <mergeCell ref="C26:C30"/>
    <mergeCell ref="D26:D30"/>
    <mergeCell ref="E26:E30"/>
    <mergeCell ref="F26:F30"/>
    <mergeCell ref="G26:G30"/>
    <mergeCell ref="I26:I30"/>
    <mergeCell ref="AU21:AU25"/>
    <mergeCell ref="AV21:AV25"/>
    <mergeCell ref="AW21:AW25"/>
    <mergeCell ref="AX21:AX25"/>
    <mergeCell ref="AY21:AY25"/>
    <mergeCell ref="AZ21:AZ25"/>
    <mergeCell ref="AO21:AO25"/>
    <mergeCell ref="AP21:AP25"/>
    <mergeCell ref="AQ21:AQ25"/>
    <mergeCell ref="AR21:AR25"/>
    <mergeCell ref="AY26:AY30"/>
    <mergeCell ref="AZ26:AZ30"/>
    <mergeCell ref="BA26:BA30"/>
    <mergeCell ref="BB26:BB30"/>
    <mergeCell ref="H28:H30"/>
    <mergeCell ref="A31:A35"/>
    <mergeCell ref="B31:B35"/>
    <mergeCell ref="C31:C35"/>
    <mergeCell ref="D31:D35"/>
    <mergeCell ref="E31:E35"/>
    <mergeCell ref="AS26:AS30"/>
    <mergeCell ref="AT26:AT30"/>
    <mergeCell ref="AU26:AU30"/>
    <mergeCell ref="AV26:AV30"/>
    <mergeCell ref="AW26:AW30"/>
    <mergeCell ref="AX26:AX30"/>
    <mergeCell ref="AM26:AM30"/>
    <mergeCell ref="AN26:AN30"/>
    <mergeCell ref="AO26:AO30"/>
    <mergeCell ref="AP26:AP30"/>
    <mergeCell ref="AQ26:AQ30"/>
    <mergeCell ref="AR26:AR30"/>
    <mergeCell ref="J26:J30"/>
    <mergeCell ref="K26:K30"/>
    <mergeCell ref="AS31:AS35"/>
    <mergeCell ref="AT31:AT35"/>
    <mergeCell ref="L31:L35"/>
    <mergeCell ref="M31:M35"/>
    <mergeCell ref="N31:N35"/>
    <mergeCell ref="AL31:AL35"/>
    <mergeCell ref="AM31:AM35"/>
    <mergeCell ref="AN31:AN35"/>
    <mergeCell ref="F31:F35"/>
    <mergeCell ref="G31:G35"/>
    <mergeCell ref="H31:H35"/>
    <mergeCell ref="I31:I35"/>
    <mergeCell ref="J31:J35"/>
    <mergeCell ref="K31:K35"/>
    <mergeCell ref="K36:K40"/>
    <mergeCell ref="L36:L40"/>
    <mergeCell ref="M36:M40"/>
    <mergeCell ref="N36:N40"/>
    <mergeCell ref="BA31:BA35"/>
    <mergeCell ref="BB31:BB35"/>
    <mergeCell ref="A36:A40"/>
    <mergeCell ref="B36:B40"/>
    <mergeCell ref="C36:C40"/>
    <mergeCell ref="D36:D40"/>
    <mergeCell ref="E36:E40"/>
    <mergeCell ref="F36:F40"/>
    <mergeCell ref="G36:G40"/>
    <mergeCell ref="H36:H40"/>
    <mergeCell ref="AU31:AU35"/>
    <mergeCell ref="AV31:AV35"/>
    <mergeCell ref="AW31:AW35"/>
    <mergeCell ref="AX31:AX35"/>
    <mergeCell ref="AY31:AY35"/>
    <mergeCell ref="AZ31:AZ35"/>
    <mergeCell ref="AO31:AO35"/>
    <mergeCell ref="AP31:AP35"/>
    <mergeCell ref="AQ31:AQ35"/>
    <mergeCell ref="AR31:AR35"/>
    <mergeCell ref="AX36:AX40"/>
    <mergeCell ref="AY36:AY40"/>
    <mergeCell ref="AZ36:AZ40"/>
    <mergeCell ref="BA36:BA40"/>
    <mergeCell ref="BB36:BB40"/>
    <mergeCell ref="A41:A45"/>
    <mergeCell ref="B41:B45"/>
    <mergeCell ref="C41:C45"/>
    <mergeCell ref="D41:D45"/>
    <mergeCell ref="E41:E45"/>
    <mergeCell ref="AR36:AR40"/>
    <mergeCell ref="AS36:AS40"/>
    <mergeCell ref="AT36:AT40"/>
    <mergeCell ref="AU36:AU40"/>
    <mergeCell ref="AV36:AV40"/>
    <mergeCell ref="AW36:AW40"/>
    <mergeCell ref="AL36:AL40"/>
    <mergeCell ref="AM36:AM40"/>
    <mergeCell ref="AN36:AN40"/>
    <mergeCell ref="AO36:AO40"/>
    <mergeCell ref="AP36:AP40"/>
    <mergeCell ref="AQ36:AQ40"/>
    <mergeCell ref="I36:I40"/>
    <mergeCell ref="J36:J40"/>
    <mergeCell ref="AS41:AS45"/>
    <mergeCell ref="AT41:AT45"/>
    <mergeCell ref="L41:L45"/>
    <mergeCell ref="M41:M45"/>
    <mergeCell ref="N41:N45"/>
    <mergeCell ref="AL41:AL45"/>
    <mergeCell ref="AM41:AM45"/>
    <mergeCell ref="AN41:AN45"/>
    <mergeCell ref="F41:F45"/>
    <mergeCell ref="G41:G45"/>
    <mergeCell ref="H41:H45"/>
    <mergeCell ref="I41:I45"/>
    <mergeCell ref="J41:J45"/>
    <mergeCell ref="K41:K45"/>
    <mergeCell ref="K46:K50"/>
    <mergeCell ref="L46:L50"/>
    <mergeCell ref="M46:M50"/>
    <mergeCell ref="N46:N50"/>
    <mergeCell ref="BA41:BA45"/>
    <mergeCell ref="BB41:BB45"/>
    <mergeCell ref="A46:A50"/>
    <mergeCell ref="B46:B50"/>
    <mergeCell ref="C46:C50"/>
    <mergeCell ref="D46:D50"/>
    <mergeCell ref="E46:E50"/>
    <mergeCell ref="F46:F50"/>
    <mergeCell ref="G46:G50"/>
    <mergeCell ref="H46:H50"/>
    <mergeCell ref="AU41:AU45"/>
    <mergeCell ref="AV41:AV45"/>
    <mergeCell ref="AW41:AW45"/>
    <mergeCell ref="AX41:AX45"/>
    <mergeCell ref="AY41:AY45"/>
    <mergeCell ref="AZ41:AZ45"/>
    <mergeCell ref="AO41:AO45"/>
    <mergeCell ref="AP41:AP45"/>
    <mergeCell ref="AQ41:AQ45"/>
    <mergeCell ref="AR41:AR45"/>
    <mergeCell ref="AX46:AX50"/>
    <mergeCell ref="AY46:AY50"/>
    <mergeCell ref="AZ46:AZ50"/>
    <mergeCell ref="BA46:BA50"/>
    <mergeCell ref="BB46:BB50"/>
    <mergeCell ref="A51:A55"/>
    <mergeCell ref="B51:B55"/>
    <mergeCell ref="C51:C55"/>
    <mergeCell ref="D51:D55"/>
    <mergeCell ref="E51:E55"/>
    <mergeCell ref="AR46:AR50"/>
    <mergeCell ref="AS46:AS50"/>
    <mergeCell ref="AT46:AT50"/>
    <mergeCell ref="AU46:AU50"/>
    <mergeCell ref="AV46:AV50"/>
    <mergeCell ref="AW46:AW50"/>
    <mergeCell ref="AL46:AL50"/>
    <mergeCell ref="AM46:AM50"/>
    <mergeCell ref="AN46:AN50"/>
    <mergeCell ref="AO46:AO50"/>
    <mergeCell ref="AP46:AP50"/>
    <mergeCell ref="AQ46:AQ50"/>
    <mergeCell ref="I46:I50"/>
    <mergeCell ref="J46:J50"/>
    <mergeCell ref="AT51:AT55"/>
    <mergeCell ref="AU51:AU55"/>
    <mergeCell ref="M51:M55"/>
    <mergeCell ref="N51:N55"/>
    <mergeCell ref="AL51:AL55"/>
    <mergeCell ref="AM51:AM55"/>
    <mergeCell ref="AN51:AN55"/>
    <mergeCell ref="AO51:AO55"/>
    <mergeCell ref="F51:F55"/>
    <mergeCell ref="G51:G55"/>
    <mergeCell ref="I51:I55"/>
    <mergeCell ref="J51:J55"/>
    <mergeCell ref="K51:K55"/>
    <mergeCell ref="L51:L55"/>
    <mergeCell ref="L56:L60"/>
    <mergeCell ref="M56:M60"/>
    <mergeCell ref="N56:N60"/>
    <mergeCell ref="AL56:AL60"/>
    <mergeCell ref="BB51:BB55"/>
    <mergeCell ref="H53:H55"/>
    <mergeCell ref="A56:A60"/>
    <mergeCell ref="B56:B60"/>
    <mergeCell ref="C56:C60"/>
    <mergeCell ref="D56:D60"/>
    <mergeCell ref="E56:E60"/>
    <mergeCell ref="F56:F60"/>
    <mergeCell ref="G56:G60"/>
    <mergeCell ref="I56:I60"/>
    <mergeCell ref="AV51:AV55"/>
    <mergeCell ref="AW51:AW55"/>
    <mergeCell ref="AX51:AX55"/>
    <mergeCell ref="AY51:AY55"/>
    <mergeCell ref="AZ51:AZ55"/>
    <mergeCell ref="BA51:BA55"/>
    <mergeCell ref="AP51:AP55"/>
    <mergeCell ref="AQ51:AQ55"/>
    <mergeCell ref="AR51:AR55"/>
    <mergeCell ref="AS51:AS55"/>
    <mergeCell ref="AY56:AY60"/>
    <mergeCell ref="AZ56:AZ60"/>
    <mergeCell ref="BA56:BA60"/>
    <mergeCell ref="BB56:BB60"/>
    <mergeCell ref="H58:H60"/>
    <mergeCell ref="A61:A65"/>
    <mergeCell ref="B61:B65"/>
    <mergeCell ref="C61:C65"/>
    <mergeCell ref="D61:D65"/>
    <mergeCell ref="E61:E65"/>
    <mergeCell ref="AS56:AS60"/>
    <mergeCell ref="AT56:AT60"/>
    <mergeCell ref="AU56:AU60"/>
    <mergeCell ref="AV56:AV60"/>
    <mergeCell ref="AW56:AW60"/>
    <mergeCell ref="AX56:AX60"/>
    <mergeCell ref="AM56:AM60"/>
    <mergeCell ref="AN56:AN60"/>
    <mergeCell ref="AO56:AO60"/>
    <mergeCell ref="AP56:AP60"/>
    <mergeCell ref="AQ56:AQ60"/>
    <mergeCell ref="AR56:AR60"/>
    <mergeCell ref="J56:J60"/>
    <mergeCell ref="K56:K60"/>
    <mergeCell ref="L61:L65"/>
    <mergeCell ref="M61:M65"/>
    <mergeCell ref="N61:N65"/>
    <mergeCell ref="AL61:AL65"/>
    <mergeCell ref="AM61:AM65"/>
    <mergeCell ref="AN61:AN65"/>
    <mergeCell ref="F61:F65"/>
    <mergeCell ref="G61:G65"/>
    <mergeCell ref="H61:H65"/>
    <mergeCell ref="I61:I65"/>
    <mergeCell ref="J61:J65"/>
    <mergeCell ref="K61:K65"/>
    <mergeCell ref="BA61:BA65"/>
    <mergeCell ref="BB61:BB65"/>
    <mergeCell ref="AU61:AU65"/>
    <mergeCell ref="AV61:AV65"/>
    <mergeCell ref="AW61:AW65"/>
    <mergeCell ref="AX61:AX65"/>
    <mergeCell ref="AY61:AY65"/>
    <mergeCell ref="AZ61:AZ65"/>
    <mergeCell ref="AO61:AO65"/>
    <mergeCell ref="AP61:AP65"/>
    <mergeCell ref="AQ61:AQ65"/>
    <mergeCell ref="AR61:AR65"/>
    <mergeCell ref="AS61:AS65"/>
    <mergeCell ref="AT61:AT65"/>
  </mergeCells>
  <conditionalFormatting sqref="K11">
    <cfRule type="cellIs" dxfId="2264" priority="269" operator="equal">
      <formula>"Rara Vez"</formula>
    </cfRule>
    <cfRule type="cellIs" dxfId="2263" priority="268" operator="equal">
      <formula>"Improbable"</formula>
    </cfRule>
    <cfRule type="cellIs" dxfId="2262" priority="267" operator="equal">
      <formula>"Posible"</formula>
    </cfRule>
    <cfRule type="cellIs" dxfId="2261" priority="266" operator="equal">
      <formula>"Probable"</formula>
    </cfRule>
    <cfRule type="cellIs" dxfId="2260" priority="265" operator="equal">
      <formula>"Casi seguro"</formula>
    </cfRule>
  </conditionalFormatting>
  <conditionalFormatting sqref="K16">
    <cfRule type="cellIs" dxfId="2259" priority="241" operator="equal">
      <formula>"Casi seguro"</formula>
    </cfRule>
    <cfRule type="cellIs" dxfId="2258" priority="242" operator="equal">
      <formula>"Probable"</formula>
    </cfRule>
    <cfRule type="cellIs" dxfId="2257" priority="243" operator="equal">
      <formula>"Posible"</formula>
    </cfRule>
    <cfRule type="cellIs" dxfId="2256" priority="244" operator="equal">
      <formula>"Improbable"</formula>
    </cfRule>
    <cfRule type="cellIs" dxfId="2255" priority="245" operator="equal">
      <formula>"Rara Vez"</formula>
    </cfRule>
  </conditionalFormatting>
  <conditionalFormatting sqref="K21">
    <cfRule type="cellIs" dxfId="2254" priority="221" operator="equal">
      <formula>"Rara Vez"</formula>
    </cfRule>
    <cfRule type="cellIs" dxfId="2253" priority="218" operator="equal">
      <formula>"Probable"</formula>
    </cfRule>
    <cfRule type="cellIs" dxfId="2252" priority="220" operator="equal">
      <formula>"Improbable"</formula>
    </cfRule>
    <cfRule type="cellIs" dxfId="2251" priority="219" operator="equal">
      <formula>"Posible"</formula>
    </cfRule>
    <cfRule type="cellIs" dxfId="2250" priority="217" operator="equal">
      <formula>"Casi seguro"</formula>
    </cfRule>
  </conditionalFormatting>
  <conditionalFormatting sqref="K26">
    <cfRule type="cellIs" dxfId="2249" priority="195" operator="equal">
      <formula>"Posible"</formula>
    </cfRule>
    <cfRule type="cellIs" dxfId="2248" priority="193" operator="equal">
      <formula>"Casi seguro"</formula>
    </cfRule>
    <cfRule type="cellIs" dxfId="2247" priority="194" operator="equal">
      <formula>"Probable"</formula>
    </cfRule>
    <cfRule type="cellIs" dxfId="2246" priority="196" operator="equal">
      <formula>"Improbable"</formula>
    </cfRule>
    <cfRule type="cellIs" dxfId="2245" priority="197" operator="equal">
      <formula>"Rara Vez"</formula>
    </cfRule>
  </conditionalFormatting>
  <conditionalFormatting sqref="K31">
    <cfRule type="cellIs" dxfId="2244" priority="172" operator="equal">
      <formula>"Improbable"</formula>
    </cfRule>
    <cfRule type="cellIs" dxfId="2243" priority="170" operator="equal">
      <formula>"Probable"</formula>
    </cfRule>
    <cfRule type="cellIs" dxfId="2242" priority="171" operator="equal">
      <formula>"Posible"</formula>
    </cfRule>
    <cfRule type="cellIs" dxfId="2241" priority="173" operator="equal">
      <formula>"Rara Vez"</formula>
    </cfRule>
    <cfRule type="cellIs" dxfId="2240" priority="169" operator="equal">
      <formula>"Casi seguro"</formula>
    </cfRule>
  </conditionalFormatting>
  <conditionalFormatting sqref="K36">
    <cfRule type="cellIs" dxfId="2239" priority="147" operator="equal">
      <formula>"Posible"</formula>
    </cfRule>
    <cfRule type="cellIs" dxfId="2238" priority="148" operator="equal">
      <formula>"Improbable"</formula>
    </cfRule>
    <cfRule type="cellIs" dxfId="2237" priority="145" operator="equal">
      <formula>"Casi seguro"</formula>
    </cfRule>
    <cfRule type="cellIs" dxfId="2236" priority="149" operator="equal">
      <formula>"Rara Vez"</formula>
    </cfRule>
    <cfRule type="cellIs" dxfId="2235" priority="146" operator="equal">
      <formula>"Probable"</formula>
    </cfRule>
  </conditionalFormatting>
  <conditionalFormatting sqref="K41">
    <cfRule type="cellIs" dxfId="2234" priority="124" operator="equal">
      <formula>"Improbable"</formula>
    </cfRule>
    <cfRule type="cellIs" dxfId="2233" priority="121" operator="equal">
      <formula>"Casi seguro"</formula>
    </cfRule>
    <cfRule type="cellIs" dxfId="2232" priority="125" operator="equal">
      <formula>"Rara Vez"</formula>
    </cfRule>
    <cfRule type="cellIs" dxfId="2231" priority="123" operator="equal">
      <formula>"Posible"</formula>
    </cfRule>
    <cfRule type="cellIs" dxfId="2230" priority="122" operator="equal">
      <formula>"Probable"</formula>
    </cfRule>
  </conditionalFormatting>
  <conditionalFormatting sqref="K46">
    <cfRule type="cellIs" dxfId="2229" priority="98" operator="equal">
      <formula>"Probable"</formula>
    </cfRule>
    <cfRule type="cellIs" dxfId="2228" priority="101" operator="equal">
      <formula>"Rara Vez"</formula>
    </cfRule>
    <cfRule type="cellIs" dxfId="2227" priority="99" operator="equal">
      <formula>"Posible"</formula>
    </cfRule>
    <cfRule type="cellIs" dxfId="2226" priority="100" operator="equal">
      <formula>"Improbable"</formula>
    </cfRule>
    <cfRule type="cellIs" dxfId="2225" priority="97" operator="equal">
      <formula>"Casi seguro"</formula>
    </cfRule>
  </conditionalFormatting>
  <conditionalFormatting sqref="K51">
    <cfRule type="cellIs" dxfId="2224" priority="75" operator="equal">
      <formula>"Posible"</formula>
    </cfRule>
    <cfRule type="cellIs" dxfId="2223" priority="74" operator="equal">
      <formula>"Probable"</formula>
    </cfRule>
    <cfRule type="cellIs" dxfId="2222" priority="73" operator="equal">
      <formula>"Casi seguro"</formula>
    </cfRule>
    <cfRule type="cellIs" dxfId="2221" priority="77" operator="equal">
      <formula>"Rara Vez"</formula>
    </cfRule>
    <cfRule type="cellIs" dxfId="2220" priority="76" operator="equal">
      <formula>"Improbable"</formula>
    </cfRule>
  </conditionalFormatting>
  <conditionalFormatting sqref="K56">
    <cfRule type="cellIs" dxfId="2219" priority="49" operator="equal">
      <formula>"Casi seguro"</formula>
    </cfRule>
    <cfRule type="cellIs" dxfId="2218" priority="51" operator="equal">
      <formula>"Posible"</formula>
    </cfRule>
    <cfRule type="cellIs" dxfId="2217" priority="53" operator="equal">
      <formula>"Rara Vez"</formula>
    </cfRule>
    <cfRule type="cellIs" dxfId="2216" priority="52" operator="equal">
      <formula>"Improbable"</formula>
    </cfRule>
    <cfRule type="cellIs" dxfId="2215" priority="50" operator="equal">
      <formula>"Probable"</formula>
    </cfRule>
  </conditionalFormatting>
  <conditionalFormatting sqref="K61">
    <cfRule type="cellIs" dxfId="2214" priority="22" operator="equal">
      <formula>"Posible"</formula>
    </cfRule>
    <cfRule type="cellIs" dxfId="2213" priority="20" operator="equal">
      <formula>"Casi seguro"</formula>
    </cfRule>
    <cfRule type="cellIs" dxfId="2212" priority="23" operator="equal">
      <formula>"Improbable"</formula>
    </cfRule>
    <cfRule type="cellIs" dxfId="2211" priority="24" operator="equal">
      <formula>"Rara Vez"</formula>
    </cfRule>
    <cfRule type="cellIs" dxfId="2210" priority="21" operator="equal">
      <formula>"Probable"</formula>
    </cfRule>
  </conditionalFormatting>
  <conditionalFormatting sqref="M11">
    <cfRule type="cellIs" dxfId="2209" priority="262" operator="equal">
      <formula>"Catastrofico"</formula>
    </cfRule>
    <cfRule type="cellIs" dxfId="2208" priority="264" operator="equal">
      <formula>"Moderado"</formula>
    </cfRule>
    <cfRule type="cellIs" dxfId="2207" priority="263" operator="equal">
      <formula>"Mayor"</formula>
    </cfRule>
  </conditionalFormatting>
  <conditionalFormatting sqref="M16">
    <cfRule type="cellIs" dxfId="2206" priority="240" operator="equal">
      <formula>"Moderado"</formula>
    </cfRule>
    <cfRule type="cellIs" dxfId="2205" priority="239" operator="equal">
      <formula>"Mayor"</formula>
    </cfRule>
    <cfRule type="cellIs" dxfId="2204" priority="238" operator="equal">
      <formula>"Catastrofico"</formula>
    </cfRule>
  </conditionalFormatting>
  <conditionalFormatting sqref="M21">
    <cfRule type="cellIs" dxfId="2203" priority="215" operator="equal">
      <formula>"Mayor"</formula>
    </cfRule>
    <cfRule type="cellIs" dxfId="2202" priority="216" operator="equal">
      <formula>"Moderado"</formula>
    </cfRule>
    <cfRule type="cellIs" dxfId="2201" priority="214" operator="equal">
      <formula>"Catastrofico"</formula>
    </cfRule>
  </conditionalFormatting>
  <conditionalFormatting sqref="M26">
    <cfRule type="cellIs" dxfId="2200" priority="192" operator="equal">
      <formula>"Moderado"</formula>
    </cfRule>
    <cfRule type="cellIs" dxfId="2199" priority="191" operator="equal">
      <formula>"Mayor"</formula>
    </cfRule>
    <cfRule type="cellIs" dxfId="2198" priority="190" operator="equal">
      <formula>"Catastrofico"</formula>
    </cfRule>
  </conditionalFormatting>
  <conditionalFormatting sqref="M31">
    <cfRule type="cellIs" dxfId="2197" priority="168" operator="equal">
      <formula>"Moderado"</formula>
    </cfRule>
    <cfRule type="cellIs" dxfId="2196" priority="166" operator="equal">
      <formula>"Catastrofico"</formula>
    </cfRule>
    <cfRule type="cellIs" dxfId="2195" priority="167" operator="equal">
      <formula>"Mayor"</formula>
    </cfRule>
  </conditionalFormatting>
  <conditionalFormatting sqref="M36">
    <cfRule type="cellIs" dxfId="2194" priority="143" operator="equal">
      <formula>"Mayor"</formula>
    </cfRule>
    <cfRule type="cellIs" dxfId="2193" priority="142" operator="equal">
      <formula>"Catastrofico"</formula>
    </cfRule>
    <cfRule type="cellIs" dxfId="2192" priority="144" operator="equal">
      <formula>"Moderado"</formula>
    </cfRule>
  </conditionalFormatting>
  <conditionalFormatting sqref="M41">
    <cfRule type="cellIs" dxfId="2191" priority="118" operator="equal">
      <formula>"Catastrofico"</formula>
    </cfRule>
    <cfRule type="cellIs" dxfId="2190" priority="120" operator="equal">
      <formula>"Moderado"</formula>
    </cfRule>
    <cfRule type="cellIs" dxfId="2189" priority="119" operator="equal">
      <formula>"Mayor"</formula>
    </cfRule>
  </conditionalFormatting>
  <conditionalFormatting sqref="M46">
    <cfRule type="cellIs" dxfId="2188" priority="96" operator="equal">
      <formula>"Moderado"</formula>
    </cfRule>
    <cfRule type="cellIs" dxfId="2187" priority="95" operator="equal">
      <formula>"Mayor"</formula>
    </cfRule>
    <cfRule type="cellIs" dxfId="2186" priority="94" operator="equal">
      <formula>"Catastrofico"</formula>
    </cfRule>
  </conditionalFormatting>
  <conditionalFormatting sqref="M51">
    <cfRule type="cellIs" dxfId="2185" priority="70" operator="equal">
      <formula>"Catastrofico"</formula>
    </cfRule>
    <cfRule type="cellIs" dxfId="2184" priority="71" operator="equal">
      <formula>"Mayor"</formula>
    </cfRule>
    <cfRule type="cellIs" dxfId="2183" priority="72" operator="equal">
      <formula>"Moderado"</formula>
    </cfRule>
  </conditionalFormatting>
  <conditionalFormatting sqref="M56">
    <cfRule type="cellIs" dxfId="2182" priority="48" operator="equal">
      <formula>"Moderado"</formula>
    </cfRule>
    <cfRule type="cellIs" dxfId="2181" priority="46" operator="equal">
      <formula>"Catastrofico"</formula>
    </cfRule>
    <cfRule type="cellIs" dxfId="2180" priority="47" operator="equal">
      <formula>"Mayor"</formula>
    </cfRule>
  </conditionalFormatting>
  <conditionalFormatting sqref="M61">
    <cfRule type="cellIs" dxfId="2179" priority="17" operator="equal">
      <formula>"Catastrofico"</formula>
    </cfRule>
    <cfRule type="cellIs" dxfId="2178" priority="19" operator="equal">
      <formula>"Moderado"</formula>
    </cfRule>
    <cfRule type="cellIs" dxfId="2177" priority="18" operator="equal">
      <formula>"Mayor"</formula>
    </cfRule>
  </conditionalFormatting>
  <conditionalFormatting sqref="N11">
    <cfRule type="cellIs" dxfId="2176" priority="260" operator="equal">
      <formula>"Moderado"</formula>
    </cfRule>
    <cfRule type="cellIs" dxfId="2175" priority="261" operator="equal">
      <formula>"Bajo"</formula>
    </cfRule>
    <cfRule type="cellIs" dxfId="2174" priority="259" operator="equal">
      <formula>"Alto"</formula>
    </cfRule>
    <cfRule type="cellIs" dxfId="2173" priority="258" operator="equal">
      <formula>"Extremo"</formula>
    </cfRule>
  </conditionalFormatting>
  <conditionalFormatting sqref="N16">
    <cfRule type="cellIs" dxfId="2172" priority="236" operator="equal">
      <formula>"Moderado"</formula>
    </cfRule>
    <cfRule type="cellIs" dxfId="2171" priority="237" operator="equal">
      <formula>"Bajo"</formula>
    </cfRule>
    <cfRule type="cellIs" dxfId="2170" priority="235" operator="equal">
      <formula>"Alto"</formula>
    </cfRule>
    <cfRule type="cellIs" dxfId="2169" priority="234" operator="equal">
      <formula>"Extremo"</formula>
    </cfRule>
  </conditionalFormatting>
  <conditionalFormatting sqref="N21">
    <cfRule type="cellIs" dxfId="2168" priority="213" operator="equal">
      <formula>"Bajo"</formula>
    </cfRule>
    <cfRule type="cellIs" dxfId="2167" priority="211" operator="equal">
      <formula>"Alto"</formula>
    </cfRule>
    <cfRule type="cellIs" dxfId="2166" priority="212" operator="equal">
      <formula>"Moderado"</formula>
    </cfRule>
    <cfRule type="cellIs" dxfId="2165" priority="210" operator="equal">
      <formula>"Extremo"</formula>
    </cfRule>
  </conditionalFormatting>
  <conditionalFormatting sqref="N26">
    <cfRule type="cellIs" dxfId="2164" priority="187" operator="equal">
      <formula>"Alto"</formula>
    </cfRule>
    <cfRule type="cellIs" dxfId="2163" priority="186" operator="equal">
      <formula>"Extremo"</formula>
    </cfRule>
    <cfRule type="cellIs" dxfId="2162" priority="188" operator="equal">
      <formula>"Moderado"</formula>
    </cfRule>
    <cfRule type="cellIs" dxfId="2161" priority="189" operator="equal">
      <formula>"Bajo"</formula>
    </cfRule>
  </conditionalFormatting>
  <conditionalFormatting sqref="N31">
    <cfRule type="cellIs" dxfId="2160" priority="162" operator="equal">
      <formula>"Extremo"</formula>
    </cfRule>
    <cfRule type="cellIs" dxfId="2159" priority="165" operator="equal">
      <formula>"Bajo"</formula>
    </cfRule>
    <cfRule type="cellIs" dxfId="2158" priority="163" operator="equal">
      <formula>"Alto"</formula>
    </cfRule>
    <cfRule type="cellIs" dxfId="2157" priority="164" operator="equal">
      <formula>"Moderado"</formula>
    </cfRule>
  </conditionalFormatting>
  <conditionalFormatting sqref="N36">
    <cfRule type="cellIs" dxfId="2156" priority="141" operator="equal">
      <formula>"Bajo"</formula>
    </cfRule>
    <cfRule type="cellIs" dxfId="2155" priority="140" operator="equal">
      <formula>"Moderado"</formula>
    </cfRule>
    <cfRule type="cellIs" dxfId="2154" priority="138" operator="equal">
      <formula>"Extremo"</formula>
    </cfRule>
    <cfRule type="cellIs" dxfId="2153" priority="139" operator="equal">
      <formula>"Alto"</formula>
    </cfRule>
  </conditionalFormatting>
  <conditionalFormatting sqref="N41">
    <cfRule type="cellIs" dxfId="2152" priority="117" operator="equal">
      <formula>"Bajo"</formula>
    </cfRule>
    <cfRule type="cellIs" dxfId="2151" priority="114" operator="equal">
      <formula>"Extremo"</formula>
    </cfRule>
    <cfRule type="cellIs" dxfId="2150" priority="115" operator="equal">
      <formula>"Alto"</formula>
    </cfRule>
    <cfRule type="cellIs" dxfId="2149" priority="116" operator="equal">
      <formula>"Moderado"</formula>
    </cfRule>
  </conditionalFormatting>
  <conditionalFormatting sqref="N46">
    <cfRule type="cellIs" dxfId="2148" priority="91" operator="equal">
      <formula>"Alto"</formula>
    </cfRule>
    <cfRule type="cellIs" dxfId="2147" priority="92" operator="equal">
      <formula>"Moderado"</formula>
    </cfRule>
    <cfRule type="cellIs" dxfId="2146" priority="93" operator="equal">
      <formula>"Bajo"</formula>
    </cfRule>
    <cfRule type="cellIs" dxfId="2145" priority="90" operator="equal">
      <formula>"Extremo"</formula>
    </cfRule>
  </conditionalFormatting>
  <conditionalFormatting sqref="N51">
    <cfRule type="cellIs" dxfId="2144" priority="68" operator="equal">
      <formula>"Moderado"</formula>
    </cfRule>
    <cfRule type="cellIs" dxfId="2143" priority="67" operator="equal">
      <formula>"Alto"</formula>
    </cfRule>
    <cfRule type="cellIs" dxfId="2142" priority="69" operator="equal">
      <formula>"Bajo"</formula>
    </cfRule>
    <cfRule type="cellIs" dxfId="2141" priority="66" operator="equal">
      <formula>"Extremo"</formula>
    </cfRule>
  </conditionalFormatting>
  <conditionalFormatting sqref="N56">
    <cfRule type="cellIs" dxfId="2140" priority="43" operator="equal">
      <formula>"Alto"</formula>
    </cfRule>
    <cfRule type="cellIs" dxfId="2139" priority="45" operator="equal">
      <formula>"Bajo"</formula>
    </cfRule>
    <cfRule type="cellIs" dxfId="2138" priority="42" operator="equal">
      <formula>"Extremo"</formula>
    </cfRule>
    <cfRule type="cellIs" dxfId="2137" priority="44" operator="equal">
      <formula>"Moderado"</formula>
    </cfRule>
  </conditionalFormatting>
  <conditionalFormatting sqref="N61">
    <cfRule type="cellIs" dxfId="2136" priority="13" operator="equal">
      <formula>"Extremo"</formula>
    </cfRule>
    <cfRule type="cellIs" dxfId="2135" priority="14" operator="equal">
      <formula>"Alto"</formula>
    </cfRule>
    <cfRule type="cellIs" dxfId="2134" priority="16" operator="equal">
      <formula>"Bajo"</formula>
    </cfRule>
    <cfRule type="cellIs" dxfId="2133" priority="15" operator="equal">
      <formula>"Moderado"</formula>
    </cfRule>
  </conditionalFormatting>
  <conditionalFormatting sqref="AG11:AG65">
    <cfRule type="cellIs" dxfId="2132" priority="26" operator="equal">
      <formula>"Mayor"</formula>
    </cfRule>
    <cfRule type="cellIs" dxfId="2131" priority="28" operator="equal">
      <formula>"Menor"</formula>
    </cfRule>
    <cfRule type="cellIs" dxfId="2130" priority="29" operator="equal">
      <formula>"Leve"</formula>
    </cfRule>
    <cfRule type="cellIs" dxfId="2129" priority="25" operator="equal">
      <formula>"Catastrofico"</formula>
    </cfRule>
    <cfRule type="cellIs" dxfId="2128" priority="27" operator="equal">
      <formula>"Moderado"</formula>
    </cfRule>
  </conditionalFormatting>
  <conditionalFormatting sqref="AS11">
    <cfRule type="cellIs" dxfId="2127" priority="255" operator="equal">
      <formula>"Posible"</formula>
    </cfRule>
    <cfRule type="cellIs" dxfId="2126" priority="253" operator="equal">
      <formula>"Casi seguro"</formula>
    </cfRule>
    <cfRule type="cellIs" dxfId="2125" priority="256" operator="equal">
      <formula>"Improbable"</formula>
    </cfRule>
    <cfRule type="cellIs" dxfId="2124" priority="257" operator="equal">
      <formula>"Rara Vez"</formula>
    </cfRule>
    <cfRule type="cellIs" dxfId="2123" priority="254" operator="equal">
      <formula>"Probable"</formula>
    </cfRule>
  </conditionalFormatting>
  <conditionalFormatting sqref="AS16">
    <cfRule type="cellIs" dxfId="2122" priority="232" operator="equal">
      <formula>"Improbable"</formula>
    </cfRule>
    <cfRule type="cellIs" dxfId="2121" priority="230" operator="equal">
      <formula>"Probable"</formula>
    </cfRule>
    <cfRule type="cellIs" dxfId="2120" priority="231" operator="equal">
      <formula>"Posible"</formula>
    </cfRule>
    <cfRule type="cellIs" dxfId="2119" priority="229" operator="equal">
      <formula>"Casi seguro"</formula>
    </cfRule>
    <cfRule type="cellIs" dxfId="2118" priority="233" operator="equal">
      <formula>"Rara Vez"</formula>
    </cfRule>
  </conditionalFormatting>
  <conditionalFormatting sqref="AS21">
    <cfRule type="cellIs" dxfId="2117" priority="206" operator="equal">
      <formula>"Probable"</formula>
    </cfRule>
    <cfRule type="cellIs" dxfId="2116" priority="205" operator="equal">
      <formula>"Casi seguro"</formula>
    </cfRule>
    <cfRule type="cellIs" dxfId="2115" priority="207" operator="equal">
      <formula>"Posible"</formula>
    </cfRule>
    <cfRule type="cellIs" dxfId="2114" priority="208" operator="equal">
      <formula>"Improbable"</formula>
    </cfRule>
    <cfRule type="cellIs" dxfId="2113" priority="209" operator="equal">
      <formula>"Rara Vez"</formula>
    </cfRule>
  </conditionalFormatting>
  <conditionalFormatting sqref="AS26">
    <cfRule type="cellIs" dxfId="2112" priority="185" operator="equal">
      <formula>"Rara Vez"</formula>
    </cfRule>
    <cfRule type="cellIs" dxfId="2111" priority="184" operator="equal">
      <formula>"Improbable"</formula>
    </cfRule>
    <cfRule type="cellIs" dxfId="2110" priority="183" operator="equal">
      <formula>"Posible"</formula>
    </cfRule>
    <cfRule type="cellIs" dxfId="2109" priority="182" operator="equal">
      <formula>"Probable"</formula>
    </cfRule>
    <cfRule type="cellIs" dxfId="2108" priority="181" operator="equal">
      <formula>"Casi seguro"</formula>
    </cfRule>
  </conditionalFormatting>
  <conditionalFormatting sqref="AS31">
    <cfRule type="cellIs" dxfId="2107" priority="157" operator="equal">
      <formula>"Casi seguro"</formula>
    </cfRule>
    <cfRule type="cellIs" dxfId="2106" priority="159" operator="equal">
      <formula>"Posible"</formula>
    </cfRule>
    <cfRule type="cellIs" dxfId="2105" priority="160" operator="equal">
      <formula>"Improbable"</formula>
    </cfRule>
    <cfRule type="cellIs" dxfId="2104" priority="161" operator="equal">
      <formula>"Rara Vez"</formula>
    </cfRule>
    <cfRule type="cellIs" dxfId="2103" priority="158" operator="equal">
      <formula>"Probable"</formula>
    </cfRule>
  </conditionalFormatting>
  <conditionalFormatting sqref="AS36">
    <cfRule type="cellIs" dxfId="2102" priority="135" operator="equal">
      <formula>"Posible"</formula>
    </cfRule>
    <cfRule type="cellIs" dxfId="2101" priority="136" operator="equal">
      <formula>"Improbable"</formula>
    </cfRule>
    <cfRule type="cellIs" dxfId="2100" priority="134" operator="equal">
      <formula>"Probable"</formula>
    </cfRule>
    <cfRule type="cellIs" dxfId="2099" priority="133" operator="equal">
      <formula>"Casi seguro"</formula>
    </cfRule>
    <cfRule type="cellIs" dxfId="2098" priority="137" operator="equal">
      <formula>"Rara Vez"</formula>
    </cfRule>
  </conditionalFormatting>
  <conditionalFormatting sqref="AS41">
    <cfRule type="cellIs" dxfId="2097" priority="113" operator="equal">
      <formula>"Rara Vez"</formula>
    </cfRule>
    <cfRule type="cellIs" dxfId="2096" priority="109" operator="equal">
      <formula>"Casi seguro"</formula>
    </cfRule>
    <cfRule type="cellIs" dxfId="2095" priority="112" operator="equal">
      <formula>"Improbable"</formula>
    </cfRule>
    <cfRule type="cellIs" dxfId="2094" priority="111" operator="equal">
      <formula>"Posible"</formula>
    </cfRule>
    <cfRule type="cellIs" dxfId="2093" priority="110" operator="equal">
      <formula>"Probable"</formula>
    </cfRule>
  </conditionalFormatting>
  <conditionalFormatting sqref="AS46">
    <cfRule type="cellIs" dxfId="2092" priority="89" operator="equal">
      <formula>"Rara Vez"</formula>
    </cfRule>
    <cfRule type="cellIs" dxfId="2091" priority="87" operator="equal">
      <formula>"Posible"</formula>
    </cfRule>
    <cfRule type="cellIs" dxfId="2090" priority="86" operator="equal">
      <formula>"Probable"</formula>
    </cfRule>
    <cfRule type="cellIs" dxfId="2089" priority="85" operator="equal">
      <formula>"Casi seguro"</formula>
    </cfRule>
    <cfRule type="cellIs" dxfId="2088" priority="88" operator="equal">
      <formula>"Improbable"</formula>
    </cfRule>
  </conditionalFormatting>
  <conditionalFormatting sqref="AS51">
    <cfRule type="cellIs" dxfId="2087" priority="61" operator="equal">
      <formula>"Casi seguro"</formula>
    </cfRule>
    <cfRule type="cellIs" dxfId="2086" priority="65" operator="equal">
      <formula>"Rara Vez"</formula>
    </cfRule>
    <cfRule type="cellIs" dxfId="2085" priority="64" operator="equal">
      <formula>"Improbable"</formula>
    </cfRule>
    <cfRule type="cellIs" dxfId="2084" priority="63" operator="equal">
      <formula>"Posible"</formula>
    </cfRule>
    <cfRule type="cellIs" dxfId="2083" priority="62" operator="equal">
      <formula>"Probable"</formula>
    </cfRule>
  </conditionalFormatting>
  <conditionalFormatting sqref="AS56">
    <cfRule type="cellIs" dxfId="2082" priority="37" operator="equal">
      <formula>"Casi seguro"</formula>
    </cfRule>
    <cfRule type="cellIs" dxfId="2081" priority="40" operator="equal">
      <formula>"Improbable"</formula>
    </cfRule>
    <cfRule type="cellIs" dxfId="2080" priority="39" operator="equal">
      <formula>"Posible"</formula>
    </cfRule>
    <cfRule type="cellIs" dxfId="2079" priority="38" operator="equal">
      <formula>"Probable"</formula>
    </cfRule>
    <cfRule type="cellIs" dxfId="2078" priority="41" operator="equal">
      <formula>"Rara Vez"</formula>
    </cfRule>
  </conditionalFormatting>
  <conditionalFormatting sqref="AS61">
    <cfRule type="cellIs" dxfId="2077" priority="12" operator="equal">
      <formula>"Rara Vez"</formula>
    </cfRule>
    <cfRule type="cellIs" dxfId="2076" priority="9" operator="equal">
      <formula>"Probable"</formula>
    </cfRule>
    <cfRule type="cellIs" dxfId="2075" priority="8" operator="equal">
      <formula>"Casi seguro"</formula>
    </cfRule>
    <cfRule type="cellIs" dxfId="2074" priority="10" operator="equal">
      <formula>"Posible"</formula>
    </cfRule>
    <cfRule type="cellIs" dxfId="2073" priority="11" operator="equal">
      <formula>"Improbable"</formula>
    </cfRule>
  </conditionalFormatting>
  <conditionalFormatting sqref="AT11">
    <cfRule type="cellIs" dxfId="2072" priority="250" operator="equal">
      <formula>"Catastrofico"</formula>
    </cfRule>
    <cfRule type="cellIs" dxfId="2071" priority="251" operator="equal">
      <formula>"Mayor"</formula>
    </cfRule>
    <cfRule type="cellIs" dxfId="2070" priority="252" operator="equal">
      <formula>"Moderado"</formula>
    </cfRule>
  </conditionalFormatting>
  <conditionalFormatting sqref="AT16">
    <cfRule type="cellIs" dxfId="2069" priority="227" operator="equal">
      <formula>"Mayor"</formula>
    </cfRule>
    <cfRule type="cellIs" dxfId="2068" priority="228" operator="equal">
      <formula>"Moderado"</formula>
    </cfRule>
    <cfRule type="cellIs" dxfId="2067" priority="226" operator="equal">
      <formula>"Catastrofico"</formula>
    </cfRule>
  </conditionalFormatting>
  <conditionalFormatting sqref="AT21">
    <cfRule type="cellIs" dxfId="2066" priority="204" operator="equal">
      <formula>"Moderado"</formula>
    </cfRule>
    <cfRule type="cellIs" dxfId="2065" priority="202" operator="equal">
      <formula>"Catastrofico"</formula>
    </cfRule>
    <cfRule type="cellIs" dxfId="2064" priority="203" operator="equal">
      <formula>"Mayor"</formula>
    </cfRule>
  </conditionalFormatting>
  <conditionalFormatting sqref="AT26">
    <cfRule type="cellIs" dxfId="2063" priority="178" operator="equal">
      <formula>"Catastrofico"</formula>
    </cfRule>
    <cfRule type="cellIs" dxfId="2062" priority="180" operator="equal">
      <formula>"Moderado"</formula>
    </cfRule>
    <cfRule type="cellIs" dxfId="2061" priority="179" operator="equal">
      <formula>"Mayor"</formula>
    </cfRule>
  </conditionalFormatting>
  <conditionalFormatting sqref="AT31">
    <cfRule type="cellIs" dxfId="2060" priority="155" operator="equal">
      <formula>"Mayor"</formula>
    </cfRule>
    <cfRule type="cellIs" dxfId="2059" priority="154" operator="equal">
      <formula>"Catastrofico"</formula>
    </cfRule>
    <cfRule type="cellIs" dxfId="2058" priority="156" operator="equal">
      <formula>"Moderado"</formula>
    </cfRule>
  </conditionalFormatting>
  <conditionalFormatting sqref="AT36">
    <cfRule type="cellIs" dxfId="2057" priority="130" operator="equal">
      <formula>"Catastrofico"</formula>
    </cfRule>
    <cfRule type="cellIs" dxfId="2056" priority="132" operator="equal">
      <formula>"Moderado"</formula>
    </cfRule>
    <cfRule type="cellIs" dxfId="2055" priority="131" operator="equal">
      <formula>"Mayor"</formula>
    </cfRule>
  </conditionalFormatting>
  <conditionalFormatting sqref="AT41">
    <cfRule type="cellIs" dxfId="2054" priority="106" operator="equal">
      <formula>"Catastrofico"</formula>
    </cfRule>
    <cfRule type="cellIs" dxfId="2053" priority="107" operator="equal">
      <formula>"Mayor"</formula>
    </cfRule>
    <cfRule type="cellIs" dxfId="2052" priority="108" operator="equal">
      <formula>"Moderado"</formula>
    </cfRule>
  </conditionalFormatting>
  <conditionalFormatting sqref="AT46">
    <cfRule type="cellIs" dxfId="2051" priority="84" operator="equal">
      <formula>"Moderado"</formula>
    </cfRule>
    <cfRule type="cellIs" dxfId="2050" priority="83" operator="equal">
      <formula>"Mayor"</formula>
    </cfRule>
    <cfRule type="cellIs" dxfId="2049" priority="82" operator="equal">
      <formula>"Catastrofico"</formula>
    </cfRule>
  </conditionalFormatting>
  <conditionalFormatting sqref="AT51">
    <cfRule type="cellIs" dxfId="2048" priority="59" operator="equal">
      <formula>"Mayor"</formula>
    </cfRule>
    <cfRule type="cellIs" dxfId="2047" priority="58" operator="equal">
      <formula>"Catastrofico"</formula>
    </cfRule>
    <cfRule type="cellIs" dxfId="2046" priority="60" operator="equal">
      <formula>"Moderado"</formula>
    </cfRule>
  </conditionalFormatting>
  <conditionalFormatting sqref="AT56">
    <cfRule type="cellIs" dxfId="2045" priority="34" operator="equal">
      <formula>"Catastrofico"</formula>
    </cfRule>
    <cfRule type="cellIs" dxfId="2044" priority="35" operator="equal">
      <formula>"Mayor"</formula>
    </cfRule>
    <cfRule type="cellIs" dxfId="2043" priority="36" operator="equal">
      <formula>"Moderado"</formula>
    </cfRule>
  </conditionalFormatting>
  <conditionalFormatting sqref="AT61">
    <cfRule type="cellIs" dxfId="2042" priority="7" operator="equal">
      <formula>"Moderado"</formula>
    </cfRule>
    <cfRule type="cellIs" dxfId="2041" priority="5" operator="equal">
      <formula>"Catastrofico"</formula>
    </cfRule>
    <cfRule type="cellIs" dxfId="2040" priority="6" operator="equal">
      <formula>"Mayor"</formula>
    </cfRule>
  </conditionalFormatting>
  <conditionalFormatting sqref="AU11">
    <cfRule type="cellIs" dxfId="2039" priority="247" operator="equal">
      <formula>"Alto"</formula>
    </cfRule>
    <cfRule type="cellIs" dxfId="2038" priority="249" operator="equal">
      <formula>"Bajo"</formula>
    </cfRule>
    <cfRule type="cellIs" dxfId="2037" priority="248" operator="equal">
      <formula>"Moderado"</formula>
    </cfRule>
    <cfRule type="cellIs" dxfId="2036" priority="246" operator="equal">
      <formula>"Extremo"</formula>
    </cfRule>
  </conditionalFormatting>
  <conditionalFormatting sqref="AU16">
    <cfRule type="cellIs" dxfId="2035" priority="224" operator="equal">
      <formula>"Moderado"</formula>
    </cfRule>
    <cfRule type="cellIs" dxfId="2034" priority="222" operator="equal">
      <formula>"Extremo"</formula>
    </cfRule>
    <cfRule type="cellIs" dxfId="2033" priority="225" operator="equal">
      <formula>"Bajo"</formula>
    </cfRule>
    <cfRule type="cellIs" dxfId="2032" priority="223" operator="equal">
      <formula>"Alto"</formula>
    </cfRule>
  </conditionalFormatting>
  <conditionalFormatting sqref="AU21">
    <cfRule type="cellIs" dxfId="2031" priority="199" operator="equal">
      <formula>"Alto"</formula>
    </cfRule>
    <cfRule type="cellIs" dxfId="2030" priority="200" operator="equal">
      <formula>"Moderado"</formula>
    </cfRule>
    <cfRule type="cellIs" dxfId="2029" priority="201" operator="equal">
      <formula>"Bajo"</formula>
    </cfRule>
    <cfRule type="cellIs" dxfId="2028" priority="198" operator="equal">
      <formula>"Extremo"</formula>
    </cfRule>
  </conditionalFormatting>
  <conditionalFormatting sqref="AU26">
    <cfRule type="cellIs" dxfId="2027" priority="176" operator="equal">
      <formula>"Moderado"</formula>
    </cfRule>
    <cfRule type="cellIs" dxfId="2026" priority="175" operator="equal">
      <formula>"Alto"</formula>
    </cfRule>
    <cfRule type="cellIs" dxfId="2025" priority="177" operator="equal">
      <formula>"Bajo"</formula>
    </cfRule>
    <cfRule type="cellIs" dxfId="2024" priority="174" operator="equal">
      <formula>"Extremo"</formula>
    </cfRule>
  </conditionalFormatting>
  <conditionalFormatting sqref="AU31">
    <cfRule type="cellIs" dxfId="2023" priority="153" operator="equal">
      <formula>"Bajo"</formula>
    </cfRule>
    <cfRule type="cellIs" dxfId="2022" priority="151" operator="equal">
      <formula>"Alto"</formula>
    </cfRule>
    <cfRule type="cellIs" dxfId="2021" priority="152" operator="equal">
      <formula>"Moderado"</formula>
    </cfRule>
    <cfRule type="cellIs" dxfId="2020" priority="150" operator="equal">
      <formula>"Extremo"</formula>
    </cfRule>
  </conditionalFormatting>
  <conditionalFormatting sqref="AU36">
    <cfRule type="cellIs" dxfId="2019" priority="129" operator="equal">
      <formula>"Bajo"</formula>
    </cfRule>
    <cfRule type="cellIs" dxfId="2018" priority="128" operator="equal">
      <formula>"Moderado"</formula>
    </cfRule>
    <cfRule type="cellIs" dxfId="2017" priority="127" operator="equal">
      <formula>"Alto"</formula>
    </cfRule>
    <cfRule type="cellIs" dxfId="2016" priority="126" operator="equal">
      <formula>"Extremo"</formula>
    </cfRule>
  </conditionalFormatting>
  <conditionalFormatting sqref="AU41">
    <cfRule type="cellIs" dxfId="2015" priority="105" operator="equal">
      <formula>"Bajo"</formula>
    </cfRule>
    <cfRule type="cellIs" dxfId="2014" priority="104" operator="equal">
      <formula>"Moderado"</formula>
    </cfRule>
    <cfRule type="cellIs" dxfId="2013" priority="102" operator="equal">
      <formula>"Extremo"</formula>
    </cfRule>
    <cfRule type="cellIs" dxfId="2012" priority="103" operator="equal">
      <formula>"Alto"</formula>
    </cfRule>
  </conditionalFormatting>
  <conditionalFormatting sqref="AU46">
    <cfRule type="cellIs" dxfId="2011" priority="80" operator="equal">
      <formula>"Moderado"</formula>
    </cfRule>
    <cfRule type="cellIs" dxfId="2010" priority="78" operator="equal">
      <formula>"Extremo"</formula>
    </cfRule>
    <cfRule type="cellIs" dxfId="2009" priority="81" operator="equal">
      <formula>"Bajo"</formula>
    </cfRule>
    <cfRule type="cellIs" dxfId="2008" priority="79" operator="equal">
      <formula>"Alto"</formula>
    </cfRule>
  </conditionalFormatting>
  <conditionalFormatting sqref="AU51">
    <cfRule type="cellIs" dxfId="2007" priority="54" operator="equal">
      <formula>"Extremo"</formula>
    </cfRule>
    <cfRule type="cellIs" dxfId="2006" priority="55" operator="equal">
      <formula>"Alto"</formula>
    </cfRule>
    <cfRule type="cellIs" dxfId="2005" priority="56" operator="equal">
      <formula>"Moderado"</formula>
    </cfRule>
    <cfRule type="cellIs" dxfId="2004" priority="57" operator="equal">
      <formula>"Bajo"</formula>
    </cfRule>
  </conditionalFormatting>
  <conditionalFormatting sqref="AU56">
    <cfRule type="cellIs" dxfId="2003" priority="32" operator="equal">
      <formula>"Moderado"</formula>
    </cfRule>
    <cfRule type="cellIs" dxfId="2002" priority="30" operator="equal">
      <formula>"Extremo"</formula>
    </cfRule>
    <cfRule type="cellIs" dxfId="2001" priority="33" operator="equal">
      <formula>"Bajo"</formula>
    </cfRule>
    <cfRule type="cellIs" dxfId="2000" priority="31" operator="equal">
      <formula>"Alto"</formula>
    </cfRule>
  </conditionalFormatting>
  <conditionalFormatting sqref="AU61">
    <cfRule type="cellIs" dxfId="1999" priority="4" operator="equal">
      <formula>"Bajo"</formula>
    </cfRule>
    <cfRule type="cellIs" dxfId="1998" priority="3" operator="equal">
      <formula>"Moderado"</formula>
    </cfRule>
    <cfRule type="cellIs" dxfId="1997" priority="2" operator="equal">
      <formula>"Alto"</formula>
    </cfRule>
    <cfRule type="cellIs" dxfId="1996" priority="1" operator="equal">
      <formula>"Extremo"</formula>
    </cfRule>
  </conditionalFormatting>
  <dataValidations count="12">
    <dataValidation type="list" allowBlank="1" showInputMessage="1" showErrorMessage="1" sqref="R5" xr:uid="{00000000-0002-0000-0400-000000000000}">
      <formula1>"Estrategico,Misional,Apoyo"</formula1>
    </dataValidation>
    <dataValidation type="list" allowBlank="1" showInputMessage="1" showErrorMessage="1" sqref="I11:I65" xr:uid="{00000000-0002-0000-0400-000001000000}">
      <formula1>"N/A, Mas de 1 vez al año,Al menos 1 vez en el ultimo año,Al menos 1 vez en los ultimos 2 años,Al menos 1 vez en los ultimos 5 años,No se ha presentado en los ultimos 5 años"</formula1>
    </dataValidation>
    <dataValidation type="list" allowBlank="1" showInputMessage="1" showErrorMessage="1" sqref="G11:G65" xr:uid="{00000000-0002-0000-0400-000002000000}">
      <formula1>"CORRUPCION,NA"</formula1>
    </dataValidation>
    <dataValidation type="list" allowBlank="1" showInputMessage="1" showErrorMessage="1" sqref="AO11 AO16 AO21 AO26 AO31 AO36 AO41 AO46 AO51 AO56 AO61" xr:uid="{00000000-0002-0000-0400-000003000000}">
      <formula1>"directamente,no disminuye"</formula1>
    </dataValidation>
    <dataValidation type="list" allowBlank="1" showInputMessage="1" showErrorMessage="1" sqref="AG11:AG65" xr:uid="{00000000-0002-0000-0400-000004000000}">
      <formula1>"NA,El control se ejecuta de manera consistente por parte del responsable,El control se ejecuta algunas veces por parte del responsable,El control no se ejecuta por parte del responsable"</formula1>
    </dataValidation>
    <dataValidation type="list" allowBlank="1" showInputMessage="1" showErrorMessage="1" sqref="AC11:AC65" xr:uid="{00000000-0002-0000-0400-000005000000}">
      <formula1>"Completa,Incompleta,No existe,NA"</formula1>
    </dataValidation>
    <dataValidation type="list" allowBlank="1" showInputMessage="1" showErrorMessage="1" sqref="AA11:AA65" xr:uid="{00000000-0002-0000-0400-000006000000}">
      <formula1>"NA,Se investigan y resuelven oportunamente,No se investigan y resuelven oportunamente"</formula1>
    </dataValidation>
    <dataValidation type="list" allowBlank="1" showInputMessage="1" showErrorMessage="1" sqref="Y11:Y65" xr:uid="{00000000-0002-0000-0400-000007000000}">
      <formula1>"Confiable,No confiable,NA"</formula1>
    </dataValidation>
    <dataValidation type="list" allowBlank="1" showInputMessage="1" showErrorMessage="1" sqref="W11:W65" xr:uid="{00000000-0002-0000-0400-000008000000}">
      <formula1>"Prevenir, Detectar,No es control,NA"</formula1>
    </dataValidation>
    <dataValidation type="list" allowBlank="1" showInputMessage="1" showErrorMessage="1" sqref="U11:U65" xr:uid="{00000000-0002-0000-0400-000009000000}">
      <formula1>"Oportuna, Inoportuna,NA"</formula1>
    </dataValidation>
    <dataValidation type="list" allowBlank="1" showInputMessage="1" showErrorMessage="1" sqref="S11:S65" xr:uid="{00000000-0002-0000-0400-00000A000000}">
      <formula1>"Adecuado, Inadecuado,NA"</formula1>
    </dataValidation>
    <dataValidation type="list" allowBlank="1" showInputMessage="1" showErrorMessage="1" sqref="Q11:Q65" xr:uid="{00000000-0002-0000-0400-00000B000000}">
      <formula1>"Asignado, No Asignado,NA"</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C59"/>
  <sheetViews>
    <sheetView zoomScale="80" zoomScaleNormal="80" workbookViewId="0">
      <selection activeCell="C8" sqref="C8:C9"/>
    </sheetView>
  </sheetViews>
  <sheetFormatPr baseColWidth="10" defaultRowHeight="15"/>
  <cols>
    <col min="2" max="2" width="6.5" customWidth="1"/>
    <col min="3" max="3" width="29.1640625" customWidth="1"/>
    <col min="4" max="5" width="4.1640625" customWidth="1"/>
    <col min="6" max="6" width="6.5" customWidth="1"/>
    <col min="7" max="7" width="4.1640625" customWidth="1"/>
    <col min="8" max="8" width="13.83203125" customWidth="1"/>
    <col min="9" max="9" width="23" customWidth="1"/>
    <col min="10" max="10" width="11.33203125" customWidth="1"/>
    <col min="11" max="11" width="8.6640625" customWidth="1"/>
    <col min="12" max="12" width="11.5" customWidth="1"/>
    <col min="13" max="13" width="10.1640625" customWidth="1"/>
    <col min="14" max="14" width="14" customWidth="1"/>
    <col min="15" max="15" width="12.6640625" customWidth="1"/>
    <col min="16" max="16" width="8.5" customWidth="1"/>
    <col min="17" max="17" width="67.5" customWidth="1"/>
    <col min="18" max="18" width="12.33203125" customWidth="1"/>
    <col min="19" max="19" width="5.6640625" customWidth="1"/>
    <col min="20" max="20" width="9.83203125" customWidth="1"/>
    <col min="21" max="21" width="6.83203125" customWidth="1"/>
    <col min="22" max="22" width="9.6640625" customWidth="1"/>
    <col min="23" max="23" width="6.83203125" customWidth="1"/>
    <col min="24" max="24" width="8.5" customWidth="1"/>
    <col min="25" max="25" width="6.83203125" customWidth="1"/>
    <col min="26" max="26" width="12.1640625" customWidth="1"/>
    <col min="27" max="27" width="6.83203125" customWidth="1"/>
    <col min="28" max="28" width="12.5" customWidth="1"/>
    <col min="29" max="29" width="6.1640625" customWidth="1"/>
    <col min="30" max="31" width="9.83203125" customWidth="1"/>
    <col min="32" max="32" width="8.83203125" customWidth="1"/>
    <col min="33" max="34" width="13.6640625" customWidth="1"/>
    <col min="35" max="42" width="10.83203125" customWidth="1"/>
    <col min="43" max="43" width="8.5" customWidth="1"/>
    <col min="44" max="44" width="0" hidden="1" customWidth="1"/>
    <col min="45" max="45" width="8.5" customWidth="1"/>
    <col min="46" max="46" width="12" customWidth="1"/>
    <col min="47" max="47" width="13.33203125" customWidth="1"/>
    <col min="48" max="48" width="12.6640625" customWidth="1"/>
    <col min="49" max="49" width="12" customWidth="1"/>
    <col min="50" max="50" width="17.33203125" customWidth="1"/>
    <col min="51" max="51" width="9.5" customWidth="1"/>
    <col min="52" max="52" width="11.33203125" customWidth="1"/>
    <col min="53" max="55" width="17.33203125" customWidth="1"/>
  </cols>
  <sheetData>
    <row r="1" spans="1:55" s="7" customFormat="1" ht="16.5" customHeight="1">
      <c r="B1" s="279"/>
      <c r="C1" s="280"/>
      <c r="D1" s="282" t="s">
        <v>55</v>
      </c>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282"/>
      <c r="BB1" s="283" t="s">
        <v>56</v>
      </c>
      <c r="BC1" s="284"/>
    </row>
    <row r="2" spans="1:55" s="7" customFormat="1" ht="16.5" customHeight="1">
      <c r="B2" s="279"/>
      <c r="C2" s="280"/>
      <c r="D2" s="282" t="s">
        <v>57</v>
      </c>
      <c r="E2" s="282"/>
      <c r="F2" s="282"/>
      <c r="G2" s="282"/>
      <c r="H2" s="282"/>
      <c r="I2" s="282"/>
      <c r="J2" s="282"/>
      <c r="K2" s="282"/>
      <c r="L2" s="282"/>
      <c r="M2" s="282"/>
      <c r="N2" s="282"/>
      <c r="O2" s="282"/>
      <c r="P2" s="282"/>
      <c r="Q2" s="282"/>
      <c r="R2" s="282"/>
      <c r="S2" s="282"/>
      <c r="T2" s="282"/>
      <c r="U2" s="282"/>
      <c r="V2" s="282"/>
      <c r="W2" s="282"/>
      <c r="X2" s="282"/>
      <c r="Y2" s="282"/>
      <c r="Z2" s="282"/>
      <c r="AA2" s="282"/>
      <c r="AB2" s="282"/>
      <c r="AC2" s="282"/>
      <c r="AD2" s="282"/>
      <c r="AE2" s="282"/>
      <c r="AF2" s="282"/>
      <c r="AG2" s="282"/>
      <c r="AH2" s="282"/>
      <c r="AI2" s="282"/>
      <c r="AJ2" s="282"/>
      <c r="AK2" s="282"/>
      <c r="AL2" s="282"/>
      <c r="AM2" s="282"/>
      <c r="AN2" s="282"/>
      <c r="AO2" s="282"/>
      <c r="AP2" s="282"/>
      <c r="AQ2" s="282"/>
      <c r="AR2" s="282"/>
      <c r="AS2" s="282"/>
      <c r="AT2" s="282"/>
      <c r="AU2" s="282"/>
      <c r="AV2" s="282"/>
      <c r="AW2" s="282"/>
      <c r="AX2" s="282"/>
      <c r="AY2" s="282"/>
      <c r="AZ2" s="282"/>
      <c r="BA2" s="282"/>
      <c r="BB2" s="283" t="s">
        <v>64</v>
      </c>
      <c r="BC2" s="283"/>
    </row>
    <row r="3" spans="1:55" s="7" customFormat="1" ht="16.5" customHeight="1">
      <c r="B3" s="279"/>
      <c r="C3" s="280"/>
      <c r="D3" s="285" t="s">
        <v>58</v>
      </c>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c r="BA3" s="287"/>
      <c r="BB3" s="283" t="s">
        <v>65</v>
      </c>
      <c r="BC3" s="283"/>
    </row>
    <row r="4" spans="1:55" s="7" customFormat="1" ht="18" customHeight="1">
      <c r="B4" s="279"/>
      <c r="C4" s="281"/>
      <c r="D4" s="288" t="s">
        <v>88</v>
      </c>
      <c r="E4" s="289"/>
      <c r="F4" s="289"/>
      <c r="G4" s="289"/>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90"/>
      <c r="BB4" s="283" t="s">
        <v>59</v>
      </c>
      <c r="BC4" s="283"/>
    </row>
    <row r="5" spans="1:55" s="8" customFormat="1" ht="43.5" customHeight="1">
      <c r="A5" s="485" t="s">
        <v>118</v>
      </c>
      <c r="B5" s="486"/>
      <c r="C5" s="487"/>
      <c r="D5" s="267" t="s">
        <v>60</v>
      </c>
      <c r="E5" s="268"/>
      <c r="F5" s="268"/>
      <c r="G5" s="268"/>
      <c r="H5" s="268"/>
      <c r="I5" s="269"/>
      <c r="J5" s="270" t="s">
        <v>61</v>
      </c>
      <c r="K5" s="271"/>
      <c r="L5" s="272"/>
      <c r="M5" s="273">
        <v>45280</v>
      </c>
      <c r="N5" s="274"/>
      <c r="O5" s="274"/>
      <c r="P5" s="275"/>
      <c r="Q5" s="271" t="s">
        <v>62</v>
      </c>
      <c r="R5" s="272"/>
      <c r="S5" s="276">
        <v>2023</v>
      </c>
      <c r="T5" s="277"/>
      <c r="U5" s="278"/>
      <c r="AG5" s="9"/>
      <c r="AH5" s="9"/>
      <c r="AI5" s="9"/>
      <c r="AJ5" s="9"/>
      <c r="AK5" s="9"/>
      <c r="AL5" s="9"/>
      <c r="AM5" s="9"/>
      <c r="AN5" s="9"/>
      <c r="AO5" s="9"/>
      <c r="AP5" s="9"/>
      <c r="AQ5" s="9"/>
      <c r="AR5" s="9"/>
      <c r="AS5" s="9"/>
      <c r="AT5" s="9"/>
      <c r="AU5" s="9"/>
      <c r="AV5" s="9"/>
      <c r="AW5" s="17"/>
      <c r="AX5" s="9"/>
      <c r="AY5" s="9"/>
      <c r="AZ5" s="9"/>
      <c r="BA5" s="9"/>
      <c r="BB5" s="9"/>
      <c r="BC5" s="10"/>
    </row>
    <row r="6" spans="1:55" ht="16">
      <c r="A6" s="291" t="s">
        <v>117</v>
      </c>
      <c r="B6" s="291" t="s">
        <v>37</v>
      </c>
      <c r="C6" s="295" t="s">
        <v>38</v>
      </c>
      <c r="D6" s="296"/>
      <c r="E6" s="296"/>
      <c r="F6" s="296"/>
      <c r="G6" s="296"/>
      <c r="H6" s="296"/>
      <c r="I6" s="297"/>
      <c r="J6" s="307" t="s">
        <v>39</v>
      </c>
      <c r="K6" s="307"/>
      <c r="L6" s="307"/>
      <c r="M6" s="295" t="s">
        <v>40</v>
      </c>
      <c r="N6" s="296"/>
      <c r="O6" s="296"/>
      <c r="P6" s="308" t="s">
        <v>0</v>
      </c>
      <c r="Q6" s="309"/>
      <c r="R6" s="309"/>
      <c r="S6" s="309"/>
      <c r="T6" s="309"/>
      <c r="U6" s="309"/>
      <c r="V6" s="309"/>
      <c r="W6" s="309"/>
      <c r="X6" s="309"/>
      <c r="Y6" s="309"/>
      <c r="Z6" s="309"/>
      <c r="AA6" s="309"/>
      <c r="AB6" s="309"/>
      <c r="AC6" s="309"/>
      <c r="AD6" s="309"/>
      <c r="AE6" s="309"/>
      <c r="AF6" s="309"/>
      <c r="AG6" s="309"/>
      <c r="AH6" s="309"/>
      <c r="AI6" s="309"/>
      <c r="AJ6" s="309"/>
      <c r="AK6" s="309"/>
      <c r="AL6" s="309"/>
      <c r="AM6" s="309"/>
      <c r="AN6" s="309"/>
      <c r="AO6" s="309"/>
      <c r="AP6" s="309"/>
      <c r="AQ6" s="309"/>
      <c r="AR6" s="309"/>
      <c r="AS6" s="309"/>
      <c r="AT6" s="307" t="s">
        <v>27</v>
      </c>
      <c r="AU6" s="307" t="s">
        <v>28</v>
      </c>
      <c r="AV6" s="307" t="s">
        <v>29</v>
      </c>
      <c r="AW6" s="307" t="s">
        <v>30</v>
      </c>
      <c r="AX6" s="291" t="s">
        <v>31</v>
      </c>
      <c r="AY6" s="291" t="s">
        <v>32</v>
      </c>
      <c r="AZ6" s="291" t="s">
        <v>33</v>
      </c>
      <c r="BA6" s="291" t="s">
        <v>34</v>
      </c>
      <c r="BB6" s="291" t="s">
        <v>35</v>
      </c>
      <c r="BC6" s="291" t="s">
        <v>36</v>
      </c>
    </row>
    <row r="7" spans="1:55">
      <c r="A7" s="292"/>
      <c r="B7" s="292"/>
      <c r="C7" s="298"/>
      <c r="D7" s="299"/>
      <c r="E7" s="299"/>
      <c r="F7" s="299"/>
      <c r="G7" s="299"/>
      <c r="H7" s="299"/>
      <c r="I7" s="300"/>
      <c r="J7" s="307"/>
      <c r="K7" s="307"/>
      <c r="L7" s="307"/>
      <c r="M7" s="298"/>
      <c r="N7" s="299"/>
      <c r="O7" s="299"/>
      <c r="P7" s="294" t="s">
        <v>1</v>
      </c>
      <c r="Q7" s="294" t="s">
        <v>2</v>
      </c>
      <c r="R7" s="295" t="s">
        <v>3</v>
      </c>
      <c r="S7" s="296"/>
      <c r="T7" s="296"/>
      <c r="U7" s="296"/>
      <c r="V7" s="296"/>
      <c r="W7" s="296"/>
      <c r="X7" s="296"/>
      <c r="Y7" s="296"/>
      <c r="Z7" s="296"/>
      <c r="AA7" s="296"/>
      <c r="AB7" s="296"/>
      <c r="AC7" s="296"/>
      <c r="AD7" s="296"/>
      <c r="AE7" s="296"/>
      <c r="AF7" s="296"/>
      <c r="AG7" s="296"/>
      <c r="AH7" s="296"/>
      <c r="AI7" s="296"/>
      <c r="AJ7" s="296"/>
      <c r="AK7" s="296"/>
      <c r="AL7" s="296"/>
      <c r="AM7" s="296"/>
      <c r="AN7" s="296"/>
      <c r="AO7" s="296"/>
      <c r="AP7" s="297"/>
      <c r="AQ7" s="301" t="s">
        <v>4</v>
      </c>
      <c r="AR7" s="291" t="s">
        <v>5</v>
      </c>
      <c r="AS7" s="304" t="s">
        <v>6</v>
      </c>
      <c r="AT7" s="307"/>
      <c r="AU7" s="307"/>
      <c r="AV7" s="307"/>
      <c r="AW7" s="307"/>
      <c r="AX7" s="292"/>
      <c r="AY7" s="292"/>
      <c r="AZ7" s="292"/>
      <c r="BA7" s="292"/>
      <c r="BB7" s="292"/>
      <c r="BC7" s="292"/>
    </row>
    <row r="8" spans="1:55">
      <c r="A8" s="292"/>
      <c r="B8" s="292"/>
      <c r="C8" s="291" t="s">
        <v>41</v>
      </c>
      <c r="D8" s="390" t="s">
        <v>42</v>
      </c>
      <c r="E8" s="391"/>
      <c r="F8" s="391"/>
      <c r="G8" s="391"/>
      <c r="H8" s="392"/>
      <c r="I8" s="393" t="s">
        <v>43</v>
      </c>
      <c r="J8" s="291" t="s">
        <v>44</v>
      </c>
      <c r="K8" s="291" t="s">
        <v>45</v>
      </c>
      <c r="L8" s="291" t="s">
        <v>46</v>
      </c>
      <c r="M8" s="291" t="s">
        <v>47</v>
      </c>
      <c r="N8" s="291" t="s">
        <v>28</v>
      </c>
      <c r="O8" s="291" t="s">
        <v>48</v>
      </c>
      <c r="P8" s="294"/>
      <c r="Q8" s="294"/>
      <c r="R8" s="298"/>
      <c r="S8" s="299"/>
      <c r="T8" s="299"/>
      <c r="U8" s="299"/>
      <c r="V8" s="299"/>
      <c r="W8" s="299"/>
      <c r="X8" s="299"/>
      <c r="Y8" s="299"/>
      <c r="Z8" s="299"/>
      <c r="AA8" s="299"/>
      <c r="AB8" s="299"/>
      <c r="AC8" s="299"/>
      <c r="AD8" s="299"/>
      <c r="AE8" s="299"/>
      <c r="AF8" s="299"/>
      <c r="AG8" s="299"/>
      <c r="AH8" s="299"/>
      <c r="AI8" s="299"/>
      <c r="AJ8" s="299"/>
      <c r="AK8" s="299"/>
      <c r="AL8" s="299"/>
      <c r="AM8" s="299"/>
      <c r="AN8" s="299"/>
      <c r="AO8" s="299"/>
      <c r="AP8" s="300"/>
      <c r="AQ8" s="302"/>
      <c r="AR8" s="292"/>
      <c r="AS8" s="305"/>
      <c r="AT8" s="307"/>
      <c r="AU8" s="307"/>
      <c r="AV8" s="307"/>
      <c r="AW8" s="307"/>
      <c r="AX8" s="292"/>
      <c r="AY8" s="292"/>
      <c r="AZ8" s="292"/>
      <c r="BA8" s="292"/>
      <c r="BB8" s="292"/>
      <c r="BC8" s="292"/>
    </row>
    <row r="9" spans="1:55" ht="101">
      <c r="A9" s="292"/>
      <c r="B9" s="292"/>
      <c r="C9" s="292"/>
      <c r="D9" s="52" t="s">
        <v>49</v>
      </c>
      <c r="E9" s="52" t="s">
        <v>50</v>
      </c>
      <c r="F9" s="52" t="s">
        <v>51</v>
      </c>
      <c r="G9" s="52" t="s">
        <v>52</v>
      </c>
      <c r="H9" s="53" t="s">
        <v>53</v>
      </c>
      <c r="I9" s="393"/>
      <c r="J9" s="293"/>
      <c r="K9" s="293"/>
      <c r="L9" s="293"/>
      <c r="M9" s="293"/>
      <c r="N9" s="293"/>
      <c r="O9" s="293"/>
      <c r="P9" s="294"/>
      <c r="Q9" s="294"/>
      <c r="R9" s="13" t="s">
        <v>7</v>
      </c>
      <c r="S9" s="13" t="s">
        <v>8</v>
      </c>
      <c r="T9" s="13" t="s">
        <v>9</v>
      </c>
      <c r="U9" s="13" t="s">
        <v>8</v>
      </c>
      <c r="V9" s="13" t="s">
        <v>10</v>
      </c>
      <c r="W9" s="13" t="s">
        <v>8</v>
      </c>
      <c r="X9" s="13" t="s">
        <v>11</v>
      </c>
      <c r="Y9" s="13" t="s">
        <v>8</v>
      </c>
      <c r="Z9" s="13" t="s">
        <v>12</v>
      </c>
      <c r="AA9" s="13" t="s">
        <v>8</v>
      </c>
      <c r="AB9" s="14" t="s">
        <v>13</v>
      </c>
      <c r="AC9" s="13" t="s">
        <v>8</v>
      </c>
      <c r="AD9" s="14" t="s">
        <v>14</v>
      </c>
      <c r="AE9" s="13" t="s">
        <v>8</v>
      </c>
      <c r="AF9" s="13" t="s">
        <v>15</v>
      </c>
      <c r="AG9" s="15" t="s">
        <v>16</v>
      </c>
      <c r="AH9" s="15" t="s">
        <v>17</v>
      </c>
      <c r="AI9" s="15" t="s">
        <v>18</v>
      </c>
      <c r="AJ9" s="15" t="s">
        <v>19</v>
      </c>
      <c r="AK9" s="15" t="s">
        <v>20</v>
      </c>
      <c r="AL9" s="15" t="s">
        <v>21</v>
      </c>
      <c r="AM9" s="15" t="s">
        <v>22</v>
      </c>
      <c r="AN9" s="15" t="s">
        <v>23</v>
      </c>
      <c r="AO9" s="13" t="s">
        <v>24</v>
      </c>
      <c r="AP9" s="15" t="s">
        <v>25</v>
      </c>
      <c r="AQ9" s="303"/>
      <c r="AR9" s="293"/>
      <c r="AS9" s="306"/>
      <c r="AT9" s="307"/>
      <c r="AU9" s="307"/>
      <c r="AV9" s="307"/>
      <c r="AW9" s="307"/>
      <c r="AX9" s="293"/>
      <c r="AY9" s="293"/>
      <c r="AZ9" s="293"/>
      <c r="BA9" s="293"/>
      <c r="BB9" s="293"/>
      <c r="BC9" s="293"/>
    </row>
    <row r="10" spans="1:55" ht="129.75" customHeight="1">
      <c r="A10" s="372" t="s">
        <v>204</v>
      </c>
      <c r="B10" s="310">
        <v>1</v>
      </c>
      <c r="C10" s="360" t="s">
        <v>206</v>
      </c>
      <c r="D10" s="360" t="s">
        <v>89</v>
      </c>
      <c r="E10" s="360" t="s">
        <v>89</v>
      </c>
      <c r="F10" s="360" t="s">
        <v>89</v>
      </c>
      <c r="G10" s="360" t="s">
        <v>89</v>
      </c>
      <c r="H10" s="318" t="s">
        <v>54</v>
      </c>
      <c r="I10" s="360" t="s">
        <v>207</v>
      </c>
      <c r="J10" s="321" t="s">
        <v>75</v>
      </c>
      <c r="K10" s="317">
        <f>IF(J10="","",IF(J10="Mas de 1 vez al año",5,IF(J10="Al menos 1 vez en el ultimo año",4,IF(J10="Al menos 1 vez en los ultimos 2 años",3,IF(J10="Al menos 1 vez en los ultimos 5 años",2,IF(J10="No se ha presentado en los ultimos 5 años",1,))))))</f>
        <v>1</v>
      </c>
      <c r="L10" s="315" t="str">
        <f>IF(K10&lt;=0,"",IF(K10&lt;=1,"Rara Vez",IF(K10&lt;=2,"Improbable",IF(K10&lt;=3,"Posible",IF(K10&lt;=4,"Probable","Casi seguro")))))</f>
        <v>Rara Vez</v>
      </c>
      <c r="M10" s="346">
        <f>+'[6]PREGUNTAS DE IMPACTO'!C23</f>
        <v>14</v>
      </c>
      <c r="N10" s="315" t="str">
        <f>IF(M10&lt;=0,"",IF(M10&lt;=5,"Moderado",IF(M10&lt;=11,"Mayor",IF(M10&lt;=20,"Catastrofico","Catastrofico"))))</f>
        <v>Catastrofico</v>
      </c>
      <c r="O10" s="316" t="str">
        <f>IF(OR(AND(L10="RaraVez",N10="Insignificante"),AND(L10="Rara Vez",N10="Menor"),AND(L10="Improbable",N10="Insignificante"),AND(L10="Improbable",N10="Menor")),"Bajo",IF(OR(AND(L10="Rara Vez",N10="Moderado"),AND(L10="Improbable",N10="Moderado"),AND(L10="Posible",N10="Menor"),AND(L10="Probable",N10="Insignificante")),"Moderado",IF(OR(AND(L10="Rara Vez",N10="Mayor"),AND(L10="Improbable",N10="Mayor"),AND(L10="Posible",N10="Moderado"),AND(L10="Probable",N10="Moderado"),AND(L10="Probable",N10="Menor"),AND(L10="Casi seguro",N10="Insignificante"),AND(L10="Casi seguro",N10="Menor")),"Alto",IF(OR(AND(L10="Rara Vez",N10="Catastrofico"),AND(L10="Improbable",N10="Catastrofico"),AND(L10="Posible",N10="Catastrofico"),AND(L10="Posible",N10="Mayor"),AND(L10="Probable",N10="Catastrofico"),AND(L10="Probable",N10="Mayor"),AND(L10="Casi seguro",N10="Moderado"),AND(L10="Casi seguro",N10="Mayor"),AND(L10="Casi seguro",N10="Catastrofico")),"Extremo",""))))</f>
        <v>Extremo</v>
      </c>
      <c r="P10" s="18">
        <v>1</v>
      </c>
      <c r="Q10" s="20" t="s">
        <v>208</v>
      </c>
      <c r="R10" s="21" t="s">
        <v>67</v>
      </c>
      <c r="S10" s="18">
        <f>IF(R10="","",IF(R10="Asignado",15,IF(R10="No Asigando",0,)))</f>
        <v>15</v>
      </c>
      <c r="T10" s="21" t="s">
        <v>68</v>
      </c>
      <c r="U10" s="35">
        <f>IF(T10="","",IF(T10="Adecuado",15,IF(T10="inadecuado",0,)))</f>
        <v>15</v>
      </c>
      <c r="V10" s="21" t="s">
        <v>69</v>
      </c>
      <c r="W10" s="35">
        <f>IF(V10="","",IF(V10="Oportuna",15,IF(V10="inoportuna",0,)))</f>
        <v>15</v>
      </c>
      <c r="X10" s="21" t="s">
        <v>70</v>
      </c>
      <c r="Y10" s="35">
        <f>IF(X10="","",IF(X10="Prevenir",15,IF(X10="Detectar",10,IF(X10="No es control",0,))))</f>
        <v>15</v>
      </c>
      <c r="Z10" s="21" t="s">
        <v>71</v>
      </c>
      <c r="AA10" s="35">
        <f>IF(Z10="","",IF(Z10="Confiable",15,IF(Z10="No confiable",0,)))</f>
        <v>15</v>
      </c>
      <c r="AB10" s="21" t="s">
        <v>72</v>
      </c>
      <c r="AC10" s="35">
        <f>IF(AB10="","",IF(AB10="Se investigan y resuelven oportunamente",15,IF(AB10="Nose investigan y resuelven oportunamente",0,)))</f>
        <v>15</v>
      </c>
      <c r="AD10" s="21" t="s">
        <v>73</v>
      </c>
      <c r="AE10" s="35">
        <f>IF(AD10="","",IF(AD10="Completa",10,IF(AD10="Incompleta,No existe",5,)))</f>
        <v>10</v>
      </c>
      <c r="AF10" s="35">
        <f>+S10+U10+W10+Y10+AA10+AC10+AE10</f>
        <v>100</v>
      </c>
      <c r="AG10" s="18" t="str">
        <f>IF(AF10&lt;=0,"",IF(AF10=0,"NA",IF(AF10&lt;=85,"Debil",IF(AF10&lt;=95,"Moderado",IF(AF10&lt;=100,"Fuerte","Fuerte")))))</f>
        <v>Fuerte</v>
      </c>
      <c r="AH10" s="2" t="s">
        <v>74</v>
      </c>
      <c r="AI10" s="18" t="str">
        <f>IF(AH10="","",IF(AH10="El control no se ejecuta por parte del responsable","Debil",IF(AH10="El control se ejecuta algunas veces por parte del responsable","Moderado",IF(AH10="El control se ejecuta de manera consistente por parte del responsable","Fuerte",IF(AH10="NA","NA","""")))))</f>
        <v>Fuerte</v>
      </c>
      <c r="AJ10" s="22" t="str">
        <f t="shared" ref="AJ10:AJ59" si="0">IF(OR(AND(AG10="Fuerte",AI10="Fuerte")),"Fuerte",IF(OR(AND(AG10="Fuerte",AI10="Moderado")),"Moderado",IF(OR(AND(AG10="Fuerte",AI10="Debil")),"Debil",IF(OR(AND(AG10="Moderado",AI10="Fuerte")),"Moderado",IF(OR(AND(AG10="Moderado",AI10="Moderado")),"Moderado",IF(OR(AND(AG10="Moderado",AI10="Debil")),"Debil",IF(OR(AND(AG10="Debil",AI10="Fuerte")),"Debil",IF(OR(AND(AG10="Debil",AI10="Moderado")),"Debil",IF(OR(AND(AG10="Debil",AI10="Debil")),"Debil",IF(OR(AND(AI10="NA")),"NA"))))))))))</f>
        <v>Fuerte</v>
      </c>
      <c r="AK10" s="19">
        <f>IF(AJ10="","",IF(AJ10="Fuerte",100,IF(AJ10="Moderado",50,IF(AJ10="Debil",0,))))</f>
        <v>100</v>
      </c>
      <c r="AL10" s="18" t="str">
        <f t="shared" ref="AL10:AL59" si="1">IF(OR(AND(AJ10="Fuerte")),"No",IF(OR(AND(AJ10="Moderado")),"Si",IF(OR(AND(AJ10="Debil")),"Si",IF(OR(AND(AJ10="NA")),"NA"))))</f>
        <v>No</v>
      </c>
      <c r="AM10" s="310">
        <f>COUNTA(P10,P11,P12,P13,P14)</f>
        <v>3</v>
      </c>
      <c r="AN10" s="317">
        <f>(+AK10+AK11+AK12+AK13+AK14)/AM10</f>
        <v>100</v>
      </c>
      <c r="AO10" s="310" t="str">
        <f>IF(AN10&lt;0,"",IF(AN10&lt;50,"Debil",IF(AN10&lt;=99,"Moderado",IF(AN10&lt;=100,"Fuerte","Fuerte"))))</f>
        <v>Fuerte</v>
      </c>
      <c r="AP10" s="315" t="s">
        <v>26</v>
      </c>
      <c r="AQ10" s="338" t="str">
        <f>IF(OR(AND(AO10="Fuerte",AP10="directamente")),"2",IF(OR(AND(AO10="Fuerte",AP10="no disminuye")),"0",IF(OR(AND(AO10="Moderado",AP10="directamente")),"1",IF(OR(AND(AO10="Moderado",AP10="no disminuye")),"0",IF(OR(AND(AO10="Debil",AP10="directamente")),"0",IF(OR(AND(AO10="Debil",AP10="no disminuye")),"0",""))))))</f>
        <v>2</v>
      </c>
      <c r="AR10" s="341">
        <f>+K10-AQ10</f>
        <v>-1</v>
      </c>
      <c r="AS10" s="343">
        <f>+K10-AQ10</f>
        <v>-1</v>
      </c>
      <c r="AT10" s="315" t="str">
        <f>IF(AR10&lt;-1,"",IF(AR10&lt;=1,"Rara Vez",IF(AR10&lt;=2,"Improbable",IF(AR10&lt;=3,"Posible",IF(AR10&lt;=4,"Probable","Casi seguro")))))</f>
        <v>Rara Vez</v>
      </c>
      <c r="AU10" s="315" t="str">
        <f>IF(M10&lt;=0,"",IF(M10&lt;=5,"Moderado",IF(M10&lt;=11,"Mayor",IF(M10&lt;=20,"Catastrofico","Catastrofico"))))</f>
        <v>Catastrofico</v>
      </c>
      <c r="AV10" s="328" t="str">
        <f>IF(OR(AND(AT10="RaraVez",AU10="Insignificante"),AND(AT10="Rara Vez",AU10="Menor"),AND(AT10="Improbable",AU10="Insignificante"),AND(AT10="Improbable",AU10="Menor")),"Bajo",IF(OR(AND(AT10="Rara Vez",AU10="Moderado"),AND(AT10="Improbable",AU10="Moderado"),AND(AT10="Posible",AU10="Menor"),AND(AT10="Probable",AU10="Insignificante")),"Moderado",IF(OR(AND(AT10="Rara Vez",AU10="Mayor"),AND(AT10="Improbable",AU10="Mayor"),AND(AT10="Posible",AU10="Moderado"),AND(AT10="Probable",AU10="Moderado"),AND(AT10="Probable",AU10="Menor"),AND(AT10="Casi seguro",AU10="Insignificante"),AND(AT10="Casi seguro",AU10="Menor")),"Alto",IF(OR(AND(AT10="Rara Vez",AU10="Catastrofico"),AND(AT10="Improbable",AU10="Catastrofico"),AND(AT10="Posible",AU10="Catastrofico"),AND(AT10="Posible",AU10="Mayor"),AND(AT10="Probable",AU10="Catastrofico"),AND(AT10="Probable",AU10="Mayor"),AND(AT10="Casi seguro",AU10="Moderado"),AND(AT10="Casi seguro",AU10="Mayor"),AND(AT10="Casi seguro",AU10="Catastrofico")),"Extremo",""))))</f>
        <v>Extremo</v>
      </c>
      <c r="AW10" s="357" t="str">
        <f>IF(AV10="","",IF(AV10="Extremo","Evitar el riesgo",IF(AV10="Alto","Compartir el riesgo",IF(AV10="Moderado","Reducir el riesgo",IF(AV10="Bajo","Reducir el riesgo")))))</f>
        <v>Evitar el riesgo</v>
      </c>
      <c r="AX10" s="353"/>
      <c r="AY10" s="347">
        <v>45292</v>
      </c>
      <c r="AZ10" s="347">
        <v>45657</v>
      </c>
      <c r="BA10" s="353"/>
      <c r="BB10" s="353" t="s">
        <v>76</v>
      </c>
      <c r="BC10" s="372" t="s">
        <v>209</v>
      </c>
    </row>
    <row r="11" spans="1:55" ht="106.5" customHeight="1">
      <c r="A11" s="373"/>
      <c r="B11" s="310"/>
      <c r="C11" s="360"/>
      <c r="D11" s="360"/>
      <c r="E11" s="360"/>
      <c r="F11" s="360"/>
      <c r="G11" s="360"/>
      <c r="H11" s="319"/>
      <c r="I11" s="360"/>
      <c r="J11" s="321"/>
      <c r="K11" s="317"/>
      <c r="L11" s="315"/>
      <c r="M11" s="346"/>
      <c r="N11" s="315"/>
      <c r="O11" s="316"/>
      <c r="P11" s="18">
        <v>1</v>
      </c>
      <c r="Q11" s="20" t="s">
        <v>210</v>
      </c>
      <c r="R11" s="21" t="s">
        <v>67</v>
      </c>
      <c r="S11" s="18">
        <f t="shared" ref="S11:S14" si="2">IF(R11="","",IF(R11="Asignado",15,IF(R11="No Asigando",0,)))</f>
        <v>15</v>
      </c>
      <c r="T11" s="21" t="s">
        <v>68</v>
      </c>
      <c r="U11" s="35">
        <f t="shared" ref="U11:U14" si="3">IF(T11="","",IF(T11="Adecuado",15,IF(T11="inadecuado",0,)))</f>
        <v>15</v>
      </c>
      <c r="V11" s="21" t="s">
        <v>69</v>
      </c>
      <c r="W11" s="35">
        <f t="shared" ref="W11:W14" si="4">IF(V11="","",IF(V11="Oportuna",15,IF(V11="inoportuna",0,)))</f>
        <v>15</v>
      </c>
      <c r="X11" s="21" t="s">
        <v>70</v>
      </c>
      <c r="Y11" s="35">
        <f t="shared" ref="Y11:Y14" si="5">IF(X11="","",IF(X11="Prevenir",15,IF(X11="Detectar",10,IF(X11="No es control",0,))))</f>
        <v>15</v>
      </c>
      <c r="Z11" s="21" t="s">
        <v>71</v>
      </c>
      <c r="AA11" s="35">
        <f t="shared" ref="AA11:AA14" si="6">IF(Z11="","",IF(Z11="Confiable",15,IF(Z11="No confiable",0,)))</f>
        <v>15</v>
      </c>
      <c r="AB11" s="21" t="s">
        <v>72</v>
      </c>
      <c r="AC11" s="35">
        <f t="shared" ref="AC11:AC14" si="7">IF(AB11="","",IF(AB11="Se investigan y resuelven oportunamente",15,IF(AB11="Nose investigan y resuelven oportunamente",0,)))</f>
        <v>15</v>
      </c>
      <c r="AD11" s="21" t="s">
        <v>73</v>
      </c>
      <c r="AE11" s="35">
        <f t="shared" ref="AE11:AE14" si="8">IF(AD11="","",IF(AD11="Completa",10,IF(AD11="Incompleta,No existe",5,)))</f>
        <v>10</v>
      </c>
      <c r="AF11" s="35">
        <f t="shared" ref="AF11:AF14" si="9">+S11+U11+W11+Y11+AA11+AC11+AE11</f>
        <v>100</v>
      </c>
      <c r="AG11" s="18" t="str">
        <f t="shared" ref="AG11:AG14" si="10">IF(AF11&lt;=0,"",IF(AF11=0,"NA",IF(AF11&lt;=85,"Debil",IF(AF11&lt;=95,"Moderado",IF(AF11&lt;=100,"Fuerte","Fuerte")))))</f>
        <v>Fuerte</v>
      </c>
      <c r="AH11" s="2" t="s">
        <v>74</v>
      </c>
      <c r="AI11" s="18" t="str">
        <f t="shared" ref="AI11:AI14" si="11">IF(AH11="","",IF(AH11="El control no se ejecuta por parte del responsable","Debil",IF(AH11="El control se ejecuta algunas veces por parte del responsable","Moderado",IF(AH11="El control se ejecuta de manera consistente por parte del responsable","Fuerte",IF(AH11="NA","NA","""")))))</f>
        <v>Fuerte</v>
      </c>
      <c r="AJ11" s="22" t="str">
        <f t="shared" si="0"/>
        <v>Fuerte</v>
      </c>
      <c r="AK11" s="19">
        <f t="shared" ref="AK11:AK14" si="12">IF(AJ11="","",IF(AJ11="Fuerte",100,IF(AJ11="Moderado",50,IF(AJ11="Debil",0,))))</f>
        <v>100</v>
      </c>
      <c r="AL11" s="18" t="str">
        <f t="shared" si="1"/>
        <v>No</v>
      </c>
      <c r="AM11" s="310"/>
      <c r="AN11" s="317"/>
      <c r="AO11" s="310"/>
      <c r="AP11" s="315"/>
      <c r="AQ11" s="339"/>
      <c r="AR11" s="342"/>
      <c r="AS11" s="344"/>
      <c r="AT11" s="315"/>
      <c r="AU11" s="315"/>
      <c r="AV11" s="329"/>
      <c r="AW11" s="358" t="str">
        <f t="shared" ref="AW11:AW14" si="13">IF(AV11="","",IF(AV11="El control no se ejecuta por parte del responsable","Debil",IF(AV11="El control se ejecuta algunas veces por parte del responsable","Moderado",IF(AV11="El control se ejecuta de manera consistente por parte del responsable","Fuerte","Fuerte"))))</f>
        <v/>
      </c>
      <c r="AX11" s="348"/>
      <c r="AY11" s="348"/>
      <c r="AZ11" s="348"/>
      <c r="BA11" s="348"/>
      <c r="BB11" s="348"/>
      <c r="BC11" s="373"/>
    </row>
    <row r="12" spans="1:55" ht="144">
      <c r="A12" s="373"/>
      <c r="B12" s="310"/>
      <c r="C12" s="360"/>
      <c r="D12" s="360"/>
      <c r="E12" s="360"/>
      <c r="F12" s="360"/>
      <c r="G12" s="360"/>
      <c r="H12" s="319"/>
      <c r="I12" s="360"/>
      <c r="J12" s="321"/>
      <c r="K12" s="317"/>
      <c r="L12" s="315"/>
      <c r="M12" s="346"/>
      <c r="N12" s="315"/>
      <c r="O12" s="316"/>
      <c r="P12" s="18">
        <v>1</v>
      </c>
      <c r="Q12" s="57" t="s">
        <v>211</v>
      </c>
      <c r="R12" s="21" t="s">
        <v>67</v>
      </c>
      <c r="S12" s="18">
        <f t="shared" si="2"/>
        <v>15</v>
      </c>
      <c r="T12" s="21" t="s">
        <v>68</v>
      </c>
      <c r="U12" s="35">
        <f t="shared" si="3"/>
        <v>15</v>
      </c>
      <c r="V12" s="21" t="s">
        <v>69</v>
      </c>
      <c r="W12" s="35">
        <f t="shared" si="4"/>
        <v>15</v>
      </c>
      <c r="X12" s="21" t="s">
        <v>70</v>
      </c>
      <c r="Y12" s="35">
        <f t="shared" si="5"/>
        <v>15</v>
      </c>
      <c r="Z12" s="21" t="s">
        <v>71</v>
      </c>
      <c r="AA12" s="35">
        <f t="shared" si="6"/>
        <v>15</v>
      </c>
      <c r="AB12" s="21" t="s">
        <v>72</v>
      </c>
      <c r="AC12" s="35">
        <f t="shared" si="7"/>
        <v>15</v>
      </c>
      <c r="AD12" s="21" t="s">
        <v>73</v>
      </c>
      <c r="AE12" s="35">
        <f t="shared" si="8"/>
        <v>10</v>
      </c>
      <c r="AF12" s="35">
        <f t="shared" si="9"/>
        <v>100</v>
      </c>
      <c r="AG12" s="18" t="str">
        <f t="shared" si="10"/>
        <v>Fuerte</v>
      </c>
      <c r="AH12" s="2" t="s">
        <v>74</v>
      </c>
      <c r="AI12" s="18" t="str">
        <f t="shared" si="11"/>
        <v>Fuerte</v>
      </c>
      <c r="AJ12" s="22" t="str">
        <f t="shared" si="0"/>
        <v>Fuerte</v>
      </c>
      <c r="AK12" s="19">
        <f t="shared" si="12"/>
        <v>100</v>
      </c>
      <c r="AL12" s="18" t="str">
        <f t="shared" si="1"/>
        <v>No</v>
      </c>
      <c r="AM12" s="310"/>
      <c r="AN12" s="317"/>
      <c r="AO12" s="310"/>
      <c r="AP12" s="315"/>
      <c r="AQ12" s="339"/>
      <c r="AR12" s="342"/>
      <c r="AS12" s="344"/>
      <c r="AT12" s="315"/>
      <c r="AU12" s="315"/>
      <c r="AV12" s="329"/>
      <c r="AW12" s="358" t="str">
        <f t="shared" si="13"/>
        <v/>
      </c>
      <c r="AX12" s="348"/>
      <c r="AY12" s="348"/>
      <c r="AZ12" s="348"/>
      <c r="BA12" s="348"/>
      <c r="BB12" s="348"/>
      <c r="BC12" s="373"/>
    </row>
    <row r="13" spans="1:55">
      <c r="A13" s="373"/>
      <c r="B13" s="310"/>
      <c r="C13" s="360"/>
      <c r="D13" s="360"/>
      <c r="E13" s="360"/>
      <c r="F13" s="360"/>
      <c r="G13" s="360"/>
      <c r="H13" s="319"/>
      <c r="I13" s="360"/>
      <c r="J13" s="321"/>
      <c r="K13" s="317"/>
      <c r="L13" s="315"/>
      <c r="M13" s="346"/>
      <c r="N13" s="315"/>
      <c r="O13" s="316"/>
      <c r="P13" s="18"/>
      <c r="Q13" s="3"/>
      <c r="R13" s="1" t="s">
        <v>63</v>
      </c>
      <c r="S13" s="3">
        <f t="shared" si="2"/>
        <v>0</v>
      </c>
      <c r="T13" s="1" t="s">
        <v>63</v>
      </c>
      <c r="U13" s="4">
        <f t="shared" si="3"/>
        <v>0</v>
      </c>
      <c r="V13" s="1" t="s">
        <v>63</v>
      </c>
      <c r="W13" s="4">
        <f t="shared" si="4"/>
        <v>0</v>
      </c>
      <c r="X13" s="1" t="s">
        <v>63</v>
      </c>
      <c r="Y13" s="4">
        <f t="shared" si="5"/>
        <v>0</v>
      </c>
      <c r="Z13" s="1" t="s">
        <v>63</v>
      </c>
      <c r="AA13" s="4">
        <f t="shared" si="6"/>
        <v>0</v>
      </c>
      <c r="AB13" s="1" t="s">
        <v>63</v>
      </c>
      <c r="AC13" s="4">
        <f t="shared" si="7"/>
        <v>0</v>
      </c>
      <c r="AD13" s="1" t="s">
        <v>63</v>
      </c>
      <c r="AE13" s="4">
        <f t="shared" si="8"/>
        <v>0</v>
      </c>
      <c r="AF13" s="4">
        <f t="shared" si="9"/>
        <v>0</v>
      </c>
      <c r="AG13" s="3" t="str">
        <f t="shared" si="10"/>
        <v/>
      </c>
      <c r="AH13" s="2" t="s">
        <v>63</v>
      </c>
      <c r="AI13" s="3" t="str">
        <f t="shared" si="11"/>
        <v>NA</v>
      </c>
      <c r="AJ13" s="5" t="str">
        <f t="shared" si="0"/>
        <v>NA</v>
      </c>
      <c r="AK13" s="6">
        <f t="shared" si="12"/>
        <v>0</v>
      </c>
      <c r="AL13" s="3" t="str">
        <f t="shared" si="1"/>
        <v>NA</v>
      </c>
      <c r="AM13" s="310"/>
      <c r="AN13" s="317"/>
      <c r="AO13" s="310"/>
      <c r="AP13" s="315"/>
      <c r="AQ13" s="339"/>
      <c r="AR13" s="342"/>
      <c r="AS13" s="344"/>
      <c r="AT13" s="315"/>
      <c r="AU13" s="315"/>
      <c r="AV13" s="329"/>
      <c r="AW13" s="358" t="str">
        <f t="shared" si="13"/>
        <v/>
      </c>
      <c r="AX13" s="348"/>
      <c r="AY13" s="348"/>
      <c r="AZ13" s="348"/>
      <c r="BA13" s="348"/>
      <c r="BB13" s="348"/>
      <c r="BC13" s="373"/>
    </row>
    <row r="14" spans="1:55">
      <c r="A14" s="374"/>
      <c r="B14" s="310"/>
      <c r="C14" s="360"/>
      <c r="D14" s="360"/>
      <c r="E14" s="360"/>
      <c r="F14" s="360"/>
      <c r="G14" s="360"/>
      <c r="H14" s="320"/>
      <c r="I14" s="360"/>
      <c r="J14" s="321"/>
      <c r="K14" s="317"/>
      <c r="L14" s="315"/>
      <c r="M14" s="346"/>
      <c r="N14" s="315"/>
      <c r="O14" s="316"/>
      <c r="P14" s="18"/>
      <c r="Q14" s="3"/>
      <c r="R14" s="1" t="s">
        <v>63</v>
      </c>
      <c r="S14" s="3">
        <f t="shared" si="2"/>
        <v>0</v>
      </c>
      <c r="T14" s="1" t="s">
        <v>63</v>
      </c>
      <c r="U14" s="4">
        <f t="shared" si="3"/>
        <v>0</v>
      </c>
      <c r="V14" s="1" t="s">
        <v>63</v>
      </c>
      <c r="W14" s="4">
        <f t="shared" si="4"/>
        <v>0</v>
      </c>
      <c r="X14" s="1" t="s">
        <v>63</v>
      </c>
      <c r="Y14" s="4">
        <f t="shared" si="5"/>
        <v>0</v>
      </c>
      <c r="Z14" s="1" t="s">
        <v>63</v>
      </c>
      <c r="AA14" s="4">
        <f t="shared" si="6"/>
        <v>0</v>
      </c>
      <c r="AB14" s="1" t="s">
        <v>63</v>
      </c>
      <c r="AC14" s="4">
        <f t="shared" si="7"/>
        <v>0</v>
      </c>
      <c r="AD14" s="1" t="s">
        <v>63</v>
      </c>
      <c r="AE14" s="4">
        <f t="shared" si="8"/>
        <v>0</v>
      </c>
      <c r="AF14" s="4">
        <f t="shared" si="9"/>
        <v>0</v>
      </c>
      <c r="AG14" s="3" t="str">
        <f t="shared" si="10"/>
        <v/>
      </c>
      <c r="AH14" s="2" t="s">
        <v>63</v>
      </c>
      <c r="AI14" s="3" t="str">
        <f t="shared" si="11"/>
        <v>NA</v>
      </c>
      <c r="AJ14" s="5" t="str">
        <f t="shared" si="0"/>
        <v>NA</v>
      </c>
      <c r="AK14" s="6">
        <f t="shared" si="12"/>
        <v>0</v>
      </c>
      <c r="AL14" s="3" t="str">
        <f t="shared" si="1"/>
        <v>NA</v>
      </c>
      <c r="AM14" s="310"/>
      <c r="AN14" s="317"/>
      <c r="AO14" s="310"/>
      <c r="AP14" s="315"/>
      <c r="AQ14" s="340"/>
      <c r="AR14" s="342"/>
      <c r="AS14" s="345"/>
      <c r="AT14" s="315"/>
      <c r="AU14" s="315"/>
      <c r="AV14" s="330"/>
      <c r="AW14" s="359" t="str">
        <f t="shared" si="13"/>
        <v/>
      </c>
      <c r="AX14" s="349"/>
      <c r="AY14" s="349"/>
      <c r="AZ14" s="349"/>
      <c r="BA14" s="349"/>
      <c r="BB14" s="349"/>
      <c r="BC14" s="374"/>
    </row>
    <row r="15" spans="1:55" ht="128">
      <c r="A15" s="372" t="s">
        <v>204</v>
      </c>
      <c r="B15" s="310">
        <v>2</v>
      </c>
      <c r="C15" s="360" t="s">
        <v>212</v>
      </c>
      <c r="D15" s="310" t="s">
        <v>89</v>
      </c>
      <c r="E15" s="310" t="s">
        <v>89</v>
      </c>
      <c r="F15" s="310" t="s">
        <v>89</v>
      </c>
      <c r="G15" s="310" t="s">
        <v>89</v>
      </c>
      <c r="H15" s="318" t="s">
        <v>54</v>
      </c>
      <c r="I15" s="360" t="s">
        <v>213</v>
      </c>
      <c r="J15" s="321" t="s">
        <v>75</v>
      </c>
      <c r="K15" s="317">
        <f>IF(J15="","",IF(J15="Mas de 1 vez al año",5,IF(J15="Al menos 1 vez en el ultimo año",4,IF(J15="Al menos 1 vez en los ultimos 2 años",3,IF(J15="Al menos 1 vez en los ultimos 5 años",2,IF(J15="No se ha presentado en los ultimos 5 años",1,))))))</f>
        <v>1</v>
      </c>
      <c r="L15" s="315" t="str">
        <f>IF(K15&lt;=0,"",IF(K15&lt;=1,"Rara Vez",IF(K15&lt;=2,"Improbable",IF(K15&lt;=3,"Posible",IF(K15&lt;=4,"Probable","Casi seguro")))))</f>
        <v>Rara Vez</v>
      </c>
      <c r="M15" s="346">
        <f>+'[6]PREGUNTAS DE IMPACTO'!F23</f>
        <v>17</v>
      </c>
      <c r="N15" s="315" t="str">
        <f>IF(M15&lt;=0,"",IF(M15&lt;=5,"Moderado",IF(M15&lt;=11,"Mayor",IF(M15&lt;=20,"Catastrofico","Catastrofico"))))</f>
        <v>Catastrofico</v>
      </c>
      <c r="O15" s="316" t="str">
        <f>IF(OR(AND(L15="RaraVez",N15="Insignificante"),AND(L15="Rara Vez",N15="Menor"),AND(L15="Improbable",N15="Insignificante"),AND(L15="Improbable",N15="Menor")),"Bajo",IF(OR(AND(L15="Rara Vez",N15="Moderado"),AND(L15="Improbable",N15="Moderado"),AND(L15="Posible",N15="Menor"),AND(L15="Probable",N15="Insignificante")),"Moderado",IF(OR(AND(L15="Rara Vez",N15="Mayor"),AND(L15="Improbable",N15="Mayor"),AND(L15="Posible",N15="Moderado"),AND(L15="Probable",N15="Moderado"),AND(L15="Probable",N15="Menor"),AND(L15="Casi seguro",N15="Insignificante"),AND(L15="Casi seguro",N15="Menor")),"Alto",IF(OR(AND(L15="Rara Vez",N15="Catastrofico"),AND(L15="Improbable",N15="Catastrofico"),AND(L15="Posible",N15="Catastrofico"),AND(L15="Posible",N15="Mayor"),AND(L15="Probable",N15="Catastrofico"),AND(L15="Probable",N15="Mayor"),AND(L15="Casi seguro",N15="Moderado"),AND(L15="Casi seguro",N15="Mayor"),AND(L15="Casi seguro",N15="Catastrofico")),"Extremo",""))))</f>
        <v>Extremo</v>
      </c>
      <c r="P15" s="18">
        <v>1</v>
      </c>
      <c r="Q15" s="20" t="s">
        <v>214</v>
      </c>
      <c r="R15" s="21" t="s">
        <v>67</v>
      </c>
      <c r="S15" s="18">
        <f>IF(R15="","",IF(R15="Asignado",15,IF(R15="No Asigando",0,)))</f>
        <v>15</v>
      </c>
      <c r="T15" s="21" t="s">
        <v>68</v>
      </c>
      <c r="U15" s="35">
        <f>IF(T15="","",IF(T15="Adecuado",15,IF(T15="inadecuado",0,)))</f>
        <v>15</v>
      </c>
      <c r="V15" s="21" t="s">
        <v>69</v>
      </c>
      <c r="W15" s="35">
        <f>IF(V15="","",IF(V15="Oportuna",15,IF(V15="inoportuna",0,)))</f>
        <v>15</v>
      </c>
      <c r="X15" s="21" t="s">
        <v>70</v>
      </c>
      <c r="Y15" s="35">
        <f>IF(X15="","",IF(X15="Prevenir",15,IF(X15="Detectar",10,IF(X15="No es control",0,))))</f>
        <v>15</v>
      </c>
      <c r="Z15" s="21" t="s">
        <v>71</v>
      </c>
      <c r="AA15" s="35">
        <f>IF(Z15="","",IF(Z15="Confiable",15,IF(Z15="No confiable",0,)))</f>
        <v>15</v>
      </c>
      <c r="AB15" s="21" t="s">
        <v>72</v>
      </c>
      <c r="AC15" s="35">
        <f>IF(AB15="","",IF(AB15="Se investigan y resuelven oportunamente",15,IF(AB15="Nose investigan y resuelven oportunamente",0,)))</f>
        <v>15</v>
      </c>
      <c r="AD15" s="21" t="s">
        <v>73</v>
      </c>
      <c r="AE15" s="35">
        <f>IF(AD15="","",IF(AD15="Completa",10,IF(AD15="Incompleta,No existe",5,)))</f>
        <v>10</v>
      </c>
      <c r="AF15" s="35">
        <f>+S15+U15+W15+Y15+AA15+AC15+AE15</f>
        <v>100</v>
      </c>
      <c r="AG15" s="18" t="str">
        <f>IF(AF15&lt;=0,"",IF(AF15=0,"NA",IF(AF15&lt;=85,"Debil",IF(AF15&lt;=95,"Moderado",IF(AF15&lt;=100,"Fuerte","Fuerte")))))</f>
        <v>Fuerte</v>
      </c>
      <c r="AH15" s="2" t="s">
        <v>74</v>
      </c>
      <c r="AI15" s="18" t="str">
        <f>IF(AH15="","",IF(AH15="El control no se ejecuta por parte del responsable","Debil",IF(AH15="El control se ejecuta algunas veces por parte del responsable","Moderado",IF(AH15="El control se ejecuta de manera consistente por parte del responsable","Fuerte",IF(AH15="NA","NA","""")))))</f>
        <v>Fuerte</v>
      </c>
      <c r="AJ15" s="22" t="str">
        <f t="shared" si="0"/>
        <v>Fuerte</v>
      </c>
      <c r="AK15" s="19">
        <f>IF(AJ15="","",IF(AJ15="Fuerte",100,IF(AJ15="Moderado",50,IF(AJ15="Debil",0,))))</f>
        <v>100</v>
      </c>
      <c r="AL15" s="18" t="str">
        <f t="shared" si="1"/>
        <v>No</v>
      </c>
      <c r="AM15" s="310">
        <f>COUNTA(P15,P16,P17,P18,P19)</f>
        <v>2</v>
      </c>
      <c r="AN15" s="317">
        <f>(+AK15+AK16+AK17+AK18+AK19)/AM15</f>
        <v>100</v>
      </c>
      <c r="AO15" s="310" t="str">
        <f>IF(AN15&lt;0,"",IF(AN15&lt;50,"Debil",IF(AN15&lt;=99,"Moderado",IF(AN15&lt;=100,"Fuerte","Fuerte"))))</f>
        <v>Fuerte</v>
      </c>
      <c r="AP15" s="315" t="s">
        <v>26</v>
      </c>
      <c r="AQ15" s="338" t="str">
        <f>IF(OR(AND(AO15="Fuerte",AP15="directamente")),"2",IF(OR(AND(AO15="Fuerte",AP15="no disminuye")),"0",IF(OR(AND(AO15="Moderado",AP15="directamente")),"1",IF(OR(AND(AO15="Moderado",AP15="no disminuye")),"0",IF(OR(AND(AO15="Debil",AP15="directamente")),"0",IF(OR(AND(AO15="Debil",AP15="no disminuye")),"0",""))))))</f>
        <v>2</v>
      </c>
      <c r="AR15" s="341">
        <f>+K15-AQ15</f>
        <v>-1</v>
      </c>
      <c r="AS15" s="343">
        <f>+K15-AQ15</f>
        <v>-1</v>
      </c>
      <c r="AT15" s="315" t="str">
        <f>IF(AR15&lt;-1,"",IF(AR15&lt;=1,"Rara Vez",IF(AR15&lt;=2,"Improbable",IF(AR15&lt;=3,"Posible",IF(AR15&lt;=4,"Probable","Casi seguro")))))</f>
        <v>Rara Vez</v>
      </c>
      <c r="AU15" s="315" t="str">
        <f>IF(M15&lt;=0,"",IF(M15&lt;=5,"Moderado",IF(M15&lt;=11,"Mayor",IF(M15&lt;=20,"Catastrofico","Catastrofico"))))</f>
        <v>Catastrofico</v>
      </c>
      <c r="AV15" s="328" t="str">
        <f>IF(OR(AND(AT15="RaraVez",AU15="Insignificante"),AND(AT15="Rara Vez",AU15="Menor"),AND(AT15="Improbable",AU15="Insignificante"),AND(AT15="Improbable",AU15="Menor")),"Bajo",IF(OR(AND(AT15="Rara Vez",AU15="Moderado"),AND(AT15="Improbable",AU15="Moderado"),AND(AT15="Posible",AU15="Menor"),AND(AT15="Probable",AU15="Insignificante")),"Moderado",IF(OR(AND(AT15="Rara Vez",AU15="Mayor"),AND(AT15="Improbable",AU15="Mayor"),AND(AT15="Posible",AU15="Moderado"),AND(AT15="Probable",AU15="Moderado"),AND(AT15="Probable",AU15="Menor"),AND(AT15="Casi seguro",AU15="Insignificante"),AND(AT15="Casi seguro",AU15="Menor")),"Alto",IF(OR(AND(AT15="Rara Vez",AU15="Catastrofico"),AND(AT15="Improbable",AU15="Catastrofico"),AND(AT15="Posible",AU15="Catastrofico"),AND(AT15="Posible",AU15="Mayor"),AND(AT15="Probable",AU15="Catastrofico"),AND(AT15="Probable",AU15="Mayor"),AND(AT15="Casi seguro",AU15="Moderado"),AND(AT15="Casi seguro",AU15="Mayor"),AND(AT15="Casi seguro",AU15="Catastrofico")),"Extremo",""))))</f>
        <v>Extremo</v>
      </c>
      <c r="AW15" s="357" t="str">
        <f>IF(AV15="","",IF(AV15="Extremo","Evitar el riesgo",IF(AV15="Alto","Compartir el riesgo",IF(AV15="Moderado","Reducir el riesgo",IF(AV15="Bajo","Reducir el riesgo")))))</f>
        <v>Evitar el riesgo</v>
      </c>
      <c r="AX15" s="369"/>
      <c r="AY15" s="347">
        <v>45292</v>
      </c>
      <c r="AZ15" s="347">
        <v>45657</v>
      </c>
      <c r="BA15" s="369"/>
      <c r="BB15" s="353" t="s">
        <v>76</v>
      </c>
      <c r="BC15" s="372" t="s">
        <v>209</v>
      </c>
    </row>
    <row r="16" spans="1:55" ht="144">
      <c r="A16" s="373"/>
      <c r="B16" s="310"/>
      <c r="C16" s="360"/>
      <c r="D16" s="310"/>
      <c r="E16" s="310"/>
      <c r="F16" s="310"/>
      <c r="G16" s="310"/>
      <c r="H16" s="319"/>
      <c r="I16" s="360"/>
      <c r="J16" s="321"/>
      <c r="K16" s="317"/>
      <c r="L16" s="315"/>
      <c r="M16" s="346"/>
      <c r="N16" s="315"/>
      <c r="O16" s="316"/>
      <c r="P16" s="18">
        <v>2</v>
      </c>
      <c r="Q16" s="57" t="s">
        <v>211</v>
      </c>
      <c r="R16" s="21" t="s">
        <v>67</v>
      </c>
      <c r="S16" s="18">
        <f t="shared" ref="S16:S19" si="14">IF(R16="","",IF(R16="Asignado",15,IF(R16="No Asigando",0,)))</f>
        <v>15</v>
      </c>
      <c r="T16" s="21" t="s">
        <v>68</v>
      </c>
      <c r="U16" s="35">
        <f t="shared" ref="U16:U19" si="15">IF(T16="","",IF(T16="Adecuado",15,IF(T16="inadecuado",0,)))</f>
        <v>15</v>
      </c>
      <c r="V16" s="21" t="s">
        <v>69</v>
      </c>
      <c r="W16" s="35">
        <f t="shared" ref="W16:W19" si="16">IF(V16="","",IF(V16="Oportuna",15,IF(V16="inoportuna",0,)))</f>
        <v>15</v>
      </c>
      <c r="X16" s="21" t="s">
        <v>70</v>
      </c>
      <c r="Y16" s="35">
        <f t="shared" ref="Y16:Y19" si="17">IF(X16="","",IF(X16="Prevenir",15,IF(X16="Detectar",10,IF(X16="No es control",0,))))</f>
        <v>15</v>
      </c>
      <c r="Z16" s="21" t="s">
        <v>71</v>
      </c>
      <c r="AA16" s="35">
        <f t="shared" ref="AA16:AA19" si="18">IF(Z16="","",IF(Z16="Confiable",15,IF(Z16="No confiable",0,)))</f>
        <v>15</v>
      </c>
      <c r="AB16" s="21" t="s">
        <v>72</v>
      </c>
      <c r="AC16" s="35">
        <f t="shared" ref="AC16:AC19" si="19">IF(AB16="","",IF(AB16="Se investigan y resuelven oportunamente",15,IF(AB16="Nose investigan y resuelven oportunamente",0,)))</f>
        <v>15</v>
      </c>
      <c r="AD16" s="21" t="s">
        <v>73</v>
      </c>
      <c r="AE16" s="35">
        <f t="shared" ref="AE16:AE19" si="20">IF(AD16="","",IF(AD16="Completa",10,IF(AD16="Incompleta,No existe",5,)))</f>
        <v>10</v>
      </c>
      <c r="AF16" s="35">
        <f t="shared" ref="AF16:AF19" si="21">+S16+U16+W16+Y16+AA16+AC16+AE16</f>
        <v>100</v>
      </c>
      <c r="AG16" s="18" t="str">
        <f t="shared" ref="AG16:AG19" si="22">IF(AF16&lt;=0,"",IF(AF16=0,"NA",IF(AF16&lt;=85,"Debil",IF(AF16&lt;=95,"Moderado",IF(AF16&lt;=100,"Fuerte","Fuerte")))))</f>
        <v>Fuerte</v>
      </c>
      <c r="AH16" s="2" t="s">
        <v>74</v>
      </c>
      <c r="AI16" s="18" t="str">
        <f t="shared" ref="AI16:AI19" si="23">IF(AH16="","",IF(AH16="El control no se ejecuta por parte del responsable","Debil",IF(AH16="El control se ejecuta algunas veces por parte del responsable","Moderado",IF(AH16="El control se ejecuta de manera consistente por parte del responsable","Fuerte",IF(AH16="NA","NA","""")))))</f>
        <v>Fuerte</v>
      </c>
      <c r="AJ16" s="22" t="str">
        <f t="shared" si="0"/>
        <v>Fuerte</v>
      </c>
      <c r="AK16" s="19">
        <f t="shared" ref="AK16:AK19" si="24">IF(AJ16="","",IF(AJ16="Fuerte",100,IF(AJ16="Moderado",50,IF(AJ16="Debil",0,))))</f>
        <v>100</v>
      </c>
      <c r="AL16" s="18" t="str">
        <f t="shared" si="1"/>
        <v>No</v>
      </c>
      <c r="AM16" s="310"/>
      <c r="AN16" s="317"/>
      <c r="AO16" s="310"/>
      <c r="AP16" s="315"/>
      <c r="AQ16" s="339"/>
      <c r="AR16" s="484"/>
      <c r="AS16" s="344"/>
      <c r="AT16" s="315"/>
      <c r="AU16" s="315"/>
      <c r="AV16" s="329"/>
      <c r="AW16" s="358" t="str">
        <f t="shared" ref="AW16:AW19" si="25">IF(AV16="","",IF(AV16="El control no se ejecuta por parte del responsable","Debil",IF(AV16="El control se ejecuta algunas veces por parte del responsable","Moderado",IF(AV16="El control se ejecuta de manera consistente por parte del responsable","Fuerte","Fuerte"))))</f>
        <v/>
      </c>
      <c r="AX16" s="370"/>
      <c r="AY16" s="348"/>
      <c r="AZ16" s="348"/>
      <c r="BA16" s="370"/>
      <c r="BB16" s="348"/>
      <c r="BC16" s="373"/>
    </row>
    <row r="17" spans="1:55">
      <c r="A17" s="373"/>
      <c r="B17" s="310"/>
      <c r="C17" s="360"/>
      <c r="D17" s="310"/>
      <c r="E17" s="310"/>
      <c r="F17" s="310"/>
      <c r="G17" s="310"/>
      <c r="H17" s="319"/>
      <c r="I17" s="360"/>
      <c r="J17" s="321"/>
      <c r="K17" s="317"/>
      <c r="L17" s="315"/>
      <c r="M17" s="346"/>
      <c r="N17" s="315"/>
      <c r="O17" s="316"/>
      <c r="P17" s="18"/>
      <c r="Q17" s="18"/>
      <c r="R17" s="21" t="s">
        <v>63</v>
      </c>
      <c r="S17" s="18">
        <f t="shared" si="14"/>
        <v>0</v>
      </c>
      <c r="T17" s="21" t="s">
        <v>63</v>
      </c>
      <c r="U17" s="35">
        <f t="shared" si="15"/>
        <v>0</v>
      </c>
      <c r="V17" s="21" t="s">
        <v>63</v>
      </c>
      <c r="W17" s="35">
        <f t="shared" si="16"/>
        <v>0</v>
      </c>
      <c r="X17" s="21" t="s">
        <v>63</v>
      </c>
      <c r="Y17" s="35">
        <f t="shared" si="17"/>
        <v>0</v>
      </c>
      <c r="Z17" s="21" t="s">
        <v>63</v>
      </c>
      <c r="AA17" s="35">
        <f t="shared" si="18"/>
        <v>0</v>
      </c>
      <c r="AB17" s="21" t="s">
        <v>63</v>
      </c>
      <c r="AC17" s="35">
        <f t="shared" si="19"/>
        <v>0</v>
      </c>
      <c r="AD17" s="21" t="s">
        <v>63</v>
      </c>
      <c r="AE17" s="35">
        <f t="shared" si="20"/>
        <v>0</v>
      </c>
      <c r="AF17" s="35">
        <f t="shared" si="21"/>
        <v>0</v>
      </c>
      <c r="AG17" s="18" t="str">
        <f t="shared" si="22"/>
        <v/>
      </c>
      <c r="AH17" s="2" t="s">
        <v>63</v>
      </c>
      <c r="AI17" s="18" t="str">
        <f t="shared" si="23"/>
        <v>NA</v>
      </c>
      <c r="AJ17" s="22" t="str">
        <f t="shared" si="0"/>
        <v>NA</v>
      </c>
      <c r="AK17" s="19">
        <f t="shared" si="24"/>
        <v>0</v>
      </c>
      <c r="AL17" s="18" t="str">
        <f t="shared" si="1"/>
        <v>NA</v>
      </c>
      <c r="AM17" s="310"/>
      <c r="AN17" s="317"/>
      <c r="AO17" s="310"/>
      <c r="AP17" s="315"/>
      <c r="AQ17" s="339"/>
      <c r="AR17" s="484"/>
      <c r="AS17" s="344"/>
      <c r="AT17" s="315"/>
      <c r="AU17" s="315"/>
      <c r="AV17" s="329"/>
      <c r="AW17" s="358" t="str">
        <f t="shared" si="25"/>
        <v/>
      </c>
      <c r="AX17" s="370"/>
      <c r="AY17" s="348"/>
      <c r="AZ17" s="348"/>
      <c r="BA17" s="370"/>
      <c r="BB17" s="348"/>
      <c r="BC17" s="373"/>
    </row>
    <row r="18" spans="1:55">
      <c r="A18" s="373"/>
      <c r="B18" s="310"/>
      <c r="C18" s="360"/>
      <c r="D18" s="310"/>
      <c r="E18" s="310"/>
      <c r="F18" s="310"/>
      <c r="G18" s="310"/>
      <c r="H18" s="319"/>
      <c r="I18" s="360"/>
      <c r="J18" s="321"/>
      <c r="K18" s="317"/>
      <c r="L18" s="315"/>
      <c r="M18" s="346"/>
      <c r="N18" s="315"/>
      <c r="O18" s="316"/>
      <c r="P18" s="18"/>
      <c r="Q18" s="18"/>
      <c r="R18" s="21" t="s">
        <v>63</v>
      </c>
      <c r="S18" s="18">
        <f t="shared" si="14"/>
        <v>0</v>
      </c>
      <c r="T18" s="21" t="s">
        <v>63</v>
      </c>
      <c r="U18" s="35">
        <f t="shared" si="15"/>
        <v>0</v>
      </c>
      <c r="V18" s="21" t="s">
        <v>63</v>
      </c>
      <c r="W18" s="35">
        <f t="shared" si="16"/>
        <v>0</v>
      </c>
      <c r="X18" s="21" t="s">
        <v>63</v>
      </c>
      <c r="Y18" s="35">
        <f t="shared" si="17"/>
        <v>0</v>
      </c>
      <c r="Z18" s="21" t="s">
        <v>63</v>
      </c>
      <c r="AA18" s="35">
        <f t="shared" si="18"/>
        <v>0</v>
      </c>
      <c r="AB18" s="21" t="s">
        <v>63</v>
      </c>
      <c r="AC18" s="35">
        <f t="shared" si="19"/>
        <v>0</v>
      </c>
      <c r="AD18" s="21" t="s">
        <v>63</v>
      </c>
      <c r="AE18" s="35">
        <f t="shared" si="20"/>
        <v>0</v>
      </c>
      <c r="AF18" s="35">
        <f t="shared" si="21"/>
        <v>0</v>
      </c>
      <c r="AG18" s="18" t="str">
        <f t="shared" si="22"/>
        <v/>
      </c>
      <c r="AH18" s="2" t="s">
        <v>63</v>
      </c>
      <c r="AI18" s="18" t="str">
        <f t="shared" si="23"/>
        <v>NA</v>
      </c>
      <c r="AJ18" s="22" t="str">
        <f t="shared" si="0"/>
        <v>NA</v>
      </c>
      <c r="AK18" s="19">
        <f t="shared" si="24"/>
        <v>0</v>
      </c>
      <c r="AL18" s="18" t="str">
        <f t="shared" si="1"/>
        <v>NA</v>
      </c>
      <c r="AM18" s="310"/>
      <c r="AN18" s="317"/>
      <c r="AO18" s="310"/>
      <c r="AP18" s="315"/>
      <c r="AQ18" s="339"/>
      <c r="AR18" s="484"/>
      <c r="AS18" s="344"/>
      <c r="AT18" s="315"/>
      <c r="AU18" s="315"/>
      <c r="AV18" s="329"/>
      <c r="AW18" s="358" t="str">
        <f t="shared" si="25"/>
        <v/>
      </c>
      <c r="AX18" s="370"/>
      <c r="AY18" s="348"/>
      <c r="AZ18" s="348"/>
      <c r="BA18" s="370"/>
      <c r="BB18" s="348"/>
      <c r="BC18" s="373"/>
    </row>
    <row r="19" spans="1:55">
      <c r="A19" s="374"/>
      <c r="B19" s="310"/>
      <c r="C19" s="360"/>
      <c r="D19" s="310"/>
      <c r="E19" s="310"/>
      <c r="F19" s="310"/>
      <c r="G19" s="310"/>
      <c r="H19" s="320"/>
      <c r="I19" s="360"/>
      <c r="J19" s="321"/>
      <c r="K19" s="317"/>
      <c r="L19" s="315"/>
      <c r="M19" s="346"/>
      <c r="N19" s="315"/>
      <c r="O19" s="316"/>
      <c r="P19" s="18"/>
      <c r="Q19" s="18"/>
      <c r="R19" s="21" t="s">
        <v>63</v>
      </c>
      <c r="S19" s="18">
        <f t="shared" si="14"/>
        <v>0</v>
      </c>
      <c r="T19" s="21" t="s">
        <v>63</v>
      </c>
      <c r="U19" s="35">
        <f t="shared" si="15"/>
        <v>0</v>
      </c>
      <c r="V19" s="21" t="s">
        <v>63</v>
      </c>
      <c r="W19" s="35">
        <f t="shared" si="16"/>
        <v>0</v>
      </c>
      <c r="X19" s="21" t="s">
        <v>63</v>
      </c>
      <c r="Y19" s="35">
        <f t="shared" si="17"/>
        <v>0</v>
      </c>
      <c r="Z19" s="21" t="s">
        <v>63</v>
      </c>
      <c r="AA19" s="35">
        <f t="shared" si="18"/>
        <v>0</v>
      </c>
      <c r="AB19" s="21" t="s">
        <v>63</v>
      </c>
      <c r="AC19" s="35">
        <f t="shared" si="19"/>
        <v>0</v>
      </c>
      <c r="AD19" s="21" t="s">
        <v>63</v>
      </c>
      <c r="AE19" s="35">
        <f t="shared" si="20"/>
        <v>0</v>
      </c>
      <c r="AF19" s="35">
        <f t="shared" si="21"/>
        <v>0</v>
      </c>
      <c r="AG19" s="18" t="str">
        <f t="shared" si="22"/>
        <v/>
      </c>
      <c r="AH19" s="2" t="s">
        <v>63</v>
      </c>
      <c r="AI19" s="18" t="str">
        <f t="shared" si="23"/>
        <v>NA</v>
      </c>
      <c r="AJ19" s="22" t="str">
        <f t="shared" si="0"/>
        <v>NA</v>
      </c>
      <c r="AK19" s="19">
        <f t="shared" si="24"/>
        <v>0</v>
      </c>
      <c r="AL19" s="18" t="str">
        <f t="shared" si="1"/>
        <v>NA</v>
      </c>
      <c r="AM19" s="310"/>
      <c r="AN19" s="317"/>
      <c r="AO19" s="310"/>
      <c r="AP19" s="315"/>
      <c r="AQ19" s="340"/>
      <c r="AR19" s="484"/>
      <c r="AS19" s="345"/>
      <c r="AT19" s="315"/>
      <c r="AU19" s="315"/>
      <c r="AV19" s="330"/>
      <c r="AW19" s="359" t="str">
        <f t="shared" si="25"/>
        <v/>
      </c>
      <c r="AX19" s="371"/>
      <c r="AY19" s="349"/>
      <c r="AZ19" s="349"/>
      <c r="BA19" s="371"/>
      <c r="BB19" s="349"/>
      <c r="BC19" s="374"/>
    </row>
    <row r="20" spans="1:55" ht="160">
      <c r="A20" s="372" t="s">
        <v>204</v>
      </c>
      <c r="B20" s="310">
        <v>3</v>
      </c>
      <c r="C20" s="360" t="s">
        <v>215</v>
      </c>
      <c r="D20" s="310" t="s">
        <v>89</v>
      </c>
      <c r="E20" s="310" t="s">
        <v>89</v>
      </c>
      <c r="F20" s="310" t="s">
        <v>89</v>
      </c>
      <c r="G20" s="310" t="s">
        <v>89</v>
      </c>
      <c r="H20" s="318" t="s">
        <v>54</v>
      </c>
      <c r="I20" s="360" t="s">
        <v>207</v>
      </c>
      <c r="J20" s="321" t="s">
        <v>75</v>
      </c>
      <c r="K20" s="317">
        <f>IF(J20="","",IF(J20="Mas de 1 vez al año",5,IF(J20="Al menos 1 vez en el ultimo año",4,IF(J20="Al menos 1 vez en los ultimos 2 años",3,IF(J20="Al menos 1 vez en los ultimos 5 años",2,IF(J20="No se ha presentado en los ultimos 5 años",1,))))))</f>
        <v>1</v>
      </c>
      <c r="L20" s="315" t="str">
        <f>IF(K20&lt;=0,"",IF(K20&lt;=1,"Rara Vez",IF(K20&lt;=2,"Improbable",IF(K20&lt;=3,"Posible",IF(K20&lt;=4,"Probable","Casi seguro")))))</f>
        <v>Rara Vez</v>
      </c>
      <c r="M20" s="346">
        <v>18</v>
      </c>
      <c r="N20" s="315" t="str">
        <f>IF(M20&lt;=0,"",IF(M20&lt;=5,"Moderado",IF(M20&lt;=11,"Mayor",IF(M20&lt;=20,"Catastrofico","Catastrofico"))))</f>
        <v>Catastrofico</v>
      </c>
      <c r="O20" s="316" t="str">
        <f>IF(OR(AND(L20="RaraVez",N20="Insignificante"),AND(L20="Rara Vez",N20="Menor"),AND(L20="Improbable",N20="Insignificante"),AND(L20="Improbable",N20="Menor")),"Bajo",IF(OR(AND(L20="Rara Vez",N20="Moderado"),AND(L20="Improbable",N20="Moderado"),AND(L20="Posible",N20="Menor"),AND(L20="Probable",N20="Insignificante")),"Moderado",IF(OR(AND(L20="Rara Vez",N20="Mayor"),AND(L20="Improbable",N20="Mayor"),AND(L20="Posible",N20="Moderado"),AND(L20="Probable",N20="Moderado"),AND(L20="Probable",N20="Menor"),AND(L20="Casi seguro",N20="Insignificante"),AND(L20="Casi seguro",N20="Menor")),"Alto",IF(OR(AND(L20="Rara Vez",N20="Catastrofico"),AND(L20="Improbable",N20="Catastrofico"),AND(L20="Posible",N20="Catastrofico"),AND(L20="Posible",N20="Mayor"),AND(L20="Probable",N20="Catastrofico"),AND(L20="Probable",N20="Mayor"),AND(L20="Casi seguro",N20="Moderado"),AND(L20="Casi seguro",N20="Mayor"),AND(L20="Casi seguro",N20="Catastrofico")),"Extremo",""))))</f>
        <v>Extremo</v>
      </c>
      <c r="P20" s="18">
        <v>1</v>
      </c>
      <c r="Q20" s="20" t="s">
        <v>216</v>
      </c>
      <c r="R20" s="21" t="s">
        <v>67</v>
      </c>
      <c r="S20" s="18">
        <f>IF(R20="","",IF(R20="Asignado",15,IF(R20="No Asigando",0,)))</f>
        <v>15</v>
      </c>
      <c r="T20" s="21" t="s">
        <v>68</v>
      </c>
      <c r="U20" s="35">
        <f>IF(T20="","",IF(T20="Adecuado",15,IF(T20="inadecuado",0,)))</f>
        <v>15</v>
      </c>
      <c r="V20" s="21" t="s">
        <v>69</v>
      </c>
      <c r="W20" s="35">
        <f>IF(V20="","",IF(V20="Oportuna",15,IF(V20="inoportuna",0,)))</f>
        <v>15</v>
      </c>
      <c r="X20" s="21" t="s">
        <v>70</v>
      </c>
      <c r="Y20" s="35">
        <f>IF(X20="","",IF(X20="Prevenir",15,IF(X20="Detectar",10,IF(X20="No es control",0,))))</f>
        <v>15</v>
      </c>
      <c r="Z20" s="21" t="s">
        <v>71</v>
      </c>
      <c r="AA20" s="35">
        <f>IF(Z20="","",IF(Z20="Confiable",15,IF(Z20="No confiable",0,)))</f>
        <v>15</v>
      </c>
      <c r="AB20" s="21" t="s">
        <v>72</v>
      </c>
      <c r="AC20" s="35">
        <f>IF(AB20="","",IF(AB20="Se investigan y resuelven oportunamente",15,IF(AB20="Nose investigan y resuelven oportunamente",0,)))</f>
        <v>15</v>
      </c>
      <c r="AD20" s="21" t="s">
        <v>73</v>
      </c>
      <c r="AE20" s="35">
        <f>IF(AD20="","",IF(AD20="Completa",10,IF(AD20="Incompleta,No existe",5,)))</f>
        <v>10</v>
      </c>
      <c r="AF20" s="35">
        <f>+S20+U20+W20+Y20+AA20+AC20+AE20</f>
        <v>100</v>
      </c>
      <c r="AG20" s="18" t="str">
        <f>IF(AF20&lt;=0,"",IF(AF20=0,"NA",IF(AF20&lt;=85,"Debil",IF(AF20&lt;=95,"Moderado",IF(AF20&lt;=100,"Fuerte","Fuerte")))))</f>
        <v>Fuerte</v>
      </c>
      <c r="AH20" s="2" t="s">
        <v>74</v>
      </c>
      <c r="AI20" s="18" t="str">
        <f>IF(AH20="","",IF(AH20="El control no se ejecuta por parte del responsable","Debil",IF(AH20="El control se ejecuta algunas veces por parte del responsable","Moderado",IF(AH20="El control se ejecuta de manera consistente por parte del responsable","Fuerte",IF(AH20="NA","NA","""")))))</f>
        <v>Fuerte</v>
      </c>
      <c r="AJ20" s="22" t="str">
        <f t="shared" si="0"/>
        <v>Fuerte</v>
      </c>
      <c r="AK20" s="19">
        <f>IF(AJ20="","",IF(AJ20="Fuerte",100,IF(AJ20="Moderado",50,IF(AJ20="Debil",0,))))</f>
        <v>100</v>
      </c>
      <c r="AL20" s="18" t="str">
        <f t="shared" si="1"/>
        <v>No</v>
      </c>
      <c r="AM20" s="310">
        <f>COUNTA(P20,P21,P22,P23,P24)</f>
        <v>2</v>
      </c>
      <c r="AN20" s="317">
        <f>(+AK20+AK21+AK22+AK23+AK24)/AM20</f>
        <v>100</v>
      </c>
      <c r="AO20" s="310" t="str">
        <f>IF(AN20&lt;0,"",IF(AN20&lt;50,"Debil",IF(AN20&lt;=99,"Moderado",IF(AN20&lt;=100,"Fuerte","Fuerte"))))</f>
        <v>Fuerte</v>
      </c>
      <c r="AP20" s="315" t="s">
        <v>26</v>
      </c>
      <c r="AQ20" s="338" t="str">
        <f>IF(OR(AND(AO20="Fuerte",AP20="directamente")),"2",IF(OR(AND(AO20="Fuerte",AP20="no disminuye")),"0",IF(OR(AND(AO20="Moderado",AP20="directamente")),"1",IF(OR(AND(AO20="Moderado",AP20="no disminuye")),"0",IF(OR(AND(AO20="Debil",AP20="directamente")),"0",IF(OR(AND(AO20="Debil",AP20="no disminuye")),"0",""))))))</f>
        <v>2</v>
      </c>
      <c r="AR20" s="341">
        <f>+K20-AQ20</f>
        <v>-1</v>
      </c>
      <c r="AS20" s="343">
        <f>+K20-AQ20</f>
        <v>-1</v>
      </c>
      <c r="AT20" s="315" t="str">
        <f>IF(AR20&lt;-1,"",IF(AR20&lt;=1,"Rara Vez",IF(AR20&lt;=2,"Improbable",IF(AR20&lt;=3,"Posible",IF(AR20&lt;=4,"Probable","Casi seguro")))))</f>
        <v>Rara Vez</v>
      </c>
      <c r="AU20" s="315" t="str">
        <f>IF(M20&lt;=0,"",IF(M20&lt;=5,"Moderado",IF(M20&lt;=11,"Mayor",IF(M20&lt;=20,"Catastrofico","Catastrofico"))))</f>
        <v>Catastrofico</v>
      </c>
      <c r="AV20" s="328" t="str">
        <f>IF(OR(AND(AT20="RaraVez",AU20="Insignificante"),AND(AT20="Rara Vez",AU20="Menor"),AND(AT20="Improbable",AU20="Insignificante"),AND(AT20="Improbable",AU20="Menor")),"Bajo",IF(OR(AND(AT20="Rara Vez",AU20="Moderado"),AND(AT20="Improbable",AU20="Moderado"),AND(AT20="Posible",AU20="Menor"),AND(AT20="Probable",AU20="Insignificante")),"Moderado",IF(OR(AND(AT20="Rara Vez",AU20="Mayor"),AND(AT20="Improbable",AU20="Mayor"),AND(AT20="Posible",AU20="Moderado"),AND(AT20="Probable",AU20="Moderado"),AND(AT20="Probable",AU20="Menor"),AND(AT20="Casi seguro",AU20="Insignificante"),AND(AT20="Casi seguro",AU20="Menor")),"Alto",IF(OR(AND(AT20="Rara Vez",AU20="Catastrofico"),AND(AT20="Improbable",AU20="Catastrofico"),AND(AT20="Posible",AU20="Catastrofico"),AND(AT20="Posible",AU20="Mayor"),AND(AT20="Probable",AU20="Catastrofico"),AND(AT20="Probable",AU20="Mayor"),AND(AT20="Casi seguro",AU20="Moderado"),AND(AT20="Casi seguro",AU20="Mayor"),AND(AT20="Casi seguro",AU20="Catastrofico")),"Extremo",""))))</f>
        <v>Extremo</v>
      </c>
      <c r="AW20" s="357" t="str">
        <f>IF(AV20="","",IF(AV20="Extremo","Evitar el riesgo",IF(AV20="Alto","Compartir el riesgo",IF(AV20="Moderado","Reducir el riesgo",IF(AV20="Bajo","Reducir el riesgo")))))</f>
        <v>Evitar el riesgo</v>
      </c>
      <c r="AX20" s="369"/>
      <c r="AY20" s="347">
        <v>45292</v>
      </c>
      <c r="AZ20" s="347">
        <v>45657</v>
      </c>
      <c r="BA20" s="369"/>
      <c r="BB20" s="353" t="s">
        <v>76</v>
      </c>
      <c r="BC20" s="372" t="s">
        <v>209</v>
      </c>
    </row>
    <row r="21" spans="1:55" ht="144">
      <c r="A21" s="373"/>
      <c r="B21" s="310"/>
      <c r="C21" s="360"/>
      <c r="D21" s="310"/>
      <c r="E21" s="310"/>
      <c r="F21" s="310"/>
      <c r="G21" s="310"/>
      <c r="H21" s="319"/>
      <c r="I21" s="360"/>
      <c r="J21" s="321"/>
      <c r="K21" s="317"/>
      <c r="L21" s="315"/>
      <c r="M21" s="346"/>
      <c r="N21" s="315"/>
      <c r="O21" s="316"/>
      <c r="P21" s="18">
        <v>2</v>
      </c>
      <c r="Q21" s="57" t="s">
        <v>211</v>
      </c>
      <c r="R21" s="21" t="s">
        <v>67</v>
      </c>
      <c r="S21" s="18">
        <f t="shared" ref="S21:S24" si="26">IF(R21="","",IF(R21="Asignado",15,IF(R21="No Asigando",0,)))</f>
        <v>15</v>
      </c>
      <c r="T21" s="21" t="s">
        <v>68</v>
      </c>
      <c r="U21" s="35">
        <f t="shared" ref="U21:U24" si="27">IF(T21="","",IF(T21="Adecuado",15,IF(T21="inadecuado",0,)))</f>
        <v>15</v>
      </c>
      <c r="V21" s="21" t="s">
        <v>69</v>
      </c>
      <c r="W21" s="35">
        <f t="shared" ref="W21:W24" si="28">IF(V21="","",IF(V21="Oportuna",15,IF(V21="inoportuna",0,)))</f>
        <v>15</v>
      </c>
      <c r="X21" s="21" t="s">
        <v>70</v>
      </c>
      <c r="Y21" s="35">
        <f t="shared" ref="Y21:Y24" si="29">IF(X21="","",IF(X21="Prevenir",15,IF(X21="Detectar",10,IF(X21="No es control",0,))))</f>
        <v>15</v>
      </c>
      <c r="Z21" s="21" t="s">
        <v>71</v>
      </c>
      <c r="AA21" s="35">
        <f t="shared" ref="AA21:AA24" si="30">IF(Z21="","",IF(Z21="Confiable",15,IF(Z21="No confiable",0,)))</f>
        <v>15</v>
      </c>
      <c r="AB21" s="21" t="s">
        <v>72</v>
      </c>
      <c r="AC21" s="35">
        <f t="shared" ref="AC21:AC24" si="31">IF(AB21="","",IF(AB21="Se investigan y resuelven oportunamente",15,IF(AB21="Nose investigan y resuelven oportunamente",0,)))</f>
        <v>15</v>
      </c>
      <c r="AD21" s="21" t="s">
        <v>73</v>
      </c>
      <c r="AE21" s="35">
        <f t="shared" ref="AE21:AE24" si="32">IF(AD21="","",IF(AD21="Completa",10,IF(AD21="Incompleta,No existe",5,)))</f>
        <v>10</v>
      </c>
      <c r="AF21" s="35">
        <f t="shared" ref="AF21:AF24" si="33">+S21+U21+W21+Y21+AA21+AC21+AE21</f>
        <v>100</v>
      </c>
      <c r="AG21" s="18" t="str">
        <f t="shared" ref="AG21:AG24" si="34">IF(AF21&lt;=0,"",IF(AF21=0,"NA",IF(AF21&lt;=85,"Debil",IF(AF21&lt;=95,"Moderado",IF(AF21&lt;=100,"Fuerte","Fuerte")))))</f>
        <v>Fuerte</v>
      </c>
      <c r="AH21" s="2" t="s">
        <v>74</v>
      </c>
      <c r="AI21" s="18" t="str">
        <f t="shared" ref="AI21:AI24" si="35">IF(AH21="","",IF(AH21="El control no se ejecuta por parte del responsable","Debil",IF(AH21="El control se ejecuta algunas veces por parte del responsable","Moderado",IF(AH21="El control se ejecuta de manera consistente por parte del responsable","Fuerte",IF(AH21="NA","NA","""")))))</f>
        <v>Fuerte</v>
      </c>
      <c r="AJ21" s="22" t="str">
        <f t="shared" si="0"/>
        <v>Fuerte</v>
      </c>
      <c r="AK21" s="19">
        <f t="shared" ref="AK21:AK24" si="36">IF(AJ21="","",IF(AJ21="Fuerte",100,IF(AJ21="Moderado",50,IF(AJ21="Debil",0,))))</f>
        <v>100</v>
      </c>
      <c r="AL21" s="18" t="str">
        <f t="shared" si="1"/>
        <v>No</v>
      </c>
      <c r="AM21" s="310"/>
      <c r="AN21" s="317"/>
      <c r="AO21" s="310"/>
      <c r="AP21" s="315"/>
      <c r="AQ21" s="339"/>
      <c r="AR21" s="484"/>
      <c r="AS21" s="344"/>
      <c r="AT21" s="315"/>
      <c r="AU21" s="315"/>
      <c r="AV21" s="329"/>
      <c r="AW21" s="358" t="str">
        <f t="shared" ref="AW21:AW24" si="37">IF(AV21="","",IF(AV21="El control no se ejecuta por parte del responsable","Debil",IF(AV21="El control se ejecuta algunas veces por parte del responsable","Moderado",IF(AV21="El control se ejecuta de manera consistente por parte del responsable","Fuerte","Fuerte"))))</f>
        <v/>
      </c>
      <c r="AX21" s="370"/>
      <c r="AY21" s="348"/>
      <c r="AZ21" s="348"/>
      <c r="BA21" s="370"/>
      <c r="BB21" s="348"/>
      <c r="BC21" s="373"/>
    </row>
    <row r="22" spans="1:55">
      <c r="A22" s="373"/>
      <c r="B22" s="310"/>
      <c r="C22" s="360"/>
      <c r="D22" s="310"/>
      <c r="E22" s="310"/>
      <c r="F22" s="310"/>
      <c r="G22" s="310"/>
      <c r="H22" s="319"/>
      <c r="I22" s="360"/>
      <c r="J22" s="321"/>
      <c r="K22" s="317"/>
      <c r="L22" s="315"/>
      <c r="M22" s="346"/>
      <c r="N22" s="315"/>
      <c r="O22" s="316"/>
      <c r="P22" s="3"/>
      <c r="Q22" s="3"/>
      <c r="R22" s="1" t="s">
        <v>63</v>
      </c>
      <c r="S22" s="3">
        <f t="shared" si="26"/>
        <v>0</v>
      </c>
      <c r="T22" s="1" t="s">
        <v>63</v>
      </c>
      <c r="U22" s="4">
        <f t="shared" si="27"/>
        <v>0</v>
      </c>
      <c r="V22" s="1" t="s">
        <v>63</v>
      </c>
      <c r="W22" s="4">
        <f t="shared" si="28"/>
        <v>0</v>
      </c>
      <c r="X22" s="1" t="s">
        <v>63</v>
      </c>
      <c r="Y22" s="4">
        <f t="shared" si="29"/>
        <v>0</v>
      </c>
      <c r="Z22" s="1" t="s">
        <v>63</v>
      </c>
      <c r="AA22" s="4">
        <f t="shared" si="30"/>
        <v>0</v>
      </c>
      <c r="AB22" s="1" t="s">
        <v>63</v>
      </c>
      <c r="AC22" s="4">
        <f t="shared" si="31"/>
        <v>0</v>
      </c>
      <c r="AD22" s="1" t="s">
        <v>63</v>
      </c>
      <c r="AE22" s="4">
        <f t="shared" si="32"/>
        <v>0</v>
      </c>
      <c r="AF22" s="4">
        <f t="shared" si="33"/>
        <v>0</v>
      </c>
      <c r="AG22" s="3" t="str">
        <f t="shared" si="34"/>
        <v/>
      </c>
      <c r="AH22" s="2" t="s">
        <v>63</v>
      </c>
      <c r="AI22" s="3" t="str">
        <f t="shared" si="35"/>
        <v>NA</v>
      </c>
      <c r="AJ22" s="5" t="str">
        <f t="shared" si="0"/>
        <v>NA</v>
      </c>
      <c r="AK22" s="6">
        <f t="shared" si="36"/>
        <v>0</v>
      </c>
      <c r="AL22" s="3" t="str">
        <f t="shared" si="1"/>
        <v>NA</v>
      </c>
      <c r="AM22" s="310"/>
      <c r="AN22" s="317"/>
      <c r="AO22" s="310"/>
      <c r="AP22" s="315"/>
      <c r="AQ22" s="339"/>
      <c r="AR22" s="484"/>
      <c r="AS22" s="344"/>
      <c r="AT22" s="315"/>
      <c r="AU22" s="315"/>
      <c r="AV22" s="329"/>
      <c r="AW22" s="358" t="str">
        <f t="shared" si="37"/>
        <v/>
      </c>
      <c r="AX22" s="370"/>
      <c r="AY22" s="348"/>
      <c r="AZ22" s="348"/>
      <c r="BA22" s="370"/>
      <c r="BB22" s="348"/>
      <c r="BC22" s="373"/>
    </row>
    <row r="23" spans="1:55">
      <c r="A23" s="373"/>
      <c r="B23" s="310"/>
      <c r="C23" s="360"/>
      <c r="D23" s="310"/>
      <c r="E23" s="310"/>
      <c r="F23" s="310"/>
      <c r="G23" s="310"/>
      <c r="H23" s="319"/>
      <c r="I23" s="360"/>
      <c r="J23" s="321"/>
      <c r="K23" s="317"/>
      <c r="L23" s="315"/>
      <c r="M23" s="346"/>
      <c r="N23" s="315"/>
      <c r="O23" s="316"/>
      <c r="P23" s="3"/>
      <c r="Q23" s="3"/>
      <c r="R23" s="1" t="s">
        <v>63</v>
      </c>
      <c r="S23" s="3">
        <f t="shared" si="26"/>
        <v>0</v>
      </c>
      <c r="T23" s="1" t="s">
        <v>63</v>
      </c>
      <c r="U23" s="4">
        <f t="shared" si="27"/>
        <v>0</v>
      </c>
      <c r="V23" s="1" t="s">
        <v>63</v>
      </c>
      <c r="W23" s="4">
        <f t="shared" si="28"/>
        <v>0</v>
      </c>
      <c r="X23" s="1" t="s">
        <v>63</v>
      </c>
      <c r="Y23" s="4">
        <f t="shared" si="29"/>
        <v>0</v>
      </c>
      <c r="Z23" s="1" t="s">
        <v>63</v>
      </c>
      <c r="AA23" s="4">
        <f t="shared" si="30"/>
        <v>0</v>
      </c>
      <c r="AB23" s="1" t="s">
        <v>63</v>
      </c>
      <c r="AC23" s="4">
        <f t="shared" si="31"/>
        <v>0</v>
      </c>
      <c r="AD23" s="1" t="s">
        <v>63</v>
      </c>
      <c r="AE23" s="4">
        <f t="shared" si="32"/>
        <v>0</v>
      </c>
      <c r="AF23" s="4">
        <f t="shared" si="33"/>
        <v>0</v>
      </c>
      <c r="AG23" s="3" t="str">
        <f t="shared" si="34"/>
        <v/>
      </c>
      <c r="AH23" s="2" t="s">
        <v>63</v>
      </c>
      <c r="AI23" s="3" t="str">
        <f t="shared" si="35"/>
        <v>NA</v>
      </c>
      <c r="AJ23" s="5" t="str">
        <f t="shared" si="0"/>
        <v>NA</v>
      </c>
      <c r="AK23" s="6">
        <f t="shared" si="36"/>
        <v>0</v>
      </c>
      <c r="AL23" s="3" t="str">
        <f t="shared" si="1"/>
        <v>NA</v>
      </c>
      <c r="AM23" s="310"/>
      <c r="AN23" s="317"/>
      <c r="AO23" s="310"/>
      <c r="AP23" s="315"/>
      <c r="AQ23" s="339"/>
      <c r="AR23" s="484"/>
      <c r="AS23" s="344"/>
      <c r="AT23" s="315"/>
      <c r="AU23" s="315"/>
      <c r="AV23" s="329"/>
      <c r="AW23" s="358" t="str">
        <f t="shared" si="37"/>
        <v/>
      </c>
      <c r="AX23" s="370"/>
      <c r="AY23" s="348"/>
      <c r="AZ23" s="348"/>
      <c r="BA23" s="370"/>
      <c r="BB23" s="348"/>
      <c r="BC23" s="373"/>
    </row>
    <row r="24" spans="1:55">
      <c r="A24" s="374"/>
      <c r="B24" s="310"/>
      <c r="C24" s="360"/>
      <c r="D24" s="310"/>
      <c r="E24" s="310"/>
      <c r="F24" s="310"/>
      <c r="G24" s="310"/>
      <c r="H24" s="320"/>
      <c r="I24" s="360"/>
      <c r="J24" s="321"/>
      <c r="K24" s="317"/>
      <c r="L24" s="315"/>
      <c r="M24" s="346"/>
      <c r="N24" s="315"/>
      <c r="O24" s="316"/>
      <c r="P24" s="3"/>
      <c r="Q24" s="3"/>
      <c r="R24" s="1" t="s">
        <v>63</v>
      </c>
      <c r="S24" s="3">
        <f t="shared" si="26"/>
        <v>0</v>
      </c>
      <c r="T24" s="1" t="s">
        <v>63</v>
      </c>
      <c r="U24" s="4">
        <f t="shared" si="27"/>
        <v>0</v>
      </c>
      <c r="V24" s="1" t="s">
        <v>63</v>
      </c>
      <c r="W24" s="4">
        <f t="shared" si="28"/>
        <v>0</v>
      </c>
      <c r="X24" s="1" t="s">
        <v>63</v>
      </c>
      <c r="Y24" s="4">
        <f t="shared" si="29"/>
        <v>0</v>
      </c>
      <c r="Z24" s="1" t="s">
        <v>63</v>
      </c>
      <c r="AA24" s="4">
        <f t="shared" si="30"/>
        <v>0</v>
      </c>
      <c r="AB24" s="1" t="s">
        <v>63</v>
      </c>
      <c r="AC24" s="4">
        <f t="shared" si="31"/>
        <v>0</v>
      </c>
      <c r="AD24" s="1" t="s">
        <v>63</v>
      </c>
      <c r="AE24" s="4">
        <f t="shared" si="32"/>
        <v>0</v>
      </c>
      <c r="AF24" s="4">
        <f t="shared" si="33"/>
        <v>0</v>
      </c>
      <c r="AG24" s="3" t="str">
        <f t="shared" si="34"/>
        <v/>
      </c>
      <c r="AH24" s="2" t="s">
        <v>63</v>
      </c>
      <c r="AI24" s="3" t="str">
        <f t="shared" si="35"/>
        <v>NA</v>
      </c>
      <c r="AJ24" s="5" t="str">
        <f t="shared" si="0"/>
        <v>NA</v>
      </c>
      <c r="AK24" s="6">
        <f t="shared" si="36"/>
        <v>0</v>
      </c>
      <c r="AL24" s="3" t="str">
        <f t="shared" si="1"/>
        <v>NA</v>
      </c>
      <c r="AM24" s="310"/>
      <c r="AN24" s="317"/>
      <c r="AO24" s="310"/>
      <c r="AP24" s="315"/>
      <c r="AQ24" s="340"/>
      <c r="AR24" s="484"/>
      <c r="AS24" s="345"/>
      <c r="AT24" s="315"/>
      <c r="AU24" s="315"/>
      <c r="AV24" s="330"/>
      <c r="AW24" s="359" t="str">
        <f t="shared" si="37"/>
        <v/>
      </c>
      <c r="AX24" s="371"/>
      <c r="AY24" s="349"/>
      <c r="AZ24" s="349"/>
      <c r="BA24" s="371"/>
      <c r="BB24" s="349"/>
      <c r="BC24" s="374"/>
    </row>
    <row r="25" spans="1:55" ht="160">
      <c r="A25" s="372" t="s">
        <v>235</v>
      </c>
      <c r="B25" s="310">
        <v>1</v>
      </c>
      <c r="C25" s="360" t="s">
        <v>217</v>
      </c>
      <c r="D25" s="360" t="s">
        <v>89</v>
      </c>
      <c r="E25" s="360" t="s">
        <v>89</v>
      </c>
      <c r="F25" s="360" t="s">
        <v>89</v>
      </c>
      <c r="G25" s="360" t="s">
        <v>89</v>
      </c>
      <c r="H25" s="318" t="s">
        <v>54</v>
      </c>
      <c r="I25" s="360" t="s">
        <v>207</v>
      </c>
      <c r="J25" s="321" t="s">
        <v>75</v>
      </c>
      <c r="K25" s="317">
        <f>IF(J25="","",IF(J25="Mas de 1 vez al año",5,IF(J25="Al menos 1 vez en el ultimo año",4,IF(J25="Al menos 1 vez en los ultimos 2 años",3,IF(J25="Al menos 1 vez en los ultimos 5 años",2,IF(J25="No se ha presentado en los ultimos 5 años",1,))))))</f>
        <v>1</v>
      </c>
      <c r="L25" s="315" t="str">
        <f>IF(K25&lt;=0,"",IF(K25&lt;=1,"Rara Vez",IF(K25&lt;=2,"Improbable",IF(K25&lt;=3,"Posible",IF(K25&lt;=4,"Probable","Casi seguro")))))</f>
        <v>Rara Vez</v>
      </c>
      <c r="M25" s="346">
        <v>18</v>
      </c>
      <c r="N25" s="315" t="str">
        <f>IF(M25&lt;=0,"",IF(M25&lt;=5,"Moderado",IF(M25&lt;=11,"Mayor",IF(M25&lt;=20,"Catastrofico","Catastrofico"))))</f>
        <v>Catastrofico</v>
      </c>
      <c r="O25" s="316" t="str">
        <f>IF(OR(AND(L25="RaraVez",N25="Insignificante"),AND(L25="Rara Vez",N25="Menor"),AND(L25="Improbable",N25="Insignificante"),AND(L25="Improbable",N25="Menor")),"Bajo",IF(OR(AND(L25="Rara Vez",N25="Moderado"),AND(L25="Improbable",N25="Moderado"),AND(L25="Posible",N25="Menor"),AND(L25="Probable",N25="Insignificante")),"Moderado",IF(OR(AND(L25="Rara Vez",N25="Mayor"),AND(L25="Improbable",N25="Mayor"),AND(L25="Posible",N25="Moderado"),AND(L25="Probable",N25="Moderado"),AND(L25="Probable",N25="Menor"),AND(L25="Casi seguro",N25="Insignificante"),AND(L25="Casi seguro",N25="Menor")),"Alto",IF(OR(AND(L25="Rara Vez",N25="Catastrofico"),AND(L25="Improbable",N25="Catastrofico"),AND(L25="Posible",N25="Catastrofico"),AND(L25="Posible",N25="Mayor"),AND(L25="Probable",N25="Catastrofico"),AND(L25="Probable",N25="Mayor"),AND(L25="Casi seguro",N25="Moderado"),AND(L25="Casi seguro",N25="Mayor"),AND(L25="Casi seguro",N25="Catastrofico")),"Extremo",""))))</f>
        <v>Extremo</v>
      </c>
      <c r="P25" s="18">
        <v>1</v>
      </c>
      <c r="Q25" s="20" t="s">
        <v>218</v>
      </c>
      <c r="R25" s="21" t="s">
        <v>67</v>
      </c>
      <c r="S25" s="18">
        <f>IF(R25="","",IF(R25="Asignado",15,IF(R25="No Asigando",0,)))</f>
        <v>15</v>
      </c>
      <c r="T25" s="21" t="s">
        <v>68</v>
      </c>
      <c r="U25" s="35">
        <f>IF(T25="","",IF(T25="Adecuado",15,IF(T25="inadecuado",0,)))</f>
        <v>15</v>
      </c>
      <c r="V25" s="21" t="s">
        <v>69</v>
      </c>
      <c r="W25" s="35">
        <f>IF(V25="","",IF(V25="Oportuna",15,IF(V25="inoportuna",0,)))</f>
        <v>15</v>
      </c>
      <c r="X25" s="21" t="s">
        <v>70</v>
      </c>
      <c r="Y25" s="35">
        <f>IF(X25="","",IF(X25="Prevenir",15,IF(X25="Detectar",10,IF(X25="No es control",0,))))</f>
        <v>15</v>
      </c>
      <c r="Z25" s="21" t="s">
        <v>71</v>
      </c>
      <c r="AA25" s="35">
        <f>IF(Z25="","",IF(Z25="Confiable",15,IF(Z25="No confiable",0,)))</f>
        <v>15</v>
      </c>
      <c r="AB25" s="21" t="s">
        <v>72</v>
      </c>
      <c r="AC25" s="35">
        <f>IF(AB25="","",IF(AB25="Se investigan y resuelven oportunamente",15,IF(AB25="Nose investigan y resuelven oportunamente",0,)))</f>
        <v>15</v>
      </c>
      <c r="AD25" s="21" t="s">
        <v>73</v>
      </c>
      <c r="AE25" s="35">
        <f>IF(AD25="","",IF(AD25="Completa",10,IF(AD25="Incompleta,No existe",5,)))</f>
        <v>10</v>
      </c>
      <c r="AF25" s="35">
        <f>+S25+U25+W25+Y25+AA25+AC25+AE25</f>
        <v>100</v>
      </c>
      <c r="AG25" s="18" t="str">
        <f>IF(AF25&lt;=0,"",IF(AF25=0,"NA",IF(AF25&lt;=85,"Debil",IF(AF25&lt;=95,"Moderado",IF(AF25&lt;=100,"Fuerte","Fuerte")))))</f>
        <v>Fuerte</v>
      </c>
      <c r="AH25" s="2" t="s">
        <v>74</v>
      </c>
      <c r="AI25" s="18" t="str">
        <f>IF(AH25="","",IF(AH25="El control no se ejecuta por parte del responsable","Debil",IF(AH25="El control se ejecuta algunas veces por parte del responsable","Moderado",IF(AH25="El control se ejecuta de manera consistente por parte del responsable","Fuerte",IF(AH25="NA","NA","""")))))</f>
        <v>Fuerte</v>
      </c>
      <c r="AJ25" s="22" t="str">
        <f t="shared" si="0"/>
        <v>Fuerte</v>
      </c>
      <c r="AK25" s="19">
        <f>IF(AJ25="","",IF(AJ25="Fuerte",100,IF(AJ25="Moderado",50,IF(AJ25="Debil",0,))))</f>
        <v>100</v>
      </c>
      <c r="AL25" s="18" t="str">
        <f t="shared" si="1"/>
        <v>No</v>
      </c>
      <c r="AM25" s="310">
        <f>COUNTA(P25,P26,P27,P28,P29)</f>
        <v>2</v>
      </c>
      <c r="AN25" s="317">
        <f>(+AK25+AK26+AK27+AK28+AK29)/AM25</f>
        <v>100</v>
      </c>
      <c r="AO25" s="310" t="str">
        <f>IF(AN25&lt;0,"",IF(AN25&lt;50,"Debil",IF(AN25&lt;=99,"Moderado",IF(AN25&lt;=100,"Fuerte","Fuerte"))))</f>
        <v>Fuerte</v>
      </c>
      <c r="AP25" s="315" t="s">
        <v>26</v>
      </c>
      <c r="AQ25" s="338" t="str">
        <f>IF(OR(AND(AO25="Fuerte",AP25="directamente")),"2",IF(OR(AND(AO25="Fuerte",AP25="no disminuye")),"0",IF(OR(AND(AO25="Moderado",AP25="directamente")),"1",IF(OR(AND(AO25="Moderado",AP25="no disminuye")),"0",IF(OR(AND(AO25="Debil",AP25="directamente")),"0",IF(OR(AND(AO25="Debil",AP25="no disminuye")),"0",""))))))</f>
        <v>2</v>
      </c>
      <c r="AR25" s="341">
        <f>+K25-AQ25</f>
        <v>-1</v>
      </c>
      <c r="AS25" s="343">
        <f>+K25-AQ25</f>
        <v>-1</v>
      </c>
      <c r="AT25" s="315" t="str">
        <f>IF(AR25&lt;-1,"",IF(AR25&lt;=1,"Rara Vez",IF(AR25&lt;=2,"Improbable",IF(AR25&lt;=3,"Posible",IF(AR25&lt;=4,"Probable","Casi seguro")))))</f>
        <v>Rara Vez</v>
      </c>
      <c r="AU25" s="315" t="str">
        <f>IF(M25&lt;=0,"",IF(M25&lt;=5,"Moderado",IF(M25&lt;=11,"Mayor",IF(M25&lt;=20,"Catastrofico","Catastrofico"))))</f>
        <v>Catastrofico</v>
      </c>
      <c r="AV25" s="328" t="str">
        <f>IF(OR(AND(AT25="RaraVez",AU25="Insignificante"),AND(AT25="Rara Vez",AU25="Menor"),AND(AT25="Improbable",AU25="Insignificante"),AND(AT25="Improbable",AU25="Menor")),"Bajo",IF(OR(AND(AT25="Rara Vez",AU25="Moderado"),AND(AT25="Improbable",AU25="Moderado"),AND(AT25="Posible",AU25="Menor"),AND(AT25="Probable",AU25="Insignificante")),"Moderado",IF(OR(AND(AT25="Rara Vez",AU25="Mayor"),AND(AT25="Improbable",AU25="Mayor"),AND(AT25="Posible",AU25="Moderado"),AND(AT25="Probable",AU25="Moderado"),AND(AT25="Probable",AU25="Menor"),AND(AT25="Casi seguro",AU25="Insignificante"),AND(AT25="Casi seguro",AU25="Menor")),"Alto",IF(OR(AND(AT25="Rara Vez",AU25="Catastrofico"),AND(AT25="Improbable",AU25="Catastrofico"),AND(AT25="Posible",AU25="Catastrofico"),AND(AT25="Posible",AU25="Mayor"),AND(AT25="Probable",AU25="Catastrofico"),AND(AT25="Probable",AU25="Mayor"),AND(AT25="Casi seguro",AU25="Moderado"),AND(AT25="Casi seguro",AU25="Mayor"),AND(AT25="Casi seguro",AU25="Catastrofico")),"Extremo",""))))</f>
        <v>Extremo</v>
      </c>
      <c r="AW25" s="331" t="str">
        <f>IF(AV25="","",IF(AV25="Extremo","Evitar el riesgo",IF(AV25="Alto","Compartir el riesgo",IF(AV25="Moderado","Reducir el riesgo",IF(AV25="Bajo","Reducir el riesgo")))))</f>
        <v>Evitar el riesgo</v>
      </c>
      <c r="AX25" s="353"/>
      <c r="AY25" s="347">
        <v>45292</v>
      </c>
      <c r="AZ25" s="347">
        <v>45657</v>
      </c>
      <c r="BA25" s="353"/>
      <c r="BB25" s="353" t="s">
        <v>219</v>
      </c>
      <c r="BC25" s="372" t="s">
        <v>209</v>
      </c>
    </row>
    <row r="26" spans="1:55" ht="160">
      <c r="A26" s="373"/>
      <c r="B26" s="310"/>
      <c r="C26" s="360"/>
      <c r="D26" s="360"/>
      <c r="E26" s="360"/>
      <c r="F26" s="360"/>
      <c r="G26" s="360"/>
      <c r="H26" s="319"/>
      <c r="I26" s="360"/>
      <c r="J26" s="321"/>
      <c r="K26" s="317"/>
      <c r="L26" s="315"/>
      <c r="M26" s="346"/>
      <c r="N26" s="315"/>
      <c r="O26" s="316"/>
      <c r="P26" s="18">
        <v>1</v>
      </c>
      <c r="Q26" s="33" t="s">
        <v>220</v>
      </c>
      <c r="R26" s="21" t="s">
        <v>67</v>
      </c>
      <c r="S26" s="18">
        <f t="shared" ref="S26:S29" si="38">IF(R26="","",IF(R26="Asignado",15,IF(R26="No Asigando",0,)))</f>
        <v>15</v>
      </c>
      <c r="T26" s="21" t="s">
        <v>68</v>
      </c>
      <c r="U26" s="35">
        <f t="shared" ref="U26:U29" si="39">IF(T26="","",IF(T26="Adecuado",15,IF(T26="inadecuado",0,)))</f>
        <v>15</v>
      </c>
      <c r="V26" s="21" t="s">
        <v>69</v>
      </c>
      <c r="W26" s="35">
        <f t="shared" ref="W26:W29" si="40">IF(V26="","",IF(V26="Oportuna",15,IF(V26="inoportuna",0,)))</f>
        <v>15</v>
      </c>
      <c r="X26" s="21" t="s">
        <v>70</v>
      </c>
      <c r="Y26" s="35">
        <f t="shared" ref="Y26:Y29" si="41">IF(X26="","",IF(X26="Prevenir",15,IF(X26="Detectar",10,IF(X26="No es control",0,))))</f>
        <v>15</v>
      </c>
      <c r="Z26" s="21" t="s">
        <v>71</v>
      </c>
      <c r="AA26" s="35">
        <f t="shared" ref="AA26:AA29" si="42">IF(Z26="","",IF(Z26="Confiable",15,IF(Z26="No confiable",0,)))</f>
        <v>15</v>
      </c>
      <c r="AB26" s="21" t="s">
        <v>72</v>
      </c>
      <c r="AC26" s="35">
        <f t="shared" ref="AC26:AC29" si="43">IF(AB26="","",IF(AB26="Se investigan y resuelven oportunamente",15,IF(AB26="Nose investigan y resuelven oportunamente",0,)))</f>
        <v>15</v>
      </c>
      <c r="AD26" s="21" t="s">
        <v>73</v>
      </c>
      <c r="AE26" s="35">
        <f t="shared" ref="AE26:AE29" si="44">IF(AD26="","",IF(AD26="Completa",10,IF(AD26="Incompleta,No existe",5,)))</f>
        <v>10</v>
      </c>
      <c r="AF26" s="35">
        <f t="shared" ref="AF26:AF29" si="45">+S26+U26+W26+Y26+AA26+AC26+AE26</f>
        <v>100</v>
      </c>
      <c r="AG26" s="18" t="str">
        <f t="shared" ref="AG26:AG29" si="46">IF(AF26&lt;=0,"",IF(AF26=0,"NA",IF(AF26&lt;=85,"Debil",IF(AF26&lt;=95,"Moderado",IF(AF26&lt;=100,"Fuerte","Fuerte")))))</f>
        <v>Fuerte</v>
      </c>
      <c r="AH26" s="2" t="s">
        <v>74</v>
      </c>
      <c r="AI26" s="18" t="str">
        <f t="shared" ref="AI26:AI29" si="47">IF(AH26="","",IF(AH26="El control no se ejecuta por parte del responsable","Debil",IF(AH26="El control se ejecuta algunas veces por parte del responsable","Moderado",IF(AH26="El control se ejecuta de manera consistente por parte del responsable","Fuerte",IF(AH26="NA","NA","""")))))</f>
        <v>Fuerte</v>
      </c>
      <c r="AJ26" s="22" t="str">
        <f t="shared" si="0"/>
        <v>Fuerte</v>
      </c>
      <c r="AK26" s="19">
        <f t="shared" ref="AK26:AK29" si="48">IF(AJ26="","",IF(AJ26="Fuerte",100,IF(AJ26="Moderado",50,IF(AJ26="Debil",0,))))</f>
        <v>100</v>
      </c>
      <c r="AL26" s="18" t="str">
        <f t="shared" si="1"/>
        <v>No</v>
      </c>
      <c r="AM26" s="310"/>
      <c r="AN26" s="317"/>
      <c r="AO26" s="310"/>
      <c r="AP26" s="315"/>
      <c r="AQ26" s="339"/>
      <c r="AR26" s="342"/>
      <c r="AS26" s="344"/>
      <c r="AT26" s="315"/>
      <c r="AU26" s="315"/>
      <c r="AV26" s="329"/>
      <c r="AW26" s="332" t="str">
        <f t="shared" ref="AW26:AW29" si="49">IF(AV26="","",IF(AV26="El control no se ejecuta por parte del responsable","Debil",IF(AV26="El control se ejecuta algunas veces por parte del responsable","Moderado",IF(AV26="El control se ejecuta de manera consistente por parte del responsable","Fuerte","Fuerte"))))</f>
        <v/>
      </c>
      <c r="AX26" s="348"/>
      <c r="AY26" s="348"/>
      <c r="AZ26" s="348"/>
      <c r="BA26" s="348"/>
      <c r="BB26" s="348"/>
      <c r="BC26" s="373"/>
    </row>
    <row r="27" spans="1:55">
      <c r="A27" s="373"/>
      <c r="B27" s="310"/>
      <c r="C27" s="360"/>
      <c r="D27" s="360"/>
      <c r="E27" s="360"/>
      <c r="F27" s="360"/>
      <c r="G27" s="360"/>
      <c r="H27" s="319"/>
      <c r="I27" s="360"/>
      <c r="J27" s="321"/>
      <c r="K27" s="317"/>
      <c r="L27" s="315"/>
      <c r="M27" s="346"/>
      <c r="N27" s="315"/>
      <c r="O27" s="316"/>
      <c r="P27" s="18"/>
      <c r="Q27" s="3"/>
      <c r="R27" s="1" t="s">
        <v>63</v>
      </c>
      <c r="S27" s="3">
        <f t="shared" si="38"/>
        <v>0</v>
      </c>
      <c r="T27" s="1" t="s">
        <v>63</v>
      </c>
      <c r="U27" s="4">
        <f t="shared" si="39"/>
        <v>0</v>
      </c>
      <c r="V27" s="1" t="s">
        <v>63</v>
      </c>
      <c r="W27" s="4">
        <f t="shared" si="40"/>
        <v>0</v>
      </c>
      <c r="X27" s="1" t="s">
        <v>63</v>
      </c>
      <c r="Y27" s="4">
        <f t="shared" si="41"/>
        <v>0</v>
      </c>
      <c r="Z27" s="1" t="s">
        <v>63</v>
      </c>
      <c r="AA27" s="4">
        <f t="shared" si="42"/>
        <v>0</v>
      </c>
      <c r="AB27" s="1" t="s">
        <v>63</v>
      </c>
      <c r="AC27" s="4">
        <f t="shared" si="43"/>
        <v>0</v>
      </c>
      <c r="AD27" s="1" t="s">
        <v>63</v>
      </c>
      <c r="AE27" s="4">
        <f t="shared" si="44"/>
        <v>0</v>
      </c>
      <c r="AF27" s="4">
        <f t="shared" si="45"/>
        <v>0</v>
      </c>
      <c r="AG27" s="3" t="str">
        <f t="shared" si="46"/>
        <v/>
      </c>
      <c r="AH27" s="2" t="s">
        <v>63</v>
      </c>
      <c r="AI27" s="3" t="str">
        <f t="shared" si="47"/>
        <v>NA</v>
      </c>
      <c r="AJ27" s="5" t="str">
        <f t="shared" si="0"/>
        <v>NA</v>
      </c>
      <c r="AK27" s="6">
        <f t="shared" si="48"/>
        <v>0</v>
      </c>
      <c r="AL27" s="3" t="str">
        <f t="shared" si="1"/>
        <v>NA</v>
      </c>
      <c r="AM27" s="310"/>
      <c r="AN27" s="317"/>
      <c r="AO27" s="310"/>
      <c r="AP27" s="315"/>
      <c r="AQ27" s="339"/>
      <c r="AR27" s="342"/>
      <c r="AS27" s="344"/>
      <c r="AT27" s="315"/>
      <c r="AU27" s="315"/>
      <c r="AV27" s="329"/>
      <c r="AW27" s="332" t="str">
        <f t="shared" si="49"/>
        <v/>
      </c>
      <c r="AX27" s="348"/>
      <c r="AY27" s="348"/>
      <c r="AZ27" s="348"/>
      <c r="BA27" s="348"/>
      <c r="BB27" s="348"/>
      <c r="BC27" s="373"/>
    </row>
    <row r="28" spans="1:55">
      <c r="A28" s="373"/>
      <c r="B28" s="310"/>
      <c r="C28" s="360"/>
      <c r="D28" s="360"/>
      <c r="E28" s="360"/>
      <c r="F28" s="360"/>
      <c r="G28" s="360"/>
      <c r="H28" s="319"/>
      <c r="I28" s="360"/>
      <c r="J28" s="321"/>
      <c r="K28" s="317"/>
      <c r="L28" s="315"/>
      <c r="M28" s="346"/>
      <c r="N28" s="315"/>
      <c r="O28" s="316"/>
      <c r="P28" s="18"/>
      <c r="Q28" s="3"/>
      <c r="R28" s="1" t="s">
        <v>63</v>
      </c>
      <c r="S28" s="3">
        <f t="shared" si="38"/>
        <v>0</v>
      </c>
      <c r="T28" s="1" t="s">
        <v>63</v>
      </c>
      <c r="U28" s="4">
        <f t="shared" si="39"/>
        <v>0</v>
      </c>
      <c r="V28" s="1" t="s">
        <v>63</v>
      </c>
      <c r="W28" s="4">
        <f t="shared" si="40"/>
        <v>0</v>
      </c>
      <c r="X28" s="1" t="s">
        <v>63</v>
      </c>
      <c r="Y28" s="4">
        <f t="shared" si="41"/>
        <v>0</v>
      </c>
      <c r="Z28" s="1" t="s">
        <v>63</v>
      </c>
      <c r="AA28" s="4">
        <f t="shared" si="42"/>
        <v>0</v>
      </c>
      <c r="AB28" s="1" t="s">
        <v>63</v>
      </c>
      <c r="AC28" s="4">
        <f t="shared" si="43"/>
        <v>0</v>
      </c>
      <c r="AD28" s="1" t="s">
        <v>63</v>
      </c>
      <c r="AE28" s="4">
        <f t="shared" si="44"/>
        <v>0</v>
      </c>
      <c r="AF28" s="4">
        <f t="shared" si="45"/>
        <v>0</v>
      </c>
      <c r="AG28" s="3" t="str">
        <f t="shared" si="46"/>
        <v/>
      </c>
      <c r="AH28" s="2" t="s">
        <v>63</v>
      </c>
      <c r="AI28" s="3" t="str">
        <f t="shared" si="47"/>
        <v>NA</v>
      </c>
      <c r="AJ28" s="5" t="str">
        <f t="shared" si="0"/>
        <v>NA</v>
      </c>
      <c r="AK28" s="6">
        <f t="shared" si="48"/>
        <v>0</v>
      </c>
      <c r="AL28" s="3" t="str">
        <f t="shared" si="1"/>
        <v>NA</v>
      </c>
      <c r="AM28" s="310"/>
      <c r="AN28" s="317"/>
      <c r="AO28" s="310"/>
      <c r="AP28" s="315"/>
      <c r="AQ28" s="339"/>
      <c r="AR28" s="342"/>
      <c r="AS28" s="344"/>
      <c r="AT28" s="315"/>
      <c r="AU28" s="315"/>
      <c r="AV28" s="329"/>
      <c r="AW28" s="332" t="str">
        <f t="shared" si="49"/>
        <v/>
      </c>
      <c r="AX28" s="348"/>
      <c r="AY28" s="348"/>
      <c r="AZ28" s="348"/>
      <c r="BA28" s="348"/>
      <c r="BB28" s="348"/>
      <c r="BC28" s="373"/>
    </row>
    <row r="29" spans="1:55">
      <c r="A29" s="374"/>
      <c r="B29" s="310"/>
      <c r="C29" s="360"/>
      <c r="D29" s="360"/>
      <c r="E29" s="360"/>
      <c r="F29" s="360"/>
      <c r="G29" s="360"/>
      <c r="H29" s="320"/>
      <c r="I29" s="360"/>
      <c r="J29" s="321"/>
      <c r="K29" s="317"/>
      <c r="L29" s="315"/>
      <c r="M29" s="346"/>
      <c r="N29" s="315"/>
      <c r="O29" s="316"/>
      <c r="P29" s="18"/>
      <c r="Q29" s="3"/>
      <c r="R29" s="1" t="s">
        <v>63</v>
      </c>
      <c r="S29" s="3">
        <f t="shared" si="38"/>
        <v>0</v>
      </c>
      <c r="T29" s="1" t="s">
        <v>63</v>
      </c>
      <c r="U29" s="4">
        <f t="shared" si="39"/>
        <v>0</v>
      </c>
      <c r="V29" s="1" t="s">
        <v>63</v>
      </c>
      <c r="W29" s="4">
        <f t="shared" si="40"/>
        <v>0</v>
      </c>
      <c r="X29" s="1" t="s">
        <v>63</v>
      </c>
      <c r="Y29" s="4">
        <f t="shared" si="41"/>
        <v>0</v>
      </c>
      <c r="Z29" s="1" t="s">
        <v>63</v>
      </c>
      <c r="AA29" s="4">
        <f t="shared" si="42"/>
        <v>0</v>
      </c>
      <c r="AB29" s="1" t="s">
        <v>63</v>
      </c>
      <c r="AC29" s="4">
        <f t="shared" si="43"/>
        <v>0</v>
      </c>
      <c r="AD29" s="1" t="s">
        <v>63</v>
      </c>
      <c r="AE29" s="4">
        <f t="shared" si="44"/>
        <v>0</v>
      </c>
      <c r="AF29" s="4">
        <f t="shared" si="45"/>
        <v>0</v>
      </c>
      <c r="AG29" s="3" t="str">
        <f t="shared" si="46"/>
        <v/>
      </c>
      <c r="AH29" s="2" t="s">
        <v>63</v>
      </c>
      <c r="AI29" s="3" t="str">
        <f t="shared" si="47"/>
        <v>NA</v>
      </c>
      <c r="AJ29" s="5" t="str">
        <f t="shared" si="0"/>
        <v>NA</v>
      </c>
      <c r="AK29" s="6">
        <f t="shared" si="48"/>
        <v>0</v>
      </c>
      <c r="AL29" s="3" t="str">
        <f t="shared" si="1"/>
        <v>NA</v>
      </c>
      <c r="AM29" s="310"/>
      <c r="AN29" s="317"/>
      <c r="AO29" s="310"/>
      <c r="AP29" s="315"/>
      <c r="AQ29" s="340"/>
      <c r="AR29" s="342"/>
      <c r="AS29" s="345"/>
      <c r="AT29" s="315"/>
      <c r="AU29" s="315"/>
      <c r="AV29" s="330"/>
      <c r="AW29" s="333" t="str">
        <f t="shared" si="49"/>
        <v/>
      </c>
      <c r="AX29" s="349"/>
      <c r="AY29" s="349"/>
      <c r="AZ29" s="349"/>
      <c r="BA29" s="349"/>
      <c r="BB29" s="349"/>
      <c r="BC29" s="374"/>
    </row>
    <row r="30" spans="1:55" ht="176">
      <c r="A30" s="372" t="s">
        <v>235</v>
      </c>
      <c r="B30" s="310">
        <v>2</v>
      </c>
      <c r="C30" s="360" t="s">
        <v>221</v>
      </c>
      <c r="D30" s="310" t="s">
        <v>89</v>
      </c>
      <c r="E30" s="310" t="s">
        <v>89</v>
      </c>
      <c r="F30" s="310" t="s">
        <v>89</v>
      </c>
      <c r="G30" s="310" t="s">
        <v>89</v>
      </c>
      <c r="H30" s="318" t="s">
        <v>54</v>
      </c>
      <c r="I30" s="360" t="s">
        <v>213</v>
      </c>
      <c r="J30" s="321" t="s">
        <v>86</v>
      </c>
      <c r="K30" s="317">
        <f>IF(J30="","",IF(J30="Mas de 1 vez al año",5,IF(J30="Al menos 1 vez en el ultimo año",4,IF(J30="Al menos 1 vez en los ultimos 2 años",3,IF(J30="Al menos 1 vez en los ultimos 5 años",2,IF(J30="No se ha presentado en los ultimos 5 años",1,))))))</f>
        <v>2</v>
      </c>
      <c r="L30" s="315" t="str">
        <f>IF(K30&lt;=0,"",IF(K30&lt;=1,"Rara Vez",IF(K30&lt;=2,"Improbable",IF(K30&lt;=3,"Posible",IF(K30&lt;=4,"Probable","Casi seguro")))))</f>
        <v>Improbable</v>
      </c>
      <c r="M30" s="346">
        <v>18</v>
      </c>
      <c r="N30" s="315" t="str">
        <f>IF(M30&lt;=0,"",IF(M30&lt;=5,"Moderado",IF(M30&lt;=11,"Mayor",IF(M30&lt;=20,"Catastrofico","Catastrofico"))))</f>
        <v>Catastrofico</v>
      </c>
      <c r="O30" s="316" t="str">
        <f>IF(OR(AND(L30="RaraVez",N30="Insignificante"),AND(L30="Rara Vez",N30="Menor"),AND(L30="Improbable",N30="Insignificante"),AND(L30="Improbable",N30="Menor")),"Bajo",IF(OR(AND(L30="Rara Vez",N30="Moderado"),AND(L30="Improbable",N30="Moderado"),AND(L30="Posible",N30="Menor"),AND(L30="Probable",N30="Insignificante")),"Moderado",IF(OR(AND(L30="Rara Vez",N30="Mayor"),AND(L30="Improbable",N30="Mayor"),AND(L30="Posible",N30="Moderado"),AND(L30="Probable",N30="Moderado"),AND(L30="Probable",N30="Menor"),AND(L30="Casi seguro",N30="Insignificante"),AND(L30="Casi seguro",N30="Menor")),"Alto",IF(OR(AND(L30="Rara Vez",N30="Catastrofico"),AND(L30="Improbable",N30="Catastrofico"),AND(L30="Posible",N30="Catastrofico"),AND(L30="Posible",N30="Mayor"),AND(L30="Probable",N30="Catastrofico"),AND(L30="Probable",N30="Mayor"),AND(L30="Casi seguro",N30="Moderado"),AND(L30="Casi seguro",N30="Mayor"),AND(L30="Casi seguro",N30="Catastrofico")),"Extremo",""))))</f>
        <v>Extremo</v>
      </c>
      <c r="P30" s="18">
        <v>1</v>
      </c>
      <c r="Q30" s="20" t="s">
        <v>222</v>
      </c>
      <c r="R30" s="21" t="s">
        <v>67</v>
      </c>
      <c r="S30" s="18">
        <f>IF(R30="","",IF(R30="Asignado",15,IF(R30="No Asigando",0,)))</f>
        <v>15</v>
      </c>
      <c r="T30" s="21" t="s">
        <v>68</v>
      </c>
      <c r="U30" s="35">
        <f>IF(T30="","",IF(T30="Adecuado",15,IF(T30="inadecuado",0,)))</f>
        <v>15</v>
      </c>
      <c r="V30" s="21" t="s">
        <v>69</v>
      </c>
      <c r="W30" s="35">
        <f>IF(V30="","",IF(V30="Oportuna",15,IF(V30="inoportuna",0,)))</f>
        <v>15</v>
      </c>
      <c r="X30" s="21" t="s">
        <v>70</v>
      </c>
      <c r="Y30" s="35">
        <f>IF(X30="","",IF(X30="Prevenir",15,IF(X30="Detectar",10,IF(X30="No es control",0,))))</f>
        <v>15</v>
      </c>
      <c r="Z30" s="21" t="s">
        <v>71</v>
      </c>
      <c r="AA30" s="35">
        <f>IF(Z30="","",IF(Z30="Confiable",15,IF(Z30="No confiable",0,)))</f>
        <v>15</v>
      </c>
      <c r="AB30" s="21" t="s">
        <v>72</v>
      </c>
      <c r="AC30" s="35">
        <f>IF(AB30="","",IF(AB30="Se investigan y resuelven oportunamente",15,IF(AB30="Nose investigan y resuelven oportunamente",0,)))</f>
        <v>15</v>
      </c>
      <c r="AD30" s="21" t="s">
        <v>73</v>
      </c>
      <c r="AE30" s="35">
        <f>IF(AD30="","",IF(AD30="Completa",10,IF(AD30="Incompleta,No existe",5,)))</f>
        <v>10</v>
      </c>
      <c r="AF30" s="35">
        <f>+S30+U30+W30+Y30+AA30+AC30+AE30</f>
        <v>100</v>
      </c>
      <c r="AG30" s="18" t="str">
        <f>IF(AF30&lt;=0,"",IF(AF30=0,"NA",IF(AF30&lt;=85,"Debil",IF(AF30&lt;=95,"Moderado",IF(AF30&lt;=100,"Fuerte","Fuerte")))))</f>
        <v>Fuerte</v>
      </c>
      <c r="AH30" s="2" t="s">
        <v>74</v>
      </c>
      <c r="AI30" s="18" t="str">
        <f>IF(AH30="","",IF(AH30="El control no se ejecuta por parte del responsable","Debil",IF(AH30="El control se ejecuta algunas veces por parte del responsable","Moderado",IF(AH30="El control se ejecuta de manera consistente por parte del responsable","Fuerte",IF(AH30="NA","NA","""")))))</f>
        <v>Fuerte</v>
      </c>
      <c r="AJ30" s="22" t="str">
        <f t="shared" si="0"/>
        <v>Fuerte</v>
      </c>
      <c r="AK30" s="19">
        <f>IF(AJ30="","",IF(AJ30="Fuerte",100,IF(AJ30="Moderado",50,IF(AJ30="Debil",0,))))</f>
        <v>100</v>
      </c>
      <c r="AL30" s="18" t="str">
        <f t="shared" si="1"/>
        <v>No</v>
      </c>
      <c r="AM30" s="310">
        <f>COUNTA(P30,P31,P32,P33,P34)</f>
        <v>2</v>
      </c>
      <c r="AN30" s="317">
        <f>(+AK30+AK31+AK32+AK33+AK34)/AM30</f>
        <v>100</v>
      </c>
      <c r="AO30" s="310" t="str">
        <f>IF(AN30&lt;0,"",IF(AN30&lt;50,"Debil",IF(AN30&lt;=99,"Moderado",IF(AN30&lt;=100,"Fuerte","Fuerte"))))</f>
        <v>Fuerte</v>
      </c>
      <c r="AP30" s="315" t="s">
        <v>26</v>
      </c>
      <c r="AQ30" s="338" t="str">
        <f>IF(OR(AND(AO30="Fuerte",AP30="directamente")),"2",IF(OR(AND(AO30="Fuerte",AP30="no disminuye")),"0",IF(OR(AND(AO30="Moderado",AP30="directamente")),"1",IF(OR(AND(AO30="Moderado",AP30="no disminuye")),"0",IF(OR(AND(AO30="Debil",AP30="directamente")),"0",IF(OR(AND(AO30="Debil",AP30="no disminuye")),"0",""))))))</f>
        <v>2</v>
      </c>
      <c r="AR30" s="341">
        <f>+K30-AQ30</f>
        <v>0</v>
      </c>
      <c r="AS30" s="343">
        <f>+K30-AQ30</f>
        <v>0</v>
      </c>
      <c r="AT30" s="315" t="str">
        <f>IF(AR30&lt;-1,"",IF(AR30&lt;=1,"Rara Vez",IF(AR30&lt;=2,"Improbable",IF(AR30&lt;=3,"Posible",IF(AR30&lt;=4,"Probable","Casi seguro")))))</f>
        <v>Rara Vez</v>
      </c>
      <c r="AU30" s="315" t="str">
        <f>IF(M30&lt;=0,"",IF(M30&lt;=5,"Moderado",IF(M30&lt;=11,"Mayor",IF(M30&lt;=20,"Catastrofico","Catastrofico"))))</f>
        <v>Catastrofico</v>
      </c>
      <c r="AV30" s="328" t="str">
        <f>IF(OR(AND(AT30="RaraVez",AU30="Insignificante"),AND(AT30="Rara Vez",AU30="Menor"),AND(AT30="Improbable",AU30="Insignificante"),AND(AT30="Improbable",AU30="Menor")),"Bajo",IF(OR(AND(AT30="Rara Vez",AU30="Moderado"),AND(AT30="Improbable",AU30="Moderado"),AND(AT30="Posible",AU30="Menor"),AND(AT30="Probable",AU30="Insignificante")),"Moderado",IF(OR(AND(AT30="Rara Vez",AU30="Mayor"),AND(AT30="Improbable",AU30="Mayor"),AND(AT30="Posible",AU30="Moderado"),AND(AT30="Probable",AU30="Moderado"),AND(AT30="Probable",AU30="Menor"),AND(AT30="Casi seguro",AU30="Insignificante"),AND(AT30="Casi seguro",AU30="Menor")),"Alto",IF(OR(AND(AT30="Rara Vez",AU30="Catastrofico"),AND(AT30="Improbable",AU30="Catastrofico"),AND(AT30="Posible",AU30="Catastrofico"),AND(AT30="Posible",AU30="Mayor"),AND(AT30="Probable",AU30="Catastrofico"),AND(AT30="Probable",AU30="Mayor"),AND(AT30="Casi seguro",AU30="Moderado"),AND(AT30="Casi seguro",AU30="Mayor"),AND(AT30="Casi seguro",AU30="Catastrofico")),"Extremo",""))))</f>
        <v>Extremo</v>
      </c>
      <c r="AW30" s="357" t="str">
        <f>IF(AV30="","",IF(AV30="Extremo","Evitar el riesgo",IF(AV30="Alto","Compartir el riesgo",IF(AV30="Moderado","Reducir el riesgo",IF(AV30="Bajo","Reducir el riesgo")))))</f>
        <v>Evitar el riesgo</v>
      </c>
      <c r="AX30" s="369"/>
      <c r="AY30" s="347">
        <v>45292</v>
      </c>
      <c r="AZ30" s="347">
        <v>45657</v>
      </c>
      <c r="BA30" s="369"/>
      <c r="BB30" s="369" t="s">
        <v>76</v>
      </c>
      <c r="BC30" s="372" t="s">
        <v>223</v>
      </c>
    </row>
    <row r="31" spans="1:55" ht="160">
      <c r="A31" s="373"/>
      <c r="B31" s="310"/>
      <c r="C31" s="360"/>
      <c r="D31" s="310"/>
      <c r="E31" s="310"/>
      <c r="F31" s="310"/>
      <c r="G31" s="310"/>
      <c r="H31" s="319"/>
      <c r="I31" s="360"/>
      <c r="J31" s="321"/>
      <c r="K31" s="317"/>
      <c r="L31" s="315"/>
      <c r="M31" s="346"/>
      <c r="N31" s="315"/>
      <c r="O31" s="316"/>
      <c r="P31" s="18">
        <v>1</v>
      </c>
      <c r="Q31" s="33" t="s">
        <v>224</v>
      </c>
      <c r="R31" s="21" t="s">
        <v>67</v>
      </c>
      <c r="S31" s="18">
        <f t="shared" ref="S31:S34" si="50">IF(R31="","",IF(R31="Asignado",15,IF(R31="No Asigando",0,)))</f>
        <v>15</v>
      </c>
      <c r="T31" s="21" t="s">
        <v>68</v>
      </c>
      <c r="U31" s="35">
        <f t="shared" ref="U31:U34" si="51">IF(T31="","",IF(T31="Adecuado",15,IF(T31="inadecuado",0,)))</f>
        <v>15</v>
      </c>
      <c r="V31" s="21" t="s">
        <v>69</v>
      </c>
      <c r="W31" s="35">
        <f t="shared" ref="W31:W34" si="52">IF(V31="","",IF(V31="Oportuna",15,IF(V31="inoportuna",0,)))</f>
        <v>15</v>
      </c>
      <c r="X31" s="21" t="s">
        <v>70</v>
      </c>
      <c r="Y31" s="35">
        <f t="shared" ref="Y31:Y34" si="53">IF(X31="","",IF(X31="Prevenir",15,IF(X31="Detectar",10,IF(X31="No es control",0,))))</f>
        <v>15</v>
      </c>
      <c r="Z31" s="21" t="s">
        <v>71</v>
      </c>
      <c r="AA31" s="35">
        <f t="shared" ref="AA31:AA34" si="54">IF(Z31="","",IF(Z31="Confiable",15,IF(Z31="No confiable",0,)))</f>
        <v>15</v>
      </c>
      <c r="AB31" s="21" t="s">
        <v>72</v>
      </c>
      <c r="AC31" s="35">
        <f t="shared" ref="AC31:AC34" si="55">IF(AB31="","",IF(AB31="Se investigan y resuelven oportunamente",15,IF(AB31="Nose investigan y resuelven oportunamente",0,)))</f>
        <v>15</v>
      </c>
      <c r="AD31" s="21" t="s">
        <v>73</v>
      </c>
      <c r="AE31" s="35">
        <f t="shared" ref="AE31:AE34" si="56">IF(AD31="","",IF(AD31="Completa",10,IF(AD31="Incompleta,No existe",5,)))</f>
        <v>10</v>
      </c>
      <c r="AF31" s="35">
        <f t="shared" ref="AF31:AF34" si="57">+S31+U31+W31+Y31+AA31+AC31+AE31</f>
        <v>100</v>
      </c>
      <c r="AG31" s="18" t="str">
        <f t="shared" ref="AG31:AG34" si="58">IF(AF31&lt;=0,"",IF(AF31=0,"NA",IF(AF31&lt;=85,"Debil",IF(AF31&lt;=95,"Moderado",IF(AF31&lt;=100,"Fuerte","Fuerte")))))</f>
        <v>Fuerte</v>
      </c>
      <c r="AH31" s="2" t="s">
        <v>74</v>
      </c>
      <c r="AI31" s="18" t="str">
        <f t="shared" ref="AI31:AI34" si="59">IF(AH31="","",IF(AH31="El control no se ejecuta por parte del responsable","Debil",IF(AH31="El control se ejecuta algunas veces por parte del responsable","Moderado",IF(AH31="El control se ejecuta de manera consistente por parte del responsable","Fuerte",IF(AH31="NA","NA","""")))))</f>
        <v>Fuerte</v>
      </c>
      <c r="AJ31" s="22" t="str">
        <f t="shared" si="0"/>
        <v>Fuerte</v>
      </c>
      <c r="AK31" s="19">
        <f t="shared" ref="AK31:AK34" si="60">IF(AJ31="","",IF(AJ31="Fuerte",100,IF(AJ31="Moderado",50,IF(AJ31="Debil",0,))))</f>
        <v>100</v>
      </c>
      <c r="AL31" s="18" t="str">
        <f t="shared" si="1"/>
        <v>No</v>
      </c>
      <c r="AM31" s="310"/>
      <c r="AN31" s="317"/>
      <c r="AO31" s="310"/>
      <c r="AP31" s="315"/>
      <c r="AQ31" s="339"/>
      <c r="AR31" s="484"/>
      <c r="AS31" s="344"/>
      <c r="AT31" s="315"/>
      <c r="AU31" s="315"/>
      <c r="AV31" s="329"/>
      <c r="AW31" s="358" t="str">
        <f t="shared" ref="AW31:AW34" si="61">IF(AV31="","",IF(AV31="El control no se ejecuta por parte del responsable","Debil",IF(AV31="El control se ejecuta algunas veces por parte del responsable","Moderado",IF(AV31="El control se ejecuta de manera consistente por parte del responsable","Fuerte","Fuerte"))))</f>
        <v/>
      </c>
      <c r="AX31" s="370"/>
      <c r="AY31" s="348"/>
      <c r="AZ31" s="348"/>
      <c r="BA31" s="370"/>
      <c r="BB31" s="370"/>
      <c r="BC31" s="373"/>
    </row>
    <row r="32" spans="1:55">
      <c r="A32" s="373"/>
      <c r="B32" s="310"/>
      <c r="C32" s="360"/>
      <c r="D32" s="310"/>
      <c r="E32" s="310"/>
      <c r="F32" s="310"/>
      <c r="G32" s="310"/>
      <c r="H32" s="319"/>
      <c r="I32" s="360"/>
      <c r="J32" s="321"/>
      <c r="K32" s="317"/>
      <c r="L32" s="315"/>
      <c r="M32" s="346"/>
      <c r="N32" s="315"/>
      <c r="O32" s="316"/>
      <c r="P32" s="18"/>
      <c r="Q32" s="18"/>
      <c r="R32" s="21" t="s">
        <v>63</v>
      </c>
      <c r="S32" s="18">
        <f t="shared" si="50"/>
        <v>0</v>
      </c>
      <c r="T32" s="21" t="s">
        <v>63</v>
      </c>
      <c r="U32" s="35">
        <f t="shared" si="51"/>
        <v>0</v>
      </c>
      <c r="V32" s="21" t="s">
        <v>63</v>
      </c>
      <c r="W32" s="35">
        <f t="shared" si="52"/>
        <v>0</v>
      </c>
      <c r="X32" s="21" t="s">
        <v>63</v>
      </c>
      <c r="Y32" s="35">
        <f t="shared" si="53"/>
        <v>0</v>
      </c>
      <c r="Z32" s="21" t="s">
        <v>63</v>
      </c>
      <c r="AA32" s="35">
        <f t="shared" si="54"/>
        <v>0</v>
      </c>
      <c r="AB32" s="21" t="s">
        <v>63</v>
      </c>
      <c r="AC32" s="35">
        <f t="shared" si="55"/>
        <v>0</v>
      </c>
      <c r="AD32" s="21" t="s">
        <v>63</v>
      </c>
      <c r="AE32" s="35">
        <f t="shared" si="56"/>
        <v>0</v>
      </c>
      <c r="AF32" s="35">
        <f t="shared" si="57"/>
        <v>0</v>
      </c>
      <c r="AG32" s="18" t="str">
        <f t="shared" si="58"/>
        <v/>
      </c>
      <c r="AH32" s="2" t="s">
        <v>63</v>
      </c>
      <c r="AI32" s="18" t="str">
        <f t="shared" si="59"/>
        <v>NA</v>
      </c>
      <c r="AJ32" s="22" t="str">
        <f t="shared" si="0"/>
        <v>NA</v>
      </c>
      <c r="AK32" s="19">
        <f t="shared" si="60"/>
        <v>0</v>
      </c>
      <c r="AL32" s="18" t="str">
        <f t="shared" si="1"/>
        <v>NA</v>
      </c>
      <c r="AM32" s="310"/>
      <c r="AN32" s="317"/>
      <c r="AO32" s="310"/>
      <c r="AP32" s="315"/>
      <c r="AQ32" s="339"/>
      <c r="AR32" s="484"/>
      <c r="AS32" s="344"/>
      <c r="AT32" s="315"/>
      <c r="AU32" s="315"/>
      <c r="AV32" s="329"/>
      <c r="AW32" s="358" t="str">
        <f t="shared" si="61"/>
        <v/>
      </c>
      <c r="AX32" s="370"/>
      <c r="AY32" s="348"/>
      <c r="AZ32" s="348"/>
      <c r="BA32" s="370"/>
      <c r="BB32" s="370"/>
      <c r="BC32" s="373"/>
    </row>
    <row r="33" spans="1:55">
      <c r="A33" s="373"/>
      <c r="B33" s="310"/>
      <c r="C33" s="360"/>
      <c r="D33" s="310"/>
      <c r="E33" s="310"/>
      <c r="F33" s="310"/>
      <c r="G33" s="310"/>
      <c r="H33" s="319"/>
      <c r="I33" s="360"/>
      <c r="J33" s="321"/>
      <c r="K33" s="317"/>
      <c r="L33" s="315"/>
      <c r="M33" s="346"/>
      <c r="N33" s="315"/>
      <c r="O33" s="316"/>
      <c r="P33" s="18"/>
      <c r="Q33" s="18"/>
      <c r="R33" s="21" t="s">
        <v>63</v>
      </c>
      <c r="S33" s="18">
        <f t="shared" si="50"/>
        <v>0</v>
      </c>
      <c r="T33" s="21" t="s">
        <v>63</v>
      </c>
      <c r="U33" s="35">
        <f t="shared" si="51"/>
        <v>0</v>
      </c>
      <c r="V33" s="21" t="s">
        <v>63</v>
      </c>
      <c r="W33" s="35">
        <f t="shared" si="52"/>
        <v>0</v>
      </c>
      <c r="X33" s="21" t="s">
        <v>63</v>
      </c>
      <c r="Y33" s="35">
        <f t="shared" si="53"/>
        <v>0</v>
      </c>
      <c r="Z33" s="21" t="s">
        <v>63</v>
      </c>
      <c r="AA33" s="35">
        <f t="shared" si="54"/>
        <v>0</v>
      </c>
      <c r="AB33" s="21" t="s">
        <v>63</v>
      </c>
      <c r="AC33" s="35">
        <f t="shared" si="55"/>
        <v>0</v>
      </c>
      <c r="AD33" s="21" t="s">
        <v>63</v>
      </c>
      <c r="AE33" s="35">
        <f t="shared" si="56"/>
        <v>0</v>
      </c>
      <c r="AF33" s="35">
        <f t="shared" si="57"/>
        <v>0</v>
      </c>
      <c r="AG33" s="18" t="str">
        <f t="shared" si="58"/>
        <v/>
      </c>
      <c r="AH33" s="2" t="s">
        <v>63</v>
      </c>
      <c r="AI33" s="18" t="str">
        <f t="shared" si="59"/>
        <v>NA</v>
      </c>
      <c r="AJ33" s="22" t="str">
        <f t="shared" si="0"/>
        <v>NA</v>
      </c>
      <c r="AK33" s="19">
        <f t="shared" si="60"/>
        <v>0</v>
      </c>
      <c r="AL33" s="18" t="str">
        <f t="shared" si="1"/>
        <v>NA</v>
      </c>
      <c r="AM33" s="310"/>
      <c r="AN33" s="317"/>
      <c r="AO33" s="310"/>
      <c r="AP33" s="315"/>
      <c r="AQ33" s="339"/>
      <c r="AR33" s="484"/>
      <c r="AS33" s="344"/>
      <c r="AT33" s="315"/>
      <c r="AU33" s="315"/>
      <c r="AV33" s="329"/>
      <c r="AW33" s="358" t="str">
        <f t="shared" si="61"/>
        <v/>
      </c>
      <c r="AX33" s="370"/>
      <c r="AY33" s="348"/>
      <c r="AZ33" s="348"/>
      <c r="BA33" s="370"/>
      <c r="BB33" s="370"/>
      <c r="BC33" s="373"/>
    </row>
    <row r="34" spans="1:55">
      <c r="A34" s="374"/>
      <c r="B34" s="310"/>
      <c r="C34" s="360"/>
      <c r="D34" s="310"/>
      <c r="E34" s="310"/>
      <c r="F34" s="310"/>
      <c r="G34" s="310"/>
      <c r="H34" s="320"/>
      <c r="I34" s="360"/>
      <c r="J34" s="321"/>
      <c r="K34" s="317"/>
      <c r="L34" s="315"/>
      <c r="M34" s="346"/>
      <c r="N34" s="315"/>
      <c r="O34" s="316"/>
      <c r="P34" s="18"/>
      <c r="Q34" s="18"/>
      <c r="R34" s="21" t="s">
        <v>63</v>
      </c>
      <c r="S34" s="18">
        <f t="shared" si="50"/>
        <v>0</v>
      </c>
      <c r="T34" s="21" t="s">
        <v>63</v>
      </c>
      <c r="U34" s="35">
        <f t="shared" si="51"/>
        <v>0</v>
      </c>
      <c r="V34" s="21" t="s">
        <v>63</v>
      </c>
      <c r="W34" s="35">
        <f t="shared" si="52"/>
        <v>0</v>
      </c>
      <c r="X34" s="21" t="s">
        <v>63</v>
      </c>
      <c r="Y34" s="35">
        <f t="shared" si="53"/>
        <v>0</v>
      </c>
      <c r="Z34" s="21" t="s">
        <v>63</v>
      </c>
      <c r="AA34" s="35">
        <f t="shared" si="54"/>
        <v>0</v>
      </c>
      <c r="AB34" s="21" t="s">
        <v>63</v>
      </c>
      <c r="AC34" s="35">
        <f t="shared" si="55"/>
        <v>0</v>
      </c>
      <c r="AD34" s="21" t="s">
        <v>63</v>
      </c>
      <c r="AE34" s="35">
        <f t="shared" si="56"/>
        <v>0</v>
      </c>
      <c r="AF34" s="35">
        <f t="shared" si="57"/>
        <v>0</v>
      </c>
      <c r="AG34" s="18" t="str">
        <f t="shared" si="58"/>
        <v/>
      </c>
      <c r="AH34" s="2" t="s">
        <v>63</v>
      </c>
      <c r="AI34" s="18" t="str">
        <f t="shared" si="59"/>
        <v>NA</v>
      </c>
      <c r="AJ34" s="22" t="str">
        <f t="shared" si="0"/>
        <v>NA</v>
      </c>
      <c r="AK34" s="19">
        <f t="shared" si="60"/>
        <v>0</v>
      </c>
      <c r="AL34" s="18" t="str">
        <f t="shared" si="1"/>
        <v>NA</v>
      </c>
      <c r="AM34" s="310"/>
      <c r="AN34" s="317"/>
      <c r="AO34" s="310"/>
      <c r="AP34" s="315"/>
      <c r="AQ34" s="340"/>
      <c r="AR34" s="484"/>
      <c r="AS34" s="345"/>
      <c r="AT34" s="315"/>
      <c r="AU34" s="315"/>
      <c r="AV34" s="330"/>
      <c r="AW34" s="359" t="str">
        <f t="shared" si="61"/>
        <v/>
      </c>
      <c r="AX34" s="371"/>
      <c r="AY34" s="349"/>
      <c r="AZ34" s="349"/>
      <c r="BA34" s="371"/>
      <c r="BB34" s="371"/>
      <c r="BC34" s="374"/>
    </row>
    <row r="35" spans="1:55" ht="160">
      <c r="A35" s="372" t="s">
        <v>235</v>
      </c>
      <c r="B35" s="310">
        <v>3</v>
      </c>
      <c r="C35" s="360" t="s">
        <v>225</v>
      </c>
      <c r="D35" s="310" t="s">
        <v>89</v>
      </c>
      <c r="E35" s="310" t="s">
        <v>89</v>
      </c>
      <c r="F35" s="310" t="s">
        <v>89</v>
      </c>
      <c r="G35" s="310" t="s">
        <v>89</v>
      </c>
      <c r="H35" s="318" t="s">
        <v>54</v>
      </c>
      <c r="I35" s="360" t="s">
        <v>213</v>
      </c>
      <c r="J35" s="321" t="s">
        <v>75</v>
      </c>
      <c r="K35" s="317">
        <f>IF(J35="","",IF(J35="Mas de 1 vez al año",5,IF(J35="Al menos 1 vez en el ultimo año",4,IF(J35="Al menos 1 vez en los ultimos 2 años",3,IF(J35="Al menos 1 vez en los ultimos 5 años",2,IF(J35="No se ha presentado en los ultimos 5 años",1,))))))</f>
        <v>1</v>
      </c>
      <c r="L35" s="315" t="str">
        <f>IF(K35&lt;=0,"",IF(K35&lt;=1,"Rara Vez",IF(K35&lt;=2,"Improbable",IF(K35&lt;=3,"Posible",IF(K35&lt;=4,"Probable","Casi seguro")))))</f>
        <v>Rara Vez</v>
      </c>
      <c r="M35" s="346">
        <v>18</v>
      </c>
      <c r="N35" s="315" t="str">
        <f>IF(M35&lt;=0,"",IF(M35&lt;=5,"Moderado",IF(M35&lt;=11,"Mayor",IF(M35&lt;=20,"Catastrofico","Catastrofico"))))</f>
        <v>Catastrofico</v>
      </c>
      <c r="O35" s="316" t="str">
        <f>IF(OR(AND(L35="RaraVez",N35="Insignificante"),AND(L35="Rara Vez",N35="Menor"),AND(L35="Improbable",N35="Insignificante"),AND(L35="Improbable",N35="Menor")),"Bajo",IF(OR(AND(L35="Rara Vez",N35="Moderado"),AND(L35="Improbable",N35="Moderado"),AND(L35="Posible",N35="Menor"),AND(L35="Probable",N35="Insignificante")),"Moderado",IF(OR(AND(L35="Rara Vez",N35="Mayor"),AND(L35="Improbable",N35="Mayor"),AND(L35="Posible",N35="Moderado"),AND(L35="Probable",N35="Moderado"),AND(L35="Probable",N35="Menor"),AND(L35="Casi seguro",N35="Insignificante"),AND(L35="Casi seguro",N35="Menor")),"Alto",IF(OR(AND(L35="Rara Vez",N35="Catastrofico"),AND(L35="Improbable",N35="Catastrofico"),AND(L35="Posible",N35="Catastrofico"),AND(L35="Posible",N35="Mayor"),AND(L35="Probable",N35="Catastrofico"),AND(L35="Probable",N35="Mayor"),AND(L35="Casi seguro",N35="Moderado"),AND(L35="Casi seguro",N35="Mayor"),AND(L35="Casi seguro",N35="Catastrofico")),"Extremo",""))))</f>
        <v>Extremo</v>
      </c>
      <c r="P35" s="18">
        <v>1</v>
      </c>
      <c r="Q35" s="20" t="s">
        <v>226</v>
      </c>
      <c r="R35" s="21" t="s">
        <v>67</v>
      </c>
      <c r="S35" s="18">
        <f>IF(R35="","",IF(R35="Asignado",15,IF(R35="No Asigando",0,)))</f>
        <v>15</v>
      </c>
      <c r="T35" s="21" t="s">
        <v>68</v>
      </c>
      <c r="U35" s="35">
        <f>IF(T35="","",IF(T35="Adecuado",15,IF(T35="inadecuado",0,)))</f>
        <v>15</v>
      </c>
      <c r="V35" s="21" t="s">
        <v>69</v>
      </c>
      <c r="W35" s="35">
        <f>IF(V35="","",IF(V35="Oportuna",15,IF(V35="inoportuna",0,)))</f>
        <v>15</v>
      </c>
      <c r="X35" s="21" t="s">
        <v>70</v>
      </c>
      <c r="Y35" s="35">
        <f>IF(X35="","",IF(X35="Prevenir",15,IF(X35="Detectar",10,IF(X35="No es control",0,))))</f>
        <v>15</v>
      </c>
      <c r="Z35" s="21" t="s">
        <v>71</v>
      </c>
      <c r="AA35" s="35">
        <f>IF(Z35="","",IF(Z35="Confiable",15,IF(Z35="No confiable",0,)))</f>
        <v>15</v>
      </c>
      <c r="AB35" s="21" t="s">
        <v>72</v>
      </c>
      <c r="AC35" s="35">
        <f>IF(AB35="","",IF(AB35="Se investigan y resuelven oportunamente",15,IF(AB35="Nose investigan y resuelven oportunamente",0,)))</f>
        <v>15</v>
      </c>
      <c r="AD35" s="21" t="s">
        <v>73</v>
      </c>
      <c r="AE35" s="35">
        <f>IF(AD35="","",IF(AD35="Completa",10,IF(AD35="Incompleta,No existe",5,)))</f>
        <v>10</v>
      </c>
      <c r="AF35" s="35">
        <f>+S35+U35+W35+Y35+AA35+AC35+AE35</f>
        <v>100</v>
      </c>
      <c r="AG35" s="18" t="str">
        <f>IF(AF35&lt;=0,"",IF(AF35=0,"NA",IF(AF35&lt;=85,"Debil",IF(AF35&lt;=95,"Moderado",IF(AF35&lt;=100,"Fuerte","Fuerte")))))</f>
        <v>Fuerte</v>
      </c>
      <c r="AH35" s="2" t="s">
        <v>74</v>
      </c>
      <c r="AI35" s="18" t="str">
        <f>IF(AH35="","",IF(AH35="El control no se ejecuta por parte del responsable","Debil",IF(AH35="El control se ejecuta algunas veces por parte del responsable","Moderado",IF(AH35="El control se ejecuta de manera consistente por parte del responsable","Fuerte",IF(AH35="NA","NA","""")))))</f>
        <v>Fuerte</v>
      </c>
      <c r="AJ35" s="22" t="str">
        <f t="shared" si="0"/>
        <v>Fuerte</v>
      </c>
      <c r="AK35" s="19">
        <f>IF(AJ35="","",IF(AJ35="Fuerte",100,IF(AJ35="Moderado",50,IF(AJ35="Debil",0,))))</f>
        <v>100</v>
      </c>
      <c r="AL35" s="18" t="str">
        <f t="shared" si="1"/>
        <v>No</v>
      </c>
      <c r="AM35" s="310">
        <f>COUNTA(P35,P36,P37,P38,P39)</f>
        <v>3</v>
      </c>
      <c r="AN35" s="317">
        <f>(+AK35+AK36+AK37+AK38+AK39)/AM35</f>
        <v>100</v>
      </c>
      <c r="AO35" s="310" t="str">
        <f>IF(AN35&lt;0,"",IF(AN35&lt;50,"Debil",IF(AN35&lt;=99,"Moderado",IF(AN35&lt;=100,"Fuerte","Fuerte"))))</f>
        <v>Fuerte</v>
      </c>
      <c r="AP35" s="315" t="s">
        <v>26</v>
      </c>
      <c r="AQ35" s="338" t="str">
        <f>IF(OR(AND(AO35="Fuerte",AP35="directamente")),"2",IF(OR(AND(AO35="Fuerte",AP35="no disminuye")),"0",IF(OR(AND(AO35="Moderado",AP35="directamente")),"1",IF(OR(AND(AO35="Moderado",AP35="no disminuye")),"0",IF(OR(AND(AO35="Debil",AP35="directamente")),"0",IF(OR(AND(AO35="Debil",AP35="no disminuye")),"0",""))))))</f>
        <v>2</v>
      </c>
      <c r="AR35" s="341">
        <f>+K35-AQ35</f>
        <v>-1</v>
      </c>
      <c r="AS35" s="343">
        <f>+K35-AQ35</f>
        <v>-1</v>
      </c>
      <c r="AT35" s="315" t="str">
        <f>IF(AR35&lt;-1,"",IF(AR35&lt;=1,"Rara Vez",IF(AR35&lt;=2,"Improbable",IF(AR35&lt;=3,"Posible",IF(AR35&lt;=4,"Probable","Casi seguro")))))</f>
        <v>Rara Vez</v>
      </c>
      <c r="AU35" s="315" t="str">
        <f>IF(M35&lt;=0,"",IF(M35&lt;=5,"Moderado",IF(M35&lt;=11,"Mayor",IF(M35&lt;=20,"Catastrofico","Catastrofico"))))</f>
        <v>Catastrofico</v>
      </c>
      <c r="AV35" s="328" t="str">
        <f>IF(OR(AND(AT35="RaraVez",AU35="Insignificante"),AND(AT35="Rara Vez",AU35="Menor"),AND(AT35="Improbable",AU35="Insignificante"),AND(AT35="Improbable",AU35="Menor")),"Bajo",IF(OR(AND(AT35="Rara Vez",AU35="Moderado"),AND(AT35="Improbable",AU35="Moderado"),AND(AT35="Posible",AU35="Menor"),AND(AT35="Probable",AU35="Insignificante")),"Moderado",IF(OR(AND(AT35="Rara Vez",AU35="Mayor"),AND(AT35="Improbable",AU35="Mayor"),AND(AT35="Posible",AU35="Moderado"),AND(AT35="Probable",AU35="Moderado"),AND(AT35="Probable",AU35="Menor"),AND(AT35="Casi seguro",AU35="Insignificante"),AND(AT35="Casi seguro",AU35="Menor")),"Alto",IF(OR(AND(AT35="Rara Vez",AU35="Catastrofico"),AND(AT35="Improbable",AU35="Catastrofico"),AND(AT35="Posible",AU35="Catastrofico"),AND(AT35="Posible",AU35="Mayor"),AND(AT35="Probable",AU35="Catastrofico"),AND(AT35="Probable",AU35="Mayor"),AND(AT35="Casi seguro",AU35="Moderado"),AND(AT35="Casi seguro",AU35="Mayor"),AND(AT35="Casi seguro",AU35="Catastrofico")),"Extremo",""))))</f>
        <v>Extremo</v>
      </c>
      <c r="AW35" s="331" t="str">
        <f>IF(AV35="","",IF(AV35="Extremo","Evitar el riesgo",IF(AV35="Alto","Compartir el riesgo",IF(AV35="Moderado","Reducir el riesgo",IF(AV35="Bajo","Reducir el riesgo")))))</f>
        <v>Evitar el riesgo</v>
      </c>
      <c r="AX35" s="353"/>
      <c r="AY35" s="347">
        <v>45292</v>
      </c>
      <c r="AZ35" s="347">
        <v>45657</v>
      </c>
      <c r="BA35" s="353"/>
      <c r="BB35" s="353" t="s">
        <v>76</v>
      </c>
      <c r="BC35" s="372" t="s">
        <v>223</v>
      </c>
    </row>
    <row r="36" spans="1:55" ht="160">
      <c r="A36" s="373"/>
      <c r="B36" s="310"/>
      <c r="C36" s="360"/>
      <c r="D36" s="310"/>
      <c r="E36" s="310"/>
      <c r="F36" s="310"/>
      <c r="G36" s="310"/>
      <c r="H36" s="319"/>
      <c r="I36" s="360"/>
      <c r="J36" s="321"/>
      <c r="K36" s="317"/>
      <c r="L36" s="315"/>
      <c r="M36" s="346"/>
      <c r="N36" s="315"/>
      <c r="O36" s="316"/>
      <c r="P36" s="18">
        <v>1</v>
      </c>
      <c r="Q36" s="20" t="s">
        <v>227</v>
      </c>
      <c r="R36" s="21" t="s">
        <v>67</v>
      </c>
      <c r="S36" s="18">
        <f t="shared" ref="S36:S39" si="62">IF(R36="","",IF(R36="Asignado",15,IF(R36="No Asigando",0,)))</f>
        <v>15</v>
      </c>
      <c r="T36" s="21" t="s">
        <v>68</v>
      </c>
      <c r="U36" s="35">
        <f t="shared" ref="U36:U39" si="63">IF(T36="","",IF(T36="Adecuado",15,IF(T36="inadecuado",0,)))</f>
        <v>15</v>
      </c>
      <c r="V36" s="21" t="s">
        <v>69</v>
      </c>
      <c r="W36" s="35">
        <f t="shared" ref="W36:W39" si="64">IF(V36="","",IF(V36="Oportuna",15,IF(V36="inoportuna",0,)))</f>
        <v>15</v>
      </c>
      <c r="X36" s="21" t="s">
        <v>70</v>
      </c>
      <c r="Y36" s="35">
        <f t="shared" ref="Y36:Y39" si="65">IF(X36="","",IF(X36="Prevenir",15,IF(X36="Detectar",10,IF(X36="No es control",0,))))</f>
        <v>15</v>
      </c>
      <c r="Z36" s="21" t="s">
        <v>71</v>
      </c>
      <c r="AA36" s="35">
        <f t="shared" ref="AA36:AA39" si="66">IF(Z36="","",IF(Z36="Confiable",15,IF(Z36="No confiable",0,)))</f>
        <v>15</v>
      </c>
      <c r="AB36" s="21" t="s">
        <v>72</v>
      </c>
      <c r="AC36" s="35">
        <f t="shared" ref="AC36:AC39" si="67">IF(AB36="","",IF(AB36="Se investigan y resuelven oportunamente",15,IF(AB36="Nose investigan y resuelven oportunamente",0,)))</f>
        <v>15</v>
      </c>
      <c r="AD36" s="21" t="s">
        <v>73</v>
      </c>
      <c r="AE36" s="35">
        <f t="shared" ref="AE36:AE39" si="68">IF(AD36="","",IF(AD36="Completa",10,IF(AD36="Incompleta,No existe",5,)))</f>
        <v>10</v>
      </c>
      <c r="AF36" s="35">
        <f t="shared" ref="AF36:AF39" si="69">+S36+U36+W36+Y36+AA36+AC36+AE36</f>
        <v>100</v>
      </c>
      <c r="AG36" s="18" t="str">
        <f t="shared" ref="AG36:AG39" si="70">IF(AF36&lt;=0,"",IF(AF36=0,"NA",IF(AF36&lt;=85,"Debil",IF(AF36&lt;=95,"Moderado",IF(AF36&lt;=100,"Fuerte","Fuerte")))))</f>
        <v>Fuerte</v>
      </c>
      <c r="AH36" s="2" t="s">
        <v>74</v>
      </c>
      <c r="AI36" s="18" t="str">
        <f t="shared" ref="AI36:AI39" si="71">IF(AH36="","",IF(AH36="El control no se ejecuta por parte del responsable","Debil",IF(AH36="El control se ejecuta algunas veces por parte del responsable","Moderado",IF(AH36="El control se ejecuta de manera consistente por parte del responsable","Fuerte",IF(AH36="NA","NA","""")))))</f>
        <v>Fuerte</v>
      </c>
      <c r="AJ36" s="22" t="str">
        <f t="shared" si="0"/>
        <v>Fuerte</v>
      </c>
      <c r="AK36" s="19">
        <f t="shared" ref="AK36:AK39" si="72">IF(AJ36="","",IF(AJ36="Fuerte",100,IF(AJ36="Moderado",50,IF(AJ36="Debil",0,))))</f>
        <v>100</v>
      </c>
      <c r="AL36" s="18" t="str">
        <f t="shared" si="1"/>
        <v>No</v>
      </c>
      <c r="AM36" s="310"/>
      <c r="AN36" s="317"/>
      <c r="AO36" s="310"/>
      <c r="AP36" s="315"/>
      <c r="AQ36" s="339"/>
      <c r="AR36" s="342"/>
      <c r="AS36" s="344"/>
      <c r="AT36" s="315"/>
      <c r="AU36" s="315"/>
      <c r="AV36" s="329"/>
      <c r="AW36" s="332" t="str">
        <f t="shared" ref="AW36:AW39" si="73">IF(AV36="","",IF(AV36="El control no se ejecuta por parte del responsable","Debil",IF(AV36="El control se ejecuta algunas veces por parte del responsable","Moderado",IF(AV36="El control se ejecuta de manera consistente por parte del responsable","Fuerte","Fuerte"))))</f>
        <v/>
      </c>
      <c r="AX36" s="348"/>
      <c r="AY36" s="348"/>
      <c r="AZ36" s="348"/>
      <c r="BA36" s="348"/>
      <c r="BB36" s="348"/>
      <c r="BC36" s="373"/>
    </row>
    <row r="37" spans="1:55" ht="176">
      <c r="A37" s="373"/>
      <c r="B37" s="310"/>
      <c r="C37" s="360"/>
      <c r="D37" s="310"/>
      <c r="E37" s="310"/>
      <c r="F37" s="310"/>
      <c r="G37" s="310"/>
      <c r="H37" s="319"/>
      <c r="I37" s="360"/>
      <c r="J37" s="321"/>
      <c r="K37" s="317"/>
      <c r="L37" s="315"/>
      <c r="M37" s="346"/>
      <c r="N37" s="315"/>
      <c r="O37" s="316"/>
      <c r="P37" s="18">
        <v>3</v>
      </c>
      <c r="Q37" s="20" t="s">
        <v>228</v>
      </c>
      <c r="R37" s="21" t="s">
        <v>67</v>
      </c>
      <c r="S37" s="18">
        <f t="shared" si="62"/>
        <v>15</v>
      </c>
      <c r="T37" s="21" t="s">
        <v>68</v>
      </c>
      <c r="U37" s="35">
        <f t="shared" si="63"/>
        <v>15</v>
      </c>
      <c r="V37" s="21" t="s">
        <v>69</v>
      </c>
      <c r="W37" s="35">
        <f t="shared" si="64"/>
        <v>15</v>
      </c>
      <c r="X37" s="21" t="s">
        <v>70</v>
      </c>
      <c r="Y37" s="35">
        <f t="shared" si="65"/>
        <v>15</v>
      </c>
      <c r="Z37" s="21" t="s">
        <v>71</v>
      </c>
      <c r="AA37" s="35">
        <f t="shared" si="66"/>
        <v>15</v>
      </c>
      <c r="AB37" s="21" t="s">
        <v>72</v>
      </c>
      <c r="AC37" s="35">
        <f t="shared" si="67"/>
        <v>15</v>
      </c>
      <c r="AD37" s="21" t="s">
        <v>73</v>
      </c>
      <c r="AE37" s="35">
        <f t="shared" si="68"/>
        <v>10</v>
      </c>
      <c r="AF37" s="35">
        <f t="shared" si="69"/>
        <v>100</v>
      </c>
      <c r="AG37" s="18" t="str">
        <f t="shared" si="70"/>
        <v>Fuerte</v>
      </c>
      <c r="AH37" s="2" t="s">
        <v>74</v>
      </c>
      <c r="AI37" s="18" t="str">
        <f t="shared" si="71"/>
        <v>Fuerte</v>
      </c>
      <c r="AJ37" s="22" t="str">
        <f t="shared" si="0"/>
        <v>Fuerte</v>
      </c>
      <c r="AK37" s="19">
        <f t="shared" si="72"/>
        <v>100</v>
      </c>
      <c r="AL37" s="18" t="str">
        <f t="shared" si="1"/>
        <v>No</v>
      </c>
      <c r="AM37" s="310"/>
      <c r="AN37" s="317"/>
      <c r="AO37" s="310"/>
      <c r="AP37" s="315"/>
      <c r="AQ37" s="339"/>
      <c r="AR37" s="342"/>
      <c r="AS37" s="344"/>
      <c r="AT37" s="315"/>
      <c r="AU37" s="315"/>
      <c r="AV37" s="329"/>
      <c r="AW37" s="332" t="str">
        <f t="shared" si="73"/>
        <v/>
      </c>
      <c r="AX37" s="348"/>
      <c r="AY37" s="348"/>
      <c r="AZ37" s="348"/>
      <c r="BA37" s="348"/>
      <c r="BB37" s="348"/>
      <c r="BC37" s="373"/>
    </row>
    <row r="38" spans="1:55">
      <c r="A38" s="373"/>
      <c r="B38" s="310"/>
      <c r="C38" s="360"/>
      <c r="D38" s="310"/>
      <c r="E38" s="310"/>
      <c r="F38" s="310"/>
      <c r="G38" s="310"/>
      <c r="H38" s="319"/>
      <c r="I38" s="360"/>
      <c r="J38" s="321"/>
      <c r="K38" s="317"/>
      <c r="L38" s="315"/>
      <c r="M38" s="346"/>
      <c r="N38" s="315"/>
      <c r="O38" s="316"/>
      <c r="P38" s="3"/>
      <c r="Q38" s="3"/>
      <c r="R38" s="1" t="s">
        <v>63</v>
      </c>
      <c r="S38" s="3">
        <f t="shared" si="62"/>
        <v>0</v>
      </c>
      <c r="T38" s="1" t="s">
        <v>63</v>
      </c>
      <c r="U38" s="4">
        <f t="shared" si="63"/>
        <v>0</v>
      </c>
      <c r="V38" s="1" t="s">
        <v>63</v>
      </c>
      <c r="W38" s="4">
        <f t="shared" si="64"/>
        <v>0</v>
      </c>
      <c r="X38" s="1" t="s">
        <v>63</v>
      </c>
      <c r="Y38" s="4">
        <f t="shared" si="65"/>
        <v>0</v>
      </c>
      <c r="Z38" s="1" t="s">
        <v>63</v>
      </c>
      <c r="AA38" s="4">
        <f t="shared" si="66"/>
        <v>0</v>
      </c>
      <c r="AB38" s="1" t="s">
        <v>63</v>
      </c>
      <c r="AC38" s="4">
        <f t="shared" si="67"/>
        <v>0</v>
      </c>
      <c r="AD38" s="1" t="s">
        <v>63</v>
      </c>
      <c r="AE38" s="4">
        <f t="shared" si="68"/>
        <v>0</v>
      </c>
      <c r="AF38" s="4">
        <f t="shared" si="69"/>
        <v>0</v>
      </c>
      <c r="AG38" s="3" t="str">
        <f t="shared" si="70"/>
        <v/>
      </c>
      <c r="AH38" s="2" t="s">
        <v>63</v>
      </c>
      <c r="AI38" s="3" t="str">
        <f t="shared" si="71"/>
        <v>NA</v>
      </c>
      <c r="AJ38" s="5" t="str">
        <f t="shared" si="0"/>
        <v>NA</v>
      </c>
      <c r="AK38" s="6">
        <f t="shared" si="72"/>
        <v>0</v>
      </c>
      <c r="AL38" s="3" t="str">
        <f t="shared" si="1"/>
        <v>NA</v>
      </c>
      <c r="AM38" s="310"/>
      <c r="AN38" s="317"/>
      <c r="AO38" s="310"/>
      <c r="AP38" s="315"/>
      <c r="AQ38" s="339"/>
      <c r="AR38" s="342"/>
      <c r="AS38" s="344"/>
      <c r="AT38" s="315"/>
      <c r="AU38" s="315"/>
      <c r="AV38" s="329"/>
      <c r="AW38" s="332" t="str">
        <f t="shared" si="73"/>
        <v/>
      </c>
      <c r="AX38" s="348"/>
      <c r="AY38" s="348"/>
      <c r="AZ38" s="348"/>
      <c r="BA38" s="348"/>
      <c r="BB38" s="348"/>
      <c r="BC38" s="373"/>
    </row>
    <row r="39" spans="1:55">
      <c r="A39" s="374"/>
      <c r="B39" s="310"/>
      <c r="C39" s="360"/>
      <c r="D39" s="310"/>
      <c r="E39" s="310"/>
      <c r="F39" s="310"/>
      <c r="G39" s="310"/>
      <c r="H39" s="320"/>
      <c r="I39" s="360"/>
      <c r="J39" s="321"/>
      <c r="K39" s="317"/>
      <c r="L39" s="315"/>
      <c r="M39" s="346"/>
      <c r="N39" s="315"/>
      <c r="O39" s="316"/>
      <c r="P39" s="3"/>
      <c r="Q39" s="3"/>
      <c r="R39" s="1" t="s">
        <v>63</v>
      </c>
      <c r="S39" s="3">
        <f t="shared" si="62"/>
        <v>0</v>
      </c>
      <c r="T39" s="1" t="s">
        <v>63</v>
      </c>
      <c r="U39" s="4">
        <f t="shared" si="63"/>
        <v>0</v>
      </c>
      <c r="V39" s="1" t="s">
        <v>63</v>
      </c>
      <c r="W39" s="4">
        <f t="shared" si="64"/>
        <v>0</v>
      </c>
      <c r="X39" s="1" t="s">
        <v>63</v>
      </c>
      <c r="Y39" s="4">
        <f t="shared" si="65"/>
        <v>0</v>
      </c>
      <c r="Z39" s="1" t="s">
        <v>63</v>
      </c>
      <c r="AA39" s="4">
        <f t="shared" si="66"/>
        <v>0</v>
      </c>
      <c r="AB39" s="1" t="s">
        <v>63</v>
      </c>
      <c r="AC39" s="4">
        <f t="shared" si="67"/>
        <v>0</v>
      </c>
      <c r="AD39" s="1" t="s">
        <v>63</v>
      </c>
      <c r="AE39" s="4">
        <f t="shared" si="68"/>
        <v>0</v>
      </c>
      <c r="AF39" s="4">
        <f t="shared" si="69"/>
        <v>0</v>
      </c>
      <c r="AG39" s="3" t="str">
        <f t="shared" si="70"/>
        <v/>
      </c>
      <c r="AH39" s="2" t="s">
        <v>63</v>
      </c>
      <c r="AI39" s="3" t="str">
        <f t="shared" si="71"/>
        <v>NA</v>
      </c>
      <c r="AJ39" s="5" t="str">
        <f t="shared" si="0"/>
        <v>NA</v>
      </c>
      <c r="AK39" s="6">
        <f t="shared" si="72"/>
        <v>0</v>
      </c>
      <c r="AL39" s="3" t="str">
        <f t="shared" si="1"/>
        <v>NA</v>
      </c>
      <c r="AM39" s="310"/>
      <c r="AN39" s="317"/>
      <c r="AO39" s="310"/>
      <c r="AP39" s="315"/>
      <c r="AQ39" s="340"/>
      <c r="AR39" s="342"/>
      <c r="AS39" s="345"/>
      <c r="AT39" s="315"/>
      <c r="AU39" s="315"/>
      <c r="AV39" s="330"/>
      <c r="AW39" s="333" t="str">
        <f t="shared" si="73"/>
        <v/>
      </c>
      <c r="AX39" s="349"/>
      <c r="AY39" s="349"/>
      <c r="AZ39" s="349"/>
      <c r="BA39" s="349"/>
      <c r="BB39" s="349"/>
      <c r="BC39" s="374"/>
    </row>
    <row r="40" spans="1:55" ht="208">
      <c r="A40" s="372" t="s">
        <v>235</v>
      </c>
      <c r="B40" s="310">
        <v>4</v>
      </c>
      <c r="C40" s="360" t="s">
        <v>229</v>
      </c>
      <c r="D40" s="310" t="s">
        <v>89</v>
      </c>
      <c r="E40" s="310" t="s">
        <v>89</v>
      </c>
      <c r="F40" s="310" t="s">
        <v>89</v>
      </c>
      <c r="G40" s="310" t="s">
        <v>89</v>
      </c>
      <c r="H40" s="318" t="s">
        <v>54</v>
      </c>
      <c r="I40" s="360" t="s">
        <v>213</v>
      </c>
      <c r="J40" s="321" t="s">
        <v>75</v>
      </c>
      <c r="K40" s="317">
        <f>IF(J40="","",IF(J40="Mas de 1 vez al año",5,IF(J40="Al menos 1 vez en el ultimo año",4,IF(J40="Al menos 1 vez en los ultimos 2 años",3,IF(J40="Al menos 1 vez en los ultimos 5 años",2,IF(J40="No se ha presentado en los ultimos 5 años",1,))))))</f>
        <v>1</v>
      </c>
      <c r="L40" s="315" t="str">
        <f>IF(K40&lt;=0,"",IF(K40&lt;=1,"Rara Vez",IF(K40&lt;=2,"Improbable",IF(K40&lt;=3,"Posible",IF(K40&lt;=4,"Probable","Casi seguro")))))</f>
        <v>Rara Vez</v>
      </c>
      <c r="M40" s="346">
        <v>19</v>
      </c>
      <c r="N40" s="315" t="str">
        <f>IF(M40&lt;=0,"",IF(M40&lt;=5,"Moderado",IF(M40&lt;=11,"Mayor",IF(M40&lt;=20,"Catastrofico","Catastrofico"))))</f>
        <v>Catastrofico</v>
      </c>
      <c r="O40" s="316" t="str">
        <f>IF(OR(AND(L40="RaraVez",N40="Insignificante"),AND(L40="Rara Vez",N40="Menor"),AND(L40="Improbable",N40="Insignificante"),AND(L40="Improbable",N40="Menor")),"Bajo",IF(OR(AND(L40="Rara Vez",N40="Moderado"),AND(L40="Improbable",N40="Moderado"),AND(L40="Posible",N40="Menor"),AND(L40="Probable",N40="Insignificante")),"Moderado",IF(OR(AND(L40="Rara Vez",N40="Mayor"),AND(L40="Improbable",N40="Mayor"),AND(L40="Posible",N40="Moderado"),AND(L40="Probable",N40="Moderado"),AND(L40="Probable",N40="Menor"),AND(L40="Casi seguro",N40="Insignificante"),AND(L40="Casi seguro",N40="Menor")),"Alto",IF(OR(AND(L40="Rara Vez",N40="Catastrofico"),AND(L40="Improbable",N40="Catastrofico"),AND(L40="Posible",N40="Catastrofico"),AND(L40="Posible",N40="Mayor"),AND(L40="Probable",N40="Catastrofico"),AND(L40="Probable",N40="Mayor"),AND(L40="Casi seguro",N40="Moderado"),AND(L40="Casi seguro",N40="Mayor"),AND(L40="Casi seguro",N40="Catastrofico")),"Extremo",""))))</f>
        <v>Extremo</v>
      </c>
      <c r="P40" s="18">
        <v>1</v>
      </c>
      <c r="Q40" s="20" t="s">
        <v>230</v>
      </c>
      <c r="R40" s="21" t="s">
        <v>67</v>
      </c>
      <c r="S40" s="18">
        <f>IF(R40="","",IF(R40="Asignado",15,IF(R40="No Asigando",0,)))</f>
        <v>15</v>
      </c>
      <c r="T40" s="21" t="s">
        <v>68</v>
      </c>
      <c r="U40" s="35">
        <f>IF(T40="","",IF(T40="Adecuado",15,IF(T40="inadecuado",0,)))</f>
        <v>15</v>
      </c>
      <c r="V40" s="21" t="s">
        <v>69</v>
      </c>
      <c r="W40" s="35">
        <f>IF(V40="","",IF(V40="Oportuna",15,IF(V40="inoportuna",0,)))</f>
        <v>15</v>
      </c>
      <c r="X40" s="21" t="s">
        <v>70</v>
      </c>
      <c r="Y40" s="35">
        <f>IF(X40="","",IF(X40="Prevenir",15,IF(X40="Detectar",10,IF(X40="No es control",0,))))</f>
        <v>15</v>
      </c>
      <c r="Z40" s="21" t="s">
        <v>71</v>
      </c>
      <c r="AA40" s="35">
        <f>IF(Z40="","",IF(Z40="Confiable",15,IF(Z40="No confiable",0,)))</f>
        <v>15</v>
      </c>
      <c r="AB40" s="21" t="s">
        <v>72</v>
      </c>
      <c r="AC40" s="35">
        <f>IF(AB40="","",IF(AB40="Se investigan y resuelven oportunamente",15,IF(AB40="Nose investigan y resuelven oportunamente",0,)))</f>
        <v>15</v>
      </c>
      <c r="AD40" s="21" t="s">
        <v>73</v>
      </c>
      <c r="AE40" s="35">
        <f>IF(AD40="","",IF(AD40="Completa",10,IF(AD40="Incompleta,No existe",5,)))</f>
        <v>10</v>
      </c>
      <c r="AF40" s="35">
        <f>+S40+U40+W40+Y40+AA40+AC40+AE40</f>
        <v>100</v>
      </c>
      <c r="AG40" s="18" t="str">
        <f>IF(AF40&lt;=0,"",IF(AF40=0,"NA",IF(AF40&lt;=85,"Debil",IF(AF40&lt;=95,"Moderado",IF(AF40&lt;=100,"Fuerte","Fuerte")))))</f>
        <v>Fuerte</v>
      </c>
      <c r="AH40" s="2" t="s">
        <v>74</v>
      </c>
      <c r="AI40" s="18" t="str">
        <f>IF(AH40="","",IF(AH40="El control no se ejecuta por parte del responsable","Debil",IF(AH40="El control se ejecuta algunas veces por parte del responsable","Moderado",IF(AH40="El control se ejecuta de manera consistente por parte del responsable","Fuerte",IF(AH40="NA","NA","""")))))</f>
        <v>Fuerte</v>
      </c>
      <c r="AJ40" s="22" t="str">
        <f t="shared" si="0"/>
        <v>Fuerte</v>
      </c>
      <c r="AK40" s="19">
        <f>IF(AJ40="","",IF(AJ40="Fuerte",100,IF(AJ40="Moderado",50,IF(AJ40="Debil",0,))))</f>
        <v>100</v>
      </c>
      <c r="AL40" s="18" t="str">
        <f t="shared" si="1"/>
        <v>No</v>
      </c>
      <c r="AM40" s="310">
        <f>COUNTA(P40,P41,P42,P43,P44)</f>
        <v>2</v>
      </c>
      <c r="AN40" s="317">
        <f>(+AK40+AK41+AK42+AK43+AK44)/AM40</f>
        <v>100</v>
      </c>
      <c r="AO40" s="310" t="str">
        <f>IF(AN40&lt;0,"",IF(AN40&lt;50,"Debil",IF(AN40&lt;=99,"Moderado",IF(AN40&lt;=100,"Fuerte","Fuerte"))))</f>
        <v>Fuerte</v>
      </c>
      <c r="AP40" s="315" t="s">
        <v>26</v>
      </c>
      <c r="AQ40" s="338" t="str">
        <f>IF(OR(AND(AO40="Fuerte",AP40="directamente")),"2",IF(OR(AND(AO40="Fuerte",AP40="no disminuye")),"0",IF(OR(AND(AO40="Moderado",AP40="directamente")),"1",IF(OR(AND(AO40="Moderado",AP40="no disminuye")),"0",IF(OR(AND(AO40="Debil",AP40="directamente")),"0",IF(OR(AND(AO40="Debil",AP40="no disminuye")),"0",""))))))</f>
        <v>2</v>
      </c>
      <c r="AR40" s="341">
        <f>+K40-AQ40</f>
        <v>-1</v>
      </c>
      <c r="AS40" s="343">
        <f>+K40-AQ40</f>
        <v>-1</v>
      </c>
      <c r="AT40" s="315" t="str">
        <f>IF(AR40&lt;-1,"",IF(AR40&lt;=1,"Rara Vez",IF(AR40&lt;=2,"Improbable",IF(AR40&lt;=3,"Posible",IF(AR40&lt;=4,"Probable","Casi seguro")))))</f>
        <v>Rara Vez</v>
      </c>
      <c r="AU40" s="315" t="str">
        <f>IF(M40&lt;=0,"",IF(M40&lt;=5,"Moderado",IF(M40&lt;=11,"Mayor",IF(M40&lt;=20,"Catastrofico","Catastrofico"))))</f>
        <v>Catastrofico</v>
      </c>
      <c r="AV40" s="328" t="str">
        <f>IF(OR(AND(AT40="RaraVez",AU40="Insignificante"),AND(AT40="Rara Vez",AU40="Menor"),AND(AT40="Improbable",AU40="Insignificante"),AND(AT40="Improbable",AU40="Menor")),"Bajo",IF(OR(AND(AT40="Rara Vez",AU40="Moderado"),AND(AT40="Improbable",AU40="Moderado"),AND(AT40="Posible",AU40="Menor"),AND(AT40="Probable",AU40="Insignificante")),"Moderado",IF(OR(AND(AT40="Rara Vez",AU40="Mayor"),AND(AT40="Improbable",AU40="Mayor"),AND(AT40="Posible",AU40="Moderado"),AND(AT40="Probable",AU40="Moderado"),AND(AT40="Probable",AU40="Menor"),AND(AT40="Casi seguro",AU40="Insignificante"),AND(AT40="Casi seguro",AU40="Menor")),"Alto",IF(OR(AND(AT40="Rara Vez",AU40="Catastrofico"),AND(AT40="Improbable",AU40="Catastrofico"),AND(AT40="Posible",AU40="Catastrofico"),AND(AT40="Posible",AU40="Mayor"),AND(AT40="Probable",AU40="Catastrofico"),AND(AT40="Probable",AU40="Mayor"),AND(AT40="Casi seguro",AU40="Moderado"),AND(AT40="Casi seguro",AU40="Mayor"),AND(AT40="Casi seguro",AU40="Catastrofico")),"Extremo",""))))</f>
        <v>Extremo</v>
      </c>
      <c r="AW40" s="331" t="str">
        <f>IF(AV40="","",IF(AV40="Extremo","Evitar el riesgo",IF(AV40="Alto","Compartir el riesgo",IF(AV40="Moderado","Reducir el riesgo",IF(AV40="Bajo","Reducir el riesgo")))))</f>
        <v>Evitar el riesgo</v>
      </c>
      <c r="AX40" s="353"/>
      <c r="AY40" s="347">
        <v>45292</v>
      </c>
      <c r="AZ40" s="347">
        <v>45657</v>
      </c>
      <c r="BA40" s="353"/>
      <c r="BB40" s="353" t="s">
        <v>76</v>
      </c>
      <c r="BC40" s="372" t="s">
        <v>209</v>
      </c>
    </row>
    <row r="41" spans="1:55" ht="144">
      <c r="A41" s="373"/>
      <c r="B41" s="310"/>
      <c r="C41" s="310"/>
      <c r="D41" s="310"/>
      <c r="E41" s="310"/>
      <c r="F41" s="310"/>
      <c r="G41" s="310"/>
      <c r="H41" s="319"/>
      <c r="I41" s="360"/>
      <c r="J41" s="321"/>
      <c r="K41" s="317"/>
      <c r="L41" s="315"/>
      <c r="M41" s="346"/>
      <c r="N41" s="315"/>
      <c r="O41" s="316"/>
      <c r="P41" s="18">
        <v>1</v>
      </c>
      <c r="Q41" s="20" t="s">
        <v>231</v>
      </c>
      <c r="R41" s="21" t="s">
        <v>67</v>
      </c>
      <c r="S41" s="18">
        <f t="shared" ref="S41:S44" si="74">IF(R41="","",IF(R41="Asignado",15,IF(R41="No Asigando",0,)))</f>
        <v>15</v>
      </c>
      <c r="T41" s="21" t="s">
        <v>68</v>
      </c>
      <c r="U41" s="35">
        <f t="shared" ref="U41:U44" si="75">IF(T41="","",IF(T41="Adecuado",15,IF(T41="inadecuado",0,)))</f>
        <v>15</v>
      </c>
      <c r="V41" s="21" t="s">
        <v>69</v>
      </c>
      <c r="W41" s="35">
        <f t="shared" ref="W41:W44" si="76">IF(V41="","",IF(V41="Oportuna",15,IF(V41="inoportuna",0,)))</f>
        <v>15</v>
      </c>
      <c r="X41" s="21" t="s">
        <v>70</v>
      </c>
      <c r="Y41" s="35">
        <f t="shared" ref="Y41:Y44" si="77">IF(X41="","",IF(X41="Prevenir",15,IF(X41="Detectar",10,IF(X41="No es control",0,))))</f>
        <v>15</v>
      </c>
      <c r="Z41" s="21" t="s">
        <v>71</v>
      </c>
      <c r="AA41" s="35">
        <f t="shared" ref="AA41:AA44" si="78">IF(Z41="","",IF(Z41="Confiable",15,IF(Z41="No confiable",0,)))</f>
        <v>15</v>
      </c>
      <c r="AB41" s="21" t="s">
        <v>72</v>
      </c>
      <c r="AC41" s="35">
        <f t="shared" ref="AC41:AC44" si="79">IF(AB41="","",IF(AB41="Se investigan y resuelven oportunamente",15,IF(AB41="Nose investigan y resuelven oportunamente",0,)))</f>
        <v>15</v>
      </c>
      <c r="AD41" s="21" t="s">
        <v>73</v>
      </c>
      <c r="AE41" s="35">
        <f t="shared" ref="AE41:AE44" si="80">IF(AD41="","",IF(AD41="Completa",10,IF(AD41="Incompleta,No existe",5,)))</f>
        <v>10</v>
      </c>
      <c r="AF41" s="35">
        <f t="shared" ref="AF41:AF44" si="81">+S41+U41+W41+Y41+AA41+AC41+AE41</f>
        <v>100</v>
      </c>
      <c r="AG41" s="18" t="str">
        <f t="shared" ref="AG41:AG44" si="82">IF(AF41&lt;=0,"",IF(AF41=0,"NA",IF(AF41&lt;=85,"Debil",IF(AF41&lt;=95,"Moderado",IF(AF41&lt;=100,"Fuerte","Fuerte")))))</f>
        <v>Fuerte</v>
      </c>
      <c r="AH41" s="2" t="s">
        <v>74</v>
      </c>
      <c r="AI41" s="18" t="str">
        <f t="shared" ref="AI41:AI44" si="83">IF(AH41="","",IF(AH41="El control no se ejecuta por parte del responsable","Debil",IF(AH41="El control se ejecuta algunas veces por parte del responsable","Moderado",IF(AH41="El control se ejecuta de manera consistente por parte del responsable","Fuerte",IF(AH41="NA","NA","""")))))</f>
        <v>Fuerte</v>
      </c>
      <c r="AJ41" s="22" t="str">
        <f t="shared" si="0"/>
        <v>Fuerte</v>
      </c>
      <c r="AK41" s="19">
        <f t="shared" ref="AK41:AK44" si="84">IF(AJ41="","",IF(AJ41="Fuerte",100,IF(AJ41="Moderado",50,IF(AJ41="Debil",0,))))</f>
        <v>100</v>
      </c>
      <c r="AL41" s="18" t="str">
        <f t="shared" si="1"/>
        <v>No</v>
      </c>
      <c r="AM41" s="310"/>
      <c r="AN41" s="317"/>
      <c r="AO41" s="310"/>
      <c r="AP41" s="315"/>
      <c r="AQ41" s="339"/>
      <c r="AR41" s="342"/>
      <c r="AS41" s="344"/>
      <c r="AT41" s="315"/>
      <c r="AU41" s="315"/>
      <c r="AV41" s="329"/>
      <c r="AW41" s="332" t="str">
        <f t="shared" ref="AW41:AW44" si="85">IF(AV41="","",IF(AV41="El control no se ejecuta por parte del responsable","Debil",IF(AV41="El control se ejecuta algunas veces por parte del responsable","Moderado",IF(AV41="El control se ejecuta de manera consistente por parte del responsable","Fuerte","Fuerte"))))</f>
        <v/>
      </c>
      <c r="AX41" s="348"/>
      <c r="AY41" s="348"/>
      <c r="AZ41" s="348"/>
      <c r="BA41" s="348"/>
      <c r="BB41" s="348"/>
      <c r="BC41" s="373"/>
    </row>
    <row r="42" spans="1:55">
      <c r="A42" s="373"/>
      <c r="B42" s="310"/>
      <c r="C42" s="310"/>
      <c r="D42" s="310"/>
      <c r="E42" s="310"/>
      <c r="F42" s="310"/>
      <c r="G42" s="310"/>
      <c r="H42" s="319"/>
      <c r="I42" s="360"/>
      <c r="J42" s="321"/>
      <c r="K42" s="317"/>
      <c r="L42" s="315"/>
      <c r="M42" s="346"/>
      <c r="N42" s="315"/>
      <c r="O42" s="316"/>
      <c r="P42" s="3"/>
      <c r="Q42" s="3"/>
      <c r="R42" s="1" t="s">
        <v>63</v>
      </c>
      <c r="S42" s="3">
        <f t="shared" si="74"/>
        <v>0</v>
      </c>
      <c r="T42" s="1" t="s">
        <v>63</v>
      </c>
      <c r="U42" s="4">
        <f t="shared" si="75"/>
        <v>0</v>
      </c>
      <c r="V42" s="1" t="s">
        <v>63</v>
      </c>
      <c r="W42" s="4">
        <f t="shared" si="76"/>
        <v>0</v>
      </c>
      <c r="X42" s="1" t="s">
        <v>63</v>
      </c>
      <c r="Y42" s="4">
        <f t="shared" si="77"/>
        <v>0</v>
      </c>
      <c r="Z42" s="1" t="s">
        <v>63</v>
      </c>
      <c r="AA42" s="4">
        <f t="shared" si="78"/>
        <v>0</v>
      </c>
      <c r="AB42" s="1" t="s">
        <v>63</v>
      </c>
      <c r="AC42" s="4">
        <f t="shared" si="79"/>
        <v>0</v>
      </c>
      <c r="AD42" s="1" t="s">
        <v>63</v>
      </c>
      <c r="AE42" s="4">
        <f t="shared" si="80"/>
        <v>0</v>
      </c>
      <c r="AF42" s="4">
        <f t="shared" si="81"/>
        <v>0</v>
      </c>
      <c r="AG42" s="3" t="str">
        <f t="shared" si="82"/>
        <v/>
      </c>
      <c r="AH42" s="2" t="s">
        <v>63</v>
      </c>
      <c r="AI42" s="3" t="str">
        <f t="shared" si="83"/>
        <v>NA</v>
      </c>
      <c r="AJ42" s="5" t="str">
        <f t="shared" si="0"/>
        <v>NA</v>
      </c>
      <c r="AK42" s="6">
        <f t="shared" si="84"/>
        <v>0</v>
      </c>
      <c r="AL42" s="3" t="str">
        <f t="shared" si="1"/>
        <v>NA</v>
      </c>
      <c r="AM42" s="310"/>
      <c r="AN42" s="317"/>
      <c r="AO42" s="310"/>
      <c r="AP42" s="315"/>
      <c r="AQ42" s="339"/>
      <c r="AR42" s="342"/>
      <c r="AS42" s="344"/>
      <c r="AT42" s="315"/>
      <c r="AU42" s="315"/>
      <c r="AV42" s="329"/>
      <c r="AW42" s="332" t="str">
        <f t="shared" si="85"/>
        <v/>
      </c>
      <c r="AX42" s="348"/>
      <c r="AY42" s="348"/>
      <c r="AZ42" s="348"/>
      <c r="BA42" s="348"/>
      <c r="BB42" s="348"/>
      <c r="BC42" s="373"/>
    </row>
    <row r="43" spans="1:55">
      <c r="A43" s="373"/>
      <c r="B43" s="310"/>
      <c r="C43" s="310"/>
      <c r="D43" s="310"/>
      <c r="E43" s="310"/>
      <c r="F43" s="310"/>
      <c r="G43" s="310"/>
      <c r="H43" s="319"/>
      <c r="I43" s="360"/>
      <c r="J43" s="321"/>
      <c r="K43" s="317"/>
      <c r="L43" s="315"/>
      <c r="M43" s="346"/>
      <c r="N43" s="315"/>
      <c r="O43" s="316"/>
      <c r="P43" s="3"/>
      <c r="Q43" s="3"/>
      <c r="R43" s="1" t="s">
        <v>63</v>
      </c>
      <c r="S43" s="3">
        <f t="shared" si="74"/>
        <v>0</v>
      </c>
      <c r="T43" s="1" t="s">
        <v>63</v>
      </c>
      <c r="U43" s="4">
        <f t="shared" si="75"/>
        <v>0</v>
      </c>
      <c r="V43" s="1" t="s">
        <v>63</v>
      </c>
      <c r="W43" s="4">
        <f t="shared" si="76"/>
        <v>0</v>
      </c>
      <c r="X43" s="1" t="s">
        <v>63</v>
      </c>
      <c r="Y43" s="4">
        <f t="shared" si="77"/>
        <v>0</v>
      </c>
      <c r="Z43" s="1" t="s">
        <v>63</v>
      </c>
      <c r="AA43" s="4">
        <f t="shared" si="78"/>
        <v>0</v>
      </c>
      <c r="AB43" s="1" t="s">
        <v>63</v>
      </c>
      <c r="AC43" s="4">
        <f t="shared" si="79"/>
        <v>0</v>
      </c>
      <c r="AD43" s="1" t="s">
        <v>63</v>
      </c>
      <c r="AE43" s="4">
        <f t="shared" si="80"/>
        <v>0</v>
      </c>
      <c r="AF43" s="4">
        <f t="shared" si="81"/>
        <v>0</v>
      </c>
      <c r="AG43" s="3" t="str">
        <f t="shared" si="82"/>
        <v/>
      </c>
      <c r="AH43" s="2" t="s">
        <v>63</v>
      </c>
      <c r="AI43" s="3" t="str">
        <f t="shared" si="83"/>
        <v>NA</v>
      </c>
      <c r="AJ43" s="5" t="str">
        <f t="shared" si="0"/>
        <v>NA</v>
      </c>
      <c r="AK43" s="6">
        <f t="shared" si="84"/>
        <v>0</v>
      </c>
      <c r="AL43" s="3" t="str">
        <f t="shared" si="1"/>
        <v>NA</v>
      </c>
      <c r="AM43" s="310"/>
      <c r="AN43" s="317"/>
      <c r="AO43" s="310"/>
      <c r="AP43" s="315"/>
      <c r="AQ43" s="339"/>
      <c r="AR43" s="342"/>
      <c r="AS43" s="344"/>
      <c r="AT43" s="315"/>
      <c r="AU43" s="315"/>
      <c r="AV43" s="329"/>
      <c r="AW43" s="332" t="str">
        <f t="shared" si="85"/>
        <v/>
      </c>
      <c r="AX43" s="348"/>
      <c r="AY43" s="348"/>
      <c r="AZ43" s="348"/>
      <c r="BA43" s="348"/>
      <c r="BB43" s="348"/>
      <c r="BC43" s="373"/>
    </row>
    <row r="44" spans="1:55">
      <c r="A44" s="374"/>
      <c r="B44" s="310"/>
      <c r="C44" s="310"/>
      <c r="D44" s="310"/>
      <c r="E44" s="310"/>
      <c r="F44" s="310"/>
      <c r="G44" s="310"/>
      <c r="H44" s="320"/>
      <c r="I44" s="360"/>
      <c r="J44" s="321"/>
      <c r="K44" s="317"/>
      <c r="L44" s="315"/>
      <c r="M44" s="346"/>
      <c r="N44" s="315"/>
      <c r="O44" s="316"/>
      <c r="P44" s="3"/>
      <c r="Q44" s="3"/>
      <c r="R44" s="1" t="s">
        <v>63</v>
      </c>
      <c r="S44" s="3">
        <f t="shared" si="74"/>
        <v>0</v>
      </c>
      <c r="T44" s="1" t="s">
        <v>63</v>
      </c>
      <c r="U44" s="4">
        <f t="shared" si="75"/>
        <v>0</v>
      </c>
      <c r="V44" s="1" t="s">
        <v>63</v>
      </c>
      <c r="W44" s="4">
        <f t="shared" si="76"/>
        <v>0</v>
      </c>
      <c r="X44" s="1" t="s">
        <v>63</v>
      </c>
      <c r="Y44" s="4">
        <f t="shared" si="77"/>
        <v>0</v>
      </c>
      <c r="Z44" s="1" t="s">
        <v>63</v>
      </c>
      <c r="AA44" s="4">
        <f t="shared" si="78"/>
        <v>0</v>
      </c>
      <c r="AB44" s="1" t="s">
        <v>63</v>
      </c>
      <c r="AC44" s="4">
        <f t="shared" si="79"/>
        <v>0</v>
      </c>
      <c r="AD44" s="1" t="s">
        <v>63</v>
      </c>
      <c r="AE44" s="4">
        <f t="shared" si="80"/>
        <v>0</v>
      </c>
      <c r="AF44" s="4">
        <f t="shared" si="81"/>
        <v>0</v>
      </c>
      <c r="AG44" s="3" t="str">
        <f t="shared" si="82"/>
        <v/>
      </c>
      <c r="AH44" s="2" t="s">
        <v>63</v>
      </c>
      <c r="AI44" s="3" t="str">
        <f t="shared" si="83"/>
        <v>NA</v>
      </c>
      <c r="AJ44" s="5" t="str">
        <f t="shared" si="0"/>
        <v>NA</v>
      </c>
      <c r="AK44" s="6">
        <f t="shared" si="84"/>
        <v>0</v>
      </c>
      <c r="AL44" s="3" t="str">
        <f t="shared" si="1"/>
        <v>NA</v>
      </c>
      <c r="AM44" s="310"/>
      <c r="AN44" s="317"/>
      <c r="AO44" s="310"/>
      <c r="AP44" s="315"/>
      <c r="AQ44" s="340"/>
      <c r="AR44" s="342"/>
      <c r="AS44" s="345"/>
      <c r="AT44" s="315"/>
      <c r="AU44" s="315"/>
      <c r="AV44" s="330"/>
      <c r="AW44" s="333" t="str">
        <f t="shared" si="85"/>
        <v/>
      </c>
      <c r="AX44" s="349"/>
      <c r="AY44" s="349"/>
      <c r="AZ44" s="349"/>
      <c r="BA44" s="349"/>
      <c r="BB44" s="349"/>
      <c r="BC44" s="374"/>
    </row>
    <row r="45" spans="1:55" ht="160">
      <c r="A45" s="372" t="s">
        <v>235</v>
      </c>
      <c r="B45" s="310">
        <v>5</v>
      </c>
      <c r="C45" s="360" t="s">
        <v>232</v>
      </c>
      <c r="D45" s="310" t="s">
        <v>89</v>
      </c>
      <c r="E45" s="310" t="s">
        <v>89</v>
      </c>
      <c r="F45" s="310" t="s">
        <v>89</v>
      </c>
      <c r="G45" s="310" t="s">
        <v>89</v>
      </c>
      <c r="H45" s="318" t="s">
        <v>54</v>
      </c>
      <c r="I45" s="360" t="s">
        <v>213</v>
      </c>
      <c r="J45" s="321" t="s">
        <v>75</v>
      </c>
      <c r="K45" s="317">
        <f>IF(J45="","",IF(J45="Mas de 1 vez al año",5,IF(J45="Al menos 1 vez en el ultimo año",4,IF(J45="Al menos 1 vez en los ultimos 2 años",3,IF(J45="Al menos 1 vez en los ultimos 5 años",2,IF(J45="No se ha presentado en los ultimos 5 años",1,))))))</f>
        <v>1</v>
      </c>
      <c r="L45" s="315" t="str">
        <f>IF(K45&lt;=0,"",IF(K45&lt;=1,"Rara Vez",IF(K45&lt;=2,"Improbable",IF(K45&lt;=3,"Posible",IF(K45&lt;=4,"Probable","Casi seguro")))))</f>
        <v>Rara Vez</v>
      </c>
      <c r="M45" s="346">
        <v>19</v>
      </c>
      <c r="N45" s="315" t="str">
        <f>IF(M45&lt;=0,"",IF(M45&lt;=5,"Moderado",IF(M45&lt;=11,"Mayor",IF(M45&lt;=20,"Catastrofico","Catastrofico"))))</f>
        <v>Catastrofico</v>
      </c>
      <c r="O45" s="316" t="str">
        <f>IF(OR(AND(L45="RaraVez",N45="Insignificante"),AND(L45="Rara Vez",N45="Menor"),AND(L45="Improbable",N45="Insignificante"),AND(L45="Improbable",N45="Menor")),"Bajo",IF(OR(AND(L45="Rara Vez",N45="Moderado"),AND(L45="Improbable",N45="Moderado"),AND(L45="Posible",N45="Menor"),AND(L45="Probable",N45="Insignificante")),"Moderado",IF(OR(AND(L45="Rara Vez",N45="Mayor"),AND(L45="Improbable",N45="Mayor"),AND(L45="Posible",N45="Moderado"),AND(L45="Probable",N45="Moderado"),AND(L45="Probable",N45="Menor"),AND(L45="Casi seguro",N45="Insignificante"),AND(L45="Casi seguro",N45="Menor")),"Alto",IF(OR(AND(L45="Rara Vez",N45="Catastrofico"),AND(L45="Improbable",N45="Catastrofico"),AND(L45="Posible",N45="Catastrofico"),AND(L45="Posible",N45="Mayor"),AND(L45="Probable",N45="Catastrofico"),AND(L45="Probable",N45="Mayor"),AND(L45="Casi seguro",N45="Moderado"),AND(L45="Casi seguro",N45="Mayor"),AND(L45="Casi seguro",N45="Catastrofico")),"Extremo",""))))</f>
        <v>Extremo</v>
      </c>
      <c r="P45" s="18">
        <v>1</v>
      </c>
      <c r="Q45" s="20" t="s">
        <v>233</v>
      </c>
      <c r="R45" s="21" t="s">
        <v>67</v>
      </c>
      <c r="S45" s="18">
        <f>IF(R45="","",IF(R45="Asignado",15,IF(R45="No Asigando",0,)))</f>
        <v>15</v>
      </c>
      <c r="T45" s="21" t="s">
        <v>68</v>
      </c>
      <c r="U45" s="35">
        <f>IF(T45="","",IF(T45="Adecuado",15,IF(T45="inadecuado",0,)))</f>
        <v>15</v>
      </c>
      <c r="V45" s="21" t="s">
        <v>69</v>
      </c>
      <c r="W45" s="35">
        <f>IF(V45="","",IF(V45="Oportuna",15,IF(V45="inoportuna",0,)))</f>
        <v>15</v>
      </c>
      <c r="X45" s="21" t="s">
        <v>70</v>
      </c>
      <c r="Y45" s="35">
        <f>IF(X45="","",IF(X45="Prevenir",15,IF(X45="Detectar",10,IF(X45="No es control",0,))))</f>
        <v>15</v>
      </c>
      <c r="Z45" s="21" t="s">
        <v>71</v>
      </c>
      <c r="AA45" s="35">
        <f>IF(Z45="","",IF(Z45="Confiable",15,IF(Z45="No confiable",0,)))</f>
        <v>15</v>
      </c>
      <c r="AB45" s="21" t="s">
        <v>72</v>
      </c>
      <c r="AC45" s="35">
        <f>IF(AB45="","",IF(AB45="Se investigan y resuelven oportunamente",15,IF(AB45="Nose investigan y resuelven oportunamente",0,)))</f>
        <v>15</v>
      </c>
      <c r="AD45" s="21" t="s">
        <v>73</v>
      </c>
      <c r="AE45" s="35">
        <f>IF(AD45="","",IF(AD45="Completa",10,IF(AD45="Incompleta,No existe",5,)))</f>
        <v>10</v>
      </c>
      <c r="AF45" s="35">
        <f>+S45+U45+W45+Y45+AA45+AC45+AE45</f>
        <v>100</v>
      </c>
      <c r="AG45" s="18" t="str">
        <f>IF(AF45&lt;=0,"",IF(AF45=0,"NA",IF(AF45&lt;=85,"Debil",IF(AF45&lt;=95,"Moderado",IF(AF45&lt;=100,"Fuerte","Fuerte")))))</f>
        <v>Fuerte</v>
      </c>
      <c r="AH45" s="2" t="s">
        <v>74</v>
      </c>
      <c r="AI45" s="18" t="str">
        <f>IF(AH45="","",IF(AH45="El control no se ejecuta por parte del responsable","Debil",IF(AH45="El control se ejecuta algunas veces por parte del responsable","Moderado",IF(AH45="El control se ejecuta de manera consistente por parte del responsable","Fuerte",IF(AH45="NA","NA","""")))))</f>
        <v>Fuerte</v>
      </c>
      <c r="AJ45" s="22" t="str">
        <f t="shared" si="0"/>
        <v>Fuerte</v>
      </c>
      <c r="AK45" s="19">
        <f>IF(AJ45="","",IF(AJ45="Fuerte",100,IF(AJ45="Moderado",50,IF(AJ45="Debil",0,))))</f>
        <v>100</v>
      </c>
      <c r="AL45" s="18" t="str">
        <f t="shared" si="1"/>
        <v>No</v>
      </c>
      <c r="AM45" s="310">
        <f>COUNTA(P45,P46,P47,P48,P49)</f>
        <v>2</v>
      </c>
      <c r="AN45" s="317">
        <f>(+AK45+AK46+AK47+AK48+AK49)/AM45</f>
        <v>100</v>
      </c>
      <c r="AO45" s="310" t="str">
        <f>IF(AN45&lt;0,"",IF(AN45&lt;50,"Debil",IF(AN45&lt;=99,"Moderado",IF(AN45&lt;=100,"Fuerte","Fuerte"))))</f>
        <v>Fuerte</v>
      </c>
      <c r="AP45" s="315" t="s">
        <v>26</v>
      </c>
      <c r="AQ45" s="338" t="str">
        <f>IF(OR(AND(AO45="Fuerte",AP45="directamente")),"2",IF(OR(AND(AO45="Fuerte",AP45="no disminuye")),"0",IF(OR(AND(AO45="Moderado",AP45="directamente")),"1",IF(OR(AND(AO45="Moderado",AP45="no disminuye")),"0",IF(OR(AND(AO45="Debil",AP45="directamente")),"0",IF(OR(AND(AO45="Debil",AP45="no disminuye")),"0",""))))))</f>
        <v>2</v>
      </c>
      <c r="AR45" s="341">
        <f>+K45-AQ45</f>
        <v>-1</v>
      </c>
      <c r="AS45" s="343">
        <f>+K45-AQ45</f>
        <v>-1</v>
      </c>
      <c r="AT45" s="315" t="str">
        <f>IF(AR45&lt;-1,"",IF(AR45&lt;=1,"Rara Vez",IF(AR45&lt;=2,"Improbable",IF(AR45&lt;=3,"Posible",IF(AR45&lt;=4,"Probable","Casi seguro")))))</f>
        <v>Rara Vez</v>
      </c>
      <c r="AU45" s="315" t="str">
        <f>IF(M45&lt;=0,"",IF(M45&lt;=5,"Moderado",IF(M45&lt;=11,"Mayor",IF(M45&lt;=20,"Catastrofico","Catastrofico"))))</f>
        <v>Catastrofico</v>
      </c>
      <c r="AV45" s="328" t="str">
        <f>IF(OR(AND(AT45="RaraVez",AU45="Insignificante"),AND(AT45="Rara Vez",AU45="Menor"),AND(AT45="Improbable",AU45="Insignificante"),AND(AT45="Improbable",AU45="Menor")),"Bajo",IF(OR(AND(AT45="Rara Vez",AU45="Moderado"),AND(AT45="Improbable",AU45="Moderado"),AND(AT45="Posible",AU45="Menor"),AND(AT45="Probable",AU45="Insignificante")),"Moderado",IF(OR(AND(AT45="Rara Vez",AU45="Mayor"),AND(AT45="Improbable",AU45="Mayor"),AND(AT45="Posible",AU45="Moderado"),AND(AT45="Probable",AU45="Moderado"),AND(AT45="Probable",AU45="Menor"),AND(AT45="Casi seguro",AU45="Insignificante"),AND(AT45="Casi seguro",AU45="Menor")),"Alto",IF(OR(AND(AT45="Rara Vez",AU45="Catastrofico"),AND(AT45="Improbable",AU45="Catastrofico"),AND(AT45="Posible",AU45="Catastrofico"),AND(AT45="Posible",AU45="Mayor"),AND(AT45="Probable",AU45="Catastrofico"),AND(AT45="Probable",AU45="Mayor"),AND(AT45="Casi seguro",AU45="Moderado"),AND(AT45="Casi seguro",AU45="Mayor"),AND(AT45="Casi seguro",AU45="Catastrofico")),"Extremo",""))))</f>
        <v>Extremo</v>
      </c>
      <c r="AW45" s="331" t="str">
        <f>IF(AV45="","",IF(AV45="Extremo","Evitar el riesgo",IF(AV45="Alto","Compartir el riesgo",IF(AV45="Moderado","Reducir el riesgo",IF(AV45="Bajo","Reducir el riesgo")))))</f>
        <v>Evitar el riesgo</v>
      </c>
      <c r="AX45" s="353"/>
      <c r="AY45" s="347">
        <v>45292</v>
      </c>
      <c r="AZ45" s="347">
        <v>45657</v>
      </c>
      <c r="BA45" s="353"/>
      <c r="BB45" s="353" t="s">
        <v>76</v>
      </c>
      <c r="BC45" s="372" t="s">
        <v>209</v>
      </c>
    </row>
    <row r="46" spans="1:55" ht="144">
      <c r="A46" s="373"/>
      <c r="B46" s="310"/>
      <c r="C46" s="310"/>
      <c r="D46" s="310"/>
      <c r="E46" s="310"/>
      <c r="F46" s="310"/>
      <c r="G46" s="310"/>
      <c r="H46" s="319"/>
      <c r="I46" s="360"/>
      <c r="J46" s="321"/>
      <c r="K46" s="317"/>
      <c r="L46" s="315"/>
      <c r="M46" s="346"/>
      <c r="N46" s="315"/>
      <c r="O46" s="316"/>
      <c r="P46" s="18">
        <v>1</v>
      </c>
      <c r="Q46" s="57" t="s">
        <v>234</v>
      </c>
      <c r="R46" s="21" t="s">
        <v>67</v>
      </c>
      <c r="S46" s="18">
        <f t="shared" ref="S46:S49" si="86">IF(R46="","",IF(R46="Asignado",15,IF(R46="No Asigando",0,)))</f>
        <v>15</v>
      </c>
      <c r="T46" s="21" t="s">
        <v>68</v>
      </c>
      <c r="U46" s="35">
        <f t="shared" ref="U46:U49" si="87">IF(T46="","",IF(T46="Adecuado",15,IF(T46="inadecuado",0,)))</f>
        <v>15</v>
      </c>
      <c r="V46" s="21" t="s">
        <v>69</v>
      </c>
      <c r="W46" s="35">
        <f t="shared" ref="W46:W49" si="88">IF(V46="","",IF(V46="Oportuna",15,IF(V46="inoportuna",0,)))</f>
        <v>15</v>
      </c>
      <c r="X46" s="21" t="s">
        <v>70</v>
      </c>
      <c r="Y46" s="35">
        <f t="shared" ref="Y46:Y49" si="89">IF(X46="","",IF(X46="Prevenir",15,IF(X46="Detectar",10,IF(X46="No es control",0,))))</f>
        <v>15</v>
      </c>
      <c r="Z46" s="21" t="s">
        <v>71</v>
      </c>
      <c r="AA46" s="35">
        <f t="shared" ref="AA46:AA49" si="90">IF(Z46="","",IF(Z46="Confiable",15,IF(Z46="No confiable",0,)))</f>
        <v>15</v>
      </c>
      <c r="AB46" s="21" t="s">
        <v>72</v>
      </c>
      <c r="AC46" s="35">
        <f t="shared" ref="AC46:AC49" si="91">IF(AB46="","",IF(AB46="Se investigan y resuelven oportunamente",15,IF(AB46="Nose investigan y resuelven oportunamente",0,)))</f>
        <v>15</v>
      </c>
      <c r="AD46" s="21" t="s">
        <v>73</v>
      </c>
      <c r="AE46" s="35">
        <f t="shared" ref="AE46:AE49" si="92">IF(AD46="","",IF(AD46="Completa",10,IF(AD46="Incompleta,No existe",5,)))</f>
        <v>10</v>
      </c>
      <c r="AF46" s="35">
        <f t="shared" ref="AF46:AF49" si="93">+S46+U46+W46+Y46+AA46+AC46+AE46</f>
        <v>100</v>
      </c>
      <c r="AG46" s="18" t="str">
        <f t="shared" ref="AG46:AG49" si="94">IF(AF46&lt;=0,"",IF(AF46=0,"NA",IF(AF46&lt;=85,"Debil",IF(AF46&lt;=95,"Moderado",IF(AF46&lt;=100,"Fuerte","Fuerte")))))</f>
        <v>Fuerte</v>
      </c>
      <c r="AH46" s="2" t="s">
        <v>74</v>
      </c>
      <c r="AI46" s="18" t="str">
        <f t="shared" ref="AI46:AI49" si="95">IF(AH46="","",IF(AH46="El control no se ejecuta por parte del responsable","Debil",IF(AH46="El control se ejecuta algunas veces por parte del responsable","Moderado",IF(AH46="El control se ejecuta de manera consistente por parte del responsable","Fuerte",IF(AH46="NA","NA","""")))))</f>
        <v>Fuerte</v>
      </c>
      <c r="AJ46" s="22" t="str">
        <f t="shared" si="0"/>
        <v>Fuerte</v>
      </c>
      <c r="AK46" s="19">
        <f t="shared" ref="AK46:AK49" si="96">IF(AJ46="","",IF(AJ46="Fuerte",100,IF(AJ46="Moderado",50,IF(AJ46="Debil",0,))))</f>
        <v>100</v>
      </c>
      <c r="AL46" s="18" t="str">
        <f t="shared" si="1"/>
        <v>No</v>
      </c>
      <c r="AM46" s="310"/>
      <c r="AN46" s="317"/>
      <c r="AO46" s="310"/>
      <c r="AP46" s="315"/>
      <c r="AQ46" s="339"/>
      <c r="AR46" s="342"/>
      <c r="AS46" s="344"/>
      <c r="AT46" s="315"/>
      <c r="AU46" s="315"/>
      <c r="AV46" s="329"/>
      <c r="AW46" s="332" t="str">
        <f t="shared" ref="AW46:AW49" si="97">IF(AV46="","",IF(AV46="El control no se ejecuta por parte del responsable","Debil",IF(AV46="El control se ejecuta algunas veces por parte del responsable","Moderado",IF(AV46="El control se ejecuta de manera consistente por parte del responsable","Fuerte","Fuerte"))))</f>
        <v/>
      </c>
      <c r="AX46" s="348"/>
      <c r="AY46" s="348"/>
      <c r="AZ46" s="348"/>
      <c r="BA46" s="348"/>
      <c r="BB46" s="348"/>
      <c r="BC46" s="373"/>
    </row>
    <row r="47" spans="1:55">
      <c r="A47" s="373"/>
      <c r="B47" s="310"/>
      <c r="C47" s="310"/>
      <c r="D47" s="310"/>
      <c r="E47" s="310"/>
      <c r="F47" s="310"/>
      <c r="G47" s="310"/>
      <c r="H47" s="319"/>
      <c r="I47" s="360"/>
      <c r="J47" s="321"/>
      <c r="K47" s="317"/>
      <c r="L47" s="315"/>
      <c r="M47" s="346"/>
      <c r="N47" s="315"/>
      <c r="O47" s="316"/>
      <c r="P47" s="3"/>
      <c r="Q47" s="3"/>
      <c r="R47" s="1" t="s">
        <v>63</v>
      </c>
      <c r="S47" s="3">
        <f t="shared" si="86"/>
        <v>0</v>
      </c>
      <c r="T47" s="1" t="s">
        <v>63</v>
      </c>
      <c r="U47" s="4">
        <f t="shared" si="87"/>
        <v>0</v>
      </c>
      <c r="V47" s="1" t="s">
        <v>63</v>
      </c>
      <c r="W47" s="4">
        <f t="shared" si="88"/>
        <v>0</v>
      </c>
      <c r="X47" s="1" t="s">
        <v>63</v>
      </c>
      <c r="Y47" s="4">
        <f t="shared" si="89"/>
        <v>0</v>
      </c>
      <c r="Z47" s="1" t="s">
        <v>63</v>
      </c>
      <c r="AA47" s="4">
        <f t="shared" si="90"/>
        <v>0</v>
      </c>
      <c r="AB47" s="1" t="s">
        <v>63</v>
      </c>
      <c r="AC47" s="4">
        <f t="shared" si="91"/>
        <v>0</v>
      </c>
      <c r="AD47" s="1" t="s">
        <v>63</v>
      </c>
      <c r="AE47" s="4">
        <f t="shared" si="92"/>
        <v>0</v>
      </c>
      <c r="AF47" s="4">
        <f t="shared" si="93"/>
        <v>0</v>
      </c>
      <c r="AG47" s="3" t="str">
        <f t="shared" si="94"/>
        <v/>
      </c>
      <c r="AH47" s="2" t="s">
        <v>63</v>
      </c>
      <c r="AI47" s="3" t="str">
        <f t="shared" si="95"/>
        <v>NA</v>
      </c>
      <c r="AJ47" s="5" t="str">
        <f t="shared" si="0"/>
        <v>NA</v>
      </c>
      <c r="AK47" s="6">
        <f t="shared" si="96"/>
        <v>0</v>
      </c>
      <c r="AL47" s="3" t="str">
        <f t="shared" si="1"/>
        <v>NA</v>
      </c>
      <c r="AM47" s="310"/>
      <c r="AN47" s="317"/>
      <c r="AO47" s="310"/>
      <c r="AP47" s="315"/>
      <c r="AQ47" s="339"/>
      <c r="AR47" s="342"/>
      <c r="AS47" s="344"/>
      <c r="AT47" s="315"/>
      <c r="AU47" s="315"/>
      <c r="AV47" s="329"/>
      <c r="AW47" s="332" t="str">
        <f t="shared" si="97"/>
        <v/>
      </c>
      <c r="AX47" s="348"/>
      <c r="AY47" s="348"/>
      <c r="AZ47" s="348"/>
      <c r="BA47" s="348"/>
      <c r="BB47" s="348"/>
      <c r="BC47" s="373"/>
    </row>
    <row r="48" spans="1:55">
      <c r="A48" s="373"/>
      <c r="B48" s="310"/>
      <c r="C48" s="310"/>
      <c r="D48" s="310"/>
      <c r="E48" s="310"/>
      <c r="F48" s="310"/>
      <c r="G48" s="310"/>
      <c r="H48" s="319"/>
      <c r="I48" s="360"/>
      <c r="J48" s="321"/>
      <c r="K48" s="317"/>
      <c r="L48" s="315"/>
      <c r="M48" s="346"/>
      <c r="N48" s="315"/>
      <c r="O48" s="316"/>
      <c r="P48" s="3"/>
      <c r="Q48" s="3"/>
      <c r="R48" s="1" t="s">
        <v>63</v>
      </c>
      <c r="S48" s="3">
        <f t="shared" si="86"/>
        <v>0</v>
      </c>
      <c r="T48" s="1" t="s">
        <v>63</v>
      </c>
      <c r="U48" s="4">
        <f t="shared" si="87"/>
        <v>0</v>
      </c>
      <c r="V48" s="1" t="s">
        <v>63</v>
      </c>
      <c r="W48" s="4">
        <f t="shared" si="88"/>
        <v>0</v>
      </c>
      <c r="X48" s="1" t="s">
        <v>63</v>
      </c>
      <c r="Y48" s="4">
        <f t="shared" si="89"/>
        <v>0</v>
      </c>
      <c r="Z48" s="1" t="s">
        <v>63</v>
      </c>
      <c r="AA48" s="4">
        <f t="shared" si="90"/>
        <v>0</v>
      </c>
      <c r="AB48" s="1" t="s">
        <v>63</v>
      </c>
      <c r="AC48" s="4">
        <f t="shared" si="91"/>
        <v>0</v>
      </c>
      <c r="AD48" s="1" t="s">
        <v>63</v>
      </c>
      <c r="AE48" s="4">
        <f t="shared" si="92"/>
        <v>0</v>
      </c>
      <c r="AF48" s="4">
        <f t="shared" si="93"/>
        <v>0</v>
      </c>
      <c r="AG48" s="3" t="str">
        <f t="shared" si="94"/>
        <v/>
      </c>
      <c r="AH48" s="2" t="s">
        <v>63</v>
      </c>
      <c r="AI48" s="3" t="str">
        <f t="shared" si="95"/>
        <v>NA</v>
      </c>
      <c r="AJ48" s="5" t="str">
        <f t="shared" si="0"/>
        <v>NA</v>
      </c>
      <c r="AK48" s="6">
        <f t="shared" si="96"/>
        <v>0</v>
      </c>
      <c r="AL48" s="3" t="str">
        <f t="shared" si="1"/>
        <v>NA</v>
      </c>
      <c r="AM48" s="310"/>
      <c r="AN48" s="317"/>
      <c r="AO48" s="310"/>
      <c r="AP48" s="315"/>
      <c r="AQ48" s="339"/>
      <c r="AR48" s="342"/>
      <c r="AS48" s="344"/>
      <c r="AT48" s="315"/>
      <c r="AU48" s="315"/>
      <c r="AV48" s="329"/>
      <c r="AW48" s="332" t="str">
        <f t="shared" si="97"/>
        <v/>
      </c>
      <c r="AX48" s="348"/>
      <c r="AY48" s="348"/>
      <c r="AZ48" s="348"/>
      <c r="BA48" s="348"/>
      <c r="BB48" s="348"/>
      <c r="BC48" s="373"/>
    </row>
    <row r="49" spans="1:55">
      <c r="A49" s="374"/>
      <c r="B49" s="310"/>
      <c r="C49" s="310"/>
      <c r="D49" s="310"/>
      <c r="E49" s="310"/>
      <c r="F49" s="310"/>
      <c r="G49" s="310"/>
      <c r="H49" s="320"/>
      <c r="I49" s="360"/>
      <c r="J49" s="321"/>
      <c r="K49" s="317"/>
      <c r="L49" s="315"/>
      <c r="M49" s="346"/>
      <c r="N49" s="315"/>
      <c r="O49" s="316"/>
      <c r="P49" s="3"/>
      <c r="Q49" s="3"/>
      <c r="R49" s="1" t="s">
        <v>63</v>
      </c>
      <c r="S49" s="3">
        <f t="shared" si="86"/>
        <v>0</v>
      </c>
      <c r="T49" s="1" t="s">
        <v>63</v>
      </c>
      <c r="U49" s="4">
        <f t="shared" si="87"/>
        <v>0</v>
      </c>
      <c r="V49" s="1" t="s">
        <v>63</v>
      </c>
      <c r="W49" s="4">
        <f t="shared" si="88"/>
        <v>0</v>
      </c>
      <c r="X49" s="1" t="s">
        <v>63</v>
      </c>
      <c r="Y49" s="4">
        <f t="shared" si="89"/>
        <v>0</v>
      </c>
      <c r="Z49" s="1" t="s">
        <v>63</v>
      </c>
      <c r="AA49" s="4">
        <f t="shared" si="90"/>
        <v>0</v>
      </c>
      <c r="AB49" s="1" t="s">
        <v>63</v>
      </c>
      <c r="AC49" s="4">
        <f t="shared" si="91"/>
        <v>0</v>
      </c>
      <c r="AD49" s="1" t="s">
        <v>63</v>
      </c>
      <c r="AE49" s="4">
        <f t="shared" si="92"/>
        <v>0</v>
      </c>
      <c r="AF49" s="4">
        <f t="shared" si="93"/>
        <v>0</v>
      </c>
      <c r="AG49" s="3" t="str">
        <f t="shared" si="94"/>
        <v/>
      </c>
      <c r="AH49" s="2" t="s">
        <v>63</v>
      </c>
      <c r="AI49" s="3" t="str">
        <f t="shared" si="95"/>
        <v>NA</v>
      </c>
      <c r="AJ49" s="5" t="str">
        <f t="shared" si="0"/>
        <v>NA</v>
      </c>
      <c r="AK49" s="6">
        <f t="shared" si="96"/>
        <v>0</v>
      </c>
      <c r="AL49" s="3" t="str">
        <f t="shared" si="1"/>
        <v>NA</v>
      </c>
      <c r="AM49" s="310"/>
      <c r="AN49" s="317"/>
      <c r="AO49" s="310"/>
      <c r="AP49" s="315"/>
      <c r="AQ49" s="340"/>
      <c r="AR49" s="342"/>
      <c r="AS49" s="345"/>
      <c r="AT49" s="315"/>
      <c r="AU49" s="315"/>
      <c r="AV49" s="330"/>
      <c r="AW49" s="333" t="str">
        <f t="shared" si="97"/>
        <v/>
      </c>
      <c r="AX49" s="349"/>
      <c r="AY49" s="349"/>
      <c r="AZ49" s="349"/>
      <c r="BA49" s="349"/>
      <c r="BB49" s="349"/>
      <c r="BC49" s="374"/>
    </row>
    <row r="50" spans="1:55" ht="144">
      <c r="A50" s="372" t="s">
        <v>241</v>
      </c>
      <c r="B50" s="310">
        <v>1</v>
      </c>
      <c r="C50" s="360" t="s">
        <v>236</v>
      </c>
      <c r="D50" s="360" t="s">
        <v>89</v>
      </c>
      <c r="E50" s="360" t="s">
        <v>89</v>
      </c>
      <c r="F50" s="360" t="s">
        <v>89</v>
      </c>
      <c r="G50" s="360" t="s">
        <v>89</v>
      </c>
      <c r="H50" s="318" t="s">
        <v>54</v>
      </c>
      <c r="I50" s="360" t="s">
        <v>207</v>
      </c>
      <c r="J50" s="321" t="s">
        <v>75</v>
      </c>
      <c r="K50" s="317">
        <f>IF(J50="","",IF(J50="Mas de 1 vez al año",5,IF(J50="Al menos 1 vez en el ultimo año",4,IF(J50="Al menos 1 vez en los ultimos 2 años",3,IF(J50="Al menos 1 vez en los ultimos 5 años",2,IF(J50="No se ha presentado en los ultimos 5 años",1,))))))</f>
        <v>1</v>
      </c>
      <c r="L50" s="315" t="str">
        <f>IF(K50&lt;=0,"",IF(K50&lt;=1,"Rara Vez",IF(K50&lt;=2,"Improbable",IF(K50&lt;=3,"Posible",IF(K50&lt;=4,"Probable","Casi seguro")))))</f>
        <v>Rara Vez</v>
      </c>
      <c r="M50" s="346">
        <v>14</v>
      </c>
      <c r="N50" s="315" t="str">
        <f>IF(M50&lt;=0,"",IF(M50&lt;=5,"Moderado",IF(M50&lt;=11,"Mayor",IF(M50&lt;=20,"Catastrofico","Catastrofico"))))</f>
        <v>Catastrofico</v>
      </c>
      <c r="O50" s="316" t="str">
        <f>IF(OR(AND(L50="RaraVez",N50="Insignificante"),AND(L50="Rara Vez",N50="Menor"),AND(L50="Improbable",N50="Insignificante"),AND(L50="Improbable",N50="Menor")),"Bajo",IF(OR(AND(L50="Rara Vez",N50="Moderado"),AND(L50="Improbable",N50="Moderado"),AND(L50="Posible",N50="Menor"),AND(L50="Probable",N50="Insignificante")),"Moderado",IF(OR(AND(L50="Rara Vez",N50="Mayor"),AND(L50="Improbable",N50="Mayor"),AND(L50="Posible",N50="Moderado"),AND(L50="Probable",N50="Moderado"),AND(L50="Probable",N50="Menor"),AND(L50="Casi seguro",N50="Insignificante"),AND(L50="Casi seguro",N50="Menor")),"Alto",IF(OR(AND(L50="Rara Vez",N50="Catastrofico"),AND(L50="Improbable",N50="Catastrofico"),AND(L50="Posible",N50="Catastrofico"),AND(L50="Posible",N50="Mayor"),AND(L50="Probable",N50="Catastrofico"),AND(L50="Probable",N50="Mayor"),AND(L50="Casi seguro",N50="Moderado"),AND(L50="Casi seguro",N50="Mayor"),AND(L50="Casi seguro",N50="Catastrofico")),"Extremo",""))))</f>
        <v>Extremo</v>
      </c>
      <c r="P50" s="18">
        <v>1</v>
      </c>
      <c r="Q50" s="33" t="s">
        <v>237</v>
      </c>
      <c r="R50" s="21" t="s">
        <v>67</v>
      </c>
      <c r="S50" s="18">
        <f>IF(R50="","",IF(R50="Asignado",15,IF(R50="No Asigando",0,)))</f>
        <v>15</v>
      </c>
      <c r="T50" s="21" t="s">
        <v>68</v>
      </c>
      <c r="U50" s="35">
        <f>IF(T50="","",IF(T50="Adecuado",15,IF(T50="inadecuado",0,)))</f>
        <v>15</v>
      </c>
      <c r="V50" s="21" t="s">
        <v>69</v>
      </c>
      <c r="W50" s="35">
        <f>IF(V50="","",IF(V50="Oportuna",15,IF(V50="inoportuna",0,)))</f>
        <v>15</v>
      </c>
      <c r="X50" s="21" t="s">
        <v>70</v>
      </c>
      <c r="Y50" s="35">
        <f>IF(X50="","",IF(X50="Prevenir",15,IF(X50="Detectar",10,IF(X50="No es control",0,))))</f>
        <v>15</v>
      </c>
      <c r="Z50" s="21" t="s">
        <v>71</v>
      </c>
      <c r="AA50" s="35">
        <f>IF(Z50="","",IF(Z50="Confiable",15,IF(Z50="No confiable",0,)))</f>
        <v>15</v>
      </c>
      <c r="AB50" s="21" t="s">
        <v>72</v>
      </c>
      <c r="AC50" s="35">
        <f>IF(AB50="","",IF(AB50="Se investigan y resuelven oportunamente",15,IF(AB50="Nose investigan y resuelven oportunamente",0,)))</f>
        <v>15</v>
      </c>
      <c r="AD50" s="21" t="s">
        <v>73</v>
      </c>
      <c r="AE50" s="35">
        <f>IF(AD50="","",IF(AD50="Completa",10,IF(AD50="Incompleta,No existe",5,)))</f>
        <v>10</v>
      </c>
      <c r="AF50" s="35">
        <f>+S50+U50+W50+Y50+AA50+AC50+AE50</f>
        <v>100</v>
      </c>
      <c r="AG50" s="18" t="str">
        <f>IF(AF50&lt;=0,"",IF(AF50=0,"NA",IF(AF50&lt;=85,"Debil",IF(AF50&lt;=95,"Moderado",IF(AF50&lt;=100,"Fuerte","Fuerte")))))</f>
        <v>Fuerte</v>
      </c>
      <c r="AH50" s="2" t="s">
        <v>74</v>
      </c>
      <c r="AI50" s="18" t="str">
        <f>IF(AH50="","",IF(AH50="El control no se ejecuta por parte del responsable","Debil",IF(AH50="El control se ejecuta algunas veces por parte del responsable","Moderado",IF(AH50="El control se ejecuta de manera consistente por parte del responsable","Fuerte",IF(AH50="NA","NA","""")))))</f>
        <v>Fuerte</v>
      </c>
      <c r="AJ50" s="22" t="str">
        <f t="shared" si="0"/>
        <v>Fuerte</v>
      </c>
      <c r="AK50" s="19">
        <f>IF(AJ50="","",IF(AJ50="Fuerte",100,IF(AJ50="Moderado",50,IF(AJ50="Debil",0,))))</f>
        <v>100</v>
      </c>
      <c r="AL50" s="18" t="str">
        <f t="shared" si="1"/>
        <v>No</v>
      </c>
      <c r="AM50" s="310">
        <f>COUNTA(P50,P51,P52,P53,P54)</f>
        <v>2</v>
      </c>
      <c r="AN50" s="317">
        <f>(+AK50+AK51+AK52+AK53+AK54)/AM50</f>
        <v>100</v>
      </c>
      <c r="AO50" s="310" t="str">
        <f>IF(AN50&lt;0,"",IF(AN50&lt;50,"Debil",IF(AN50&lt;=99,"Moderado",IF(AN50&lt;=100,"Fuerte","Fuerte"))))</f>
        <v>Fuerte</v>
      </c>
      <c r="AP50" s="315" t="s">
        <v>26</v>
      </c>
      <c r="AQ50" s="338" t="str">
        <f>IF(OR(AND(AO50="Fuerte",AP50="directamente")),"2",IF(OR(AND(AO50="Fuerte",AP50="no disminuye")),"0",IF(OR(AND(AO50="Moderado",AP50="directamente")),"1",IF(OR(AND(AO50="Moderado",AP50="no disminuye")),"0",IF(OR(AND(AO50="Debil",AP50="directamente")),"0",IF(OR(AND(AO50="Debil",AP50="no disminuye")),"0",""))))))</f>
        <v>2</v>
      </c>
      <c r="AR50" s="341">
        <f>+K50-AQ50</f>
        <v>-1</v>
      </c>
      <c r="AS50" s="343">
        <f>+K50-AQ50</f>
        <v>-1</v>
      </c>
      <c r="AT50" s="315" t="str">
        <f>IF(AR50&lt;-1,"",IF(AR50&lt;=1,"Rara Vez",IF(AR50&lt;=2,"Improbable",IF(AR50&lt;=3,"Posible",IF(AR50&lt;=4,"Probable","Casi seguro")))))</f>
        <v>Rara Vez</v>
      </c>
      <c r="AU50" s="315" t="str">
        <f>IF(M50&lt;=0,"",IF(M50&lt;=5,"Moderado",IF(M50&lt;=11,"Mayor",IF(M50&lt;=20,"Catastrofico","Catastrofico"))))</f>
        <v>Catastrofico</v>
      </c>
      <c r="AV50" s="328" t="str">
        <f>IF(OR(AND(AT50="RaraVez",AU50="Insignificante"),AND(AT50="Rara Vez",AU50="Menor"),AND(AT50="Improbable",AU50="Insignificante"),AND(AT50="Improbable",AU50="Menor")),"Bajo",IF(OR(AND(AT50="Rara Vez",AU50="Moderado"),AND(AT50="Improbable",AU50="Moderado"),AND(AT50="Posible",AU50="Menor"),AND(AT50="Probable",AU50="Insignificante")),"Moderado",IF(OR(AND(AT50="Rara Vez",AU50="Mayor"),AND(AT50="Improbable",AU50="Mayor"),AND(AT50="Posible",AU50="Moderado"),AND(AT50="Probable",AU50="Moderado"),AND(AT50="Probable",AU50="Menor"),AND(AT50="Casi seguro",AU50="Insignificante"),AND(AT50="Casi seguro",AU50="Menor")),"Alto",IF(OR(AND(AT50="Rara Vez",AU50="Catastrofico"),AND(AT50="Improbable",AU50="Catastrofico"),AND(AT50="Posible",AU50="Catastrofico"),AND(AT50="Posible",AU50="Mayor"),AND(AT50="Probable",AU50="Catastrofico"),AND(AT50="Probable",AU50="Mayor"),AND(AT50="Casi seguro",AU50="Moderado"),AND(AT50="Casi seguro",AU50="Mayor"),AND(AT50="Casi seguro",AU50="Catastrofico")),"Extremo",""))))</f>
        <v>Extremo</v>
      </c>
      <c r="AW50" s="357" t="str">
        <f>IF(AV50="","",IF(AV50="Extremo","Evitar el riesgo",IF(AV50="Alto","Compartir el riesgo",IF(AV50="Moderado","Reducir el riesgo",IF(AV50="Bajo","Reducir el riesgo")))))</f>
        <v>Evitar el riesgo</v>
      </c>
      <c r="AX50" s="353"/>
      <c r="AY50" s="347">
        <v>45292</v>
      </c>
      <c r="AZ50" s="347">
        <v>45657</v>
      </c>
      <c r="BA50" s="353"/>
      <c r="BB50" s="350" t="s">
        <v>76</v>
      </c>
      <c r="BC50" s="372" t="s">
        <v>209</v>
      </c>
    </row>
    <row r="51" spans="1:55" ht="160">
      <c r="A51" s="373"/>
      <c r="B51" s="310"/>
      <c r="C51" s="360"/>
      <c r="D51" s="360"/>
      <c r="E51" s="360"/>
      <c r="F51" s="360"/>
      <c r="G51" s="360"/>
      <c r="H51" s="319"/>
      <c r="I51" s="360"/>
      <c r="J51" s="321"/>
      <c r="K51" s="317"/>
      <c r="L51" s="315"/>
      <c r="M51" s="346"/>
      <c r="N51" s="315"/>
      <c r="O51" s="316"/>
      <c r="P51" s="18">
        <v>1</v>
      </c>
      <c r="Q51" s="33" t="s">
        <v>238</v>
      </c>
      <c r="R51" s="21" t="s">
        <v>67</v>
      </c>
      <c r="S51" s="18">
        <f t="shared" ref="S51:S54" si="98">IF(R51="","",IF(R51="Asignado",15,IF(R51="No Asigando",0,)))</f>
        <v>15</v>
      </c>
      <c r="T51" s="21" t="s">
        <v>68</v>
      </c>
      <c r="U51" s="35">
        <f t="shared" ref="U51:U54" si="99">IF(T51="","",IF(T51="Adecuado",15,IF(T51="inadecuado",0,)))</f>
        <v>15</v>
      </c>
      <c r="V51" s="21" t="s">
        <v>69</v>
      </c>
      <c r="W51" s="35">
        <f t="shared" ref="W51:W54" si="100">IF(V51="","",IF(V51="Oportuna",15,IF(V51="inoportuna",0,)))</f>
        <v>15</v>
      </c>
      <c r="X51" s="21" t="s">
        <v>70</v>
      </c>
      <c r="Y51" s="35">
        <f t="shared" ref="Y51:Y54" si="101">IF(X51="","",IF(X51="Prevenir",15,IF(X51="Detectar",10,IF(X51="No es control",0,))))</f>
        <v>15</v>
      </c>
      <c r="Z51" s="21" t="s">
        <v>71</v>
      </c>
      <c r="AA51" s="35">
        <f t="shared" ref="AA51:AA54" si="102">IF(Z51="","",IF(Z51="Confiable",15,IF(Z51="No confiable",0,)))</f>
        <v>15</v>
      </c>
      <c r="AB51" s="21" t="s">
        <v>72</v>
      </c>
      <c r="AC51" s="35">
        <f t="shared" ref="AC51:AC54" si="103">IF(AB51="","",IF(AB51="Se investigan y resuelven oportunamente",15,IF(AB51="Nose investigan y resuelven oportunamente",0,)))</f>
        <v>15</v>
      </c>
      <c r="AD51" s="21" t="s">
        <v>73</v>
      </c>
      <c r="AE51" s="35">
        <f t="shared" ref="AE51:AE54" si="104">IF(AD51="","",IF(AD51="Completa",10,IF(AD51="Incompleta,No existe",5,)))</f>
        <v>10</v>
      </c>
      <c r="AF51" s="35">
        <f t="shared" ref="AF51:AF54" si="105">+S51+U51+W51+Y51+AA51+AC51+AE51</f>
        <v>100</v>
      </c>
      <c r="AG51" s="18" t="str">
        <f t="shared" ref="AG51:AG54" si="106">IF(AF51&lt;=0,"",IF(AF51=0,"NA",IF(AF51&lt;=85,"Debil",IF(AF51&lt;=95,"Moderado",IF(AF51&lt;=100,"Fuerte","Fuerte")))))</f>
        <v>Fuerte</v>
      </c>
      <c r="AH51" s="2" t="s">
        <v>74</v>
      </c>
      <c r="AI51" s="18" t="str">
        <f t="shared" ref="AI51:AI54" si="107">IF(AH51="","",IF(AH51="El control no se ejecuta por parte del responsable","Debil",IF(AH51="El control se ejecuta algunas veces por parte del responsable","Moderado",IF(AH51="El control se ejecuta de manera consistente por parte del responsable","Fuerte",IF(AH51="NA","NA","""")))))</f>
        <v>Fuerte</v>
      </c>
      <c r="AJ51" s="22" t="str">
        <f t="shared" si="0"/>
        <v>Fuerte</v>
      </c>
      <c r="AK51" s="19">
        <f t="shared" ref="AK51:AK54" si="108">IF(AJ51="","",IF(AJ51="Fuerte",100,IF(AJ51="Moderado",50,IF(AJ51="Debil",0,))))</f>
        <v>100</v>
      </c>
      <c r="AL51" s="18" t="str">
        <f t="shared" si="1"/>
        <v>No</v>
      </c>
      <c r="AM51" s="310"/>
      <c r="AN51" s="317"/>
      <c r="AO51" s="310"/>
      <c r="AP51" s="315"/>
      <c r="AQ51" s="339"/>
      <c r="AR51" s="342"/>
      <c r="AS51" s="344"/>
      <c r="AT51" s="315"/>
      <c r="AU51" s="315"/>
      <c r="AV51" s="329"/>
      <c r="AW51" s="358" t="str">
        <f t="shared" ref="AW51:AW54" si="109">IF(AV51="","",IF(AV51="El control no se ejecuta por parte del responsable","Debil",IF(AV51="El control se ejecuta algunas veces por parte del responsable","Moderado",IF(AV51="El control se ejecuta de manera consistente por parte del responsable","Fuerte","Fuerte"))))</f>
        <v/>
      </c>
      <c r="AX51" s="348"/>
      <c r="AY51" s="348"/>
      <c r="AZ51" s="348"/>
      <c r="BA51" s="348"/>
      <c r="BB51" s="351"/>
      <c r="BC51" s="373"/>
    </row>
    <row r="52" spans="1:55">
      <c r="A52" s="373"/>
      <c r="B52" s="310"/>
      <c r="C52" s="360"/>
      <c r="D52" s="360"/>
      <c r="E52" s="360"/>
      <c r="F52" s="360"/>
      <c r="G52" s="360"/>
      <c r="H52" s="319"/>
      <c r="I52" s="360"/>
      <c r="J52" s="321"/>
      <c r="K52" s="317"/>
      <c r="L52" s="315"/>
      <c r="M52" s="346"/>
      <c r="N52" s="315"/>
      <c r="O52" s="316"/>
      <c r="P52" s="18"/>
      <c r="Q52" s="3"/>
      <c r="R52" s="1" t="s">
        <v>63</v>
      </c>
      <c r="S52" s="3">
        <f t="shared" si="98"/>
        <v>0</v>
      </c>
      <c r="T52" s="1" t="s">
        <v>63</v>
      </c>
      <c r="U52" s="4">
        <f t="shared" si="99"/>
        <v>0</v>
      </c>
      <c r="V52" s="1" t="s">
        <v>63</v>
      </c>
      <c r="W52" s="4">
        <f t="shared" si="100"/>
        <v>0</v>
      </c>
      <c r="X52" s="1" t="s">
        <v>63</v>
      </c>
      <c r="Y52" s="4">
        <f t="shared" si="101"/>
        <v>0</v>
      </c>
      <c r="Z52" s="1" t="s">
        <v>63</v>
      </c>
      <c r="AA52" s="4">
        <f t="shared" si="102"/>
        <v>0</v>
      </c>
      <c r="AB52" s="1" t="s">
        <v>63</v>
      </c>
      <c r="AC52" s="4">
        <f t="shared" si="103"/>
        <v>0</v>
      </c>
      <c r="AD52" s="1" t="s">
        <v>63</v>
      </c>
      <c r="AE52" s="4">
        <f t="shared" si="104"/>
        <v>0</v>
      </c>
      <c r="AF52" s="4">
        <f t="shared" si="105"/>
        <v>0</v>
      </c>
      <c r="AG52" s="3" t="str">
        <f t="shared" si="106"/>
        <v/>
      </c>
      <c r="AH52" s="2" t="s">
        <v>63</v>
      </c>
      <c r="AI52" s="3" t="str">
        <f t="shared" si="107"/>
        <v>NA</v>
      </c>
      <c r="AJ52" s="5" t="str">
        <f t="shared" si="0"/>
        <v>NA</v>
      </c>
      <c r="AK52" s="6">
        <f t="shared" si="108"/>
        <v>0</v>
      </c>
      <c r="AL52" s="3" t="str">
        <f t="shared" si="1"/>
        <v>NA</v>
      </c>
      <c r="AM52" s="310"/>
      <c r="AN52" s="317"/>
      <c r="AO52" s="310"/>
      <c r="AP52" s="315"/>
      <c r="AQ52" s="339"/>
      <c r="AR52" s="342"/>
      <c r="AS52" s="344"/>
      <c r="AT52" s="315"/>
      <c r="AU52" s="315"/>
      <c r="AV52" s="329"/>
      <c r="AW52" s="358" t="str">
        <f t="shared" si="109"/>
        <v/>
      </c>
      <c r="AX52" s="348"/>
      <c r="AY52" s="348"/>
      <c r="AZ52" s="348"/>
      <c r="BA52" s="348"/>
      <c r="BB52" s="351"/>
      <c r="BC52" s="373"/>
    </row>
    <row r="53" spans="1:55">
      <c r="A53" s="373"/>
      <c r="B53" s="310"/>
      <c r="C53" s="360"/>
      <c r="D53" s="360"/>
      <c r="E53" s="360"/>
      <c r="F53" s="360"/>
      <c r="G53" s="360"/>
      <c r="H53" s="319"/>
      <c r="I53" s="360"/>
      <c r="J53" s="321"/>
      <c r="K53" s="317"/>
      <c r="L53" s="315"/>
      <c r="M53" s="346"/>
      <c r="N53" s="315"/>
      <c r="O53" s="316"/>
      <c r="P53" s="18"/>
      <c r="Q53" s="3"/>
      <c r="R53" s="1" t="s">
        <v>63</v>
      </c>
      <c r="S53" s="3">
        <f t="shared" si="98"/>
        <v>0</v>
      </c>
      <c r="T53" s="1" t="s">
        <v>63</v>
      </c>
      <c r="U53" s="4">
        <f t="shared" si="99"/>
        <v>0</v>
      </c>
      <c r="V53" s="1" t="s">
        <v>63</v>
      </c>
      <c r="W53" s="4">
        <f t="shared" si="100"/>
        <v>0</v>
      </c>
      <c r="X53" s="1" t="s">
        <v>63</v>
      </c>
      <c r="Y53" s="4">
        <f t="shared" si="101"/>
        <v>0</v>
      </c>
      <c r="Z53" s="1" t="s">
        <v>63</v>
      </c>
      <c r="AA53" s="4">
        <f t="shared" si="102"/>
        <v>0</v>
      </c>
      <c r="AB53" s="1" t="s">
        <v>63</v>
      </c>
      <c r="AC53" s="4">
        <f t="shared" si="103"/>
        <v>0</v>
      </c>
      <c r="AD53" s="1" t="s">
        <v>63</v>
      </c>
      <c r="AE53" s="4">
        <f t="shared" si="104"/>
        <v>0</v>
      </c>
      <c r="AF53" s="4">
        <f t="shared" si="105"/>
        <v>0</v>
      </c>
      <c r="AG53" s="3" t="str">
        <f t="shared" si="106"/>
        <v/>
      </c>
      <c r="AH53" s="2" t="s">
        <v>63</v>
      </c>
      <c r="AI53" s="3" t="str">
        <f t="shared" si="107"/>
        <v>NA</v>
      </c>
      <c r="AJ53" s="5" t="str">
        <f t="shared" si="0"/>
        <v>NA</v>
      </c>
      <c r="AK53" s="6">
        <f t="shared" si="108"/>
        <v>0</v>
      </c>
      <c r="AL53" s="3" t="str">
        <f t="shared" si="1"/>
        <v>NA</v>
      </c>
      <c r="AM53" s="310"/>
      <c r="AN53" s="317"/>
      <c r="AO53" s="310"/>
      <c r="AP53" s="315"/>
      <c r="AQ53" s="339"/>
      <c r="AR53" s="342"/>
      <c r="AS53" s="344"/>
      <c r="AT53" s="315"/>
      <c r="AU53" s="315"/>
      <c r="AV53" s="329"/>
      <c r="AW53" s="358" t="str">
        <f t="shared" si="109"/>
        <v/>
      </c>
      <c r="AX53" s="348"/>
      <c r="AY53" s="348"/>
      <c r="AZ53" s="348"/>
      <c r="BA53" s="348"/>
      <c r="BB53" s="351"/>
      <c r="BC53" s="373"/>
    </row>
    <row r="54" spans="1:55">
      <c r="A54" s="374"/>
      <c r="B54" s="310"/>
      <c r="C54" s="360"/>
      <c r="D54" s="360"/>
      <c r="E54" s="360"/>
      <c r="F54" s="360"/>
      <c r="G54" s="360"/>
      <c r="H54" s="320"/>
      <c r="I54" s="360"/>
      <c r="J54" s="321"/>
      <c r="K54" s="317"/>
      <c r="L54" s="315"/>
      <c r="M54" s="346"/>
      <c r="N54" s="315"/>
      <c r="O54" s="316"/>
      <c r="P54" s="18"/>
      <c r="Q54" s="3"/>
      <c r="R54" s="1" t="s">
        <v>63</v>
      </c>
      <c r="S54" s="3">
        <f t="shared" si="98"/>
        <v>0</v>
      </c>
      <c r="T54" s="1" t="s">
        <v>63</v>
      </c>
      <c r="U54" s="4">
        <f t="shared" si="99"/>
        <v>0</v>
      </c>
      <c r="V54" s="1" t="s">
        <v>63</v>
      </c>
      <c r="W54" s="4">
        <f t="shared" si="100"/>
        <v>0</v>
      </c>
      <c r="X54" s="1" t="s">
        <v>63</v>
      </c>
      <c r="Y54" s="4">
        <f t="shared" si="101"/>
        <v>0</v>
      </c>
      <c r="Z54" s="1" t="s">
        <v>63</v>
      </c>
      <c r="AA54" s="4">
        <f t="shared" si="102"/>
        <v>0</v>
      </c>
      <c r="AB54" s="1" t="s">
        <v>63</v>
      </c>
      <c r="AC54" s="4">
        <f t="shared" si="103"/>
        <v>0</v>
      </c>
      <c r="AD54" s="1" t="s">
        <v>63</v>
      </c>
      <c r="AE54" s="4">
        <f t="shared" si="104"/>
        <v>0</v>
      </c>
      <c r="AF54" s="4">
        <f t="shared" si="105"/>
        <v>0</v>
      </c>
      <c r="AG54" s="3" t="str">
        <f t="shared" si="106"/>
        <v/>
      </c>
      <c r="AH54" s="2" t="s">
        <v>63</v>
      </c>
      <c r="AI54" s="3" t="str">
        <f t="shared" si="107"/>
        <v>NA</v>
      </c>
      <c r="AJ54" s="5" t="str">
        <f t="shared" si="0"/>
        <v>NA</v>
      </c>
      <c r="AK54" s="6">
        <f t="shared" si="108"/>
        <v>0</v>
      </c>
      <c r="AL54" s="3" t="str">
        <f t="shared" si="1"/>
        <v>NA</v>
      </c>
      <c r="AM54" s="310"/>
      <c r="AN54" s="317"/>
      <c r="AO54" s="310"/>
      <c r="AP54" s="315"/>
      <c r="AQ54" s="340"/>
      <c r="AR54" s="342"/>
      <c r="AS54" s="345"/>
      <c r="AT54" s="315"/>
      <c r="AU54" s="315"/>
      <c r="AV54" s="330"/>
      <c r="AW54" s="359" t="str">
        <f t="shared" si="109"/>
        <v/>
      </c>
      <c r="AX54" s="349"/>
      <c r="AY54" s="349"/>
      <c r="AZ54" s="349"/>
      <c r="BA54" s="349"/>
      <c r="BB54" s="352"/>
      <c r="BC54" s="374"/>
    </row>
    <row r="55" spans="1:55" ht="160">
      <c r="A55" s="372" t="s">
        <v>241</v>
      </c>
      <c r="B55" s="310">
        <v>2</v>
      </c>
      <c r="C55" s="360" t="s">
        <v>239</v>
      </c>
      <c r="D55" s="310" t="s">
        <v>89</v>
      </c>
      <c r="E55" s="310" t="s">
        <v>89</v>
      </c>
      <c r="F55" s="310" t="s">
        <v>89</v>
      </c>
      <c r="G55" s="310" t="s">
        <v>89</v>
      </c>
      <c r="H55" s="318" t="s">
        <v>54</v>
      </c>
      <c r="I55" s="360" t="s">
        <v>213</v>
      </c>
      <c r="J55" s="321" t="s">
        <v>75</v>
      </c>
      <c r="K55" s="317">
        <f>IF(J55="","",IF(J55="Mas de 1 vez al año",5,IF(J55="Al menos 1 vez en el ultimo año",4,IF(J55="Al menos 1 vez en los ultimos 2 años",3,IF(J55="Al menos 1 vez en los ultimos 5 años",2,IF(J55="No se ha presentado en los ultimos 5 años",1,))))))</f>
        <v>1</v>
      </c>
      <c r="L55" s="315" t="str">
        <f>IF(K55&lt;=0,"",IF(K55&lt;=1,"Rara Vez",IF(K55&lt;=2,"Improbable",IF(K55&lt;=3,"Posible",IF(K55&lt;=4,"Probable","Casi seguro")))))</f>
        <v>Rara Vez</v>
      </c>
      <c r="M55" s="346">
        <v>17</v>
      </c>
      <c r="N55" s="315" t="str">
        <f>IF(M55&lt;=0,"",IF(M55&lt;=5,"Moderado",IF(M55&lt;=11,"Mayor",IF(M55&lt;=20,"Catastrofico","Catastrofico"))))</f>
        <v>Catastrofico</v>
      </c>
      <c r="O55" s="316" t="str">
        <f>IF(OR(AND(L55="RaraVez",N55="Insignificante"),AND(L55="Rara Vez",N55="Menor"),AND(L55="Improbable",N55="Insignificante"),AND(L55="Improbable",N55="Menor")),"Bajo",IF(OR(AND(L55="Rara Vez",N55="Moderado"),AND(L55="Improbable",N55="Moderado"),AND(L55="Posible",N55="Menor"),AND(L55="Probable",N55="Insignificante")),"Moderado",IF(OR(AND(L55="Rara Vez",N55="Mayor"),AND(L55="Improbable",N55="Mayor"),AND(L55="Posible",N55="Moderado"),AND(L55="Probable",N55="Moderado"),AND(L55="Probable",N55="Menor"),AND(L55="Casi seguro",N55="Insignificante"),AND(L55="Casi seguro",N55="Menor")),"Alto",IF(OR(AND(L55="Rara Vez",N55="Catastrofico"),AND(L55="Improbable",N55="Catastrofico"),AND(L55="Posible",N55="Catastrofico"),AND(L55="Posible",N55="Mayor"),AND(L55="Probable",N55="Catastrofico"),AND(L55="Probable",N55="Mayor"),AND(L55="Casi seguro",N55="Moderado"),AND(L55="Casi seguro",N55="Mayor"),AND(L55="Casi seguro",N55="Catastrofico")),"Extremo",""))))</f>
        <v>Extremo</v>
      </c>
      <c r="P55" s="18">
        <v>1</v>
      </c>
      <c r="Q55" s="33" t="s">
        <v>240</v>
      </c>
      <c r="R55" s="21" t="s">
        <v>67</v>
      </c>
      <c r="S55" s="18">
        <f>IF(R55="","",IF(R55="Asignado",15,IF(R55="No Asigando",0,)))</f>
        <v>15</v>
      </c>
      <c r="T55" s="21" t="s">
        <v>68</v>
      </c>
      <c r="U55" s="35">
        <f>IF(T55="","",IF(T55="Adecuado",15,IF(T55="inadecuado",0,)))</f>
        <v>15</v>
      </c>
      <c r="V55" s="21" t="s">
        <v>69</v>
      </c>
      <c r="W55" s="35">
        <f>IF(V55="","",IF(V55="Oportuna",15,IF(V55="inoportuna",0,)))</f>
        <v>15</v>
      </c>
      <c r="X55" s="21" t="s">
        <v>70</v>
      </c>
      <c r="Y55" s="35">
        <f>IF(X55="","",IF(X55="Prevenir",15,IF(X55="Detectar",10,IF(X55="No es control",0,))))</f>
        <v>15</v>
      </c>
      <c r="Z55" s="21" t="s">
        <v>71</v>
      </c>
      <c r="AA55" s="35">
        <f>IF(Z55="","",IF(Z55="Confiable",15,IF(Z55="No confiable",0,)))</f>
        <v>15</v>
      </c>
      <c r="AB55" s="21" t="s">
        <v>72</v>
      </c>
      <c r="AC55" s="35">
        <f>IF(AB55="","",IF(AB55="Se investigan y resuelven oportunamente",15,IF(AB55="Nose investigan y resuelven oportunamente",0,)))</f>
        <v>15</v>
      </c>
      <c r="AD55" s="21" t="s">
        <v>73</v>
      </c>
      <c r="AE55" s="35">
        <f>IF(AD55="","",IF(AD55="Completa",10,IF(AD55="Incompleta,No existe",5,)))</f>
        <v>10</v>
      </c>
      <c r="AF55" s="35">
        <f>+S55+U55+W55+Y55+AA55+AC55+AE55</f>
        <v>100</v>
      </c>
      <c r="AG55" s="18" t="str">
        <f>IF(AF55&lt;=0,"",IF(AF55=0,"NA",IF(AF55&lt;=85,"Debil",IF(AF55&lt;=95,"Moderado",IF(AF55&lt;=100,"Fuerte","Fuerte")))))</f>
        <v>Fuerte</v>
      </c>
      <c r="AH55" s="2" t="s">
        <v>74</v>
      </c>
      <c r="AI55" s="18" t="str">
        <f>IF(AH55="","",IF(AH55="El control no se ejecuta por parte del responsable","Debil",IF(AH55="El control se ejecuta algunas veces por parte del responsable","Moderado",IF(AH55="El control se ejecuta de manera consistente por parte del responsable","Fuerte",IF(AH55="NA","NA","""")))))</f>
        <v>Fuerte</v>
      </c>
      <c r="AJ55" s="22" t="str">
        <f t="shared" si="0"/>
        <v>Fuerte</v>
      </c>
      <c r="AK55" s="19">
        <f>IF(AJ55="","",IF(AJ55="Fuerte",100,IF(AJ55="Moderado",50,IF(AJ55="Debil",0,))))</f>
        <v>100</v>
      </c>
      <c r="AL55" s="18" t="str">
        <f t="shared" si="1"/>
        <v>No</v>
      </c>
      <c r="AM55" s="18">
        <f>COUNTA(P55,P56,P57,P58,P59)</f>
        <v>1</v>
      </c>
      <c r="AN55" s="19">
        <f>(+AK55+AK56+AK57+AK58+AK59)/AM55</f>
        <v>100</v>
      </c>
      <c r="AO55" s="18" t="str">
        <f>IF(AN55&lt;0,"",IF(AN55&lt;50,"Debil",IF(AN55&lt;=99,"Moderado",IF(AN55&lt;=100,"Fuerte","Fuerte"))))</f>
        <v>Fuerte</v>
      </c>
      <c r="AP55" s="27" t="s">
        <v>26</v>
      </c>
      <c r="AQ55" s="64" t="str">
        <f>IF(OR(AND(AO55="Fuerte",AP55="directamente")),"2",IF(OR(AND(AO55="Fuerte",AP55="no disminuye")),"0",IF(OR(AND(AO55="Moderado",AP55="directamente")),"1",IF(OR(AND(AO55="Moderado",AP55="no disminuye")),"0",IF(OR(AND(AO55="Debil",AP55="directamente")),"0",IF(OR(AND(AO55="Debil",AP55="no disminuye")),"0",""))))))</f>
        <v>2</v>
      </c>
      <c r="AR55" s="29">
        <f>+K55-AQ55</f>
        <v>-1</v>
      </c>
      <c r="AS55" s="29">
        <f>+K55-AQ55</f>
        <v>-1</v>
      </c>
      <c r="AT55" s="27" t="str">
        <f>IF(AR55&lt;-1,"",IF(AR55&lt;=1,"Rara Vez",IF(AR55&lt;=2,"Improbable",IF(AR55&lt;=3,"Posible",IF(AR55&lt;=4,"Probable","Casi seguro")))))</f>
        <v>Rara Vez</v>
      </c>
      <c r="AU55" s="27" t="str">
        <f>IF(M55&lt;=0,"",IF(M55&lt;=5,"Moderado",IF(M55&lt;=11,"Mayor",IF(M55&lt;=20,"Catastrofico","Catastrofico"))))</f>
        <v>Catastrofico</v>
      </c>
      <c r="AV55" s="28" t="str">
        <f>IF(OR(AND(AT55="RaraVez",AU55="Insignificante"),AND(AT55="Rara Vez",AU55="Menor"),AND(AT55="Improbable",AU55="Insignificante"),AND(AT55="Improbable",AU55="Menor")),"Bajo",IF(OR(AND(AT55="Rara Vez",AU55="Moderado"),AND(AT55="Improbable",AU55="Moderado"),AND(AT55="Posible",AU55="Menor"),AND(AT55="Probable",AU55="Insignificante")),"Moderado",IF(OR(AND(AT55="Rara Vez",AU55="Mayor"),AND(AT55="Improbable",AU55="Mayor"),AND(AT55="Posible",AU55="Moderado"),AND(AT55="Probable",AU55="Moderado"),AND(AT55="Probable",AU55="Menor"),AND(AT55="Casi seguro",AU55="Insignificante"),AND(AT55="Casi seguro",AU55="Menor")),"Alto",IF(OR(AND(AT55="Rara Vez",AU55="Catastrofico"),AND(AT55="Improbable",AU55="Catastrofico"),AND(AT55="Posible",AU55="Catastrofico"),AND(AT55="Posible",AU55="Mayor"),AND(AT55="Probable",AU55="Catastrofico"),AND(AT55="Probable",AU55="Mayor"),AND(AT55="Casi seguro",AU55="Moderado"),AND(AT55="Casi seguro",AU55="Mayor"),AND(AT55="Casi seguro",AU55="Catastrofico")),"Extremo",""))))</f>
        <v>Extremo</v>
      </c>
      <c r="AW55" s="65" t="str">
        <f>IF(AV55="","",IF(AV55="Extremo","Evitar el riesgo",IF(AV55="Alto","Compartir el riesgo",IF(AV55="Moderado","Reducir el riesgo",IF(AV55="Bajo","Reducir el riesgo")))))</f>
        <v>Evitar el riesgo</v>
      </c>
      <c r="AX55" s="18"/>
      <c r="AY55" s="347">
        <v>45292</v>
      </c>
      <c r="AZ55" s="347">
        <v>45657</v>
      </c>
      <c r="BA55" s="18"/>
      <c r="BB55" s="18" t="s">
        <v>76</v>
      </c>
      <c r="BC55" s="16" t="s">
        <v>209</v>
      </c>
    </row>
    <row r="56" spans="1:55">
      <c r="A56" s="373"/>
      <c r="B56" s="310"/>
      <c r="C56" s="360"/>
      <c r="D56" s="310"/>
      <c r="E56" s="310"/>
      <c r="F56" s="310"/>
      <c r="G56" s="310"/>
      <c r="H56" s="319"/>
      <c r="I56" s="360"/>
      <c r="J56" s="321"/>
      <c r="K56" s="317"/>
      <c r="L56" s="315"/>
      <c r="M56" s="346"/>
      <c r="N56" s="315"/>
      <c r="O56" s="316"/>
      <c r="P56" s="18"/>
      <c r="Q56" s="33"/>
      <c r="R56" s="21" t="s">
        <v>63</v>
      </c>
      <c r="S56" s="18">
        <f t="shared" ref="S56:S59" si="110">IF(R56="","",IF(R56="Asignado",15,IF(R56="No Asigando",0,)))</f>
        <v>0</v>
      </c>
      <c r="T56" s="21" t="s">
        <v>63</v>
      </c>
      <c r="U56" s="35">
        <f t="shared" ref="U56:U59" si="111">IF(T56="","",IF(T56="Adecuado",15,IF(T56="inadecuado",0,)))</f>
        <v>0</v>
      </c>
      <c r="V56" s="21" t="s">
        <v>63</v>
      </c>
      <c r="W56" s="35">
        <f t="shared" ref="W56:W59" si="112">IF(V56="","",IF(V56="Oportuna",15,IF(V56="inoportuna",0,)))</f>
        <v>0</v>
      </c>
      <c r="X56" s="21" t="s">
        <v>63</v>
      </c>
      <c r="Y56" s="35">
        <f t="shared" ref="Y56:Y59" si="113">IF(X56="","",IF(X56="Prevenir",15,IF(X56="Detectar",10,IF(X56="No es control",0,))))</f>
        <v>0</v>
      </c>
      <c r="Z56" s="21" t="s">
        <v>63</v>
      </c>
      <c r="AA56" s="35">
        <f t="shared" ref="AA56:AA59" si="114">IF(Z56="","",IF(Z56="Confiable",15,IF(Z56="No confiable",0,)))</f>
        <v>0</v>
      </c>
      <c r="AB56" s="21" t="s">
        <v>63</v>
      </c>
      <c r="AC56" s="35">
        <f t="shared" ref="AC56:AC59" si="115">IF(AB56="","",IF(AB56="Se investigan y resuelven oportunamente",15,IF(AB56="Nose investigan y resuelven oportunamente",0,)))</f>
        <v>0</v>
      </c>
      <c r="AD56" s="21" t="s">
        <v>63</v>
      </c>
      <c r="AE56" s="35">
        <f t="shared" ref="AE56:AE59" si="116">IF(AD56="","",IF(AD56="Completa",10,IF(AD56="Incompleta,No existe",5,)))</f>
        <v>0</v>
      </c>
      <c r="AF56" s="35">
        <f t="shared" ref="AF56:AF59" si="117">+S56+U56+W56+Y56+AA56+AC56+AE56</f>
        <v>0</v>
      </c>
      <c r="AG56" s="18" t="str">
        <f t="shared" ref="AG56:AG59" si="118">IF(AF56&lt;=0,"",IF(AF56=0,"NA",IF(AF56&lt;=85,"Debil",IF(AF56&lt;=95,"Moderado",IF(AF56&lt;=100,"Fuerte","Fuerte")))))</f>
        <v/>
      </c>
      <c r="AH56" s="2" t="s">
        <v>63</v>
      </c>
      <c r="AI56" s="18" t="str">
        <f t="shared" ref="AI56:AI59" si="119">IF(AH56="","",IF(AH56="El control no se ejecuta por parte del responsable","Debil",IF(AH56="El control se ejecuta algunas veces por parte del responsable","Moderado",IF(AH56="El control se ejecuta de manera consistente por parte del responsable","Fuerte",IF(AH56="NA","NA","""")))))</f>
        <v>NA</v>
      </c>
      <c r="AJ56" s="22" t="str">
        <f t="shared" si="0"/>
        <v>NA</v>
      </c>
      <c r="AK56" s="19">
        <f t="shared" ref="AK56:AK59" si="120">IF(AJ56="","",IF(AJ56="Fuerte",100,IF(AJ56="Moderado",50,IF(AJ56="Debil",0,))))</f>
        <v>0</v>
      </c>
      <c r="AL56" s="18" t="str">
        <f t="shared" si="1"/>
        <v>NA</v>
      </c>
      <c r="AM56" s="23"/>
      <c r="AN56" s="24"/>
      <c r="AO56" s="23"/>
      <c r="AP56" s="66"/>
      <c r="AQ56" s="67"/>
      <c r="AR56" s="68"/>
      <c r="AS56" s="69"/>
      <c r="AT56" s="66"/>
      <c r="AU56" s="66"/>
      <c r="AV56" s="70"/>
      <c r="AW56" s="71" t="str">
        <f t="shared" ref="AW56:AW59" si="121">IF(AV56="","",IF(AV56="El control no se ejecuta por parte del responsable","Debil",IF(AV56="El control se ejecuta algunas veces por parte del responsable","Moderado",IF(AV56="El control se ejecuta de manera consistente por parte del responsable","Fuerte","Fuerte"))))</f>
        <v/>
      </c>
      <c r="AX56" s="31"/>
      <c r="AY56" s="348"/>
      <c r="AZ56" s="348"/>
      <c r="BA56" s="31"/>
      <c r="BB56" s="31"/>
      <c r="BC56" s="72"/>
    </row>
    <row r="57" spans="1:55">
      <c r="A57" s="373"/>
      <c r="B57" s="310"/>
      <c r="C57" s="360"/>
      <c r="D57" s="310"/>
      <c r="E57" s="310"/>
      <c r="F57" s="310"/>
      <c r="G57" s="310"/>
      <c r="H57" s="319"/>
      <c r="I57" s="360"/>
      <c r="J57" s="321"/>
      <c r="K57" s="317"/>
      <c r="L57" s="315"/>
      <c r="M57" s="346"/>
      <c r="N57" s="315"/>
      <c r="O57" s="316"/>
      <c r="P57" s="18"/>
      <c r="Q57" s="18"/>
      <c r="R57" s="21" t="s">
        <v>63</v>
      </c>
      <c r="S57" s="18">
        <f t="shared" si="110"/>
        <v>0</v>
      </c>
      <c r="T57" s="21" t="s">
        <v>63</v>
      </c>
      <c r="U57" s="35">
        <f t="shared" si="111"/>
        <v>0</v>
      </c>
      <c r="V57" s="21" t="s">
        <v>63</v>
      </c>
      <c r="W57" s="35">
        <f t="shared" si="112"/>
        <v>0</v>
      </c>
      <c r="X57" s="21" t="s">
        <v>63</v>
      </c>
      <c r="Y57" s="35">
        <f t="shared" si="113"/>
        <v>0</v>
      </c>
      <c r="Z57" s="21" t="s">
        <v>63</v>
      </c>
      <c r="AA57" s="35">
        <f t="shared" si="114"/>
        <v>0</v>
      </c>
      <c r="AB57" s="21" t="s">
        <v>63</v>
      </c>
      <c r="AC57" s="35">
        <f t="shared" si="115"/>
        <v>0</v>
      </c>
      <c r="AD57" s="21" t="s">
        <v>63</v>
      </c>
      <c r="AE57" s="35">
        <f t="shared" si="116"/>
        <v>0</v>
      </c>
      <c r="AF57" s="35">
        <f t="shared" si="117"/>
        <v>0</v>
      </c>
      <c r="AG57" s="18" t="str">
        <f t="shared" si="118"/>
        <v/>
      </c>
      <c r="AH57" s="2" t="s">
        <v>63</v>
      </c>
      <c r="AI57" s="18" t="str">
        <f t="shared" si="119"/>
        <v>NA</v>
      </c>
      <c r="AJ57" s="22" t="str">
        <f t="shared" si="0"/>
        <v>NA</v>
      </c>
      <c r="AK57" s="19">
        <f t="shared" si="120"/>
        <v>0</v>
      </c>
      <c r="AL57" s="18" t="str">
        <f t="shared" si="1"/>
        <v>NA</v>
      </c>
      <c r="AM57" s="23"/>
      <c r="AN57" s="24"/>
      <c r="AO57" s="23"/>
      <c r="AP57" s="73"/>
      <c r="AQ57" s="67"/>
      <c r="AR57" s="30"/>
      <c r="AS57" s="69"/>
      <c r="AT57" s="73"/>
      <c r="AU57" s="73"/>
      <c r="AV57" s="70"/>
      <c r="AW57" s="71" t="str">
        <f t="shared" si="121"/>
        <v/>
      </c>
      <c r="AX57" s="31"/>
      <c r="AY57" s="348"/>
      <c r="AZ57" s="348"/>
      <c r="BA57" s="31"/>
      <c r="BB57" s="31"/>
      <c r="BC57" s="72"/>
    </row>
    <row r="58" spans="1:55">
      <c r="A58" s="373"/>
      <c r="B58" s="310"/>
      <c r="C58" s="360"/>
      <c r="D58" s="310"/>
      <c r="E58" s="310"/>
      <c r="F58" s="310"/>
      <c r="G58" s="310"/>
      <c r="H58" s="319"/>
      <c r="I58" s="360"/>
      <c r="J58" s="321"/>
      <c r="K58" s="317"/>
      <c r="L58" s="315"/>
      <c r="M58" s="346"/>
      <c r="N58" s="315"/>
      <c r="O58" s="316"/>
      <c r="P58" s="18"/>
      <c r="Q58" s="18"/>
      <c r="R58" s="21" t="s">
        <v>63</v>
      </c>
      <c r="S58" s="18">
        <f t="shared" si="110"/>
        <v>0</v>
      </c>
      <c r="T58" s="21" t="s">
        <v>63</v>
      </c>
      <c r="U58" s="35">
        <f t="shared" si="111"/>
        <v>0</v>
      </c>
      <c r="V58" s="21" t="s">
        <v>63</v>
      </c>
      <c r="W58" s="35">
        <f t="shared" si="112"/>
        <v>0</v>
      </c>
      <c r="X58" s="21" t="s">
        <v>63</v>
      </c>
      <c r="Y58" s="35">
        <f t="shared" si="113"/>
        <v>0</v>
      </c>
      <c r="Z58" s="21" t="s">
        <v>63</v>
      </c>
      <c r="AA58" s="35">
        <f t="shared" si="114"/>
        <v>0</v>
      </c>
      <c r="AB58" s="21" t="s">
        <v>63</v>
      </c>
      <c r="AC58" s="35">
        <f t="shared" si="115"/>
        <v>0</v>
      </c>
      <c r="AD58" s="21" t="s">
        <v>63</v>
      </c>
      <c r="AE58" s="35">
        <f t="shared" si="116"/>
        <v>0</v>
      </c>
      <c r="AF58" s="35">
        <f t="shared" si="117"/>
        <v>0</v>
      </c>
      <c r="AG58" s="18" t="str">
        <f t="shared" si="118"/>
        <v/>
      </c>
      <c r="AH58" s="2" t="s">
        <v>63</v>
      </c>
      <c r="AI58" s="18" t="str">
        <f t="shared" si="119"/>
        <v>NA</v>
      </c>
      <c r="AJ58" s="22" t="str">
        <f t="shared" si="0"/>
        <v>NA</v>
      </c>
      <c r="AK58" s="19">
        <f t="shared" si="120"/>
        <v>0</v>
      </c>
      <c r="AL58" s="18" t="str">
        <f t="shared" si="1"/>
        <v>NA</v>
      </c>
      <c r="AM58" s="23"/>
      <c r="AN58" s="24"/>
      <c r="AO58" s="23"/>
      <c r="AP58" s="73"/>
      <c r="AQ58" s="67"/>
      <c r="AR58" s="30"/>
      <c r="AS58" s="69"/>
      <c r="AT58" s="73"/>
      <c r="AU58" s="73"/>
      <c r="AV58" s="70"/>
      <c r="AW58" s="71" t="str">
        <f t="shared" si="121"/>
        <v/>
      </c>
      <c r="AX58" s="31"/>
      <c r="AY58" s="348"/>
      <c r="AZ58" s="348"/>
      <c r="BA58" s="31"/>
      <c r="BB58" s="31"/>
      <c r="BC58" s="72"/>
    </row>
    <row r="59" spans="1:55">
      <c r="A59" s="374"/>
      <c r="B59" s="310"/>
      <c r="C59" s="360"/>
      <c r="D59" s="310"/>
      <c r="E59" s="310"/>
      <c r="F59" s="310"/>
      <c r="G59" s="310"/>
      <c r="H59" s="320"/>
      <c r="I59" s="360"/>
      <c r="J59" s="321"/>
      <c r="K59" s="317"/>
      <c r="L59" s="315"/>
      <c r="M59" s="346"/>
      <c r="N59" s="315"/>
      <c r="O59" s="316"/>
      <c r="P59" s="18"/>
      <c r="Q59" s="18"/>
      <c r="R59" s="21" t="s">
        <v>63</v>
      </c>
      <c r="S59" s="18">
        <f t="shared" si="110"/>
        <v>0</v>
      </c>
      <c r="T59" s="21" t="s">
        <v>63</v>
      </c>
      <c r="U59" s="35">
        <f t="shared" si="111"/>
        <v>0</v>
      </c>
      <c r="V59" s="21" t="s">
        <v>63</v>
      </c>
      <c r="W59" s="35">
        <f t="shared" si="112"/>
        <v>0</v>
      </c>
      <c r="X59" s="21" t="s">
        <v>63</v>
      </c>
      <c r="Y59" s="35">
        <f t="shared" si="113"/>
        <v>0</v>
      </c>
      <c r="Z59" s="21" t="s">
        <v>63</v>
      </c>
      <c r="AA59" s="35">
        <f t="shared" si="114"/>
        <v>0</v>
      </c>
      <c r="AB59" s="21" t="s">
        <v>63</v>
      </c>
      <c r="AC59" s="35">
        <f t="shared" si="115"/>
        <v>0</v>
      </c>
      <c r="AD59" s="21" t="s">
        <v>63</v>
      </c>
      <c r="AE59" s="35">
        <f t="shared" si="116"/>
        <v>0</v>
      </c>
      <c r="AF59" s="35">
        <f t="shared" si="117"/>
        <v>0</v>
      </c>
      <c r="AG59" s="18" t="str">
        <f t="shared" si="118"/>
        <v/>
      </c>
      <c r="AH59" s="2" t="s">
        <v>63</v>
      </c>
      <c r="AI59" s="18" t="str">
        <f t="shared" si="119"/>
        <v>NA</v>
      </c>
      <c r="AJ59" s="22" t="str">
        <f t="shared" si="0"/>
        <v>NA</v>
      </c>
      <c r="AK59" s="19">
        <f t="shared" si="120"/>
        <v>0</v>
      </c>
      <c r="AL59" s="18" t="str">
        <f t="shared" si="1"/>
        <v>NA</v>
      </c>
      <c r="AM59" s="23"/>
      <c r="AN59" s="24"/>
      <c r="AO59" s="23"/>
      <c r="AP59" s="73"/>
      <c r="AQ59" s="74"/>
      <c r="AR59" s="30"/>
      <c r="AS59" s="75"/>
      <c r="AT59" s="73"/>
      <c r="AU59" s="73"/>
      <c r="AV59" s="76"/>
      <c r="AW59" s="77" t="str">
        <f t="shared" si="121"/>
        <v/>
      </c>
      <c r="AX59" s="32"/>
      <c r="AY59" s="349"/>
      <c r="AZ59" s="349"/>
      <c r="BA59" s="32"/>
      <c r="BB59" s="32"/>
      <c r="BC59" s="78"/>
    </row>
  </sheetData>
  <mergeCells count="351">
    <mergeCell ref="A5:C5"/>
    <mergeCell ref="D5:I5"/>
    <mergeCell ref="J5:L5"/>
    <mergeCell ref="M5:P5"/>
    <mergeCell ref="Q5:R5"/>
    <mergeCell ref="S5:U5"/>
    <mergeCell ref="D1:BA1"/>
    <mergeCell ref="BB1:BC1"/>
    <mergeCell ref="D2:BA2"/>
    <mergeCell ref="BB2:BC2"/>
    <mergeCell ref="D3:BA3"/>
    <mergeCell ref="BB3:BC3"/>
    <mergeCell ref="D4:BA4"/>
    <mergeCell ref="BB4:BC4"/>
    <mergeCell ref="B1:C4"/>
    <mergeCell ref="BA6:BA9"/>
    <mergeCell ref="BB6:BB9"/>
    <mergeCell ref="BC6:BC9"/>
    <mergeCell ref="P7:P9"/>
    <mergeCell ref="Q7:Q9"/>
    <mergeCell ref="R7:AP8"/>
    <mergeCell ref="AQ7:AQ9"/>
    <mergeCell ref="AR7:AR9"/>
    <mergeCell ref="AS7:AS9"/>
    <mergeCell ref="AU6:AU9"/>
    <mergeCell ref="AV6:AV9"/>
    <mergeCell ref="AW6:AW9"/>
    <mergeCell ref="AX6:AX9"/>
    <mergeCell ref="AY6:AY9"/>
    <mergeCell ref="AZ6:AZ9"/>
    <mergeCell ref="P6:AS6"/>
    <mergeCell ref="AT6:AT9"/>
    <mergeCell ref="K8:K9"/>
    <mergeCell ref="L8:L9"/>
    <mergeCell ref="M8:M9"/>
    <mergeCell ref="N8:N9"/>
    <mergeCell ref="O8:O9"/>
    <mergeCell ref="B10:B14"/>
    <mergeCell ref="C10:C14"/>
    <mergeCell ref="D10:D14"/>
    <mergeCell ref="E10:E14"/>
    <mergeCell ref="F10:F14"/>
    <mergeCell ref="B6:B9"/>
    <mergeCell ref="C6:I7"/>
    <mergeCell ref="J6:L7"/>
    <mergeCell ref="M6:O7"/>
    <mergeCell ref="C8:C9"/>
    <mergeCell ref="D8:H8"/>
    <mergeCell ref="I8:I9"/>
    <mergeCell ref="J8:J9"/>
    <mergeCell ref="AT10:AT14"/>
    <mergeCell ref="AU10:AU14"/>
    <mergeCell ref="M10:M14"/>
    <mergeCell ref="N10:N14"/>
    <mergeCell ref="O10:O14"/>
    <mergeCell ref="AM10:AM14"/>
    <mergeCell ref="AN10:AN14"/>
    <mergeCell ref="AO10:AO14"/>
    <mergeCell ref="G10:G14"/>
    <mergeCell ref="H10:H14"/>
    <mergeCell ref="I10:I14"/>
    <mergeCell ref="J10:J14"/>
    <mergeCell ref="K10:K14"/>
    <mergeCell ref="L10:L14"/>
    <mergeCell ref="L15:L19"/>
    <mergeCell ref="M15:M19"/>
    <mergeCell ref="N15:N19"/>
    <mergeCell ref="O15:O19"/>
    <mergeCell ref="BB10:BB14"/>
    <mergeCell ref="BC10:BC14"/>
    <mergeCell ref="B15:B19"/>
    <mergeCell ref="C15:C19"/>
    <mergeCell ref="D15:D19"/>
    <mergeCell ref="E15:E19"/>
    <mergeCell ref="F15:F19"/>
    <mergeCell ref="G15:G19"/>
    <mergeCell ref="H15:H19"/>
    <mergeCell ref="I15:I19"/>
    <mergeCell ref="AV10:AV14"/>
    <mergeCell ref="AW10:AW14"/>
    <mergeCell ref="AX10:AX14"/>
    <mergeCell ref="AY10:AY14"/>
    <mergeCell ref="AZ10:AZ14"/>
    <mergeCell ref="BA10:BA14"/>
    <mergeCell ref="AP10:AP14"/>
    <mergeCell ref="AQ10:AQ14"/>
    <mergeCell ref="AR10:AR14"/>
    <mergeCell ref="AS10:AS14"/>
    <mergeCell ref="AY15:AY19"/>
    <mergeCell ref="AZ15:AZ19"/>
    <mergeCell ref="BA15:BA19"/>
    <mergeCell ref="BB15:BB19"/>
    <mergeCell ref="BC15:BC19"/>
    <mergeCell ref="B20:B24"/>
    <mergeCell ref="C20:C24"/>
    <mergeCell ref="D20:D24"/>
    <mergeCell ref="E20:E24"/>
    <mergeCell ref="F20:F24"/>
    <mergeCell ref="AS15:AS19"/>
    <mergeCell ref="AT15:AT19"/>
    <mergeCell ref="AU15:AU19"/>
    <mergeCell ref="AV15:AV19"/>
    <mergeCell ref="AW15:AW19"/>
    <mergeCell ref="AX15:AX19"/>
    <mergeCell ref="AM15:AM19"/>
    <mergeCell ref="AN15:AN19"/>
    <mergeCell ref="AO15:AO19"/>
    <mergeCell ref="AP15:AP19"/>
    <mergeCell ref="AQ15:AQ19"/>
    <mergeCell ref="AR15:AR19"/>
    <mergeCell ref="J15:J19"/>
    <mergeCell ref="K15:K19"/>
    <mergeCell ref="M20:M24"/>
    <mergeCell ref="N20:N24"/>
    <mergeCell ref="O20:O24"/>
    <mergeCell ref="AM20:AM24"/>
    <mergeCell ref="AN20:AN24"/>
    <mergeCell ref="AO20:AO24"/>
    <mergeCell ref="G20:G24"/>
    <mergeCell ref="H20:H24"/>
    <mergeCell ref="I20:I24"/>
    <mergeCell ref="J20:J24"/>
    <mergeCell ref="K20:K24"/>
    <mergeCell ref="L20:L24"/>
    <mergeCell ref="B25:B29"/>
    <mergeCell ref="C25:C29"/>
    <mergeCell ref="D25:D29"/>
    <mergeCell ref="E25:E29"/>
    <mergeCell ref="F25:F29"/>
    <mergeCell ref="G25:G29"/>
    <mergeCell ref="BB20:BB24"/>
    <mergeCell ref="BC20:BC24"/>
    <mergeCell ref="A6:A9"/>
    <mergeCell ref="A10:A14"/>
    <mergeCell ref="A15:A19"/>
    <mergeCell ref="A20:A24"/>
    <mergeCell ref="AV20:AV24"/>
    <mergeCell ref="AW20:AW24"/>
    <mergeCell ref="AX20:AX24"/>
    <mergeCell ref="AY20:AY24"/>
    <mergeCell ref="AZ20:AZ24"/>
    <mergeCell ref="BA20:BA24"/>
    <mergeCell ref="AP20:AP24"/>
    <mergeCell ref="AQ20:AQ24"/>
    <mergeCell ref="AR20:AR24"/>
    <mergeCell ref="AS20:AS24"/>
    <mergeCell ref="AT20:AT24"/>
    <mergeCell ref="AU20:AU24"/>
    <mergeCell ref="AU25:AU29"/>
    <mergeCell ref="AV25:AV29"/>
    <mergeCell ref="N25:N29"/>
    <mergeCell ref="O25:O29"/>
    <mergeCell ref="AM25:AM29"/>
    <mergeCell ref="AN25:AN29"/>
    <mergeCell ref="AO25:AO29"/>
    <mergeCell ref="AP25:AP29"/>
    <mergeCell ref="H25:H29"/>
    <mergeCell ref="I25:I29"/>
    <mergeCell ref="J25:J29"/>
    <mergeCell ref="K25:K29"/>
    <mergeCell ref="L25:L29"/>
    <mergeCell ref="M25:M29"/>
    <mergeCell ref="M30:M34"/>
    <mergeCell ref="N30:N34"/>
    <mergeCell ref="O30:O34"/>
    <mergeCell ref="AM30:AM34"/>
    <mergeCell ref="BC25:BC29"/>
    <mergeCell ref="B30:B34"/>
    <mergeCell ref="C30:C34"/>
    <mergeCell ref="D30:D34"/>
    <mergeCell ref="E30:E34"/>
    <mergeCell ref="F30:F34"/>
    <mergeCell ref="G30:G34"/>
    <mergeCell ref="H30:H34"/>
    <mergeCell ref="I30:I34"/>
    <mergeCell ref="J30:J34"/>
    <mergeCell ref="AW25:AW29"/>
    <mergeCell ref="AX25:AX29"/>
    <mergeCell ref="AY25:AY29"/>
    <mergeCell ref="AZ25:AZ29"/>
    <mergeCell ref="BA25:BA29"/>
    <mergeCell ref="BB25:BB29"/>
    <mergeCell ref="AQ25:AQ29"/>
    <mergeCell ref="AR25:AR29"/>
    <mergeCell ref="AS25:AS29"/>
    <mergeCell ref="AT25:AT29"/>
    <mergeCell ref="AZ30:AZ34"/>
    <mergeCell ref="BA30:BA34"/>
    <mergeCell ref="BB30:BB34"/>
    <mergeCell ref="BC30:BC34"/>
    <mergeCell ref="B35:B39"/>
    <mergeCell ref="C35:C39"/>
    <mergeCell ref="D35:D39"/>
    <mergeCell ref="E35:E39"/>
    <mergeCell ref="F35:F39"/>
    <mergeCell ref="G35:G39"/>
    <mergeCell ref="AT30:AT34"/>
    <mergeCell ref="AU30:AU34"/>
    <mergeCell ref="AV30:AV34"/>
    <mergeCell ref="AW30:AW34"/>
    <mergeCell ref="AX30:AX34"/>
    <mergeCell ref="AY30:AY34"/>
    <mergeCell ref="AN30:AN34"/>
    <mergeCell ref="AO30:AO34"/>
    <mergeCell ref="AP30:AP34"/>
    <mergeCell ref="AQ30:AQ34"/>
    <mergeCell ref="AR30:AR34"/>
    <mergeCell ref="AS30:AS34"/>
    <mergeCell ref="K30:K34"/>
    <mergeCell ref="L30:L34"/>
    <mergeCell ref="AM35:AM39"/>
    <mergeCell ref="AN35:AN39"/>
    <mergeCell ref="AO35:AO39"/>
    <mergeCell ref="AP35:AP39"/>
    <mergeCell ref="H35:H39"/>
    <mergeCell ref="I35:I39"/>
    <mergeCell ref="J35:J39"/>
    <mergeCell ref="K35:K39"/>
    <mergeCell ref="L35:L39"/>
    <mergeCell ref="M35:M39"/>
    <mergeCell ref="BC35:BC39"/>
    <mergeCell ref="B40:B44"/>
    <mergeCell ref="C40:C44"/>
    <mergeCell ref="D40:D44"/>
    <mergeCell ref="E40:E44"/>
    <mergeCell ref="F40:F44"/>
    <mergeCell ref="G40:G44"/>
    <mergeCell ref="H40:H44"/>
    <mergeCell ref="I40:I44"/>
    <mergeCell ref="J40:J44"/>
    <mergeCell ref="AW35:AW39"/>
    <mergeCell ref="AX35:AX39"/>
    <mergeCell ref="AY35:AY39"/>
    <mergeCell ref="AZ35:AZ39"/>
    <mergeCell ref="BA35:BA39"/>
    <mergeCell ref="BB35:BB39"/>
    <mergeCell ref="AQ35:AQ39"/>
    <mergeCell ref="AR35:AR39"/>
    <mergeCell ref="AS35:AS39"/>
    <mergeCell ref="AT35:AT39"/>
    <mergeCell ref="AU35:AU39"/>
    <mergeCell ref="AV35:AV39"/>
    <mergeCell ref="N35:N39"/>
    <mergeCell ref="O35:O39"/>
    <mergeCell ref="BB40:BB44"/>
    <mergeCell ref="BC40:BC44"/>
    <mergeCell ref="B45:B49"/>
    <mergeCell ref="C45:C49"/>
    <mergeCell ref="D45:D49"/>
    <mergeCell ref="E45:E49"/>
    <mergeCell ref="F45:F49"/>
    <mergeCell ref="G45:G49"/>
    <mergeCell ref="AT40:AT44"/>
    <mergeCell ref="AU40:AU44"/>
    <mergeCell ref="AV40:AV44"/>
    <mergeCell ref="AW40:AW44"/>
    <mergeCell ref="AX40:AX44"/>
    <mergeCell ref="AY40:AY44"/>
    <mergeCell ref="AN40:AN44"/>
    <mergeCell ref="AO40:AO44"/>
    <mergeCell ref="AP40:AP44"/>
    <mergeCell ref="AQ40:AQ44"/>
    <mergeCell ref="AR40:AR44"/>
    <mergeCell ref="AS40:AS44"/>
    <mergeCell ref="K40:K44"/>
    <mergeCell ref="L40:L44"/>
    <mergeCell ref="M40:M44"/>
    <mergeCell ref="N40:N44"/>
    <mergeCell ref="AP45:AP49"/>
    <mergeCell ref="H45:H49"/>
    <mergeCell ref="I45:I49"/>
    <mergeCell ref="J45:J49"/>
    <mergeCell ref="K45:K49"/>
    <mergeCell ref="L45:L49"/>
    <mergeCell ref="M45:M49"/>
    <mergeCell ref="AZ40:AZ44"/>
    <mergeCell ref="BA40:BA44"/>
    <mergeCell ref="O40:O44"/>
    <mergeCell ref="AM40:AM44"/>
    <mergeCell ref="G50:G54"/>
    <mergeCell ref="BC45:BC49"/>
    <mergeCell ref="A25:A29"/>
    <mergeCell ref="A30:A34"/>
    <mergeCell ref="A35:A39"/>
    <mergeCell ref="A40:A44"/>
    <mergeCell ref="A45:A49"/>
    <mergeCell ref="AW45:AW49"/>
    <mergeCell ref="AX45:AX49"/>
    <mergeCell ref="AY45:AY49"/>
    <mergeCell ref="AZ45:AZ49"/>
    <mergeCell ref="BA45:BA49"/>
    <mergeCell ref="BB45:BB49"/>
    <mergeCell ref="AQ45:AQ49"/>
    <mergeCell ref="AR45:AR49"/>
    <mergeCell ref="AS45:AS49"/>
    <mergeCell ref="AT45:AT49"/>
    <mergeCell ref="AU45:AU49"/>
    <mergeCell ref="AV45:AV49"/>
    <mergeCell ref="N45:N49"/>
    <mergeCell ref="O45:O49"/>
    <mergeCell ref="AM45:AM49"/>
    <mergeCell ref="AN45:AN49"/>
    <mergeCell ref="AO45:AO49"/>
    <mergeCell ref="BC50:BC54"/>
    <mergeCell ref="B55:B59"/>
    <mergeCell ref="C55:C59"/>
    <mergeCell ref="D55:D59"/>
    <mergeCell ref="E55:E59"/>
    <mergeCell ref="F55:F59"/>
    <mergeCell ref="G55:G59"/>
    <mergeCell ref="H55:H59"/>
    <mergeCell ref="I55:I59"/>
    <mergeCell ref="J55:J59"/>
    <mergeCell ref="AW50:AW54"/>
    <mergeCell ref="AX50:AX54"/>
    <mergeCell ref="AY50:AY54"/>
    <mergeCell ref="AZ50:AZ54"/>
    <mergeCell ref="BA50:BA54"/>
    <mergeCell ref="BB50:BB54"/>
    <mergeCell ref="AQ50:AQ54"/>
    <mergeCell ref="AR50:AR54"/>
    <mergeCell ref="AS50:AS54"/>
    <mergeCell ref="AT50:AT54"/>
    <mergeCell ref="AU50:AU54"/>
    <mergeCell ref="AV50:AV54"/>
    <mergeCell ref="N50:N54"/>
    <mergeCell ref="O50:O54"/>
    <mergeCell ref="AZ55:AZ59"/>
    <mergeCell ref="A50:A54"/>
    <mergeCell ref="A55:A59"/>
    <mergeCell ref="K55:K59"/>
    <mergeCell ref="L55:L59"/>
    <mergeCell ref="M55:M59"/>
    <mergeCell ref="N55:N59"/>
    <mergeCell ref="O55:O59"/>
    <mergeCell ref="AY55:AY59"/>
    <mergeCell ref="AM50:AM54"/>
    <mergeCell ref="AN50:AN54"/>
    <mergeCell ref="AO50:AO54"/>
    <mergeCell ref="AP50:AP54"/>
    <mergeCell ref="H50:H54"/>
    <mergeCell ref="I50:I54"/>
    <mergeCell ref="J50:J54"/>
    <mergeCell ref="K50:K54"/>
    <mergeCell ref="L50:L54"/>
    <mergeCell ref="M50:M54"/>
    <mergeCell ref="B50:B54"/>
    <mergeCell ref="C50:C54"/>
    <mergeCell ref="D50:D54"/>
    <mergeCell ref="E50:E54"/>
    <mergeCell ref="F50:F54"/>
  </mergeCells>
  <conditionalFormatting sqref="L10">
    <cfRule type="cellIs" dxfId="1995" priority="255" operator="equal">
      <formula>"Rara Vez"</formula>
    </cfRule>
    <cfRule type="cellIs" dxfId="1994" priority="254" operator="equal">
      <formula>"Improbable"</formula>
    </cfRule>
    <cfRule type="cellIs" dxfId="1993" priority="253" operator="equal">
      <formula>"Posible"</formula>
    </cfRule>
    <cfRule type="cellIs" dxfId="1992" priority="252" operator="equal">
      <formula>"Probable"</formula>
    </cfRule>
    <cfRule type="cellIs" dxfId="1991" priority="251" operator="equal">
      <formula>"Casi seguro"</formula>
    </cfRule>
  </conditionalFormatting>
  <conditionalFormatting sqref="L15">
    <cfRule type="cellIs" dxfId="1990" priority="231" operator="equal">
      <formula>"Rara Vez"</formula>
    </cfRule>
    <cfRule type="cellIs" dxfId="1989" priority="230" operator="equal">
      <formula>"Improbable"</formula>
    </cfRule>
    <cfRule type="cellIs" dxfId="1988" priority="229" operator="equal">
      <formula>"Posible"</formula>
    </cfRule>
    <cfRule type="cellIs" dxfId="1987" priority="228" operator="equal">
      <formula>"Probable"</formula>
    </cfRule>
    <cfRule type="cellIs" dxfId="1986" priority="227" operator="equal">
      <formula>"Casi seguro"</formula>
    </cfRule>
  </conditionalFormatting>
  <conditionalFormatting sqref="L20">
    <cfRule type="cellIs" dxfId="1985" priority="207" operator="equal">
      <formula>"Rara Vez"</formula>
    </cfRule>
    <cfRule type="cellIs" dxfId="1984" priority="206" operator="equal">
      <formula>"Improbable"</formula>
    </cfRule>
    <cfRule type="cellIs" dxfId="1983" priority="205" operator="equal">
      <formula>"Posible"</formula>
    </cfRule>
    <cfRule type="cellIs" dxfId="1982" priority="204" operator="equal">
      <formula>"Probable"</formula>
    </cfRule>
    <cfRule type="cellIs" dxfId="1981" priority="203" operator="equal">
      <formula>"Casi seguro"</formula>
    </cfRule>
  </conditionalFormatting>
  <conditionalFormatting sqref="L25">
    <cfRule type="cellIs" dxfId="1980" priority="178" operator="equal">
      <formula>"Rara Vez"</formula>
    </cfRule>
    <cfRule type="cellIs" dxfId="1979" priority="177" operator="equal">
      <formula>"Improbable"</formula>
    </cfRule>
    <cfRule type="cellIs" dxfId="1978" priority="176" operator="equal">
      <formula>"Posible"</formula>
    </cfRule>
    <cfRule type="cellIs" dxfId="1977" priority="175" operator="equal">
      <formula>"Probable"</formula>
    </cfRule>
    <cfRule type="cellIs" dxfId="1976" priority="174" operator="equal">
      <formula>"Casi seguro"</formula>
    </cfRule>
  </conditionalFormatting>
  <conditionalFormatting sqref="L30">
    <cfRule type="cellIs" dxfId="1975" priority="154" operator="equal">
      <formula>"Rara Vez"</formula>
    </cfRule>
    <cfRule type="cellIs" dxfId="1974" priority="153" operator="equal">
      <formula>"Improbable"</formula>
    </cfRule>
    <cfRule type="cellIs" dxfId="1973" priority="152" operator="equal">
      <formula>"Posible"</formula>
    </cfRule>
    <cfRule type="cellIs" dxfId="1972" priority="151" operator="equal">
      <formula>"Probable"</formula>
    </cfRule>
    <cfRule type="cellIs" dxfId="1971" priority="150" operator="equal">
      <formula>"Casi seguro"</formula>
    </cfRule>
  </conditionalFormatting>
  <conditionalFormatting sqref="L35">
    <cfRule type="cellIs" dxfId="1970" priority="128" operator="equal">
      <formula>"Posible"</formula>
    </cfRule>
    <cfRule type="cellIs" dxfId="1969" priority="130" operator="equal">
      <formula>"Rara Vez"</formula>
    </cfRule>
    <cfRule type="cellIs" dxfId="1968" priority="126" operator="equal">
      <formula>"Casi seguro"</formula>
    </cfRule>
    <cfRule type="cellIs" dxfId="1967" priority="127" operator="equal">
      <formula>"Probable"</formula>
    </cfRule>
    <cfRule type="cellIs" dxfId="1966" priority="129" operator="equal">
      <formula>"Improbable"</formula>
    </cfRule>
  </conditionalFormatting>
  <conditionalFormatting sqref="L40">
    <cfRule type="cellIs" dxfId="1965" priority="102" operator="equal">
      <formula>"Casi seguro"</formula>
    </cfRule>
    <cfRule type="cellIs" dxfId="1964" priority="106" operator="equal">
      <formula>"Rara Vez"</formula>
    </cfRule>
    <cfRule type="cellIs" dxfId="1963" priority="105" operator="equal">
      <formula>"Improbable"</formula>
    </cfRule>
    <cfRule type="cellIs" dxfId="1962" priority="104" operator="equal">
      <formula>"Posible"</formula>
    </cfRule>
    <cfRule type="cellIs" dxfId="1961" priority="103" operator="equal">
      <formula>"Probable"</formula>
    </cfRule>
  </conditionalFormatting>
  <conditionalFormatting sqref="L45">
    <cfRule type="cellIs" dxfId="1960" priority="79" operator="equal">
      <formula>"Probable"</formula>
    </cfRule>
    <cfRule type="cellIs" dxfId="1959" priority="82" operator="equal">
      <formula>"Rara Vez"</formula>
    </cfRule>
    <cfRule type="cellIs" dxfId="1958" priority="81" operator="equal">
      <formula>"Improbable"</formula>
    </cfRule>
    <cfRule type="cellIs" dxfId="1957" priority="80" operator="equal">
      <formula>"Posible"</formula>
    </cfRule>
    <cfRule type="cellIs" dxfId="1956" priority="78" operator="equal">
      <formula>"Casi seguro"</formula>
    </cfRule>
  </conditionalFormatting>
  <conditionalFormatting sqref="L50">
    <cfRule type="cellIs" dxfId="1955" priority="53" operator="equal">
      <formula>"Rara Vez"</formula>
    </cfRule>
    <cfRule type="cellIs" dxfId="1954" priority="52" operator="equal">
      <formula>"Improbable"</formula>
    </cfRule>
    <cfRule type="cellIs" dxfId="1953" priority="51" operator="equal">
      <formula>"Posible"</formula>
    </cfRule>
    <cfRule type="cellIs" dxfId="1952" priority="50" operator="equal">
      <formula>"Probable"</formula>
    </cfRule>
    <cfRule type="cellIs" dxfId="1951" priority="49" operator="equal">
      <formula>"Casi seguro"</formula>
    </cfRule>
  </conditionalFormatting>
  <conditionalFormatting sqref="L55">
    <cfRule type="cellIs" dxfId="1950" priority="27" operator="equal">
      <formula>"Posible"</formula>
    </cfRule>
    <cfRule type="cellIs" dxfId="1949" priority="28" operator="equal">
      <formula>"Improbable"</formula>
    </cfRule>
    <cfRule type="cellIs" dxfId="1948" priority="25" operator="equal">
      <formula>"Casi seguro"</formula>
    </cfRule>
    <cfRule type="cellIs" dxfId="1947" priority="26" operator="equal">
      <formula>"Probable"</formula>
    </cfRule>
    <cfRule type="cellIs" dxfId="1946" priority="29" operator="equal">
      <formula>"Rara Vez"</formula>
    </cfRule>
  </conditionalFormatting>
  <conditionalFormatting sqref="N10">
    <cfRule type="cellIs" dxfId="1945" priority="248" operator="equal">
      <formula>"Catastrofico"</formula>
    </cfRule>
    <cfRule type="cellIs" dxfId="1944" priority="249" operator="equal">
      <formula>"Mayor"</formula>
    </cfRule>
    <cfRule type="cellIs" dxfId="1943" priority="250" operator="equal">
      <formula>"Moderado"</formula>
    </cfRule>
  </conditionalFormatting>
  <conditionalFormatting sqref="N15">
    <cfRule type="cellIs" dxfId="1942" priority="224" operator="equal">
      <formula>"Catastrofico"</formula>
    </cfRule>
    <cfRule type="cellIs" dxfId="1941" priority="226" operator="equal">
      <formula>"Moderado"</formula>
    </cfRule>
    <cfRule type="cellIs" dxfId="1940" priority="225" operator="equal">
      <formula>"Mayor"</formula>
    </cfRule>
  </conditionalFormatting>
  <conditionalFormatting sqref="N20">
    <cfRule type="cellIs" dxfId="1939" priority="202" operator="equal">
      <formula>"Moderado"</formula>
    </cfRule>
    <cfRule type="cellIs" dxfId="1938" priority="201" operator="equal">
      <formula>"Mayor"</formula>
    </cfRule>
    <cfRule type="cellIs" dxfId="1937" priority="200" operator="equal">
      <formula>"Catastrofico"</formula>
    </cfRule>
  </conditionalFormatting>
  <conditionalFormatting sqref="N25">
    <cfRule type="cellIs" dxfId="1936" priority="173" operator="equal">
      <formula>"Moderado"</formula>
    </cfRule>
    <cfRule type="cellIs" dxfId="1935" priority="171" operator="equal">
      <formula>"Catastrofico"</formula>
    </cfRule>
    <cfRule type="cellIs" dxfId="1934" priority="172" operator="equal">
      <formula>"Mayor"</formula>
    </cfRule>
  </conditionalFormatting>
  <conditionalFormatting sqref="N30">
    <cfRule type="cellIs" dxfId="1933" priority="147" operator="equal">
      <formula>"Catastrofico"</formula>
    </cfRule>
    <cfRule type="cellIs" dxfId="1932" priority="148" operator="equal">
      <formula>"Mayor"</formula>
    </cfRule>
    <cfRule type="cellIs" dxfId="1931" priority="149" operator="equal">
      <formula>"Moderado"</formula>
    </cfRule>
  </conditionalFormatting>
  <conditionalFormatting sqref="N35">
    <cfRule type="cellIs" dxfId="1930" priority="124" operator="equal">
      <formula>"Mayor"</formula>
    </cfRule>
    <cfRule type="cellIs" dxfId="1929" priority="125" operator="equal">
      <formula>"Moderado"</formula>
    </cfRule>
    <cfRule type="cellIs" dxfId="1928" priority="123" operator="equal">
      <formula>"Catastrofico"</formula>
    </cfRule>
  </conditionalFormatting>
  <conditionalFormatting sqref="N40">
    <cfRule type="cellIs" dxfId="1927" priority="101" operator="equal">
      <formula>"Moderado"</formula>
    </cfRule>
    <cfRule type="cellIs" dxfId="1926" priority="99" operator="equal">
      <formula>"Catastrofico"</formula>
    </cfRule>
    <cfRule type="cellIs" dxfId="1925" priority="100" operator="equal">
      <formula>"Mayor"</formula>
    </cfRule>
  </conditionalFormatting>
  <conditionalFormatting sqref="N45">
    <cfRule type="cellIs" dxfId="1924" priority="75" operator="equal">
      <formula>"Catastrofico"</formula>
    </cfRule>
    <cfRule type="cellIs" dxfId="1923" priority="77" operator="equal">
      <formula>"Moderado"</formula>
    </cfRule>
    <cfRule type="cellIs" dxfId="1922" priority="76" operator="equal">
      <formula>"Mayor"</formula>
    </cfRule>
  </conditionalFormatting>
  <conditionalFormatting sqref="N50">
    <cfRule type="cellIs" dxfId="1921" priority="46" operator="equal">
      <formula>"Catastrofico"</formula>
    </cfRule>
    <cfRule type="cellIs" dxfId="1920" priority="47" operator="equal">
      <formula>"Mayor"</formula>
    </cfRule>
    <cfRule type="cellIs" dxfId="1919" priority="48" operator="equal">
      <formula>"Moderado"</formula>
    </cfRule>
  </conditionalFormatting>
  <conditionalFormatting sqref="N55">
    <cfRule type="cellIs" dxfId="1918" priority="22" operator="equal">
      <formula>"Catastrofico"</formula>
    </cfRule>
    <cfRule type="cellIs" dxfId="1917" priority="23" operator="equal">
      <formula>"Mayor"</formula>
    </cfRule>
    <cfRule type="cellIs" dxfId="1916" priority="24" operator="equal">
      <formula>"Moderado"</formula>
    </cfRule>
  </conditionalFormatting>
  <conditionalFormatting sqref="O10">
    <cfRule type="cellIs" dxfId="1915" priority="245" operator="equal">
      <formula>"Alto"</formula>
    </cfRule>
    <cfRule type="cellIs" dxfId="1914" priority="246" operator="equal">
      <formula>"Moderado"</formula>
    </cfRule>
    <cfRule type="cellIs" dxfId="1913" priority="247" operator="equal">
      <formula>"Bajo"</formula>
    </cfRule>
    <cfRule type="cellIs" dxfId="1912" priority="244" operator="equal">
      <formula>"Extremo"</formula>
    </cfRule>
  </conditionalFormatting>
  <conditionalFormatting sqref="O15">
    <cfRule type="cellIs" dxfId="1911" priority="223" operator="equal">
      <formula>"Bajo"</formula>
    </cfRule>
    <cfRule type="cellIs" dxfId="1910" priority="220" operator="equal">
      <formula>"Extremo"</formula>
    </cfRule>
    <cfRule type="cellIs" dxfId="1909" priority="222" operator="equal">
      <formula>"Moderado"</formula>
    </cfRule>
    <cfRule type="cellIs" dxfId="1908" priority="221" operator="equal">
      <formula>"Alto"</formula>
    </cfRule>
  </conditionalFormatting>
  <conditionalFormatting sqref="O20">
    <cfRule type="cellIs" dxfId="1907" priority="199" operator="equal">
      <formula>"Bajo"</formula>
    </cfRule>
    <cfRule type="cellIs" dxfId="1906" priority="198" operator="equal">
      <formula>"Moderado"</formula>
    </cfRule>
    <cfRule type="cellIs" dxfId="1905" priority="197" operator="equal">
      <formula>"Alto"</formula>
    </cfRule>
    <cfRule type="cellIs" dxfId="1904" priority="196" operator="equal">
      <formula>"Extremo"</formula>
    </cfRule>
  </conditionalFormatting>
  <conditionalFormatting sqref="O25">
    <cfRule type="cellIs" dxfId="1903" priority="168" operator="equal">
      <formula>"Alto"</formula>
    </cfRule>
    <cfRule type="cellIs" dxfId="1902" priority="167" operator="equal">
      <formula>"Extremo"</formula>
    </cfRule>
    <cfRule type="cellIs" dxfId="1901" priority="169" operator="equal">
      <formula>"Moderado"</formula>
    </cfRule>
    <cfRule type="cellIs" dxfId="1900" priority="170" operator="equal">
      <formula>"Bajo"</formula>
    </cfRule>
  </conditionalFormatting>
  <conditionalFormatting sqref="O30">
    <cfRule type="cellIs" dxfId="1899" priority="144" operator="equal">
      <formula>"Alto"</formula>
    </cfRule>
    <cfRule type="cellIs" dxfId="1898" priority="146" operator="equal">
      <formula>"Bajo"</formula>
    </cfRule>
    <cfRule type="cellIs" dxfId="1897" priority="145" operator="equal">
      <formula>"Moderado"</formula>
    </cfRule>
    <cfRule type="cellIs" dxfId="1896" priority="143" operator="equal">
      <formula>"Extremo"</formula>
    </cfRule>
  </conditionalFormatting>
  <conditionalFormatting sqref="O35">
    <cfRule type="cellIs" dxfId="1895" priority="121" operator="equal">
      <formula>"Moderado"</formula>
    </cfRule>
    <cfRule type="cellIs" dxfId="1894" priority="119" operator="equal">
      <formula>"Extremo"</formula>
    </cfRule>
    <cfRule type="cellIs" dxfId="1893" priority="120" operator="equal">
      <formula>"Alto"</formula>
    </cfRule>
    <cfRule type="cellIs" dxfId="1892" priority="122" operator="equal">
      <formula>"Bajo"</formula>
    </cfRule>
  </conditionalFormatting>
  <conditionalFormatting sqref="O40">
    <cfRule type="cellIs" dxfId="1891" priority="97" operator="equal">
      <formula>"Moderado"</formula>
    </cfRule>
    <cfRule type="cellIs" dxfId="1890" priority="98" operator="equal">
      <formula>"Bajo"</formula>
    </cfRule>
    <cfRule type="cellIs" dxfId="1889" priority="96" operator="equal">
      <formula>"Alto"</formula>
    </cfRule>
    <cfRule type="cellIs" dxfId="1888" priority="95" operator="equal">
      <formula>"Extremo"</formula>
    </cfRule>
  </conditionalFormatting>
  <conditionalFormatting sqref="O45">
    <cfRule type="cellIs" dxfId="1887" priority="71" operator="equal">
      <formula>"Extremo"</formula>
    </cfRule>
    <cfRule type="cellIs" dxfId="1886" priority="74" operator="equal">
      <formula>"Bajo"</formula>
    </cfRule>
    <cfRule type="cellIs" dxfId="1885" priority="72" operator="equal">
      <formula>"Alto"</formula>
    </cfRule>
    <cfRule type="cellIs" dxfId="1884" priority="73" operator="equal">
      <formula>"Moderado"</formula>
    </cfRule>
  </conditionalFormatting>
  <conditionalFormatting sqref="O50">
    <cfRule type="cellIs" dxfId="1883" priority="44" operator="equal">
      <formula>"Moderado"</formula>
    </cfRule>
    <cfRule type="cellIs" dxfId="1882" priority="43" operator="equal">
      <formula>"Alto"</formula>
    </cfRule>
    <cfRule type="cellIs" dxfId="1881" priority="45" operator="equal">
      <formula>"Bajo"</formula>
    </cfRule>
    <cfRule type="cellIs" dxfId="1880" priority="42" operator="equal">
      <formula>"Extremo"</formula>
    </cfRule>
  </conditionalFormatting>
  <conditionalFormatting sqref="O55">
    <cfRule type="cellIs" dxfId="1879" priority="18" operator="equal">
      <formula>"Extremo"</formula>
    </cfRule>
    <cfRule type="cellIs" dxfId="1878" priority="21" operator="equal">
      <formula>"Bajo"</formula>
    </cfRule>
    <cfRule type="cellIs" dxfId="1877" priority="20" operator="equal">
      <formula>"Moderado"</formula>
    </cfRule>
    <cfRule type="cellIs" dxfId="1876" priority="19" operator="equal">
      <formula>"Alto"</formula>
    </cfRule>
  </conditionalFormatting>
  <conditionalFormatting sqref="AH10:AH59">
    <cfRule type="cellIs" dxfId="1875" priority="1" operator="equal">
      <formula>"Catastrofico"</formula>
    </cfRule>
    <cfRule type="cellIs" dxfId="1874" priority="5" operator="equal">
      <formula>"Leve"</formula>
    </cfRule>
    <cfRule type="cellIs" dxfId="1873" priority="2" operator="equal">
      <formula>"Mayor"</formula>
    </cfRule>
    <cfRule type="cellIs" dxfId="1872" priority="3" operator="equal">
      <formula>"Moderado"</formula>
    </cfRule>
    <cfRule type="cellIs" dxfId="1871" priority="4" operator="equal">
      <formula>"Menor"</formula>
    </cfRule>
  </conditionalFormatting>
  <conditionalFormatting sqref="AT10">
    <cfRule type="cellIs" dxfId="1870" priority="241" operator="equal">
      <formula>"Posible"</formula>
    </cfRule>
    <cfRule type="cellIs" dxfId="1869" priority="243" operator="equal">
      <formula>"Rara Vez"</formula>
    </cfRule>
    <cfRule type="cellIs" dxfId="1868" priority="242" operator="equal">
      <formula>"Improbable"</formula>
    </cfRule>
    <cfRule type="cellIs" dxfId="1867" priority="239" operator="equal">
      <formula>"Casi seguro"</formula>
    </cfRule>
    <cfRule type="cellIs" dxfId="1866" priority="240" operator="equal">
      <formula>"Probable"</formula>
    </cfRule>
  </conditionalFormatting>
  <conditionalFormatting sqref="AT15">
    <cfRule type="cellIs" dxfId="1865" priority="217" operator="equal">
      <formula>"Posible"</formula>
    </cfRule>
    <cfRule type="cellIs" dxfId="1864" priority="219" operator="equal">
      <formula>"Rara Vez"</formula>
    </cfRule>
    <cfRule type="cellIs" dxfId="1863" priority="218" operator="equal">
      <formula>"Improbable"</formula>
    </cfRule>
    <cfRule type="cellIs" dxfId="1862" priority="215" operator="equal">
      <formula>"Casi seguro"</formula>
    </cfRule>
    <cfRule type="cellIs" dxfId="1861" priority="216" operator="equal">
      <formula>"Probable"</formula>
    </cfRule>
  </conditionalFormatting>
  <conditionalFormatting sqref="AT20">
    <cfRule type="cellIs" dxfId="1860" priority="194" operator="equal">
      <formula>"Improbable"</formula>
    </cfRule>
    <cfRule type="cellIs" dxfId="1859" priority="195" operator="equal">
      <formula>"Rara Vez"</formula>
    </cfRule>
    <cfRule type="cellIs" dxfId="1858" priority="193" operator="equal">
      <formula>"Posible"</formula>
    </cfRule>
    <cfRule type="cellIs" dxfId="1857" priority="192" operator="equal">
      <formula>"Probable"</formula>
    </cfRule>
    <cfRule type="cellIs" dxfId="1856" priority="191" operator="equal">
      <formula>"Casi seguro"</formula>
    </cfRule>
  </conditionalFormatting>
  <conditionalFormatting sqref="AT25">
    <cfRule type="cellIs" dxfId="1855" priority="166" operator="equal">
      <formula>"Rara Vez"</formula>
    </cfRule>
    <cfRule type="cellIs" dxfId="1854" priority="165" operator="equal">
      <formula>"Improbable"</formula>
    </cfRule>
    <cfRule type="cellIs" dxfId="1853" priority="164" operator="equal">
      <formula>"Posible"</formula>
    </cfRule>
    <cfRule type="cellIs" dxfId="1852" priority="163" operator="equal">
      <formula>"Probable"</formula>
    </cfRule>
    <cfRule type="cellIs" dxfId="1851" priority="162" operator="equal">
      <formula>"Casi seguro"</formula>
    </cfRule>
  </conditionalFormatting>
  <conditionalFormatting sqref="AT30">
    <cfRule type="cellIs" dxfId="1850" priority="141" operator="equal">
      <formula>"Improbable"</formula>
    </cfRule>
    <cfRule type="cellIs" dxfId="1849" priority="138" operator="equal">
      <formula>"Casi seguro"</formula>
    </cfRule>
    <cfRule type="cellIs" dxfId="1848" priority="140" operator="equal">
      <formula>"Posible"</formula>
    </cfRule>
    <cfRule type="cellIs" dxfId="1847" priority="139" operator="equal">
      <formula>"Probable"</formula>
    </cfRule>
    <cfRule type="cellIs" dxfId="1846" priority="142" operator="equal">
      <formula>"Rara Vez"</formula>
    </cfRule>
  </conditionalFormatting>
  <conditionalFormatting sqref="AT35">
    <cfRule type="cellIs" dxfId="1845" priority="114" operator="equal">
      <formula>"Casi seguro"</formula>
    </cfRule>
    <cfRule type="cellIs" dxfId="1844" priority="115" operator="equal">
      <formula>"Probable"</formula>
    </cfRule>
    <cfRule type="cellIs" dxfId="1843" priority="116" operator="equal">
      <formula>"Posible"</formula>
    </cfRule>
    <cfRule type="cellIs" dxfId="1842" priority="118" operator="equal">
      <formula>"Rara Vez"</formula>
    </cfRule>
    <cfRule type="cellIs" dxfId="1841" priority="117" operator="equal">
      <formula>"Improbable"</formula>
    </cfRule>
  </conditionalFormatting>
  <conditionalFormatting sqref="AT40">
    <cfRule type="cellIs" dxfId="1840" priority="92" operator="equal">
      <formula>"Posible"</formula>
    </cfRule>
    <cfRule type="cellIs" dxfId="1839" priority="94" operator="equal">
      <formula>"Rara Vez"</formula>
    </cfRule>
    <cfRule type="cellIs" dxfId="1838" priority="91" operator="equal">
      <formula>"Probable"</formula>
    </cfRule>
    <cfRule type="cellIs" dxfId="1837" priority="90" operator="equal">
      <formula>"Casi seguro"</formula>
    </cfRule>
    <cfRule type="cellIs" dxfId="1836" priority="93" operator="equal">
      <formula>"Improbable"</formula>
    </cfRule>
  </conditionalFormatting>
  <conditionalFormatting sqref="AT45">
    <cfRule type="cellIs" dxfId="1835" priority="69" operator="equal">
      <formula>"Improbable"</formula>
    </cfRule>
    <cfRule type="cellIs" dxfId="1834" priority="68" operator="equal">
      <formula>"Posible"</formula>
    </cfRule>
    <cfRule type="cellIs" dxfId="1833" priority="70" operator="equal">
      <formula>"Rara Vez"</formula>
    </cfRule>
    <cfRule type="cellIs" dxfId="1832" priority="67" operator="equal">
      <formula>"Probable"</formula>
    </cfRule>
    <cfRule type="cellIs" dxfId="1831" priority="66" operator="equal">
      <formula>"Casi seguro"</formula>
    </cfRule>
  </conditionalFormatting>
  <conditionalFormatting sqref="AT50">
    <cfRule type="cellIs" dxfId="1830" priority="39" operator="equal">
      <formula>"Posible"</formula>
    </cfRule>
    <cfRule type="cellIs" dxfId="1829" priority="40" operator="equal">
      <formula>"Improbable"</formula>
    </cfRule>
    <cfRule type="cellIs" dxfId="1828" priority="41" operator="equal">
      <formula>"Rara Vez"</formula>
    </cfRule>
    <cfRule type="cellIs" dxfId="1827" priority="37" operator="equal">
      <formula>"Casi seguro"</formula>
    </cfRule>
    <cfRule type="cellIs" dxfId="1826" priority="38" operator="equal">
      <formula>"Probable"</formula>
    </cfRule>
  </conditionalFormatting>
  <conditionalFormatting sqref="AT55">
    <cfRule type="cellIs" dxfId="1825" priority="13" operator="equal">
      <formula>"Casi seguro"</formula>
    </cfRule>
    <cfRule type="cellIs" dxfId="1824" priority="17" operator="equal">
      <formula>"Rara Vez"</formula>
    </cfRule>
    <cfRule type="cellIs" dxfId="1823" priority="16" operator="equal">
      <formula>"Improbable"</formula>
    </cfRule>
    <cfRule type="cellIs" dxfId="1822" priority="14" operator="equal">
      <formula>"Probable"</formula>
    </cfRule>
    <cfRule type="cellIs" dxfId="1821" priority="15" operator="equal">
      <formula>"Posible"</formula>
    </cfRule>
  </conditionalFormatting>
  <conditionalFormatting sqref="AU10">
    <cfRule type="cellIs" dxfId="1820" priority="236" operator="equal">
      <formula>"Catastrofico"</formula>
    </cfRule>
    <cfRule type="cellIs" dxfId="1819" priority="237" operator="equal">
      <formula>"Mayor"</formula>
    </cfRule>
    <cfRule type="cellIs" dxfId="1818" priority="238" operator="equal">
      <formula>"Moderado"</formula>
    </cfRule>
  </conditionalFormatting>
  <conditionalFormatting sqref="AU15">
    <cfRule type="cellIs" dxfId="1817" priority="212" operator="equal">
      <formula>"Catastrofico"</formula>
    </cfRule>
    <cfRule type="cellIs" dxfId="1816" priority="213" operator="equal">
      <formula>"Mayor"</formula>
    </cfRule>
    <cfRule type="cellIs" dxfId="1815" priority="214" operator="equal">
      <formula>"Moderado"</formula>
    </cfRule>
  </conditionalFormatting>
  <conditionalFormatting sqref="AU20">
    <cfRule type="cellIs" dxfId="1814" priority="190" operator="equal">
      <formula>"Moderado"</formula>
    </cfRule>
    <cfRule type="cellIs" dxfId="1813" priority="189" operator="equal">
      <formula>"Mayor"</formula>
    </cfRule>
    <cfRule type="cellIs" dxfId="1812" priority="188" operator="equal">
      <formula>"Catastrofico"</formula>
    </cfRule>
  </conditionalFormatting>
  <conditionalFormatting sqref="AU25">
    <cfRule type="cellIs" dxfId="1811" priority="160" operator="equal">
      <formula>"Mayor"</formula>
    </cfRule>
    <cfRule type="cellIs" dxfId="1810" priority="159" operator="equal">
      <formula>"Catastrofico"</formula>
    </cfRule>
    <cfRule type="cellIs" dxfId="1809" priority="161" operator="equal">
      <formula>"Moderado"</formula>
    </cfRule>
  </conditionalFormatting>
  <conditionalFormatting sqref="AU30">
    <cfRule type="cellIs" dxfId="1808" priority="135" operator="equal">
      <formula>"Catastrofico"</formula>
    </cfRule>
    <cfRule type="cellIs" dxfId="1807" priority="136" operator="equal">
      <formula>"Mayor"</formula>
    </cfRule>
    <cfRule type="cellIs" dxfId="1806" priority="137" operator="equal">
      <formula>"Moderado"</formula>
    </cfRule>
  </conditionalFormatting>
  <conditionalFormatting sqref="AU35">
    <cfRule type="cellIs" dxfId="1805" priority="111" operator="equal">
      <formula>"Catastrofico"</formula>
    </cfRule>
    <cfRule type="cellIs" dxfId="1804" priority="112" operator="equal">
      <formula>"Mayor"</formula>
    </cfRule>
    <cfRule type="cellIs" dxfId="1803" priority="113" operator="equal">
      <formula>"Moderado"</formula>
    </cfRule>
  </conditionalFormatting>
  <conditionalFormatting sqref="AU40">
    <cfRule type="cellIs" dxfId="1802" priority="89" operator="equal">
      <formula>"Moderado"</formula>
    </cfRule>
    <cfRule type="cellIs" dxfId="1801" priority="88" operator="equal">
      <formula>"Mayor"</formula>
    </cfRule>
    <cfRule type="cellIs" dxfId="1800" priority="87" operator="equal">
      <formula>"Catastrofico"</formula>
    </cfRule>
  </conditionalFormatting>
  <conditionalFormatting sqref="AU45">
    <cfRule type="cellIs" dxfId="1799" priority="63" operator="equal">
      <formula>"Catastrofico"</formula>
    </cfRule>
    <cfRule type="cellIs" dxfId="1798" priority="65" operator="equal">
      <formula>"Moderado"</formula>
    </cfRule>
    <cfRule type="cellIs" dxfId="1797" priority="64" operator="equal">
      <formula>"Mayor"</formula>
    </cfRule>
  </conditionalFormatting>
  <conditionalFormatting sqref="AU50">
    <cfRule type="cellIs" dxfId="1796" priority="35" operator="equal">
      <formula>"Mayor"</formula>
    </cfRule>
    <cfRule type="cellIs" dxfId="1795" priority="34" operator="equal">
      <formula>"Catastrofico"</formula>
    </cfRule>
    <cfRule type="cellIs" dxfId="1794" priority="36" operator="equal">
      <formula>"Moderado"</formula>
    </cfRule>
  </conditionalFormatting>
  <conditionalFormatting sqref="AU55">
    <cfRule type="cellIs" dxfId="1793" priority="12" operator="equal">
      <formula>"Moderado"</formula>
    </cfRule>
    <cfRule type="cellIs" dxfId="1792" priority="10" operator="equal">
      <formula>"Catastrofico"</formula>
    </cfRule>
    <cfRule type="cellIs" dxfId="1791" priority="11" operator="equal">
      <formula>"Mayor"</formula>
    </cfRule>
  </conditionalFormatting>
  <conditionalFormatting sqref="AV10">
    <cfRule type="cellIs" dxfId="1790" priority="235" operator="equal">
      <formula>"Bajo"</formula>
    </cfRule>
    <cfRule type="cellIs" dxfId="1789" priority="234" operator="equal">
      <formula>"Moderado"</formula>
    </cfRule>
    <cfRule type="cellIs" dxfId="1788" priority="233" operator="equal">
      <formula>"Alto"</formula>
    </cfRule>
    <cfRule type="cellIs" dxfId="1787" priority="232" operator="equal">
      <formula>"Extremo"</formula>
    </cfRule>
  </conditionalFormatting>
  <conditionalFormatting sqref="AV15">
    <cfRule type="cellIs" dxfId="1786" priority="210" operator="equal">
      <formula>"Moderado"</formula>
    </cfRule>
    <cfRule type="cellIs" dxfId="1785" priority="211" operator="equal">
      <formula>"Bajo"</formula>
    </cfRule>
    <cfRule type="cellIs" dxfId="1784" priority="208" operator="equal">
      <formula>"Extremo"</formula>
    </cfRule>
    <cfRule type="cellIs" dxfId="1783" priority="209" operator="equal">
      <formula>"Alto"</formula>
    </cfRule>
  </conditionalFormatting>
  <conditionalFormatting sqref="AV20">
    <cfRule type="cellIs" dxfId="1782" priority="185" operator="equal">
      <formula>"Alto"</formula>
    </cfRule>
    <cfRule type="cellIs" dxfId="1781" priority="187" operator="equal">
      <formula>"Bajo"</formula>
    </cfRule>
    <cfRule type="cellIs" dxfId="1780" priority="186" operator="equal">
      <formula>"Moderado"</formula>
    </cfRule>
    <cfRule type="cellIs" dxfId="1779" priority="184" operator="equal">
      <formula>"Extremo"</formula>
    </cfRule>
  </conditionalFormatting>
  <conditionalFormatting sqref="AV25">
    <cfRule type="cellIs" dxfId="1778" priority="155" operator="equal">
      <formula>"Extremo"</formula>
    </cfRule>
    <cfRule type="cellIs" dxfId="1777" priority="156" operator="equal">
      <formula>"Alto"</formula>
    </cfRule>
    <cfRule type="cellIs" dxfId="1776" priority="158" operator="equal">
      <formula>"Bajo"</formula>
    </cfRule>
    <cfRule type="cellIs" dxfId="1775" priority="157" operator="equal">
      <formula>"Moderado"</formula>
    </cfRule>
  </conditionalFormatting>
  <conditionalFormatting sqref="AV30">
    <cfRule type="cellIs" dxfId="1774" priority="134" operator="equal">
      <formula>"Bajo"</formula>
    </cfRule>
    <cfRule type="cellIs" dxfId="1773" priority="133" operator="equal">
      <formula>"Moderado"</formula>
    </cfRule>
    <cfRule type="cellIs" dxfId="1772" priority="131" operator="equal">
      <formula>"Extremo"</formula>
    </cfRule>
    <cfRule type="cellIs" dxfId="1771" priority="132" operator="equal">
      <formula>"Alto"</formula>
    </cfRule>
  </conditionalFormatting>
  <conditionalFormatting sqref="AV35">
    <cfRule type="cellIs" dxfId="1770" priority="108" operator="equal">
      <formula>"Alto"</formula>
    </cfRule>
    <cfRule type="cellIs" dxfId="1769" priority="107" operator="equal">
      <formula>"Extremo"</formula>
    </cfRule>
    <cfRule type="cellIs" dxfId="1768" priority="110" operator="equal">
      <formula>"Bajo"</formula>
    </cfRule>
    <cfRule type="cellIs" dxfId="1767" priority="109" operator="equal">
      <formula>"Moderado"</formula>
    </cfRule>
  </conditionalFormatting>
  <conditionalFormatting sqref="AV40">
    <cfRule type="cellIs" dxfId="1766" priority="85" operator="equal">
      <formula>"Moderado"</formula>
    </cfRule>
    <cfRule type="cellIs" dxfId="1765" priority="84" operator="equal">
      <formula>"Alto"</formula>
    </cfRule>
    <cfRule type="cellIs" dxfId="1764" priority="83" operator="equal">
      <formula>"Extremo"</formula>
    </cfRule>
    <cfRule type="cellIs" dxfId="1763" priority="86" operator="equal">
      <formula>"Bajo"</formula>
    </cfRule>
  </conditionalFormatting>
  <conditionalFormatting sqref="AV45">
    <cfRule type="cellIs" dxfId="1762" priority="60" operator="equal">
      <formula>"Alto"</formula>
    </cfRule>
    <cfRule type="cellIs" dxfId="1761" priority="61" operator="equal">
      <formula>"Moderado"</formula>
    </cfRule>
    <cfRule type="cellIs" dxfId="1760" priority="62" operator="equal">
      <formula>"Bajo"</formula>
    </cfRule>
    <cfRule type="cellIs" dxfId="1759" priority="59" operator="equal">
      <formula>"Extremo"</formula>
    </cfRule>
  </conditionalFormatting>
  <conditionalFormatting sqref="AV50">
    <cfRule type="cellIs" dxfId="1758" priority="33" operator="equal">
      <formula>"Bajo"</formula>
    </cfRule>
    <cfRule type="cellIs" dxfId="1757" priority="31" operator="equal">
      <formula>"Alto"</formula>
    </cfRule>
    <cfRule type="cellIs" dxfId="1756" priority="32" operator="equal">
      <formula>"Moderado"</formula>
    </cfRule>
    <cfRule type="cellIs" dxfId="1755" priority="30" operator="equal">
      <formula>"Extremo"</formula>
    </cfRule>
  </conditionalFormatting>
  <conditionalFormatting sqref="AV55">
    <cfRule type="cellIs" dxfId="1754" priority="9" operator="equal">
      <formula>"Bajo"</formula>
    </cfRule>
    <cfRule type="cellIs" dxfId="1753" priority="7" operator="equal">
      <formula>"Alto"</formula>
    </cfRule>
    <cfRule type="cellIs" dxfId="1752" priority="8" operator="equal">
      <formula>"Moderado"</formula>
    </cfRule>
    <cfRule type="cellIs" dxfId="1751" priority="6" operator="equal">
      <formula>"Extremo"</formula>
    </cfRule>
  </conditionalFormatting>
  <dataValidations count="11">
    <dataValidation type="list" allowBlank="1" showInputMessage="1" showErrorMessage="1" sqref="J10:J59" xr:uid="{00000000-0002-0000-0500-000000000000}">
      <formula1>"N/A, Mas de 1 vez al año,Al menos 1 vez en el ultimo año,Al menos 1 vez en los ultimos 2 años,Al menos 1 vez en los ultimos 5 años,No se ha presentado en los ultimos 5 años"</formula1>
    </dataValidation>
    <dataValidation type="list" allowBlank="1" showInputMessage="1" showErrorMessage="1" sqref="H10:H59" xr:uid="{00000000-0002-0000-0500-000001000000}">
      <formula1>"CORRUPCION,NA"</formula1>
    </dataValidation>
    <dataValidation type="list" allowBlank="1" showInputMessage="1" showErrorMessage="1" sqref="AP10 AP15 AP20 AP25 AP30 AP35 AP40 AP45 AP50 AP55" xr:uid="{00000000-0002-0000-0500-000002000000}">
      <formula1>"directamente,no disminuye"</formula1>
    </dataValidation>
    <dataValidation type="list" allowBlank="1" showInputMessage="1" showErrorMessage="1" sqref="AH10:AH59" xr:uid="{00000000-0002-0000-0500-000003000000}">
      <formula1>"NA,El control se ejecuta de manera consistente por parte del responsable,El control se ejecuta algunas veces por parte del responsable,El control no se ejecuta por parte del responsable"</formula1>
    </dataValidation>
    <dataValidation type="list" allowBlank="1" showInputMessage="1" showErrorMessage="1" sqref="AD10:AD59" xr:uid="{00000000-0002-0000-0500-000004000000}">
      <formula1>"Completa,Incompleta,No existe,NA"</formula1>
    </dataValidation>
    <dataValidation type="list" allowBlank="1" showInputMessage="1" showErrorMessage="1" sqref="AB10:AB59" xr:uid="{00000000-0002-0000-0500-000005000000}">
      <formula1>"NA,Se investigan y resuelven oportunamente,No se investigan y resuelven oportunamente"</formula1>
    </dataValidation>
    <dataValidation type="list" allowBlank="1" showInputMessage="1" showErrorMessage="1" sqref="Z10:Z59" xr:uid="{00000000-0002-0000-0500-000006000000}">
      <formula1>"Confiable,No confiable,NA"</formula1>
    </dataValidation>
    <dataValidation type="list" allowBlank="1" showInputMessage="1" showErrorMessage="1" sqref="X10:X59" xr:uid="{00000000-0002-0000-0500-000007000000}">
      <formula1>"Prevenir, Detectar,No es control,NA"</formula1>
    </dataValidation>
    <dataValidation type="list" allowBlank="1" showInputMessage="1" showErrorMessage="1" sqref="V10:V59" xr:uid="{00000000-0002-0000-0500-000008000000}">
      <formula1>"Oportuna, Inoportuna,NA"</formula1>
    </dataValidation>
    <dataValidation type="list" allowBlank="1" showInputMessage="1" showErrorMessage="1" sqref="T10:T59" xr:uid="{00000000-0002-0000-0500-000009000000}">
      <formula1>"Adecuado, Inadecuado,NA"</formula1>
    </dataValidation>
    <dataValidation type="list" allowBlank="1" showInputMessage="1" showErrorMessage="1" sqref="R10:R59" xr:uid="{00000000-0002-0000-0500-00000A000000}">
      <formula1>"Asignado, No Asignado,NA"</formula1>
    </dataValidation>
  </dataValidations>
  <pageMargins left="0.7" right="0.7" top="0.75" bottom="0.75" header="0.3" footer="0.3"/>
  <pageSetup orientation="portrait" horizontalDpi="4294967292"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C25"/>
  <sheetViews>
    <sheetView zoomScale="80" zoomScaleNormal="80" workbookViewId="0">
      <selection activeCell="A16" sqref="A16:A20"/>
    </sheetView>
  </sheetViews>
  <sheetFormatPr baseColWidth="10" defaultRowHeight="15"/>
  <cols>
    <col min="2" max="2" width="6.5" customWidth="1"/>
    <col min="3" max="3" width="16.83203125" customWidth="1"/>
    <col min="4" max="5" width="4.1640625" customWidth="1"/>
    <col min="6" max="6" width="6.5" customWidth="1"/>
    <col min="7" max="7" width="4.1640625" customWidth="1"/>
    <col min="8" max="8" width="13.83203125" customWidth="1"/>
    <col min="9" max="9" width="16.5" bestFit="1" customWidth="1"/>
    <col min="10" max="10" width="11.33203125" customWidth="1"/>
    <col min="11" max="11" width="8.6640625" customWidth="1"/>
    <col min="12" max="12" width="11.5" customWidth="1"/>
    <col min="13" max="13" width="10.1640625" customWidth="1"/>
    <col min="14" max="14" width="14" customWidth="1"/>
    <col min="15" max="15" width="12.6640625" customWidth="1"/>
    <col min="16" max="16" width="8.5" customWidth="1"/>
    <col min="17" max="17" width="67.5" customWidth="1"/>
    <col min="18" max="18" width="12.33203125" customWidth="1"/>
    <col min="19" max="19" width="5.6640625" customWidth="1"/>
    <col min="20" max="20" width="9.83203125" customWidth="1"/>
    <col min="21" max="21" width="6.83203125" customWidth="1"/>
    <col min="22" max="22" width="9.6640625" customWidth="1"/>
    <col min="23" max="23" width="6.83203125" customWidth="1"/>
    <col min="24" max="24" width="8.5" customWidth="1"/>
    <col min="25" max="25" width="6.83203125" customWidth="1"/>
    <col min="26" max="26" width="12.1640625" customWidth="1"/>
    <col min="27" max="27" width="6.83203125" customWidth="1"/>
    <col min="28" max="28" width="12.5" customWidth="1"/>
    <col min="29" max="29" width="6.1640625" customWidth="1"/>
    <col min="30" max="31" width="9.83203125" customWidth="1"/>
    <col min="32" max="32" width="8.83203125" customWidth="1"/>
    <col min="33" max="34" width="13.6640625" customWidth="1"/>
    <col min="35" max="42" width="10.83203125" customWidth="1"/>
    <col min="43" max="43" width="8.5" customWidth="1"/>
    <col min="44" max="44" width="0" hidden="1" customWidth="1"/>
    <col min="45" max="45" width="8.5" customWidth="1"/>
    <col min="46" max="46" width="12" customWidth="1"/>
    <col min="47" max="47" width="13.33203125" customWidth="1"/>
    <col min="48" max="48" width="12.6640625" customWidth="1"/>
    <col min="49" max="49" width="12" customWidth="1"/>
    <col min="50" max="50" width="17.33203125" customWidth="1"/>
    <col min="51" max="51" width="11" customWidth="1"/>
    <col min="52" max="52" width="11.5" customWidth="1"/>
    <col min="53" max="54" width="17.33203125" customWidth="1"/>
    <col min="55" max="55" width="19.33203125" customWidth="1"/>
  </cols>
  <sheetData>
    <row r="1" spans="1:55" ht="16">
      <c r="B1" s="58"/>
      <c r="C1" s="59"/>
      <c r="D1" s="282" t="s">
        <v>55</v>
      </c>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282"/>
      <c r="BB1" s="414" t="s">
        <v>121</v>
      </c>
      <c r="BC1" s="415"/>
    </row>
    <row r="2" spans="1:55" ht="16">
      <c r="B2" s="60"/>
      <c r="C2" s="61"/>
      <c r="D2" s="282" t="s">
        <v>57</v>
      </c>
      <c r="E2" s="282"/>
      <c r="F2" s="282"/>
      <c r="G2" s="282"/>
      <c r="H2" s="282"/>
      <c r="I2" s="282"/>
      <c r="J2" s="282"/>
      <c r="K2" s="282"/>
      <c r="L2" s="282"/>
      <c r="M2" s="282"/>
      <c r="N2" s="282"/>
      <c r="O2" s="282"/>
      <c r="P2" s="282"/>
      <c r="Q2" s="282"/>
      <c r="R2" s="282"/>
      <c r="S2" s="282"/>
      <c r="T2" s="282"/>
      <c r="U2" s="282"/>
      <c r="V2" s="282"/>
      <c r="W2" s="282"/>
      <c r="X2" s="282"/>
      <c r="Y2" s="282"/>
      <c r="Z2" s="282"/>
      <c r="AA2" s="282"/>
      <c r="AB2" s="282"/>
      <c r="AC2" s="282"/>
      <c r="AD2" s="282"/>
      <c r="AE2" s="282"/>
      <c r="AF2" s="282"/>
      <c r="AG2" s="282"/>
      <c r="AH2" s="282"/>
      <c r="AI2" s="282"/>
      <c r="AJ2" s="282"/>
      <c r="AK2" s="282"/>
      <c r="AL2" s="282"/>
      <c r="AM2" s="282"/>
      <c r="AN2" s="282"/>
      <c r="AO2" s="282"/>
      <c r="AP2" s="282"/>
      <c r="AQ2" s="282"/>
      <c r="AR2" s="282"/>
      <c r="AS2" s="282"/>
      <c r="AT2" s="282"/>
      <c r="AU2" s="282"/>
      <c r="AV2" s="282"/>
      <c r="AW2" s="282"/>
      <c r="AX2" s="282"/>
      <c r="AY2" s="282"/>
      <c r="AZ2" s="282"/>
      <c r="BA2" s="282"/>
      <c r="BB2" s="414" t="s">
        <v>122</v>
      </c>
      <c r="BC2" s="414"/>
    </row>
    <row r="3" spans="1:55" ht="16">
      <c r="B3" s="60"/>
      <c r="C3" s="61"/>
      <c r="D3" s="285" t="s">
        <v>58</v>
      </c>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c r="BA3" s="287"/>
      <c r="BB3" s="414" t="s">
        <v>123</v>
      </c>
      <c r="BC3" s="414"/>
    </row>
    <row r="4" spans="1:55" ht="16">
      <c r="B4" s="62"/>
      <c r="C4" s="63"/>
      <c r="D4" s="288" t="s">
        <v>124</v>
      </c>
      <c r="E4" s="289"/>
      <c r="F4" s="289"/>
      <c r="G4" s="289"/>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90"/>
      <c r="BB4" s="414" t="s">
        <v>59</v>
      </c>
      <c r="BC4" s="414"/>
    </row>
    <row r="5" spans="1:55" ht="17">
      <c r="B5" s="397" t="s">
        <v>125</v>
      </c>
      <c r="C5" s="398"/>
      <c r="D5" s="398"/>
      <c r="E5" s="398"/>
      <c r="F5" s="398"/>
      <c r="G5" s="399"/>
      <c r="H5" s="406" t="s">
        <v>60</v>
      </c>
      <c r="I5" s="407"/>
      <c r="J5" s="46" t="s">
        <v>126</v>
      </c>
      <c r="K5" s="408" t="s">
        <v>242</v>
      </c>
      <c r="L5" s="409"/>
      <c r="M5" s="409"/>
      <c r="N5" s="409"/>
      <c r="O5" s="271" t="s">
        <v>128</v>
      </c>
      <c r="P5" s="272"/>
      <c r="Q5" s="79" t="s">
        <v>243</v>
      </c>
      <c r="R5" s="47" t="s">
        <v>129</v>
      </c>
      <c r="S5" s="500" t="s">
        <v>130</v>
      </c>
      <c r="T5" s="501"/>
      <c r="U5" s="308" t="s">
        <v>61</v>
      </c>
      <c r="V5" s="309"/>
      <c r="W5" s="412"/>
      <c r="X5" s="502">
        <v>45258</v>
      </c>
      <c r="Y5" s="503"/>
      <c r="Z5" s="503"/>
      <c r="AA5" s="504"/>
      <c r="AB5" s="271" t="s">
        <v>62</v>
      </c>
      <c r="AC5" s="272"/>
      <c r="AD5" s="276">
        <v>2024</v>
      </c>
      <c r="AE5" s="277"/>
      <c r="AF5" s="278"/>
      <c r="AG5" s="9"/>
      <c r="AH5" s="9"/>
      <c r="AI5" s="9"/>
      <c r="AJ5" s="9"/>
      <c r="AK5" s="9"/>
      <c r="AL5" s="9"/>
      <c r="AM5" s="9"/>
      <c r="AN5" s="9"/>
      <c r="AO5" s="9"/>
      <c r="AP5" s="9"/>
      <c r="AQ5" s="9"/>
      <c r="AR5" s="9"/>
      <c r="AS5" s="9"/>
      <c r="AT5" s="9"/>
      <c r="AU5" s="9"/>
      <c r="AV5" s="9"/>
      <c r="AW5" s="9"/>
      <c r="AX5" s="9"/>
      <c r="AY5" s="9"/>
      <c r="AZ5" s="9"/>
      <c r="BA5" s="9"/>
      <c r="BB5" s="9"/>
      <c r="BC5" s="10"/>
    </row>
    <row r="6" spans="1:55">
      <c r="B6" s="397" t="s">
        <v>131</v>
      </c>
      <c r="C6" s="398"/>
      <c r="D6" s="398"/>
      <c r="E6" s="398"/>
      <c r="F6" s="398"/>
      <c r="G6" s="399"/>
      <c r="H6" s="494" t="s">
        <v>244</v>
      </c>
      <c r="I6" s="495"/>
      <c r="J6" s="495"/>
      <c r="K6" s="495"/>
      <c r="L6" s="495"/>
      <c r="M6" s="495"/>
      <c r="N6" s="495"/>
      <c r="O6" s="495"/>
      <c r="P6" s="496"/>
      <c r="Q6" s="48" t="s">
        <v>133</v>
      </c>
      <c r="R6" s="497" t="s">
        <v>245</v>
      </c>
      <c r="S6" s="498"/>
      <c r="T6" s="498"/>
      <c r="U6" s="498"/>
      <c r="V6" s="498"/>
      <c r="W6" s="498"/>
      <c r="X6" s="498"/>
      <c r="Y6" s="498"/>
      <c r="Z6" s="498"/>
      <c r="AA6" s="498"/>
      <c r="AB6" s="498"/>
      <c r="AC6" s="498"/>
      <c r="AD6" s="498"/>
      <c r="AE6" s="498"/>
      <c r="AF6" s="499"/>
      <c r="AG6" s="49"/>
      <c r="AH6" s="49"/>
      <c r="AI6" s="49"/>
      <c r="AJ6" s="49"/>
      <c r="AK6" s="49"/>
      <c r="AL6" s="49"/>
      <c r="AM6" s="49"/>
      <c r="AN6" s="49"/>
      <c r="AO6" s="49"/>
      <c r="AP6" s="49"/>
      <c r="AQ6" s="49"/>
      <c r="AR6" s="49"/>
      <c r="AS6" s="49"/>
      <c r="AT6" s="49"/>
      <c r="AU6" s="49"/>
      <c r="AV6" s="49"/>
      <c r="AW6" s="49"/>
      <c r="AX6" s="49"/>
      <c r="AY6" s="49"/>
      <c r="AZ6" s="49"/>
      <c r="BA6" s="49"/>
      <c r="BB6" s="49"/>
      <c r="BC6" s="50"/>
    </row>
    <row r="7" spans="1:55" ht="16">
      <c r="A7" s="291" t="s">
        <v>117</v>
      </c>
      <c r="B7" s="291" t="s">
        <v>37</v>
      </c>
      <c r="C7" s="295" t="s">
        <v>38</v>
      </c>
      <c r="D7" s="296"/>
      <c r="E7" s="296"/>
      <c r="F7" s="296"/>
      <c r="G7" s="296"/>
      <c r="H7" s="296"/>
      <c r="I7" s="297"/>
      <c r="J7" s="307" t="s">
        <v>39</v>
      </c>
      <c r="K7" s="307"/>
      <c r="L7" s="307"/>
      <c r="M7" s="295" t="s">
        <v>40</v>
      </c>
      <c r="N7" s="296"/>
      <c r="O7" s="296"/>
      <c r="P7" s="308" t="s">
        <v>0</v>
      </c>
      <c r="Q7" s="309"/>
      <c r="R7" s="309"/>
      <c r="S7" s="309"/>
      <c r="T7" s="309"/>
      <c r="U7" s="309"/>
      <c r="V7" s="309"/>
      <c r="W7" s="309"/>
      <c r="X7" s="309"/>
      <c r="Y7" s="309"/>
      <c r="Z7" s="309"/>
      <c r="AA7" s="309"/>
      <c r="AB7" s="309"/>
      <c r="AC7" s="309"/>
      <c r="AD7" s="309"/>
      <c r="AE7" s="309"/>
      <c r="AF7" s="309"/>
      <c r="AG7" s="309"/>
      <c r="AH7" s="309"/>
      <c r="AI7" s="309"/>
      <c r="AJ7" s="309"/>
      <c r="AK7" s="309"/>
      <c r="AL7" s="309"/>
      <c r="AM7" s="309"/>
      <c r="AN7" s="309"/>
      <c r="AO7" s="309"/>
      <c r="AP7" s="309"/>
      <c r="AQ7" s="309"/>
      <c r="AR7" s="309"/>
      <c r="AS7" s="309"/>
      <c r="AT7" s="307" t="s">
        <v>27</v>
      </c>
      <c r="AU7" s="307" t="s">
        <v>28</v>
      </c>
      <c r="AV7" s="307" t="s">
        <v>29</v>
      </c>
      <c r="AW7" s="307" t="s">
        <v>30</v>
      </c>
      <c r="AX7" s="291" t="s">
        <v>31</v>
      </c>
      <c r="AY7" s="291" t="s">
        <v>32</v>
      </c>
      <c r="AZ7" s="291" t="s">
        <v>33</v>
      </c>
      <c r="BA7" s="291" t="s">
        <v>34</v>
      </c>
      <c r="BB7" s="291" t="s">
        <v>35</v>
      </c>
      <c r="BC7" s="291" t="s">
        <v>36</v>
      </c>
    </row>
    <row r="8" spans="1:55">
      <c r="A8" s="292"/>
      <c r="B8" s="292"/>
      <c r="C8" s="298"/>
      <c r="D8" s="299"/>
      <c r="E8" s="299"/>
      <c r="F8" s="299"/>
      <c r="G8" s="299"/>
      <c r="H8" s="299"/>
      <c r="I8" s="300"/>
      <c r="J8" s="307"/>
      <c r="K8" s="307"/>
      <c r="L8" s="307"/>
      <c r="M8" s="298"/>
      <c r="N8" s="299"/>
      <c r="O8" s="299"/>
      <c r="P8" s="294" t="s">
        <v>1</v>
      </c>
      <c r="Q8" s="294" t="s">
        <v>2</v>
      </c>
      <c r="R8" s="295" t="s">
        <v>3</v>
      </c>
      <c r="S8" s="296"/>
      <c r="T8" s="296"/>
      <c r="U8" s="296"/>
      <c r="V8" s="296"/>
      <c r="W8" s="296"/>
      <c r="X8" s="296"/>
      <c r="Y8" s="296"/>
      <c r="Z8" s="296"/>
      <c r="AA8" s="296"/>
      <c r="AB8" s="296"/>
      <c r="AC8" s="296"/>
      <c r="AD8" s="296"/>
      <c r="AE8" s="296"/>
      <c r="AF8" s="296"/>
      <c r="AG8" s="296"/>
      <c r="AH8" s="296"/>
      <c r="AI8" s="296"/>
      <c r="AJ8" s="296"/>
      <c r="AK8" s="296"/>
      <c r="AL8" s="296"/>
      <c r="AM8" s="296"/>
      <c r="AN8" s="296"/>
      <c r="AO8" s="296"/>
      <c r="AP8" s="297"/>
      <c r="AQ8" s="301" t="s">
        <v>4</v>
      </c>
      <c r="AR8" s="291" t="s">
        <v>5</v>
      </c>
      <c r="AS8" s="304" t="s">
        <v>6</v>
      </c>
      <c r="AT8" s="307"/>
      <c r="AU8" s="307"/>
      <c r="AV8" s="307"/>
      <c r="AW8" s="307"/>
      <c r="AX8" s="292"/>
      <c r="AY8" s="292"/>
      <c r="AZ8" s="292"/>
      <c r="BA8" s="292"/>
      <c r="BB8" s="292"/>
      <c r="BC8" s="292"/>
    </row>
    <row r="9" spans="1:55">
      <c r="A9" s="292"/>
      <c r="B9" s="292"/>
      <c r="C9" s="291" t="s">
        <v>41</v>
      </c>
      <c r="D9" s="390" t="s">
        <v>42</v>
      </c>
      <c r="E9" s="391"/>
      <c r="F9" s="391"/>
      <c r="G9" s="391"/>
      <c r="H9" s="392"/>
      <c r="I9" s="393" t="s">
        <v>43</v>
      </c>
      <c r="J9" s="291" t="s">
        <v>44</v>
      </c>
      <c r="K9" s="291" t="s">
        <v>45</v>
      </c>
      <c r="L9" s="291" t="s">
        <v>46</v>
      </c>
      <c r="M9" s="291" t="s">
        <v>47</v>
      </c>
      <c r="N9" s="291" t="s">
        <v>28</v>
      </c>
      <c r="O9" s="291" t="s">
        <v>48</v>
      </c>
      <c r="P9" s="294"/>
      <c r="Q9" s="294"/>
      <c r="R9" s="298"/>
      <c r="S9" s="299"/>
      <c r="T9" s="299"/>
      <c r="U9" s="299"/>
      <c r="V9" s="299"/>
      <c r="W9" s="299"/>
      <c r="X9" s="299"/>
      <c r="Y9" s="299"/>
      <c r="Z9" s="299"/>
      <c r="AA9" s="299"/>
      <c r="AB9" s="299"/>
      <c r="AC9" s="299"/>
      <c r="AD9" s="299"/>
      <c r="AE9" s="299"/>
      <c r="AF9" s="299"/>
      <c r="AG9" s="299"/>
      <c r="AH9" s="299"/>
      <c r="AI9" s="299"/>
      <c r="AJ9" s="299"/>
      <c r="AK9" s="299"/>
      <c r="AL9" s="299"/>
      <c r="AM9" s="299"/>
      <c r="AN9" s="299"/>
      <c r="AO9" s="299"/>
      <c r="AP9" s="300"/>
      <c r="AQ9" s="302"/>
      <c r="AR9" s="292"/>
      <c r="AS9" s="305"/>
      <c r="AT9" s="307"/>
      <c r="AU9" s="307"/>
      <c r="AV9" s="307"/>
      <c r="AW9" s="307"/>
      <c r="AX9" s="292"/>
      <c r="AY9" s="292"/>
      <c r="AZ9" s="292"/>
      <c r="BA9" s="292"/>
      <c r="BB9" s="292"/>
      <c r="BC9" s="292"/>
    </row>
    <row r="10" spans="1:55" ht="101">
      <c r="A10" s="292"/>
      <c r="B10" s="292"/>
      <c r="C10" s="292"/>
      <c r="D10" s="52" t="s">
        <v>49</v>
      </c>
      <c r="E10" s="52" t="s">
        <v>50</v>
      </c>
      <c r="F10" s="52" t="s">
        <v>51</v>
      </c>
      <c r="G10" s="52" t="s">
        <v>52</v>
      </c>
      <c r="H10" s="53" t="s">
        <v>53</v>
      </c>
      <c r="I10" s="393"/>
      <c r="J10" s="293"/>
      <c r="K10" s="293"/>
      <c r="L10" s="293"/>
      <c r="M10" s="293"/>
      <c r="N10" s="293"/>
      <c r="O10" s="293"/>
      <c r="P10" s="294"/>
      <c r="Q10" s="294"/>
      <c r="R10" s="13" t="s">
        <v>7</v>
      </c>
      <c r="S10" s="13" t="s">
        <v>8</v>
      </c>
      <c r="T10" s="13" t="s">
        <v>9</v>
      </c>
      <c r="U10" s="13" t="s">
        <v>8</v>
      </c>
      <c r="V10" s="13" t="s">
        <v>10</v>
      </c>
      <c r="W10" s="13" t="s">
        <v>8</v>
      </c>
      <c r="X10" s="13" t="s">
        <v>11</v>
      </c>
      <c r="Y10" s="13" t="s">
        <v>8</v>
      </c>
      <c r="Z10" s="13" t="s">
        <v>12</v>
      </c>
      <c r="AA10" s="13" t="s">
        <v>8</v>
      </c>
      <c r="AB10" s="14" t="s">
        <v>13</v>
      </c>
      <c r="AC10" s="13" t="s">
        <v>8</v>
      </c>
      <c r="AD10" s="14" t="s">
        <v>14</v>
      </c>
      <c r="AE10" s="13" t="s">
        <v>8</v>
      </c>
      <c r="AF10" s="13" t="s">
        <v>15</v>
      </c>
      <c r="AG10" s="15" t="s">
        <v>16</v>
      </c>
      <c r="AH10" s="15" t="s">
        <v>17</v>
      </c>
      <c r="AI10" s="15" t="s">
        <v>18</v>
      </c>
      <c r="AJ10" s="15" t="s">
        <v>19</v>
      </c>
      <c r="AK10" s="15" t="s">
        <v>20</v>
      </c>
      <c r="AL10" s="15" t="s">
        <v>21</v>
      </c>
      <c r="AM10" s="15" t="s">
        <v>22</v>
      </c>
      <c r="AN10" s="15" t="s">
        <v>23</v>
      </c>
      <c r="AO10" s="13" t="s">
        <v>24</v>
      </c>
      <c r="AP10" s="15" t="s">
        <v>25</v>
      </c>
      <c r="AQ10" s="303"/>
      <c r="AR10" s="293"/>
      <c r="AS10" s="306"/>
      <c r="AT10" s="307"/>
      <c r="AU10" s="307"/>
      <c r="AV10" s="307"/>
      <c r="AW10" s="307"/>
      <c r="AX10" s="293"/>
      <c r="AY10" s="293"/>
      <c r="AZ10" s="293"/>
      <c r="BA10" s="293"/>
      <c r="BB10" s="293"/>
      <c r="BC10" s="293"/>
    </row>
    <row r="11" spans="1:55" ht="25.5" customHeight="1">
      <c r="A11" s="372" t="s">
        <v>242</v>
      </c>
      <c r="B11" s="310" t="s">
        <v>246</v>
      </c>
      <c r="C11" s="491" t="s">
        <v>247</v>
      </c>
      <c r="D11" s="310" t="s">
        <v>66</v>
      </c>
      <c r="E11" s="310" t="s">
        <v>66</v>
      </c>
      <c r="F11" s="310" t="s">
        <v>66</v>
      </c>
      <c r="G11" s="310" t="s">
        <v>66</v>
      </c>
      <c r="H11" s="318" t="s">
        <v>54</v>
      </c>
      <c r="I11" s="20" t="s">
        <v>248</v>
      </c>
      <c r="J11" s="321" t="s">
        <v>75</v>
      </c>
      <c r="K11" s="317">
        <f>IF(J11="","",IF(J11="Mas de 1 vez al año",5,IF(J11="Al menos 1 vez en el ultimo año",4,IF(J11="Al menos 1 vez en los ultimos 2 años",3,IF(J11="Al menos 1 vez en los ultimos 5 años",2,IF(J11="No se ha presentado en los ultimos 5 años",1,))))))</f>
        <v>1</v>
      </c>
      <c r="L11" s="315" t="str">
        <f>IF(K11&lt;=0,"",IF(K11&lt;=1,"Rara Vez",IF(K11&lt;=2,"Improbable",IF(K11&lt;=3,"Posible",IF(K11&lt;=4,"Probable","Casi seguro")))))</f>
        <v>Rara Vez</v>
      </c>
      <c r="M11" s="346">
        <f>+'[7]PREGUNTAS DE IMPACTO'!C23</f>
        <v>9</v>
      </c>
      <c r="N11" s="315" t="str">
        <f>IF(M11&lt;=0,"",IF(M11&lt;=5,"Moderado",IF(M11&lt;=11,"Mayor",IF(M11&lt;=20,"Catastrofico","Catastrofico"))))</f>
        <v>Mayor</v>
      </c>
      <c r="O11" s="316" t="str">
        <f>IF(OR(AND(L11="RaraVez",N11="Insignificante"),AND(L11="Rara Vez",N11="Menor"),AND(L11="Improbable",N11="Insignificante"),AND(L11="Improbable",N11="Menor")),"Bajo",IF(OR(AND(L11="Rara Vez",N11="Moderado"),AND(L11="Improbable",N11="Moderado"),AND(L11="Posible",N11="Menor"),AND(L11="Probable",N11="Insignificante")),"Moderado",IF(OR(AND(L11="Rara Vez",N11="Mayor"),AND(L11="Improbable",N11="Mayor"),AND(L11="Posible",N11="Moderado"),AND(L11="Probable",N11="Moderado"),AND(L11="Probable",N11="Menor"),AND(L11="Casi seguro",N11="Insignificante"),AND(L11="Casi seguro",N11="Menor")),"Alto",IF(OR(AND(L11="Rara Vez",N11="Catastrofico"),AND(L11="Improbable",N11="Catastrofico"),AND(L11="Posible",N11="Catastrofico"),AND(L11="Posible",N11="Mayor"),AND(L11="Probable",N11="Catastrofico"),AND(L11="Probable",N11="Mayor"),AND(L11="Casi seguro",N11="Moderado"),AND(L11="Casi seguro",N11="Mayor"),AND(L11="Casi seguro",N11="Catastrofico")),"Extremo",""))))</f>
        <v>Alto</v>
      </c>
      <c r="P11" s="18">
        <v>1</v>
      </c>
      <c r="Q11" s="80" t="s">
        <v>249</v>
      </c>
      <c r="R11" s="1" t="s">
        <v>67</v>
      </c>
      <c r="S11" s="18">
        <f>IF(R11="","",IF(R11="Asignado",15,IF(R11="No Asigando",0,)))</f>
        <v>15</v>
      </c>
      <c r="T11" s="1" t="s">
        <v>68</v>
      </c>
      <c r="U11" s="35">
        <f>IF(T11="","",IF(T11="Adecuado",15,IF(T11="inadecuado",0,)))</f>
        <v>15</v>
      </c>
      <c r="V11" s="1" t="s">
        <v>69</v>
      </c>
      <c r="W11" s="35">
        <f>IF(V11="","",IF(V11="Oportuna",15,IF(V11="inoportuna",0,)))</f>
        <v>15</v>
      </c>
      <c r="X11" s="1" t="s">
        <v>70</v>
      </c>
      <c r="Y11" s="35">
        <f>IF(X11="","",IF(X11="Prevenir",15,IF(X11="Detectar",10,IF(X11="No es control",0,))))</f>
        <v>15</v>
      </c>
      <c r="Z11" s="1" t="s">
        <v>71</v>
      </c>
      <c r="AA11" s="35">
        <f>IF(Z11="","",IF(Z11="Confiable",15,IF(Z11="No confiable",0,)))</f>
        <v>15</v>
      </c>
      <c r="AB11" s="1" t="s">
        <v>72</v>
      </c>
      <c r="AC11" s="35">
        <f>IF(AB11="","",IF(AB11="Se investigan y resuelven oportunamente",15,IF(AB11="Nose investigan y resuelven oportunamente",0,)))</f>
        <v>15</v>
      </c>
      <c r="AD11" s="1" t="s">
        <v>73</v>
      </c>
      <c r="AE11" s="35">
        <f>IF(AD11="","",IF(AD11="Completa",10,IF(AD11="Incompleta,No existe",5,)))</f>
        <v>10</v>
      </c>
      <c r="AF11" s="35">
        <f>+S11+U11+W11+Y11+AA11+AC11+AE11</f>
        <v>100</v>
      </c>
      <c r="AG11" s="18" t="str">
        <f>IF(AF11&lt;=0,"",IF(AF11=0,"NA",IF(AF11&lt;=85,"Debil",IF(AF11&lt;=95,"Moderado",IF(AF11&lt;=100,"Fuerte","Fuerte")))))</f>
        <v>Fuerte</v>
      </c>
      <c r="AH11" s="2" t="s">
        <v>74</v>
      </c>
      <c r="AI11" s="18" t="str">
        <f>IF(AH11="","",IF(AH11="El control no se ejecuta por parte del responsable","Debil",IF(AH11="El control se ejecuta algunas veces por parte del responsable","Moderado",IF(AH11="El control se ejecuta de manera consistente por parte del responsable","Fuerte",IF(AH11="NA","NA","""")))))</f>
        <v>Fuerte</v>
      </c>
      <c r="AJ11" s="22" t="str">
        <f t="shared" ref="AJ11:AJ25" si="0">IF(OR(AND(AG11="Fuerte",AI11="Fuerte")),"Fuerte",IF(OR(AND(AG11="Fuerte",AI11="Moderado")),"Moderado",IF(OR(AND(AG11="Fuerte",AI11="Debil")),"Debil",IF(OR(AND(AG11="Moderado",AI11="Fuerte")),"Moderado",IF(OR(AND(AG11="Moderado",AI11="Moderado")),"Moderado",IF(OR(AND(AG11="Moderado",AI11="Debil")),"Debil",IF(OR(AND(AG11="Debil",AI11="Fuerte")),"Debil",IF(OR(AND(AG11="Debil",AI11="Moderado")),"Debil",IF(OR(AND(AG11="Debil",AI11="Debil")),"Debil",IF(OR(AND(AI11="NA")),"NA"))))))))))</f>
        <v>Fuerte</v>
      </c>
      <c r="AK11" s="19">
        <f>IF(AJ11="","",IF(AJ11="Fuerte",100,IF(AJ11="Moderado",50,IF(AJ11="Debil",0,))))</f>
        <v>100</v>
      </c>
      <c r="AL11" s="18" t="str">
        <f t="shared" ref="AL11:AL25" si="1">IF(OR(AND(AJ11="Fuerte")),"No",IF(OR(AND(AJ11="Moderado")),"Si",IF(OR(AND(AJ11="Debil")),"Si",IF(OR(AND(AJ11="NA")),"NA"))))</f>
        <v>No</v>
      </c>
      <c r="AM11" s="310">
        <f>COUNTA(P11,P12,P13,P14,P15)</f>
        <v>4</v>
      </c>
      <c r="AN11" s="317">
        <f>(+AK11+AK12+AK13+AK14+AK15)/AM11</f>
        <v>100</v>
      </c>
      <c r="AO11" s="310" t="str">
        <f>IF(AN11&lt;0,"",IF(AN11&lt;50,"Debil",IF(AN11&lt;=99,"Moderado",IF(AN11&lt;=100,"Fuerte","Fuerte"))))</f>
        <v>Fuerte</v>
      </c>
      <c r="AP11" s="315" t="s">
        <v>26</v>
      </c>
      <c r="AQ11" s="338" t="str">
        <f>IF(OR(AND(AO11="Fuerte",AP11="directamente")),"2",IF(OR(AND(AO11="Fuerte",AP11="no disminuye")),"0",IF(OR(AND(AO11="Moderado",AP11="directamente")),"1",IF(OR(AND(AO11="Moderado",AP11="no disminuye")),"0",IF(OR(AND(AO11="Debil",AP11="directamente")),"0",IF(OR(AND(AO11="Debil",AP11="no disminuye")),"0",""))))))</f>
        <v>2</v>
      </c>
      <c r="AR11" s="341">
        <f>+K11-AQ11</f>
        <v>-1</v>
      </c>
      <c r="AS11" s="343">
        <f>+K11-AQ11</f>
        <v>-1</v>
      </c>
      <c r="AT11" s="315" t="str">
        <f>IF(AR11&lt;-1,"",IF(AR11&lt;=1,"Rara Vez",IF(AR11&lt;=2,"Improbable",IF(AR11&lt;=3,"Posible",IF(AR11&lt;=4,"Probable","Casi seguro")))))</f>
        <v>Rara Vez</v>
      </c>
      <c r="AU11" s="315" t="str">
        <f>IF(M11&lt;=0,"",IF(M11&lt;=5,"Moderado",IF(M11&lt;=11,"Mayor",IF(M11&lt;=20,"Catastrofico","Catastrofico"))))</f>
        <v>Mayor</v>
      </c>
      <c r="AV11" s="328" t="str">
        <f>IF(OR(AND(AT11="RaraVez",AU11="Insignificante"),AND(AT11="Rara Vez",AU11="Menor"),AND(AT11="Improbable",AU11="Insignificante"),AND(AT11="Improbable",AU11="Menor")),"Bajo",IF(OR(AND(AT11="Rara Vez",AU11="Moderado"),AND(AT11="Improbable",AU11="Moderado"),AND(AT11="Posible",AU11="Menor"),AND(AT11="Probable",AU11="Insignificante")),"Moderado",IF(OR(AND(AT11="Rara Vez",AU11="Mayor"),AND(AT11="Improbable",AU11="Mayor"),AND(AT11="Posible",AU11="Moderado"),AND(AT11="Probable",AU11="Moderado"),AND(AT11="Probable",AU11="Menor"),AND(AT11="Casi seguro",AU11="Insignificante"),AND(AT11="Casi seguro",AU11="Menor")),"Alto",IF(OR(AND(AT11="Rara Vez",AU11="Catastrofico"),AND(AT11="Improbable",AU11="Catastrofico"),AND(AT11="Posible",AU11="Catastrofico"),AND(AT11="Posible",AU11="Mayor"),AND(AT11="Probable",AU11="Catastrofico"),AND(AT11="Probable",AU11="Mayor"),AND(AT11="Casi seguro",AU11="Moderado"),AND(AT11="Casi seguro",AU11="Mayor"),AND(AT11="Casi seguro",AU11="Catastrofico")),"Extremo",""))))</f>
        <v>Alto</v>
      </c>
      <c r="AW11" s="357" t="str">
        <f>IF(AV11="","",IF(AV11="Extremo","Evitar el riesgo",IF(AV11="Alto","Compartir el riesgo",IF(AV11="Moderado","Reducir el riesgo",IF(AV11="Bajo","Reducir el riesgo")))))</f>
        <v>Compartir el riesgo</v>
      </c>
      <c r="AX11" s="353"/>
      <c r="AY11" s="347">
        <v>45292</v>
      </c>
      <c r="AZ11" s="347">
        <v>45657</v>
      </c>
      <c r="BA11" s="353"/>
      <c r="BB11" s="353" t="s">
        <v>76</v>
      </c>
      <c r="BC11" s="350" t="s">
        <v>250</v>
      </c>
    </row>
    <row r="12" spans="1:55" ht="46.5" customHeight="1">
      <c r="A12" s="373"/>
      <c r="B12" s="310"/>
      <c r="C12" s="492"/>
      <c r="D12" s="310"/>
      <c r="E12" s="310"/>
      <c r="F12" s="310"/>
      <c r="G12" s="310"/>
      <c r="H12" s="319"/>
      <c r="I12" s="20" t="s">
        <v>251</v>
      </c>
      <c r="J12" s="321"/>
      <c r="K12" s="317"/>
      <c r="L12" s="315"/>
      <c r="M12" s="346"/>
      <c r="N12" s="315"/>
      <c r="O12" s="316"/>
      <c r="P12" s="18">
        <v>1</v>
      </c>
      <c r="Q12" s="80" t="s">
        <v>252</v>
      </c>
      <c r="R12" s="1" t="s">
        <v>67</v>
      </c>
      <c r="S12" s="18">
        <f t="shared" ref="S12:S15" si="2">IF(R12="","",IF(R12="Asignado",15,IF(R12="No Asigando",0,)))</f>
        <v>15</v>
      </c>
      <c r="T12" s="1" t="s">
        <v>68</v>
      </c>
      <c r="U12" s="35">
        <f t="shared" ref="U12:U15" si="3">IF(T12="","",IF(T12="Adecuado",15,IF(T12="inadecuado",0,)))</f>
        <v>15</v>
      </c>
      <c r="V12" s="1" t="s">
        <v>69</v>
      </c>
      <c r="W12" s="35">
        <f t="shared" ref="W12:W15" si="4">IF(V12="","",IF(V12="Oportuna",15,IF(V12="inoportuna",0,)))</f>
        <v>15</v>
      </c>
      <c r="X12" s="1" t="s">
        <v>70</v>
      </c>
      <c r="Y12" s="35">
        <f t="shared" ref="Y12:Y15" si="5">IF(X12="","",IF(X12="Prevenir",15,IF(X12="Detectar",10,IF(X12="No es control",0,))))</f>
        <v>15</v>
      </c>
      <c r="Z12" s="1" t="s">
        <v>71</v>
      </c>
      <c r="AA12" s="35">
        <f t="shared" ref="AA12:AA15" si="6">IF(Z12="","",IF(Z12="Confiable",15,IF(Z12="No confiable",0,)))</f>
        <v>15</v>
      </c>
      <c r="AB12" s="1" t="s">
        <v>72</v>
      </c>
      <c r="AC12" s="35">
        <f t="shared" ref="AC12:AC15" si="7">IF(AB12="","",IF(AB12="Se investigan y resuelven oportunamente",15,IF(AB12="Nose investigan y resuelven oportunamente",0,)))</f>
        <v>15</v>
      </c>
      <c r="AD12" s="1" t="s">
        <v>73</v>
      </c>
      <c r="AE12" s="35">
        <f t="shared" ref="AE12:AE15" si="8">IF(AD12="","",IF(AD12="Completa",10,IF(AD12="Incompleta,No existe",5,)))</f>
        <v>10</v>
      </c>
      <c r="AF12" s="35">
        <f t="shared" ref="AF12:AF15" si="9">+S12+U12+W12+Y12+AA12+AC12+AE12</f>
        <v>100</v>
      </c>
      <c r="AG12" s="18" t="str">
        <f t="shared" ref="AG12:AG15" si="10">IF(AF12&lt;=0,"",IF(AF12=0,"NA",IF(AF12&lt;=85,"Debil",IF(AF12&lt;=95,"Moderado",IF(AF12&lt;=100,"Fuerte","Fuerte")))))</f>
        <v>Fuerte</v>
      </c>
      <c r="AH12" s="2" t="s">
        <v>74</v>
      </c>
      <c r="AI12" s="18" t="str">
        <f t="shared" ref="AI12:AI15" si="11">IF(AH12="","",IF(AH12="El control no se ejecuta por parte del responsable","Debil",IF(AH12="El control se ejecuta algunas veces por parte del responsable","Moderado",IF(AH12="El control se ejecuta de manera consistente por parte del responsable","Fuerte",IF(AH12="NA","NA","""")))))</f>
        <v>Fuerte</v>
      </c>
      <c r="AJ12" s="22" t="str">
        <f t="shared" si="0"/>
        <v>Fuerte</v>
      </c>
      <c r="AK12" s="19">
        <f t="shared" ref="AK12:AK15" si="12">IF(AJ12="","",IF(AJ12="Fuerte",100,IF(AJ12="Moderado",50,IF(AJ12="Debil",0,))))</f>
        <v>100</v>
      </c>
      <c r="AL12" s="18" t="str">
        <f t="shared" si="1"/>
        <v>No</v>
      </c>
      <c r="AM12" s="310"/>
      <c r="AN12" s="317"/>
      <c r="AO12" s="310"/>
      <c r="AP12" s="315"/>
      <c r="AQ12" s="339"/>
      <c r="AR12" s="342"/>
      <c r="AS12" s="344"/>
      <c r="AT12" s="315"/>
      <c r="AU12" s="315"/>
      <c r="AV12" s="329"/>
      <c r="AW12" s="358" t="str">
        <f t="shared" ref="AW12:AW15" si="13">IF(AV12="","",IF(AV12="El control no se ejecuta por parte del responsable","Debil",IF(AV12="El control se ejecuta algunas veces por parte del responsable","Moderado",IF(AV12="El control se ejecuta de manera consistente por parte del responsable","Fuerte","Fuerte"))))</f>
        <v/>
      </c>
      <c r="AX12" s="348"/>
      <c r="AY12" s="348"/>
      <c r="AZ12" s="348"/>
      <c r="BA12" s="348"/>
      <c r="BB12" s="348"/>
      <c r="BC12" s="351"/>
    </row>
    <row r="13" spans="1:55" ht="46.5" customHeight="1">
      <c r="A13" s="373"/>
      <c r="B13" s="310"/>
      <c r="C13" s="492"/>
      <c r="D13" s="310"/>
      <c r="E13" s="310"/>
      <c r="F13" s="310"/>
      <c r="G13" s="310"/>
      <c r="H13" s="319"/>
      <c r="I13" s="20" t="s">
        <v>253</v>
      </c>
      <c r="J13" s="321"/>
      <c r="K13" s="317"/>
      <c r="L13" s="315"/>
      <c r="M13" s="346"/>
      <c r="N13" s="315"/>
      <c r="O13" s="316"/>
      <c r="P13" s="18">
        <v>1</v>
      </c>
      <c r="Q13" s="80" t="s">
        <v>254</v>
      </c>
      <c r="R13" s="1" t="s">
        <v>67</v>
      </c>
      <c r="S13" s="18">
        <f t="shared" si="2"/>
        <v>15</v>
      </c>
      <c r="T13" s="1" t="s">
        <v>68</v>
      </c>
      <c r="U13" s="35">
        <f t="shared" si="3"/>
        <v>15</v>
      </c>
      <c r="V13" s="1" t="s">
        <v>69</v>
      </c>
      <c r="W13" s="35">
        <f t="shared" si="4"/>
        <v>15</v>
      </c>
      <c r="X13" s="1" t="s">
        <v>70</v>
      </c>
      <c r="Y13" s="35">
        <f t="shared" si="5"/>
        <v>15</v>
      </c>
      <c r="Z13" s="1" t="s">
        <v>71</v>
      </c>
      <c r="AA13" s="35">
        <f t="shared" si="6"/>
        <v>15</v>
      </c>
      <c r="AB13" s="1" t="s">
        <v>72</v>
      </c>
      <c r="AC13" s="35">
        <f t="shared" si="7"/>
        <v>15</v>
      </c>
      <c r="AD13" s="1" t="s">
        <v>73</v>
      </c>
      <c r="AE13" s="35">
        <f t="shared" si="8"/>
        <v>10</v>
      </c>
      <c r="AF13" s="35">
        <f t="shared" si="9"/>
        <v>100</v>
      </c>
      <c r="AG13" s="18" t="str">
        <f t="shared" si="10"/>
        <v>Fuerte</v>
      </c>
      <c r="AH13" s="2" t="s">
        <v>74</v>
      </c>
      <c r="AI13" s="18" t="str">
        <f t="shared" si="11"/>
        <v>Fuerte</v>
      </c>
      <c r="AJ13" s="22" t="str">
        <f t="shared" si="0"/>
        <v>Fuerte</v>
      </c>
      <c r="AK13" s="19">
        <f t="shared" si="12"/>
        <v>100</v>
      </c>
      <c r="AL13" s="18" t="str">
        <f t="shared" si="1"/>
        <v>No</v>
      </c>
      <c r="AM13" s="310"/>
      <c r="AN13" s="317"/>
      <c r="AO13" s="310"/>
      <c r="AP13" s="315"/>
      <c r="AQ13" s="339"/>
      <c r="AR13" s="342"/>
      <c r="AS13" s="344"/>
      <c r="AT13" s="315"/>
      <c r="AU13" s="315"/>
      <c r="AV13" s="329"/>
      <c r="AW13" s="358" t="str">
        <f t="shared" si="13"/>
        <v/>
      </c>
      <c r="AX13" s="348"/>
      <c r="AY13" s="348"/>
      <c r="AZ13" s="348"/>
      <c r="BA13" s="348"/>
      <c r="BB13" s="348"/>
      <c r="BC13" s="351"/>
    </row>
    <row r="14" spans="1:55" ht="46.5" customHeight="1">
      <c r="A14" s="373"/>
      <c r="B14" s="310"/>
      <c r="C14" s="492"/>
      <c r="D14" s="310"/>
      <c r="E14" s="310"/>
      <c r="F14" s="310"/>
      <c r="G14" s="310"/>
      <c r="H14" s="319"/>
      <c r="I14" s="25" t="s">
        <v>255</v>
      </c>
      <c r="J14" s="321"/>
      <c r="K14" s="317"/>
      <c r="L14" s="315"/>
      <c r="M14" s="346"/>
      <c r="N14" s="315"/>
      <c r="O14" s="316"/>
      <c r="P14" s="18">
        <v>1</v>
      </c>
      <c r="Q14" s="80" t="s">
        <v>256</v>
      </c>
      <c r="R14" s="1" t="s">
        <v>67</v>
      </c>
      <c r="S14" s="18">
        <f t="shared" si="2"/>
        <v>15</v>
      </c>
      <c r="T14" s="1" t="s">
        <v>68</v>
      </c>
      <c r="U14" s="35">
        <f t="shared" si="3"/>
        <v>15</v>
      </c>
      <c r="V14" s="1" t="s">
        <v>69</v>
      </c>
      <c r="W14" s="35">
        <f t="shared" si="4"/>
        <v>15</v>
      </c>
      <c r="X14" s="1" t="s">
        <v>70</v>
      </c>
      <c r="Y14" s="35">
        <f t="shared" si="5"/>
        <v>15</v>
      </c>
      <c r="Z14" s="1" t="s">
        <v>71</v>
      </c>
      <c r="AA14" s="35">
        <f t="shared" si="6"/>
        <v>15</v>
      </c>
      <c r="AB14" s="1" t="s">
        <v>72</v>
      </c>
      <c r="AC14" s="35">
        <f t="shared" si="7"/>
        <v>15</v>
      </c>
      <c r="AD14" s="1" t="s">
        <v>73</v>
      </c>
      <c r="AE14" s="35">
        <f t="shared" si="8"/>
        <v>10</v>
      </c>
      <c r="AF14" s="35">
        <f t="shared" si="9"/>
        <v>100</v>
      </c>
      <c r="AG14" s="18" t="str">
        <f t="shared" si="10"/>
        <v>Fuerte</v>
      </c>
      <c r="AH14" s="2" t="s">
        <v>74</v>
      </c>
      <c r="AI14" s="18" t="str">
        <f t="shared" si="11"/>
        <v>Fuerte</v>
      </c>
      <c r="AJ14" s="22" t="str">
        <f t="shared" si="0"/>
        <v>Fuerte</v>
      </c>
      <c r="AK14" s="19">
        <f t="shared" si="12"/>
        <v>100</v>
      </c>
      <c r="AL14" s="18" t="str">
        <f t="shared" si="1"/>
        <v>No</v>
      </c>
      <c r="AM14" s="310"/>
      <c r="AN14" s="317"/>
      <c r="AO14" s="310"/>
      <c r="AP14" s="315"/>
      <c r="AQ14" s="339"/>
      <c r="AR14" s="342"/>
      <c r="AS14" s="344"/>
      <c r="AT14" s="315"/>
      <c r="AU14" s="315"/>
      <c r="AV14" s="329"/>
      <c r="AW14" s="358" t="str">
        <f t="shared" si="13"/>
        <v/>
      </c>
      <c r="AX14" s="348"/>
      <c r="AY14" s="348"/>
      <c r="AZ14" s="348"/>
      <c r="BA14" s="348"/>
      <c r="BB14" s="348"/>
      <c r="BC14" s="351"/>
    </row>
    <row r="15" spans="1:55" ht="46.5" customHeight="1">
      <c r="A15" s="374"/>
      <c r="B15" s="310"/>
      <c r="C15" s="493"/>
      <c r="D15" s="310"/>
      <c r="E15" s="310"/>
      <c r="F15" s="310"/>
      <c r="G15" s="310"/>
      <c r="H15" s="320"/>
      <c r="I15" s="3"/>
      <c r="J15" s="321"/>
      <c r="K15" s="317"/>
      <c r="L15" s="315"/>
      <c r="M15" s="346"/>
      <c r="N15" s="315"/>
      <c r="O15" s="316"/>
      <c r="P15" s="3"/>
      <c r="Q15" s="3"/>
      <c r="R15" s="1" t="s">
        <v>63</v>
      </c>
      <c r="S15" s="3">
        <f t="shared" si="2"/>
        <v>0</v>
      </c>
      <c r="T15" s="1" t="s">
        <v>63</v>
      </c>
      <c r="U15" s="4">
        <f t="shared" si="3"/>
        <v>0</v>
      </c>
      <c r="V15" s="1" t="s">
        <v>63</v>
      </c>
      <c r="W15" s="4">
        <f t="shared" si="4"/>
        <v>0</v>
      </c>
      <c r="X15" s="1" t="s">
        <v>63</v>
      </c>
      <c r="Y15" s="4">
        <f t="shared" si="5"/>
        <v>0</v>
      </c>
      <c r="Z15" s="1" t="s">
        <v>63</v>
      </c>
      <c r="AA15" s="4">
        <f t="shared" si="6"/>
        <v>0</v>
      </c>
      <c r="AB15" s="1" t="s">
        <v>63</v>
      </c>
      <c r="AC15" s="4">
        <f t="shared" si="7"/>
        <v>0</v>
      </c>
      <c r="AD15" s="1" t="s">
        <v>63</v>
      </c>
      <c r="AE15" s="4">
        <f t="shared" si="8"/>
        <v>0</v>
      </c>
      <c r="AF15" s="4">
        <f t="shared" si="9"/>
        <v>0</v>
      </c>
      <c r="AG15" s="18" t="str">
        <f t="shared" si="10"/>
        <v/>
      </c>
      <c r="AH15" s="2" t="s">
        <v>63</v>
      </c>
      <c r="AI15" s="18" t="str">
        <f t="shared" si="11"/>
        <v>NA</v>
      </c>
      <c r="AJ15" s="22" t="str">
        <f t="shared" si="0"/>
        <v>NA</v>
      </c>
      <c r="AK15" s="19">
        <f t="shared" si="12"/>
        <v>0</v>
      </c>
      <c r="AL15" s="18" t="str">
        <f t="shared" si="1"/>
        <v>NA</v>
      </c>
      <c r="AM15" s="310"/>
      <c r="AN15" s="317"/>
      <c r="AO15" s="310"/>
      <c r="AP15" s="315"/>
      <c r="AQ15" s="340"/>
      <c r="AR15" s="342"/>
      <c r="AS15" s="345"/>
      <c r="AT15" s="315"/>
      <c r="AU15" s="315"/>
      <c r="AV15" s="330"/>
      <c r="AW15" s="359" t="str">
        <f t="shared" si="13"/>
        <v/>
      </c>
      <c r="AX15" s="349"/>
      <c r="AY15" s="349"/>
      <c r="AZ15" s="349"/>
      <c r="BA15" s="349"/>
      <c r="BB15" s="349"/>
      <c r="BC15" s="352"/>
    </row>
    <row r="16" spans="1:55" ht="26.25" customHeight="1">
      <c r="A16" s="372" t="s">
        <v>242</v>
      </c>
      <c r="B16" s="310" t="s">
        <v>257</v>
      </c>
      <c r="C16" s="488" t="s">
        <v>258</v>
      </c>
      <c r="D16" s="310" t="s">
        <v>66</v>
      </c>
      <c r="E16" s="310" t="s">
        <v>66</v>
      </c>
      <c r="F16" s="310" t="s">
        <v>66</v>
      </c>
      <c r="G16" s="310" t="s">
        <v>66</v>
      </c>
      <c r="H16" s="318" t="s">
        <v>54</v>
      </c>
      <c r="I16" s="20" t="s">
        <v>259</v>
      </c>
      <c r="J16" s="321" t="s">
        <v>75</v>
      </c>
      <c r="K16" s="317">
        <f>IF(J16="","",IF(J16="Mas de 1 vez al año",5,IF(J16="Al menos 1 vez en el ultimo año",4,IF(J16="Al menos 1 vez en los ultimos 2 años",3,IF(J16="Al menos 1 vez en los ultimos 5 años",2,IF(J16="No se ha presentado en los ultimos 5 años",1,))))))</f>
        <v>1</v>
      </c>
      <c r="L16" s="315" t="str">
        <f>IF(K16&lt;=0,"",IF(K16&lt;=1,"Rara Vez",IF(K16&lt;=2,"Improbable",IF(K16&lt;=3,"Posible",IF(K16&lt;=4,"Probable","Casi seguro")))))</f>
        <v>Rara Vez</v>
      </c>
      <c r="M16" s="346">
        <v>8</v>
      </c>
      <c r="N16" s="315" t="str">
        <f>IF(M16&lt;=0,"",IF(M16&lt;=5,"Moderado",IF(M16&lt;=11,"Mayor",IF(M16&lt;=20,"Catastrofico","Catastrofico"))))</f>
        <v>Mayor</v>
      </c>
      <c r="O16" s="316" t="str">
        <f>IF(OR(AND(L16="RaraVez",N16="Insignificante"),AND(L16="Rara Vez",N16="Menor"),AND(L16="Improbable",N16="Insignificante"),AND(L16="Improbable",N16="Menor")),"Bajo",IF(OR(AND(L16="Rara Vez",N16="Moderado"),AND(L16="Improbable",N16="Moderado"),AND(L16="Posible",N16="Menor"),AND(L16="Probable",N16="Insignificante")),"Moderado",IF(OR(AND(L16="Rara Vez",N16="Mayor"),AND(L16="Improbable",N16="Mayor"),AND(L16="Posible",N16="Moderado"),AND(L16="Probable",N16="Moderado"),AND(L16="Probable",N16="Menor"),AND(L16="Casi seguro",N16="Insignificante"),AND(L16="Casi seguro",N16="Menor")),"Alto",IF(OR(AND(L16="Rara Vez",N16="Catastrofico"),AND(L16="Improbable",N16="Catastrofico"),AND(L16="Posible",N16="Catastrofico"),AND(L16="Posible",N16="Mayor"),AND(L16="Probable",N16="Catastrofico"),AND(L16="Probable",N16="Mayor"),AND(L16="Casi seguro",N16="Moderado"),AND(L16="Casi seguro",N16="Mayor"),AND(L16="Casi seguro",N16="Catastrofico")),"Extremo",""))))</f>
        <v>Alto</v>
      </c>
      <c r="P16" s="18">
        <v>1</v>
      </c>
      <c r="Q16" s="81" t="s">
        <v>260</v>
      </c>
      <c r="R16" s="1" t="s">
        <v>67</v>
      </c>
      <c r="S16" s="18">
        <f>IF(R16="","",IF(R16="Asignado",15,IF(R16="No Asigando",0,)))</f>
        <v>15</v>
      </c>
      <c r="T16" s="1" t="s">
        <v>68</v>
      </c>
      <c r="U16" s="35">
        <f>IF(T16="","",IF(T16="Adecuado",15,IF(T16="inadecuado",0,)))</f>
        <v>15</v>
      </c>
      <c r="V16" s="1" t="s">
        <v>69</v>
      </c>
      <c r="W16" s="35">
        <f>IF(V16="","",IF(V16="Oportuna",15,IF(V16="inoportuna",0,)))</f>
        <v>15</v>
      </c>
      <c r="X16" s="1" t="s">
        <v>70</v>
      </c>
      <c r="Y16" s="35">
        <f>IF(X16="","",IF(X16="Prevenir",15,IF(X16="Detectar",10,IF(X16="No es control",0,))))</f>
        <v>15</v>
      </c>
      <c r="Z16" s="1" t="s">
        <v>71</v>
      </c>
      <c r="AA16" s="35">
        <f>IF(Z16="","",IF(Z16="Confiable",15,IF(Z16="No confiable",0,)))</f>
        <v>15</v>
      </c>
      <c r="AB16" s="1" t="s">
        <v>72</v>
      </c>
      <c r="AC16" s="35">
        <f>IF(AB16="","",IF(AB16="Se investigan y resuelven oportunamente",15,IF(AB16="Nose investigan y resuelven oportunamente",0,)))</f>
        <v>15</v>
      </c>
      <c r="AD16" s="1" t="s">
        <v>73</v>
      </c>
      <c r="AE16" s="35">
        <f>IF(AD16="","",IF(AD16="Completa",10,IF(AD16="Incompleta,No existe",5,)))</f>
        <v>10</v>
      </c>
      <c r="AF16" s="35">
        <f>+S16+U16+W16+Y16+AA16+AC16+AE16</f>
        <v>100</v>
      </c>
      <c r="AG16" s="18" t="str">
        <f>IF(AF16&lt;=0,"",IF(AF16=0,"NA",IF(AF16&lt;=85,"Debil",IF(AF16&lt;=95,"Moderado",IF(AF16&lt;=100,"Fuerte","Fuerte")))))</f>
        <v>Fuerte</v>
      </c>
      <c r="AH16" s="2" t="s">
        <v>74</v>
      </c>
      <c r="AI16" s="3" t="str">
        <f>IF(AH16="","",IF(AH16="El control no se ejecuta por parte del responsable","Debil",IF(AH16="El control se ejecuta algunas veces por parte del responsable","Moderado",IF(AH16="El control se ejecuta de manera consistente por parte del responsable","Fuerte",IF(AH16="NA","NA","""")))))</f>
        <v>Fuerte</v>
      </c>
      <c r="AJ16" s="5" t="str">
        <f t="shared" si="0"/>
        <v>Fuerte</v>
      </c>
      <c r="AK16" s="6">
        <f>IF(AJ16="","",IF(AJ16="Fuerte",100,IF(AJ16="Moderado",50,IF(AJ16="Debil",0,))))</f>
        <v>100</v>
      </c>
      <c r="AL16" s="3" t="str">
        <f t="shared" si="1"/>
        <v>No</v>
      </c>
      <c r="AM16" s="310">
        <f>COUNTA(P16,P17,P18,P19,P20)</f>
        <v>5</v>
      </c>
      <c r="AN16" s="317">
        <f>(+AK16+AK17+AK18+AK19+AK20)/AM16</f>
        <v>100</v>
      </c>
      <c r="AO16" s="310" t="str">
        <f>IF(AN16&lt;0,"",IF(AN16&lt;50,"Debil",IF(AN16&lt;=99,"Moderado",IF(AN16&lt;=100,"Fuerte","Fuerte"))))</f>
        <v>Fuerte</v>
      </c>
      <c r="AP16" s="315" t="s">
        <v>26</v>
      </c>
      <c r="AQ16" s="338" t="str">
        <f>IF(OR(AND(AO16="Fuerte",AP16="directamente")),"2",IF(OR(AND(AO16="Fuerte",AP16="no disminuye")),"0",IF(OR(AND(AO16="Moderado",AP16="directamente")),"1",IF(OR(AND(AO16="Moderado",AP16="no disminuye")),"0",IF(OR(AND(AO16="Debil",AP16="directamente")),"0",IF(OR(AND(AO16="Debil",AP16="no disminuye")),"0",""))))))</f>
        <v>2</v>
      </c>
      <c r="AR16" s="341">
        <f>+K16-AQ16</f>
        <v>-1</v>
      </c>
      <c r="AS16" s="343">
        <f>+K16-AQ16</f>
        <v>-1</v>
      </c>
      <c r="AT16" s="315" t="str">
        <f>IF(AR16&lt;-1,"",IF(AR16&lt;=1,"Rara Vez",IF(AR16&lt;=2,"Improbable",IF(AR16&lt;=3,"Posible",IF(AR16&lt;=4,"Probable","Casi seguro")))))</f>
        <v>Rara Vez</v>
      </c>
      <c r="AU16" s="315" t="str">
        <f>IF(M16&lt;=0,"",IF(M16&lt;=5,"Moderado",IF(M16&lt;=11,"Mayor",IF(M16&lt;=20,"Catastrofico","Catastrofico"))))</f>
        <v>Mayor</v>
      </c>
      <c r="AV16" s="328" t="str">
        <f>IF(OR(AND(AT16="RaraVez",AU16="Insignificante"),AND(AT16="Rara Vez",AU16="Menor"),AND(AT16="Improbable",AU16="Insignificante"),AND(AT16="Improbable",AU16="Menor")),"Bajo",IF(OR(AND(AT16="Rara Vez",AU16="Moderado"),AND(AT16="Improbable",AU16="Moderado"),AND(AT16="Posible",AU16="Menor"),AND(AT16="Probable",AU16="Insignificante")),"Moderado",IF(OR(AND(AT16="Rara Vez",AU16="Mayor"),AND(AT16="Improbable",AU16="Mayor"),AND(AT16="Posible",AU16="Moderado"),AND(AT16="Probable",AU16="Moderado"),AND(AT16="Probable",AU16="Menor"),AND(AT16="Casi seguro",AU16="Insignificante"),AND(AT16="Casi seguro",AU16="Menor")),"Alto",IF(OR(AND(AT16="Rara Vez",AU16="Catastrofico"),AND(AT16="Improbable",AU16="Catastrofico"),AND(AT16="Posible",AU16="Catastrofico"),AND(AT16="Posible",AU16="Mayor"),AND(AT16="Probable",AU16="Catastrofico"),AND(AT16="Probable",AU16="Mayor"),AND(AT16="Casi seguro",AU16="Moderado"),AND(AT16="Casi seguro",AU16="Mayor"),AND(AT16="Casi seguro",AU16="Catastrofico")),"Extremo",""))))</f>
        <v>Alto</v>
      </c>
      <c r="AW16" s="357" t="str">
        <f>IF(AV16="","",IF(AV16="Extremo","Evitar el riesgo",IF(AV16="Alto","Compartir el riesgo",IF(AV16="Moderado","Reducir el riesgo",IF(AV16="Bajo","Reducir el riesgo")))))</f>
        <v>Compartir el riesgo</v>
      </c>
      <c r="AX16" s="353"/>
      <c r="AY16" s="347">
        <v>45292</v>
      </c>
      <c r="AZ16" s="347">
        <v>45657</v>
      </c>
      <c r="BA16" s="353"/>
      <c r="BB16" s="350" t="s">
        <v>76</v>
      </c>
      <c r="BC16" s="350" t="s">
        <v>261</v>
      </c>
    </row>
    <row r="17" spans="1:55" ht="26.25" customHeight="1">
      <c r="A17" s="373"/>
      <c r="B17" s="310"/>
      <c r="C17" s="489"/>
      <c r="D17" s="310"/>
      <c r="E17" s="310"/>
      <c r="F17" s="310"/>
      <c r="G17" s="310"/>
      <c r="H17" s="319"/>
      <c r="I17" s="25" t="s">
        <v>262</v>
      </c>
      <c r="J17" s="321"/>
      <c r="K17" s="317"/>
      <c r="L17" s="315"/>
      <c r="M17" s="346"/>
      <c r="N17" s="315"/>
      <c r="O17" s="316"/>
      <c r="P17" s="18">
        <v>1</v>
      </c>
      <c r="Q17" s="82" t="s">
        <v>263</v>
      </c>
      <c r="R17" s="1" t="s">
        <v>67</v>
      </c>
      <c r="S17" s="18">
        <f t="shared" ref="S17:S20" si="14">IF(R17="","",IF(R17="Asignado",15,IF(R17="No Asigando",0,)))</f>
        <v>15</v>
      </c>
      <c r="T17" s="1" t="s">
        <v>68</v>
      </c>
      <c r="U17" s="35">
        <f t="shared" ref="U17:U20" si="15">IF(T17="","",IF(T17="Adecuado",15,IF(T17="inadecuado",0,)))</f>
        <v>15</v>
      </c>
      <c r="V17" s="1" t="s">
        <v>69</v>
      </c>
      <c r="W17" s="35">
        <f t="shared" ref="W17:W20" si="16">IF(V17="","",IF(V17="Oportuna",15,IF(V17="inoportuna",0,)))</f>
        <v>15</v>
      </c>
      <c r="X17" s="1" t="s">
        <v>70</v>
      </c>
      <c r="Y17" s="35">
        <f t="shared" ref="Y17:Y20" si="17">IF(X17="","",IF(X17="Prevenir",15,IF(X17="Detectar",10,IF(X17="No es control",0,))))</f>
        <v>15</v>
      </c>
      <c r="Z17" s="1" t="s">
        <v>71</v>
      </c>
      <c r="AA17" s="35">
        <f t="shared" ref="AA17:AA20" si="18">IF(Z17="","",IF(Z17="Confiable",15,IF(Z17="No confiable",0,)))</f>
        <v>15</v>
      </c>
      <c r="AB17" s="1" t="s">
        <v>72</v>
      </c>
      <c r="AC17" s="35">
        <f t="shared" ref="AC17:AC20" si="19">IF(AB17="","",IF(AB17="Se investigan y resuelven oportunamente",15,IF(AB17="Nose investigan y resuelven oportunamente",0,)))</f>
        <v>15</v>
      </c>
      <c r="AD17" s="1" t="s">
        <v>73</v>
      </c>
      <c r="AE17" s="35">
        <f t="shared" ref="AE17:AE20" si="20">IF(AD17="","",IF(AD17="Completa",10,IF(AD17="Incompleta,No existe",5,)))</f>
        <v>10</v>
      </c>
      <c r="AF17" s="35">
        <f t="shared" ref="AF17:AF20" si="21">+S17+U17+W17+Y17+AA17+AC17+AE17</f>
        <v>100</v>
      </c>
      <c r="AG17" s="18" t="str">
        <f t="shared" ref="AG17:AG20" si="22">IF(AF17&lt;=0,"",IF(AF17=0,"NA",IF(AF17&lt;=85,"Debil",IF(AF17&lt;=95,"Moderado",IF(AF17&lt;=100,"Fuerte","Fuerte")))))</f>
        <v>Fuerte</v>
      </c>
      <c r="AH17" s="2" t="s">
        <v>74</v>
      </c>
      <c r="AI17" s="3" t="str">
        <f t="shared" ref="AI17:AI20" si="23">IF(AH17="","",IF(AH17="El control no se ejecuta por parte del responsable","Debil",IF(AH17="El control se ejecuta algunas veces por parte del responsable","Moderado",IF(AH17="El control se ejecuta de manera consistente por parte del responsable","Fuerte",IF(AH17="NA","NA","""")))))</f>
        <v>Fuerte</v>
      </c>
      <c r="AJ17" s="5" t="str">
        <f t="shared" si="0"/>
        <v>Fuerte</v>
      </c>
      <c r="AK17" s="6">
        <f t="shared" ref="AK17:AK20" si="24">IF(AJ17="","",IF(AJ17="Fuerte",100,IF(AJ17="Moderado",50,IF(AJ17="Debil",0,))))</f>
        <v>100</v>
      </c>
      <c r="AL17" s="3" t="str">
        <f t="shared" si="1"/>
        <v>No</v>
      </c>
      <c r="AM17" s="310"/>
      <c r="AN17" s="317"/>
      <c r="AO17" s="310"/>
      <c r="AP17" s="315"/>
      <c r="AQ17" s="339"/>
      <c r="AR17" s="342"/>
      <c r="AS17" s="344"/>
      <c r="AT17" s="315"/>
      <c r="AU17" s="315"/>
      <c r="AV17" s="329"/>
      <c r="AW17" s="358" t="str">
        <f t="shared" ref="AW17:AW20" si="25">IF(AV17="","",IF(AV17="El control no se ejecuta por parte del responsable","Debil",IF(AV17="El control se ejecuta algunas veces por parte del responsable","Moderado",IF(AV17="El control se ejecuta de manera consistente por parte del responsable","Fuerte","Fuerte"))))</f>
        <v/>
      </c>
      <c r="AX17" s="348"/>
      <c r="AY17" s="348"/>
      <c r="AZ17" s="348"/>
      <c r="BA17" s="348"/>
      <c r="BB17" s="351"/>
      <c r="BC17" s="351"/>
    </row>
    <row r="18" spans="1:55" ht="26.25" customHeight="1">
      <c r="A18" s="373"/>
      <c r="B18" s="310"/>
      <c r="C18" s="489"/>
      <c r="D18" s="310"/>
      <c r="E18" s="310"/>
      <c r="F18" s="310"/>
      <c r="G18" s="310"/>
      <c r="H18" s="319"/>
      <c r="I18" s="25" t="s">
        <v>251</v>
      </c>
      <c r="J18" s="321"/>
      <c r="K18" s="317"/>
      <c r="L18" s="315"/>
      <c r="M18" s="346"/>
      <c r="N18" s="315"/>
      <c r="O18" s="316"/>
      <c r="P18" s="18">
        <v>1</v>
      </c>
      <c r="Q18" s="82" t="s">
        <v>264</v>
      </c>
      <c r="R18" s="1" t="s">
        <v>67</v>
      </c>
      <c r="S18" s="18">
        <f t="shared" si="14"/>
        <v>15</v>
      </c>
      <c r="T18" s="1" t="s">
        <v>68</v>
      </c>
      <c r="U18" s="35">
        <f t="shared" si="15"/>
        <v>15</v>
      </c>
      <c r="V18" s="1" t="s">
        <v>69</v>
      </c>
      <c r="W18" s="35">
        <f t="shared" si="16"/>
        <v>15</v>
      </c>
      <c r="X18" s="1" t="s">
        <v>70</v>
      </c>
      <c r="Y18" s="35">
        <f t="shared" si="17"/>
        <v>15</v>
      </c>
      <c r="Z18" s="1" t="s">
        <v>71</v>
      </c>
      <c r="AA18" s="35">
        <f t="shared" si="18"/>
        <v>15</v>
      </c>
      <c r="AB18" s="1" t="s">
        <v>72</v>
      </c>
      <c r="AC18" s="35">
        <f t="shared" si="19"/>
        <v>15</v>
      </c>
      <c r="AD18" s="1" t="s">
        <v>73</v>
      </c>
      <c r="AE18" s="35">
        <f t="shared" si="20"/>
        <v>10</v>
      </c>
      <c r="AF18" s="35">
        <f t="shared" si="21"/>
        <v>100</v>
      </c>
      <c r="AG18" s="18" t="str">
        <f t="shared" si="22"/>
        <v>Fuerte</v>
      </c>
      <c r="AH18" s="2" t="s">
        <v>74</v>
      </c>
      <c r="AI18" s="18" t="str">
        <f t="shared" si="23"/>
        <v>Fuerte</v>
      </c>
      <c r="AJ18" s="22" t="str">
        <f t="shared" si="0"/>
        <v>Fuerte</v>
      </c>
      <c r="AK18" s="19">
        <f t="shared" si="24"/>
        <v>100</v>
      </c>
      <c r="AL18" s="18" t="str">
        <f t="shared" si="1"/>
        <v>No</v>
      </c>
      <c r="AM18" s="310"/>
      <c r="AN18" s="317"/>
      <c r="AO18" s="310"/>
      <c r="AP18" s="315"/>
      <c r="AQ18" s="339"/>
      <c r="AR18" s="342"/>
      <c r="AS18" s="344"/>
      <c r="AT18" s="315"/>
      <c r="AU18" s="315"/>
      <c r="AV18" s="329"/>
      <c r="AW18" s="358" t="str">
        <f t="shared" si="25"/>
        <v/>
      </c>
      <c r="AX18" s="348"/>
      <c r="AY18" s="348"/>
      <c r="AZ18" s="348"/>
      <c r="BA18" s="348"/>
      <c r="BB18" s="351"/>
      <c r="BC18" s="351"/>
    </row>
    <row r="19" spans="1:55" ht="26.25" customHeight="1">
      <c r="A19" s="373"/>
      <c r="B19" s="310"/>
      <c r="C19" s="489"/>
      <c r="D19" s="310"/>
      <c r="E19" s="310"/>
      <c r="F19" s="310"/>
      <c r="G19" s="310"/>
      <c r="H19" s="319"/>
      <c r="I19" s="25" t="s">
        <v>255</v>
      </c>
      <c r="J19" s="321"/>
      <c r="K19" s="317"/>
      <c r="L19" s="315"/>
      <c r="M19" s="346"/>
      <c r="N19" s="315"/>
      <c r="O19" s="316"/>
      <c r="P19" s="18">
        <v>1</v>
      </c>
      <c r="Q19" s="82" t="s">
        <v>256</v>
      </c>
      <c r="R19" s="1" t="s">
        <v>67</v>
      </c>
      <c r="S19" s="18">
        <f t="shared" si="14"/>
        <v>15</v>
      </c>
      <c r="T19" s="1" t="s">
        <v>68</v>
      </c>
      <c r="U19" s="35">
        <f t="shared" si="15"/>
        <v>15</v>
      </c>
      <c r="V19" s="1" t="s">
        <v>69</v>
      </c>
      <c r="W19" s="35">
        <f t="shared" si="16"/>
        <v>15</v>
      </c>
      <c r="X19" s="1" t="s">
        <v>70</v>
      </c>
      <c r="Y19" s="35">
        <f t="shared" si="17"/>
        <v>15</v>
      </c>
      <c r="Z19" s="1" t="s">
        <v>71</v>
      </c>
      <c r="AA19" s="35">
        <f t="shared" si="18"/>
        <v>15</v>
      </c>
      <c r="AB19" s="1" t="s">
        <v>72</v>
      </c>
      <c r="AC19" s="35">
        <f t="shared" si="19"/>
        <v>15</v>
      </c>
      <c r="AD19" s="1" t="s">
        <v>73</v>
      </c>
      <c r="AE19" s="35">
        <f t="shared" si="20"/>
        <v>10</v>
      </c>
      <c r="AF19" s="35">
        <f t="shared" si="21"/>
        <v>100</v>
      </c>
      <c r="AG19" s="18" t="str">
        <f t="shared" si="22"/>
        <v>Fuerte</v>
      </c>
      <c r="AH19" s="2" t="s">
        <v>74</v>
      </c>
      <c r="AI19" s="18" t="str">
        <f t="shared" si="23"/>
        <v>Fuerte</v>
      </c>
      <c r="AJ19" s="22" t="str">
        <f t="shared" si="0"/>
        <v>Fuerte</v>
      </c>
      <c r="AK19" s="19">
        <f t="shared" si="24"/>
        <v>100</v>
      </c>
      <c r="AL19" s="18" t="str">
        <f t="shared" si="1"/>
        <v>No</v>
      </c>
      <c r="AM19" s="310"/>
      <c r="AN19" s="317"/>
      <c r="AO19" s="310"/>
      <c r="AP19" s="315"/>
      <c r="AQ19" s="339"/>
      <c r="AR19" s="342"/>
      <c r="AS19" s="344"/>
      <c r="AT19" s="315"/>
      <c r="AU19" s="315"/>
      <c r="AV19" s="329"/>
      <c r="AW19" s="358" t="str">
        <f t="shared" si="25"/>
        <v/>
      </c>
      <c r="AX19" s="348"/>
      <c r="AY19" s="348"/>
      <c r="AZ19" s="348"/>
      <c r="BA19" s="348"/>
      <c r="BB19" s="351"/>
      <c r="BC19" s="351"/>
    </row>
    <row r="20" spans="1:55" ht="26.25" customHeight="1">
      <c r="A20" s="374"/>
      <c r="B20" s="310"/>
      <c r="C20" s="490"/>
      <c r="D20" s="310"/>
      <c r="E20" s="310"/>
      <c r="F20" s="310"/>
      <c r="G20" s="310"/>
      <c r="H20" s="320"/>
      <c r="I20" s="25" t="s">
        <v>253</v>
      </c>
      <c r="J20" s="321"/>
      <c r="K20" s="317"/>
      <c r="L20" s="315"/>
      <c r="M20" s="346"/>
      <c r="N20" s="315"/>
      <c r="O20" s="316"/>
      <c r="P20" s="18">
        <v>1</v>
      </c>
      <c r="Q20" s="82" t="s">
        <v>265</v>
      </c>
      <c r="R20" s="1" t="s">
        <v>67</v>
      </c>
      <c r="S20" s="18">
        <f t="shared" si="14"/>
        <v>15</v>
      </c>
      <c r="T20" s="1" t="s">
        <v>68</v>
      </c>
      <c r="U20" s="35">
        <f t="shared" si="15"/>
        <v>15</v>
      </c>
      <c r="V20" s="1" t="s">
        <v>69</v>
      </c>
      <c r="W20" s="35">
        <f t="shared" si="16"/>
        <v>15</v>
      </c>
      <c r="X20" s="1" t="s">
        <v>70</v>
      </c>
      <c r="Y20" s="35">
        <f t="shared" si="17"/>
        <v>15</v>
      </c>
      <c r="Z20" s="1" t="s">
        <v>71</v>
      </c>
      <c r="AA20" s="35">
        <f t="shared" si="18"/>
        <v>15</v>
      </c>
      <c r="AB20" s="1" t="s">
        <v>72</v>
      </c>
      <c r="AC20" s="35">
        <f t="shared" si="19"/>
        <v>15</v>
      </c>
      <c r="AD20" s="1" t="s">
        <v>73</v>
      </c>
      <c r="AE20" s="35">
        <f t="shared" si="20"/>
        <v>10</v>
      </c>
      <c r="AF20" s="35">
        <f t="shared" si="21"/>
        <v>100</v>
      </c>
      <c r="AG20" s="18" t="str">
        <f t="shared" si="22"/>
        <v>Fuerte</v>
      </c>
      <c r="AH20" s="2" t="s">
        <v>74</v>
      </c>
      <c r="AI20" s="18" t="str">
        <f t="shared" si="23"/>
        <v>Fuerte</v>
      </c>
      <c r="AJ20" s="22" t="str">
        <f t="shared" si="0"/>
        <v>Fuerte</v>
      </c>
      <c r="AK20" s="19">
        <f t="shared" si="24"/>
        <v>100</v>
      </c>
      <c r="AL20" s="18" t="str">
        <f t="shared" si="1"/>
        <v>No</v>
      </c>
      <c r="AM20" s="310"/>
      <c r="AN20" s="317"/>
      <c r="AO20" s="310"/>
      <c r="AP20" s="315"/>
      <c r="AQ20" s="340"/>
      <c r="AR20" s="342"/>
      <c r="AS20" s="345"/>
      <c r="AT20" s="315"/>
      <c r="AU20" s="315"/>
      <c r="AV20" s="330"/>
      <c r="AW20" s="359" t="str">
        <f t="shared" si="25"/>
        <v/>
      </c>
      <c r="AX20" s="349"/>
      <c r="AY20" s="349"/>
      <c r="AZ20" s="349"/>
      <c r="BA20" s="349"/>
      <c r="BB20" s="352"/>
      <c r="BC20" s="352"/>
    </row>
    <row r="21" spans="1:55" ht="26.25" customHeight="1">
      <c r="A21" s="372" t="s">
        <v>242</v>
      </c>
      <c r="B21" s="310" t="s">
        <v>266</v>
      </c>
      <c r="C21" s="372" t="s">
        <v>267</v>
      </c>
      <c r="D21" s="310" t="s">
        <v>66</v>
      </c>
      <c r="E21" s="310" t="s">
        <v>66</v>
      </c>
      <c r="F21" s="310" t="s">
        <v>66</v>
      </c>
      <c r="G21" s="310" t="s">
        <v>66</v>
      </c>
      <c r="H21" s="318" t="s">
        <v>54</v>
      </c>
      <c r="I21" s="83" t="s">
        <v>268</v>
      </c>
      <c r="J21" s="321" t="s">
        <v>75</v>
      </c>
      <c r="K21" s="317">
        <f>IF(J21="","",IF(J21="Mas de 1 vez al año",5,IF(J21="Al menos 1 vez en el ultimo año",4,IF(J21="Al menos 1 vez en los ultimos 2 años",3,IF(J21="Al menos 1 vez en los ultimos 5 años",2,IF(J21="No se ha presentado en los ultimos 5 años",1,))))))</f>
        <v>1</v>
      </c>
      <c r="L21" s="315" t="str">
        <f>IF(K21&lt;=0,"",IF(K21&lt;=1,"Rara Vez",IF(K21&lt;=2,"Improbable",IF(K21&lt;=3,"Posible",IF(K21&lt;=4,"Probable","Casi seguro")))))</f>
        <v>Rara Vez</v>
      </c>
      <c r="M21" s="346">
        <v>13</v>
      </c>
      <c r="N21" s="315" t="str">
        <f>IF(M21&lt;=0,"",IF(M21&lt;=5,"Moderado",IF(M21&lt;=11,"Mayor",IF(M21&lt;=20,"Catastrofico","Catastrofico"))))</f>
        <v>Catastrofico</v>
      </c>
      <c r="O21" s="316" t="str">
        <f>IF(OR(AND(L21="RaraVez",N21="Insignificante"),AND(L21="Rara Vez",N21="Menor"),AND(L21="Improbable",N21="Insignificante"),AND(L21="Improbable",N21="Menor")),"Bajo",IF(OR(AND(L21="Rara Vez",N21="Moderado"),AND(L21="Improbable",N21="Moderado"),AND(L21="Posible",N21="Menor"),AND(L21="Probable",N21="Insignificante")),"Moderado",IF(OR(AND(L21="Rara Vez",N21="Mayor"),AND(L21="Improbable",N21="Mayor"),AND(L21="Posible",N21="Moderado"),AND(L21="Probable",N21="Moderado"),AND(L21="Probable",N21="Menor"),AND(L21="Casi seguro",N21="Insignificante"),AND(L21="Casi seguro",N21="Menor")),"Alto",IF(OR(AND(L21="Rara Vez",N21="Catastrofico"),AND(L21="Improbable",N21="Catastrofico"),AND(L21="Posible",N21="Catastrofico"),AND(L21="Posible",N21="Mayor"),AND(L21="Probable",N21="Catastrofico"),AND(L21="Probable",N21="Mayor"),AND(L21="Casi seguro",N21="Moderado"),AND(L21="Casi seguro",N21="Mayor"),AND(L21="Casi seguro",N21="Catastrofico")),"Extremo",""))))</f>
        <v>Extremo</v>
      </c>
      <c r="P21" s="18">
        <v>1</v>
      </c>
      <c r="Q21" s="84" t="s">
        <v>269</v>
      </c>
      <c r="R21" s="1" t="s">
        <v>67</v>
      </c>
      <c r="S21" s="18">
        <f>IF(R21="","",IF(R21="Asignado",15,IF(R21="No Asigando",0,)))</f>
        <v>15</v>
      </c>
      <c r="T21" s="1" t="s">
        <v>68</v>
      </c>
      <c r="U21" s="35">
        <f>IF(T21="","",IF(T21="Adecuado",15,IF(T21="inadecuado",0,)))</f>
        <v>15</v>
      </c>
      <c r="V21" s="1" t="s">
        <v>69</v>
      </c>
      <c r="W21" s="35">
        <f>IF(V21="","",IF(V21="Oportuna",15,IF(V21="inoportuna",0,)))</f>
        <v>15</v>
      </c>
      <c r="X21" s="1" t="s">
        <v>70</v>
      </c>
      <c r="Y21" s="35">
        <f>IF(X21="","",IF(X21="Prevenir",15,IF(X21="Detectar",10,IF(X21="No es control",0,))))</f>
        <v>15</v>
      </c>
      <c r="Z21" s="1" t="s">
        <v>71</v>
      </c>
      <c r="AA21" s="35">
        <f>IF(Z21="","",IF(Z21="Confiable",15,IF(Z21="No confiable",0,)))</f>
        <v>15</v>
      </c>
      <c r="AB21" s="1" t="s">
        <v>72</v>
      </c>
      <c r="AC21" s="35">
        <f>IF(AB21="","",IF(AB21="Se investigan y resuelven oportunamente",15,IF(AB21="Nose investigan y resuelven oportunamente",0,)))</f>
        <v>15</v>
      </c>
      <c r="AD21" s="1" t="s">
        <v>73</v>
      </c>
      <c r="AE21" s="35">
        <f>IF(AD21="","",IF(AD21="Completa",10,IF(AD21="Incompleta,No existe",5,)))</f>
        <v>10</v>
      </c>
      <c r="AF21" s="35">
        <f>+S21+U21+W21+Y21+AA21+AC21+AE21</f>
        <v>100</v>
      </c>
      <c r="AG21" s="18" t="str">
        <f>IF(AF21&lt;=0,"",IF(AF21=0,"NA",IF(AF21&lt;=85,"Debil",IF(AF21&lt;=95,"Moderado",IF(AF21&lt;=100,"Fuerte","Fuerte")))))</f>
        <v>Fuerte</v>
      </c>
      <c r="AH21" s="2" t="s">
        <v>74</v>
      </c>
      <c r="AI21" s="18" t="str">
        <f>IF(AH21="","",IF(AH21="El control no se ejecuta por parte del responsable","Debil",IF(AH21="El control se ejecuta algunas veces por parte del responsable","Moderado",IF(AH21="El control se ejecuta de manera consistente por parte del responsable","Fuerte",IF(AH21="NA","NA","""")))))</f>
        <v>Fuerte</v>
      </c>
      <c r="AJ21" s="22" t="str">
        <f t="shared" si="0"/>
        <v>Fuerte</v>
      </c>
      <c r="AK21" s="19">
        <f>IF(AJ21="","",IF(AJ21="Fuerte",100,IF(AJ21="Moderado",50,IF(AJ21="Debil",0,))))</f>
        <v>100</v>
      </c>
      <c r="AL21" s="18" t="str">
        <f t="shared" si="1"/>
        <v>No</v>
      </c>
      <c r="AM21" s="310">
        <f>COUNTA(P21,P22,P23,P24,P25)</f>
        <v>4</v>
      </c>
      <c r="AN21" s="317">
        <f>(+AK21+AK22+AK23+AK24+AK25)/AM21</f>
        <v>100</v>
      </c>
      <c r="AO21" s="310" t="str">
        <f>IF(AN21&lt;0,"",IF(AN21&lt;50,"Debil",IF(AN21&lt;=99,"Moderado",IF(AN21&lt;=100,"Fuerte","Fuerte"))))</f>
        <v>Fuerte</v>
      </c>
      <c r="AP21" s="315" t="s">
        <v>26</v>
      </c>
      <c r="AQ21" s="338" t="str">
        <f>IF(OR(AND(AO21="Fuerte",AP21="directamente")),"2",IF(OR(AND(AO21="Fuerte",AP21="no disminuye")),"0",IF(OR(AND(AO21="Moderado",AP21="directamente")),"1",IF(OR(AND(AO21="Moderado",AP21="no disminuye")),"0",IF(OR(AND(AO21="Debil",AP21="directamente")),"0",IF(OR(AND(AO21="Debil",AP21="no disminuye")),"0",""))))))</f>
        <v>2</v>
      </c>
      <c r="AR21" s="341">
        <f>+K21-AQ21</f>
        <v>-1</v>
      </c>
      <c r="AS21" s="343">
        <f>+K21-AQ21</f>
        <v>-1</v>
      </c>
      <c r="AT21" s="315" t="str">
        <f>IF(AR21&lt;-1,"",IF(AR21&lt;=1,"Rara Vez",IF(AR21&lt;=2,"Improbable",IF(AR21&lt;=3,"Posible",IF(AR21&lt;=4,"Probable","Casi seguro")))))</f>
        <v>Rara Vez</v>
      </c>
      <c r="AU21" s="315" t="str">
        <f>IF(M21&lt;=0,"",IF(M21&lt;=5,"Moderado",IF(M21&lt;=11,"Mayor",IF(M21&lt;=20,"Catastrofico","Catastrofico"))))</f>
        <v>Catastrofico</v>
      </c>
      <c r="AV21" s="328" t="str">
        <f>IF(OR(AND(AT21="RaraVez",AU21="Insignificante"),AND(AT21="Rara Vez",AU21="Menor"),AND(AT21="Improbable",AU21="Insignificante"),AND(AT21="Improbable",AU21="Menor")),"Bajo",IF(OR(AND(AT21="Rara Vez",AU21="Moderado"),AND(AT21="Improbable",AU21="Moderado"),AND(AT21="Posible",AU21="Menor"),AND(AT21="Probable",AU21="Insignificante")),"Moderado",IF(OR(AND(AT21="Rara Vez",AU21="Mayor"),AND(AT21="Improbable",AU21="Mayor"),AND(AT21="Posible",AU21="Moderado"),AND(AT21="Probable",AU21="Moderado"),AND(AT21="Probable",AU21="Menor"),AND(AT21="Casi seguro",AU21="Insignificante"),AND(AT21="Casi seguro",AU21="Menor")),"Alto",IF(OR(AND(AT21="Rara Vez",AU21="Catastrofico"),AND(AT21="Improbable",AU21="Catastrofico"),AND(AT21="Posible",AU21="Catastrofico"),AND(AT21="Posible",AU21="Mayor"),AND(AT21="Probable",AU21="Catastrofico"),AND(AT21="Probable",AU21="Mayor"),AND(AT21="Casi seguro",AU21="Moderado"),AND(AT21="Casi seguro",AU21="Mayor"),AND(AT21="Casi seguro",AU21="Catastrofico")),"Extremo",""))))</f>
        <v>Extremo</v>
      </c>
      <c r="AW21" s="357" t="str">
        <f>IF(AV21="","",IF(AV21="Extremo","Evitar el riesgo",IF(AV21="Alto","Compartir el riesgo",IF(AV21="Moderado","Reducir el riesgo",IF(AV21="Bajo","Reducir el riesgo")))))</f>
        <v>Evitar el riesgo</v>
      </c>
      <c r="AX21" s="353"/>
      <c r="AY21" s="347">
        <v>45292</v>
      </c>
      <c r="AZ21" s="347">
        <v>45657</v>
      </c>
      <c r="BA21" s="353"/>
      <c r="BB21" s="353" t="s">
        <v>76</v>
      </c>
      <c r="BC21" s="350" t="s">
        <v>261</v>
      </c>
    </row>
    <row r="22" spans="1:55" ht="26.25" customHeight="1">
      <c r="A22" s="373"/>
      <c r="B22" s="310"/>
      <c r="C22" s="373"/>
      <c r="D22" s="310"/>
      <c r="E22" s="310"/>
      <c r="F22" s="310"/>
      <c r="G22" s="310"/>
      <c r="H22" s="319"/>
      <c r="I22" s="83" t="s">
        <v>255</v>
      </c>
      <c r="J22" s="321"/>
      <c r="K22" s="317"/>
      <c r="L22" s="315"/>
      <c r="M22" s="346"/>
      <c r="N22" s="315"/>
      <c r="O22" s="316"/>
      <c r="P22" s="18">
        <v>1</v>
      </c>
      <c r="Q22" s="84" t="s">
        <v>256</v>
      </c>
      <c r="R22" s="1" t="s">
        <v>67</v>
      </c>
      <c r="S22" s="18">
        <f t="shared" ref="S22:S25" si="26">IF(R22="","",IF(R22="Asignado",15,IF(R22="No Asigando",0,)))</f>
        <v>15</v>
      </c>
      <c r="T22" s="1" t="s">
        <v>68</v>
      </c>
      <c r="U22" s="35">
        <f t="shared" ref="U22:U25" si="27">IF(T22="","",IF(T22="Adecuado",15,IF(T22="inadecuado",0,)))</f>
        <v>15</v>
      </c>
      <c r="V22" s="1" t="s">
        <v>69</v>
      </c>
      <c r="W22" s="35">
        <f t="shared" ref="W22:W25" si="28">IF(V22="","",IF(V22="Oportuna",15,IF(V22="inoportuna",0,)))</f>
        <v>15</v>
      </c>
      <c r="X22" s="1" t="s">
        <v>70</v>
      </c>
      <c r="Y22" s="35">
        <f t="shared" ref="Y22:Y25" si="29">IF(X22="","",IF(X22="Prevenir",15,IF(X22="Detectar",10,IF(X22="No es control",0,))))</f>
        <v>15</v>
      </c>
      <c r="Z22" s="1" t="s">
        <v>71</v>
      </c>
      <c r="AA22" s="35">
        <f t="shared" ref="AA22:AA25" si="30">IF(Z22="","",IF(Z22="Confiable",15,IF(Z22="No confiable",0,)))</f>
        <v>15</v>
      </c>
      <c r="AB22" s="1" t="s">
        <v>72</v>
      </c>
      <c r="AC22" s="35">
        <f t="shared" ref="AC22:AC25" si="31">IF(AB22="","",IF(AB22="Se investigan y resuelven oportunamente",15,IF(AB22="Nose investigan y resuelven oportunamente",0,)))</f>
        <v>15</v>
      </c>
      <c r="AD22" s="1" t="s">
        <v>73</v>
      </c>
      <c r="AE22" s="35">
        <f t="shared" ref="AE22:AE25" si="32">IF(AD22="","",IF(AD22="Completa",10,IF(AD22="Incompleta,No existe",5,)))</f>
        <v>10</v>
      </c>
      <c r="AF22" s="35">
        <f t="shared" ref="AF22:AF25" si="33">+S22+U22+W22+Y22+AA22+AC22+AE22</f>
        <v>100</v>
      </c>
      <c r="AG22" s="18" t="str">
        <f t="shared" ref="AG22:AG25" si="34">IF(AF22&lt;=0,"",IF(AF22=0,"NA",IF(AF22&lt;=85,"Debil",IF(AF22&lt;=95,"Moderado",IF(AF22&lt;=100,"Fuerte","Fuerte")))))</f>
        <v>Fuerte</v>
      </c>
      <c r="AH22" s="2" t="s">
        <v>74</v>
      </c>
      <c r="AI22" s="18" t="str">
        <f t="shared" ref="AI22:AI25" si="35">IF(AH22="","",IF(AH22="El control no se ejecuta por parte del responsable","Debil",IF(AH22="El control se ejecuta algunas veces por parte del responsable","Moderado",IF(AH22="El control se ejecuta de manera consistente por parte del responsable","Fuerte",IF(AH22="NA","NA","""")))))</f>
        <v>Fuerte</v>
      </c>
      <c r="AJ22" s="22" t="str">
        <f t="shared" si="0"/>
        <v>Fuerte</v>
      </c>
      <c r="AK22" s="19">
        <f t="shared" ref="AK22:AK25" si="36">IF(AJ22="","",IF(AJ22="Fuerte",100,IF(AJ22="Moderado",50,IF(AJ22="Debil",0,))))</f>
        <v>100</v>
      </c>
      <c r="AL22" s="18" t="str">
        <f t="shared" si="1"/>
        <v>No</v>
      </c>
      <c r="AM22" s="310"/>
      <c r="AN22" s="317"/>
      <c r="AO22" s="310"/>
      <c r="AP22" s="315"/>
      <c r="AQ22" s="339"/>
      <c r="AR22" s="342"/>
      <c r="AS22" s="344"/>
      <c r="AT22" s="315"/>
      <c r="AU22" s="315"/>
      <c r="AV22" s="329"/>
      <c r="AW22" s="358" t="str">
        <f t="shared" ref="AW22:AW25" si="37">IF(AV22="","",IF(AV22="El control no se ejecuta por parte del responsable","Debil",IF(AV22="El control se ejecuta algunas veces por parte del responsable","Moderado",IF(AV22="El control se ejecuta de manera consistente por parte del responsable","Fuerte","Fuerte"))))</f>
        <v/>
      </c>
      <c r="AX22" s="348"/>
      <c r="AY22" s="348"/>
      <c r="AZ22" s="348"/>
      <c r="BA22" s="348"/>
      <c r="BB22" s="348"/>
      <c r="BC22" s="351"/>
    </row>
    <row r="23" spans="1:55" ht="26.25" customHeight="1">
      <c r="A23" s="373"/>
      <c r="B23" s="310"/>
      <c r="C23" s="373"/>
      <c r="D23" s="310"/>
      <c r="E23" s="310"/>
      <c r="F23" s="310"/>
      <c r="G23" s="310"/>
      <c r="H23" s="319"/>
      <c r="I23" s="83" t="s">
        <v>251</v>
      </c>
      <c r="J23" s="321"/>
      <c r="K23" s="317"/>
      <c r="L23" s="315"/>
      <c r="M23" s="346"/>
      <c r="N23" s="315"/>
      <c r="O23" s="316"/>
      <c r="P23" s="18">
        <v>1</v>
      </c>
      <c r="Q23" s="84" t="s">
        <v>270</v>
      </c>
      <c r="R23" s="1" t="s">
        <v>67</v>
      </c>
      <c r="S23" s="18">
        <f t="shared" si="26"/>
        <v>15</v>
      </c>
      <c r="T23" s="1" t="s">
        <v>68</v>
      </c>
      <c r="U23" s="35">
        <f t="shared" si="27"/>
        <v>15</v>
      </c>
      <c r="V23" s="1" t="s">
        <v>69</v>
      </c>
      <c r="W23" s="35">
        <f t="shared" si="28"/>
        <v>15</v>
      </c>
      <c r="X23" s="1" t="s">
        <v>70</v>
      </c>
      <c r="Y23" s="35">
        <f t="shared" si="29"/>
        <v>15</v>
      </c>
      <c r="Z23" s="1" t="s">
        <v>71</v>
      </c>
      <c r="AA23" s="35">
        <f t="shared" si="30"/>
        <v>15</v>
      </c>
      <c r="AB23" s="1" t="s">
        <v>72</v>
      </c>
      <c r="AC23" s="35">
        <f t="shared" si="31"/>
        <v>15</v>
      </c>
      <c r="AD23" s="1" t="s">
        <v>73</v>
      </c>
      <c r="AE23" s="35">
        <f t="shared" si="32"/>
        <v>10</v>
      </c>
      <c r="AF23" s="35">
        <f t="shared" si="33"/>
        <v>100</v>
      </c>
      <c r="AG23" s="18" t="str">
        <f t="shared" si="34"/>
        <v>Fuerte</v>
      </c>
      <c r="AH23" s="2" t="s">
        <v>74</v>
      </c>
      <c r="AI23" s="18" t="str">
        <f t="shared" si="35"/>
        <v>Fuerte</v>
      </c>
      <c r="AJ23" s="22" t="str">
        <f t="shared" si="0"/>
        <v>Fuerte</v>
      </c>
      <c r="AK23" s="19">
        <f t="shared" si="36"/>
        <v>100</v>
      </c>
      <c r="AL23" s="18" t="str">
        <f t="shared" si="1"/>
        <v>No</v>
      </c>
      <c r="AM23" s="310"/>
      <c r="AN23" s="317"/>
      <c r="AO23" s="310"/>
      <c r="AP23" s="315"/>
      <c r="AQ23" s="339"/>
      <c r="AR23" s="342"/>
      <c r="AS23" s="344"/>
      <c r="AT23" s="315"/>
      <c r="AU23" s="315"/>
      <c r="AV23" s="329"/>
      <c r="AW23" s="358" t="str">
        <f t="shared" si="37"/>
        <v/>
      </c>
      <c r="AX23" s="348"/>
      <c r="AY23" s="348"/>
      <c r="AZ23" s="348"/>
      <c r="BA23" s="348"/>
      <c r="BB23" s="348"/>
      <c r="BC23" s="351"/>
    </row>
    <row r="24" spans="1:55" ht="26.25" customHeight="1">
      <c r="A24" s="373"/>
      <c r="B24" s="310"/>
      <c r="C24" s="373"/>
      <c r="D24" s="310"/>
      <c r="E24" s="310"/>
      <c r="F24" s="310"/>
      <c r="G24" s="310"/>
      <c r="H24" s="319"/>
      <c r="I24" s="83" t="s">
        <v>253</v>
      </c>
      <c r="J24" s="321"/>
      <c r="K24" s="317"/>
      <c r="L24" s="315"/>
      <c r="M24" s="346"/>
      <c r="N24" s="315"/>
      <c r="O24" s="316"/>
      <c r="P24" s="18">
        <v>1</v>
      </c>
      <c r="Q24" s="84" t="s">
        <v>271</v>
      </c>
      <c r="R24" s="1" t="s">
        <v>67</v>
      </c>
      <c r="S24" s="18">
        <f t="shared" si="26"/>
        <v>15</v>
      </c>
      <c r="T24" s="1" t="s">
        <v>68</v>
      </c>
      <c r="U24" s="35">
        <f t="shared" si="27"/>
        <v>15</v>
      </c>
      <c r="V24" s="1" t="s">
        <v>69</v>
      </c>
      <c r="W24" s="35">
        <f t="shared" si="28"/>
        <v>15</v>
      </c>
      <c r="X24" s="1" t="s">
        <v>70</v>
      </c>
      <c r="Y24" s="35">
        <f t="shared" si="29"/>
        <v>15</v>
      </c>
      <c r="Z24" s="1" t="s">
        <v>71</v>
      </c>
      <c r="AA24" s="35">
        <f t="shared" si="30"/>
        <v>15</v>
      </c>
      <c r="AB24" s="1" t="s">
        <v>72</v>
      </c>
      <c r="AC24" s="35">
        <f t="shared" si="31"/>
        <v>15</v>
      </c>
      <c r="AD24" s="1" t="s">
        <v>73</v>
      </c>
      <c r="AE24" s="35">
        <f t="shared" si="32"/>
        <v>10</v>
      </c>
      <c r="AF24" s="35">
        <f t="shared" si="33"/>
        <v>100</v>
      </c>
      <c r="AG24" s="18" t="str">
        <f t="shared" si="34"/>
        <v>Fuerte</v>
      </c>
      <c r="AH24" s="2" t="s">
        <v>74</v>
      </c>
      <c r="AI24" s="18" t="str">
        <f t="shared" si="35"/>
        <v>Fuerte</v>
      </c>
      <c r="AJ24" s="22" t="str">
        <f t="shared" si="0"/>
        <v>Fuerte</v>
      </c>
      <c r="AK24" s="19">
        <f t="shared" si="36"/>
        <v>100</v>
      </c>
      <c r="AL24" s="18" t="str">
        <f t="shared" si="1"/>
        <v>No</v>
      </c>
      <c r="AM24" s="310"/>
      <c r="AN24" s="317"/>
      <c r="AO24" s="310"/>
      <c r="AP24" s="315"/>
      <c r="AQ24" s="339"/>
      <c r="AR24" s="342"/>
      <c r="AS24" s="344"/>
      <c r="AT24" s="315"/>
      <c r="AU24" s="315"/>
      <c r="AV24" s="329"/>
      <c r="AW24" s="358" t="str">
        <f t="shared" si="37"/>
        <v/>
      </c>
      <c r="AX24" s="348"/>
      <c r="AY24" s="348"/>
      <c r="AZ24" s="348"/>
      <c r="BA24" s="348"/>
      <c r="BB24" s="348"/>
      <c r="BC24" s="351"/>
    </row>
    <row r="25" spans="1:55" ht="26.25" customHeight="1">
      <c r="A25" s="374"/>
      <c r="B25" s="310"/>
      <c r="C25" s="374"/>
      <c r="D25" s="310"/>
      <c r="E25" s="310"/>
      <c r="F25" s="310"/>
      <c r="G25" s="310"/>
      <c r="H25" s="320"/>
      <c r="I25" s="3"/>
      <c r="J25" s="321"/>
      <c r="K25" s="317"/>
      <c r="L25" s="315"/>
      <c r="M25" s="346"/>
      <c r="N25" s="315"/>
      <c r="O25" s="316"/>
      <c r="P25" s="3"/>
      <c r="Q25" s="3"/>
      <c r="R25" s="1" t="s">
        <v>63</v>
      </c>
      <c r="S25" s="18">
        <f t="shared" si="26"/>
        <v>0</v>
      </c>
      <c r="T25" s="1" t="s">
        <v>63</v>
      </c>
      <c r="U25" s="35">
        <f t="shared" si="27"/>
        <v>0</v>
      </c>
      <c r="V25" s="1" t="s">
        <v>63</v>
      </c>
      <c r="W25" s="35">
        <f t="shared" si="28"/>
        <v>0</v>
      </c>
      <c r="X25" s="1" t="s">
        <v>63</v>
      </c>
      <c r="Y25" s="35">
        <f t="shared" si="29"/>
        <v>0</v>
      </c>
      <c r="Z25" s="1" t="s">
        <v>63</v>
      </c>
      <c r="AA25" s="35">
        <f t="shared" si="30"/>
        <v>0</v>
      </c>
      <c r="AB25" s="1" t="s">
        <v>63</v>
      </c>
      <c r="AC25" s="35">
        <f t="shared" si="31"/>
        <v>0</v>
      </c>
      <c r="AD25" s="1" t="s">
        <v>63</v>
      </c>
      <c r="AE25" s="35">
        <f t="shared" si="32"/>
        <v>0</v>
      </c>
      <c r="AF25" s="35">
        <f t="shared" si="33"/>
        <v>0</v>
      </c>
      <c r="AG25" s="18" t="str">
        <f t="shared" si="34"/>
        <v/>
      </c>
      <c r="AH25" s="2" t="s">
        <v>63</v>
      </c>
      <c r="AI25" s="18" t="str">
        <f t="shared" si="35"/>
        <v>NA</v>
      </c>
      <c r="AJ25" s="22" t="str">
        <f t="shared" si="0"/>
        <v>NA</v>
      </c>
      <c r="AK25" s="19">
        <f t="shared" si="36"/>
        <v>0</v>
      </c>
      <c r="AL25" s="18" t="str">
        <f t="shared" si="1"/>
        <v>NA</v>
      </c>
      <c r="AM25" s="310"/>
      <c r="AN25" s="317"/>
      <c r="AO25" s="310"/>
      <c r="AP25" s="315"/>
      <c r="AQ25" s="340"/>
      <c r="AR25" s="342"/>
      <c r="AS25" s="345"/>
      <c r="AT25" s="315"/>
      <c r="AU25" s="315"/>
      <c r="AV25" s="330"/>
      <c r="AW25" s="359" t="str">
        <f t="shared" si="37"/>
        <v/>
      </c>
      <c r="AX25" s="349"/>
      <c r="AY25" s="349"/>
      <c r="AZ25" s="349"/>
      <c r="BA25" s="349"/>
      <c r="BB25" s="349"/>
      <c r="BC25" s="352"/>
    </row>
  </sheetData>
  <mergeCells count="144">
    <mergeCell ref="D1:BA1"/>
    <mergeCell ref="BB1:BC1"/>
    <mergeCell ref="D2:BA2"/>
    <mergeCell ref="BB2:BC2"/>
    <mergeCell ref="D3:BA3"/>
    <mergeCell ref="BB3:BC3"/>
    <mergeCell ref="D4:BA4"/>
    <mergeCell ref="BB4:BC4"/>
    <mergeCell ref="X5:AA5"/>
    <mergeCell ref="AB5:AC5"/>
    <mergeCell ref="AD5:AF5"/>
    <mergeCell ref="B6:G6"/>
    <mergeCell ref="H6:P6"/>
    <mergeCell ref="R6:AF6"/>
    <mergeCell ref="B5:G5"/>
    <mergeCell ref="H5:I5"/>
    <mergeCell ref="K5:N5"/>
    <mergeCell ref="O5:P5"/>
    <mergeCell ref="S5:T5"/>
    <mergeCell ref="U5:W5"/>
    <mergeCell ref="BC7:BC10"/>
    <mergeCell ref="P8:P10"/>
    <mergeCell ref="Q8:Q10"/>
    <mergeCell ref="R8:AP9"/>
    <mergeCell ref="AQ8:AQ10"/>
    <mergeCell ref="AR8:AR10"/>
    <mergeCell ref="AS8:AS10"/>
    <mergeCell ref="AU7:AU10"/>
    <mergeCell ref="AV7:AV10"/>
    <mergeCell ref="AW7:AW10"/>
    <mergeCell ref="AX7:AX10"/>
    <mergeCell ref="AY7:AY10"/>
    <mergeCell ref="AZ7:AZ10"/>
    <mergeCell ref="P7:AS7"/>
    <mergeCell ref="AT7:AT10"/>
    <mergeCell ref="B11:B15"/>
    <mergeCell ref="C11:C15"/>
    <mergeCell ref="D11:D15"/>
    <mergeCell ref="E11:E15"/>
    <mergeCell ref="F11:F15"/>
    <mergeCell ref="BA7:BA10"/>
    <mergeCell ref="BB7:BB10"/>
    <mergeCell ref="B7:B10"/>
    <mergeCell ref="C7:I8"/>
    <mergeCell ref="J7:L8"/>
    <mergeCell ref="M7:O8"/>
    <mergeCell ref="C9:C10"/>
    <mergeCell ref="D9:H9"/>
    <mergeCell ref="I9:I10"/>
    <mergeCell ref="J9:J10"/>
    <mergeCell ref="G11:G15"/>
    <mergeCell ref="H11:H15"/>
    <mergeCell ref="J11:J15"/>
    <mergeCell ref="K11:K15"/>
    <mergeCell ref="L11:L15"/>
    <mergeCell ref="M11:M15"/>
    <mergeCell ref="K9:K10"/>
    <mergeCell ref="L9:L10"/>
    <mergeCell ref="M9:M10"/>
    <mergeCell ref="N16:N20"/>
    <mergeCell ref="O16:O20"/>
    <mergeCell ref="AR11:AR15"/>
    <mergeCell ref="AS11:AS15"/>
    <mergeCell ref="AT11:AT15"/>
    <mergeCell ref="AU11:AU15"/>
    <mergeCell ref="AV11:AV15"/>
    <mergeCell ref="N11:N15"/>
    <mergeCell ref="O11:O15"/>
    <mergeCell ref="AM11:AM15"/>
    <mergeCell ref="AN11:AN15"/>
    <mergeCell ref="AO11:AO15"/>
    <mergeCell ref="AP11:AP15"/>
    <mergeCell ref="BC11:BC15"/>
    <mergeCell ref="A7:A10"/>
    <mergeCell ref="A11:A15"/>
    <mergeCell ref="B16:B20"/>
    <mergeCell ref="C16:C20"/>
    <mergeCell ref="D16:D20"/>
    <mergeCell ref="E16:E20"/>
    <mergeCell ref="F16:F20"/>
    <mergeCell ref="G16:G20"/>
    <mergeCell ref="H16:H20"/>
    <mergeCell ref="AW11:AW15"/>
    <mergeCell ref="AX11:AX15"/>
    <mergeCell ref="AY11:AY15"/>
    <mergeCell ref="AZ11:AZ15"/>
    <mergeCell ref="BA11:BA15"/>
    <mergeCell ref="BB11:BB15"/>
    <mergeCell ref="AQ11:AQ15"/>
    <mergeCell ref="N9:N10"/>
    <mergeCell ref="O9:O10"/>
    <mergeCell ref="AR16:AR20"/>
    <mergeCell ref="J16:J20"/>
    <mergeCell ref="K16:K20"/>
    <mergeCell ref="L16:L20"/>
    <mergeCell ref="M16:M20"/>
    <mergeCell ref="K21:K25"/>
    <mergeCell ref="L21:L25"/>
    <mergeCell ref="M21:M25"/>
    <mergeCell ref="AY16:AY20"/>
    <mergeCell ref="AZ16:AZ20"/>
    <mergeCell ref="BA16:BA20"/>
    <mergeCell ref="BB16:BB20"/>
    <mergeCell ref="BC16:BC20"/>
    <mergeCell ref="B21:B25"/>
    <mergeCell ref="C21:C25"/>
    <mergeCell ref="D21:D25"/>
    <mergeCell ref="E21:E25"/>
    <mergeCell ref="F21:F25"/>
    <mergeCell ref="AS16:AS20"/>
    <mergeCell ref="AT16:AT20"/>
    <mergeCell ref="AU16:AU20"/>
    <mergeCell ref="AV16:AV20"/>
    <mergeCell ref="AW16:AW20"/>
    <mergeCell ref="AX16:AX20"/>
    <mergeCell ref="AM16:AM20"/>
    <mergeCell ref="AN16:AN20"/>
    <mergeCell ref="AO16:AO20"/>
    <mergeCell ref="AP16:AP20"/>
    <mergeCell ref="AQ16:AQ20"/>
    <mergeCell ref="BC21:BC25"/>
    <mergeCell ref="A16:A20"/>
    <mergeCell ref="A21:A25"/>
    <mergeCell ref="AW21:AW25"/>
    <mergeCell ref="AX21:AX25"/>
    <mergeCell ref="AY21:AY25"/>
    <mergeCell ref="AZ21:AZ25"/>
    <mergeCell ref="BA21:BA25"/>
    <mergeCell ref="BB21:BB25"/>
    <mergeCell ref="AQ21:AQ25"/>
    <mergeCell ref="AR21:AR25"/>
    <mergeCell ref="AS21:AS25"/>
    <mergeCell ref="AT21:AT25"/>
    <mergeCell ref="AU21:AU25"/>
    <mergeCell ref="AV21:AV25"/>
    <mergeCell ref="N21:N25"/>
    <mergeCell ref="O21:O25"/>
    <mergeCell ref="AM21:AM25"/>
    <mergeCell ref="AN21:AN25"/>
    <mergeCell ref="AO21:AO25"/>
    <mergeCell ref="AP21:AP25"/>
    <mergeCell ref="G21:G25"/>
    <mergeCell ref="H21:H25"/>
    <mergeCell ref="J21:J25"/>
  </mergeCells>
  <conditionalFormatting sqref="L11">
    <cfRule type="cellIs" dxfId="1750" priority="82" operator="equal">
      <formula>"Rara Vez"</formula>
    </cfRule>
    <cfRule type="cellIs" dxfId="1749" priority="81" operator="equal">
      <formula>"Improbable"</formula>
    </cfRule>
    <cfRule type="cellIs" dxfId="1748" priority="80" operator="equal">
      <formula>"Posible"</formula>
    </cfRule>
    <cfRule type="cellIs" dxfId="1747" priority="79" operator="equal">
      <formula>"Probable"</formula>
    </cfRule>
    <cfRule type="cellIs" dxfId="1746" priority="78" operator="equal">
      <formula>"Casi seguro"</formula>
    </cfRule>
  </conditionalFormatting>
  <conditionalFormatting sqref="L16">
    <cfRule type="cellIs" dxfId="1745" priority="51" operator="equal">
      <formula>"Posible"</formula>
    </cfRule>
    <cfRule type="cellIs" dxfId="1744" priority="50" operator="equal">
      <formula>"Probable"</formula>
    </cfRule>
    <cfRule type="cellIs" dxfId="1743" priority="52" operator="equal">
      <formula>"Improbable"</formula>
    </cfRule>
    <cfRule type="cellIs" dxfId="1742" priority="53" operator="equal">
      <formula>"Rara Vez"</formula>
    </cfRule>
    <cfRule type="cellIs" dxfId="1741" priority="49" operator="equal">
      <formula>"Casi seguro"</formula>
    </cfRule>
  </conditionalFormatting>
  <conditionalFormatting sqref="L21">
    <cfRule type="cellIs" dxfId="1740" priority="28" operator="equal">
      <formula>"Improbable"</formula>
    </cfRule>
    <cfRule type="cellIs" dxfId="1739" priority="25" operator="equal">
      <formula>"Casi seguro"</formula>
    </cfRule>
    <cfRule type="cellIs" dxfId="1738" priority="26" operator="equal">
      <formula>"Probable"</formula>
    </cfRule>
    <cfRule type="cellIs" dxfId="1737" priority="27" operator="equal">
      <formula>"Posible"</formula>
    </cfRule>
    <cfRule type="cellIs" dxfId="1736" priority="29" operator="equal">
      <formula>"Rara Vez"</formula>
    </cfRule>
  </conditionalFormatting>
  <conditionalFormatting sqref="N11">
    <cfRule type="cellIs" dxfId="1735" priority="77" operator="equal">
      <formula>"Moderado"</formula>
    </cfRule>
    <cfRule type="cellIs" dxfId="1734" priority="76" operator="equal">
      <formula>"Mayor"</formula>
    </cfRule>
    <cfRule type="cellIs" dxfId="1733" priority="75" operator="equal">
      <formula>"Catastrofico"</formula>
    </cfRule>
  </conditionalFormatting>
  <conditionalFormatting sqref="N16">
    <cfRule type="cellIs" dxfId="1732" priority="46" operator="equal">
      <formula>"Catastrofico"</formula>
    </cfRule>
    <cfRule type="cellIs" dxfId="1731" priority="47" operator="equal">
      <formula>"Mayor"</formula>
    </cfRule>
    <cfRule type="cellIs" dxfId="1730" priority="48" operator="equal">
      <formula>"Moderado"</formula>
    </cfRule>
  </conditionalFormatting>
  <conditionalFormatting sqref="N21">
    <cfRule type="cellIs" dxfId="1729" priority="22" operator="equal">
      <formula>"Catastrofico"</formula>
    </cfRule>
    <cfRule type="cellIs" dxfId="1728" priority="23" operator="equal">
      <formula>"Mayor"</formula>
    </cfRule>
    <cfRule type="cellIs" dxfId="1727" priority="24" operator="equal">
      <formula>"Moderado"</formula>
    </cfRule>
  </conditionalFormatting>
  <conditionalFormatting sqref="O11">
    <cfRule type="cellIs" dxfId="1726" priority="73" operator="equal">
      <formula>"Moderado"</formula>
    </cfRule>
    <cfRule type="cellIs" dxfId="1725" priority="74" operator="equal">
      <formula>"Bajo"</formula>
    </cfRule>
    <cfRule type="cellIs" dxfId="1724" priority="72" operator="equal">
      <formula>"Alto"</formula>
    </cfRule>
    <cfRule type="cellIs" dxfId="1723" priority="71" operator="equal">
      <formula>"Extremo"</formula>
    </cfRule>
  </conditionalFormatting>
  <conditionalFormatting sqref="O16">
    <cfRule type="cellIs" dxfId="1722" priority="42" operator="equal">
      <formula>"Extremo"</formula>
    </cfRule>
    <cfRule type="cellIs" dxfId="1721" priority="45" operator="equal">
      <formula>"Bajo"</formula>
    </cfRule>
    <cfRule type="cellIs" dxfId="1720" priority="43" operator="equal">
      <formula>"Alto"</formula>
    </cfRule>
    <cfRule type="cellIs" dxfId="1719" priority="44" operator="equal">
      <formula>"Moderado"</formula>
    </cfRule>
  </conditionalFormatting>
  <conditionalFormatting sqref="O21">
    <cfRule type="cellIs" dxfId="1718" priority="20" operator="equal">
      <formula>"Moderado"</formula>
    </cfRule>
    <cfRule type="cellIs" dxfId="1717" priority="18" operator="equal">
      <formula>"Extremo"</formula>
    </cfRule>
    <cfRule type="cellIs" dxfId="1716" priority="21" operator="equal">
      <formula>"Bajo"</formula>
    </cfRule>
    <cfRule type="cellIs" dxfId="1715" priority="19" operator="equal">
      <formula>"Alto"</formula>
    </cfRule>
  </conditionalFormatting>
  <conditionalFormatting sqref="AH11:AH25">
    <cfRule type="cellIs" dxfId="1714" priority="1" operator="equal">
      <formula>"Catastrofico"</formula>
    </cfRule>
    <cfRule type="cellIs" dxfId="1713" priority="2" operator="equal">
      <formula>"Mayor"</formula>
    </cfRule>
    <cfRule type="cellIs" dxfId="1712" priority="3" operator="equal">
      <formula>"Moderado"</formula>
    </cfRule>
    <cfRule type="cellIs" dxfId="1711" priority="4" operator="equal">
      <formula>"Menor"</formula>
    </cfRule>
    <cfRule type="cellIs" dxfId="1710" priority="5" operator="equal">
      <formula>"Leve"</formula>
    </cfRule>
  </conditionalFormatting>
  <conditionalFormatting sqref="AT11">
    <cfRule type="cellIs" dxfId="1709" priority="70" operator="equal">
      <formula>"Rara Vez"</formula>
    </cfRule>
    <cfRule type="cellIs" dxfId="1708" priority="69" operator="equal">
      <formula>"Improbable"</formula>
    </cfRule>
    <cfRule type="cellIs" dxfId="1707" priority="68" operator="equal">
      <formula>"Posible"</formula>
    </cfRule>
    <cfRule type="cellIs" dxfId="1706" priority="67" operator="equal">
      <formula>"Probable"</formula>
    </cfRule>
    <cfRule type="cellIs" dxfId="1705" priority="66" operator="equal">
      <formula>"Casi seguro"</formula>
    </cfRule>
  </conditionalFormatting>
  <conditionalFormatting sqref="AT16">
    <cfRule type="cellIs" dxfId="1704" priority="39" operator="equal">
      <formula>"Posible"</formula>
    </cfRule>
    <cfRule type="cellIs" dxfId="1703" priority="38" operator="equal">
      <formula>"Probable"</formula>
    </cfRule>
    <cfRule type="cellIs" dxfId="1702" priority="37" operator="equal">
      <formula>"Casi seguro"</formula>
    </cfRule>
    <cfRule type="cellIs" dxfId="1701" priority="41" operator="equal">
      <formula>"Rara Vez"</formula>
    </cfRule>
    <cfRule type="cellIs" dxfId="1700" priority="40" operator="equal">
      <formula>"Improbable"</formula>
    </cfRule>
  </conditionalFormatting>
  <conditionalFormatting sqref="AT21">
    <cfRule type="cellIs" dxfId="1699" priority="15" operator="equal">
      <formula>"Posible"</formula>
    </cfRule>
    <cfRule type="cellIs" dxfId="1698" priority="13" operator="equal">
      <formula>"Casi seguro"</formula>
    </cfRule>
    <cfRule type="cellIs" dxfId="1697" priority="16" operator="equal">
      <formula>"Improbable"</formula>
    </cfRule>
    <cfRule type="cellIs" dxfId="1696" priority="17" operator="equal">
      <formula>"Rara Vez"</formula>
    </cfRule>
    <cfRule type="cellIs" dxfId="1695" priority="14" operator="equal">
      <formula>"Probable"</formula>
    </cfRule>
  </conditionalFormatting>
  <conditionalFormatting sqref="AU11">
    <cfRule type="cellIs" dxfId="1694" priority="63" operator="equal">
      <formula>"Catastrofico"</formula>
    </cfRule>
    <cfRule type="cellIs" dxfId="1693" priority="65" operator="equal">
      <formula>"Moderado"</formula>
    </cfRule>
    <cfRule type="cellIs" dxfId="1692" priority="64" operator="equal">
      <formula>"Mayor"</formula>
    </cfRule>
  </conditionalFormatting>
  <conditionalFormatting sqref="AU16">
    <cfRule type="cellIs" dxfId="1691" priority="34" operator="equal">
      <formula>"Catastrofico"</formula>
    </cfRule>
    <cfRule type="cellIs" dxfId="1690" priority="36" operator="equal">
      <formula>"Moderado"</formula>
    </cfRule>
    <cfRule type="cellIs" dxfId="1689" priority="35" operator="equal">
      <formula>"Mayor"</formula>
    </cfRule>
  </conditionalFormatting>
  <conditionalFormatting sqref="AU21">
    <cfRule type="cellIs" dxfId="1688" priority="10" operator="equal">
      <formula>"Catastrofico"</formula>
    </cfRule>
    <cfRule type="cellIs" dxfId="1687" priority="11" operator="equal">
      <formula>"Mayor"</formula>
    </cfRule>
    <cfRule type="cellIs" dxfId="1686" priority="12" operator="equal">
      <formula>"Moderado"</formula>
    </cfRule>
  </conditionalFormatting>
  <conditionalFormatting sqref="AV11">
    <cfRule type="cellIs" dxfId="1685" priority="59" operator="equal">
      <formula>"Extremo"</formula>
    </cfRule>
    <cfRule type="cellIs" dxfId="1684" priority="61" operator="equal">
      <formula>"Moderado"</formula>
    </cfRule>
    <cfRule type="cellIs" dxfId="1683" priority="60" operator="equal">
      <formula>"Alto"</formula>
    </cfRule>
    <cfRule type="cellIs" dxfId="1682" priority="62" operator="equal">
      <formula>"Bajo"</formula>
    </cfRule>
  </conditionalFormatting>
  <conditionalFormatting sqref="AV16">
    <cfRule type="cellIs" dxfId="1681" priority="30" operator="equal">
      <formula>"Extremo"</formula>
    </cfRule>
    <cfRule type="cellIs" dxfId="1680" priority="31" operator="equal">
      <formula>"Alto"</formula>
    </cfRule>
    <cfRule type="cellIs" dxfId="1679" priority="32" operator="equal">
      <formula>"Moderado"</formula>
    </cfRule>
    <cfRule type="cellIs" dxfId="1678" priority="33" operator="equal">
      <formula>"Bajo"</formula>
    </cfRule>
  </conditionalFormatting>
  <conditionalFormatting sqref="AV21">
    <cfRule type="cellIs" dxfId="1677" priority="7" operator="equal">
      <formula>"Alto"</formula>
    </cfRule>
    <cfRule type="cellIs" dxfId="1676" priority="8" operator="equal">
      <formula>"Moderado"</formula>
    </cfRule>
    <cfRule type="cellIs" dxfId="1675" priority="6" operator="equal">
      <formula>"Extremo"</formula>
    </cfRule>
    <cfRule type="cellIs" dxfId="1674" priority="9" operator="equal">
      <formula>"Bajo"</formula>
    </cfRule>
  </conditionalFormatting>
  <dataValidations count="12">
    <dataValidation type="list" allowBlank="1" showInputMessage="1" showErrorMessage="1" sqref="S5" xr:uid="{00000000-0002-0000-0600-000000000000}">
      <formula1>"Estrategico,Misional,Apoyo"</formula1>
    </dataValidation>
    <dataValidation type="list" allowBlank="1" showInputMessage="1" showErrorMessage="1" sqref="J11:J25" xr:uid="{00000000-0002-0000-0600-000001000000}">
      <formula1>"N/A, Mas de 1 vez al año,Al menos 1 vez en el ultimo año,Al menos 1 vez en los ultimos 2 años,Al menos 1 vez en los ultimos 5 años,No se ha presentado en los ultimos 5 años"</formula1>
    </dataValidation>
    <dataValidation type="list" allowBlank="1" showInputMessage="1" showErrorMessage="1" sqref="H11:H25" xr:uid="{00000000-0002-0000-0600-000002000000}">
      <formula1>"CORRUPCION,NA"</formula1>
    </dataValidation>
    <dataValidation type="list" allowBlank="1" showInputMessage="1" showErrorMessage="1" sqref="AP11 AP16 AP21" xr:uid="{00000000-0002-0000-0600-000003000000}">
      <formula1>"directamente,no disminuye"</formula1>
    </dataValidation>
    <dataValidation type="list" allowBlank="1" showInputMessage="1" showErrorMessage="1" sqref="AH11:AH25" xr:uid="{00000000-0002-0000-0600-000004000000}">
      <formula1>"NA,El control se ejecuta de manera consistente por parte del responsable,El control se ejecuta algunas veces por parte del responsable,El control no se ejecuta por parte del responsable"</formula1>
    </dataValidation>
    <dataValidation type="list" allowBlank="1" showInputMessage="1" showErrorMessage="1" sqref="AD11:AD25" xr:uid="{00000000-0002-0000-0600-000005000000}">
      <formula1>"Completa,Incompleta,No existe,NA"</formula1>
    </dataValidation>
    <dataValidation type="list" allowBlank="1" showInputMessage="1" showErrorMessage="1" sqref="AB11:AB25" xr:uid="{00000000-0002-0000-0600-000006000000}">
      <formula1>"NA,Se investigan y resuelven oportunamente,No se investigan y resuelven oportunamente"</formula1>
    </dataValidation>
    <dataValidation type="list" allowBlank="1" showInputMessage="1" showErrorMessage="1" sqref="Z11:Z25" xr:uid="{00000000-0002-0000-0600-000007000000}">
      <formula1>"Confiable,No confiable,NA"</formula1>
    </dataValidation>
    <dataValidation type="list" allowBlank="1" showInputMessage="1" showErrorMessage="1" sqref="X11:X25" xr:uid="{00000000-0002-0000-0600-000008000000}">
      <formula1>"Prevenir, Detectar,No es control,NA"</formula1>
    </dataValidation>
    <dataValidation type="list" allowBlank="1" showInputMessage="1" showErrorMessage="1" sqref="V11:V25" xr:uid="{00000000-0002-0000-0600-000009000000}">
      <formula1>"Oportuna, Inoportuna,NA"</formula1>
    </dataValidation>
    <dataValidation type="list" allowBlank="1" showInputMessage="1" showErrorMessage="1" sqref="T11:T25" xr:uid="{00000000-0002-0000-0600-00000A000000}">
      <formula1>"Adecuado, Inadecuado,NA"</formula1>
    </dataValidation>
    <dataValidation type="list" allowBlank="1" showInputMessage="1" showErrorMessage="1" sqref="R11:R25" xr:uid="{00000000-0002-0000-0600-00000B000000}">
      <formula1>"Asignado, No Asignado,NA"</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B26"/>
  <sheetViews>
    <sheetView zoomScale="90" zoomScaleNormal="90" workbookViewId="0">
      <selection activeCell="A11" sqref="A11:A14"/>
    </sheetView>
  </sheetViews>
  <sheetFormatPr baseColWidth="10" defaultRowHeight="15"/>
  <cols>
    <col min="1" max="1" width="6.5" customWidth="1"/>
    <col min="2" max="2" width="16.83203125" customWidth="1"/>
    <col min="3" max="4" width="4.1640625" customWidth="1"/>
    <col min="5" max="5" width="6.5" customWidth="1"/>
    <col min="6" max="6" width="4.1640625" customWidth="1"/>
    <col min="7" max="7" width="13.83203125" customWidth="1"/>
    <col min="8" max="8" width="16.5" bestFit="1" customWidth="1"/>
    <col min="9" max="9" width="11.33203125" customWidth="1"/>
    <col min="10" max="10" width="8.6640625" customWidth="1"/>
    <col min="11" max="11" width="11.5" customWidth="1"/>
    <col min="12" max="12" width="10.1640625" customWidth="1"/>
    <col min="13" max="13" width="14" customWidth="1"/>
    <col min="14" max="14" width="12.6640625" customWidth="1"/>
    <col min="15" max="15" width="8.5" customWidth="1"/>
    <col min="16" max="16" width="67.5" customWidth="1"/>
    <col min="17" max="17" width="12.33203125" customWidth="1"/>
    <col min="18" max="18" width="5.6640625" customWidth="1"/>
    <col min="19" max="19" width="9.83203125" customWidth="1"/>
    <col min="20" max="20" width="6.83203125" customWidth="1"/>
    <col min="21" max="21" width="9.6640625" customWidth="1"/>
    <col min="22" max="22" width="6.83203125" customWidth="1"/>
    <col min="23" max="23" width="8.5" customWidth="1"/>
    <col min="24" max="24" width="6.83203125" customWidth="1"/>
    <col min="25" max="25" width="12.1640625" customWidth="1"/>
    <col min="26" max="26" width="6.83203125" customWidth="1"/>
    <col min="27" max="27" width="12.5" customWidth="1"/>
    <col min="28" max="28" width="6.1640625" customWidth="1"/>
    <col min="29" max="30" width="9.83203125" customWidth="1"/>
    <col min="31" max="31" width="8.83203125" customWidth="1"/>
    <col min="32" max="33" width="13.6640625" customWidth="1"/>
    <col min="34" max="40" width="10.83203125" customWidth="1"/>
    <col min="41" max="41" width="13.83203125" customWidth="1"/>
    <col min="42" max="42" width="8.5" customWidth="1"/>
    <col min="43" max="43" width="0" hidden="1" customWidth="1"/>
    <col min="44" max="44" width="8.5" customWidth="1"/>
    <col min="45" max="45" width="12" customWidth="1"/>
    <col min="46" max="46" width="13.33203125" customWidth="1"/>
    <col min="47" max="47" width="12.6640625" customWidth="1"/>
    <col min="48" max="48" width="12" customWidth="1"/>
    <col min="49" max="49" width="17.33203125" customWidth="1"/>
    <col min="50" max="50" width="13.5" customWidth="1"/>
    <col min="51" max="51" width="13" customWidth="1"/>
    <col min="52" max="53" width="17.33203125" customWidth="1"/>
    <col min="54" max="54" width="19.5" customWidth="1"/>
  </cols>
  <sheetData>
    <row r="1" spans="1:54" ht="16">
      <c r="A1" s="413"/>
      <c r="B1" s="413"/>
      <c r="C1" s="282" t="s">
        <v>55</v>
      </c>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414" t="s">
        <v>121</v>
      </c>
      <c r="BB1" s="415"/>
    </row>
    <row r="2" spans="1:54" ht="16">
      <c r="A2" s="413"/>
      <c r="B2" s="413"/>
      <c r="C2" s="282" t="s">
        <v>57</v>
      </c>
      <c r="D2" s="282"/>
      <c r="E2" s="282"/>
      <c r="F2" s="282"/>
      <c r="G2" s="282"/>
      <c r="H2" s="282"/>
      <c r="I2" s="282"/>
      <c r="J2" s="282"/>
      <c r="K2" s="282"/>
      <c r="L2" s="282"/>
      <c r="M2" s="282"/>
      <c r="N2" s="282"/>
      <c r="O2" s="282"/>
      <c r="P2" s="282"/>
      <c r="Q2" s="282"/>
      <c r="R2" s="282"/>
      <c r="S2" s="282"/>
      <c r="T2" s="282"/>
      <c r="U2" s="282"/>
      <c r="V2" s="282"/>
      <c r="W2" s="282"/>
      <c r="X2" s="282"/>
      <c r="Y2" s="282"/>
      <c r="Z2" s="282"/>
      <c r="AA2" s="282"/>
      <c r="AB2" s="282"/>
      <c r="AC2" s="282"/>
      <c r="AD2" s="282"/>
      <c r="AE2" s="282"/>
      <c r="AF2" s="282"/>
      <c r="AG2" s="282"/>
      <c r="AH2" s="282"/>
      <c r="AI2" s="282"/>
      <c r="AJ2" s="282"/>
      <c r="AK2" s="282"/>
      <c r="AL2" s="282"/>
      <c r="AM2" s="282"/>
      <c r="AN2" s="282"/>
      <c r="AO2" s="282"/>
      <c r="AP2" s="282"/>
      <c r="AQ2" s="282"/>
      <c r="AR2" s="282"/>
      <c r="AS2" s="282"/>
      <c r="AT2" s="282"/>
      <c r="AU2" s="282"/>
      <c r="AV2" s="282"/>
      <c r="AW2" s="282"/>
      <c r="AX2" s="282"/>
      <c r="AY2" s="282"/>
      <c r="AZ2" s="282"/>
      <c r="BA2" s="414" t="s">
        <v>122</v>
      </c>
      <c r="BB2" s="414"/>
    </row>
    <row r="3" spans="1:54" ht="16">
      <c r="A3" s="413"/>
      <c r="B3" s="413"/>
      <c r="C3" s="285" t="s">
        <v>272</v>
      </c>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7"/>
      <c r="BA3" s="414" t="s">
        <v>123</v>
      </c>
      <c r="BB3" s="414"/>
    </row>
    <row r="4" spans="1:54" ht="16">
      <c r="A4" s="413"/>
      <c r="B4" s="413"/>
      <c r="C4" s="288" t="s">
        <v>124</v>
      </c>
      <c r="D4" s="289"/>
      <c r="E4" s="289"/>
      <c r="F4" s="289"/>
      <c r="G4" s="289"/>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90"/>
      <c r="BA4" s="414" t="s">
        <v>59</v>
      </c>
      <c r="BB4" s="414"/>
    </row>
    <row r="5" spans="1:54" ht="17">
      <c r="A5" s="397" t="s">
        <v>125</v>
      </c>
      <c r="B5" s="398"/>
      <c r="C5" s="398"/>
      <c r="D5" s="398"/>
      <c r="E5" s="398"/>
      <c r="F5" s="399"/>
      <c r="G5" s="406" t="s">
        <v>60</v>
      </c>
      <c r="H5" s="407"/>
      <c r="I5" s="46" t="s">
        <v>126</v>
      </c>
      <c r="J5" s="408" t="s">
        <v>273</v>
      </c>
      <c r="K5" s="409"/>
      <c r="L5" s="409"/>
      <c r="M5" s="409"/>
      <c r="N5" s="271" t="s">
        <v>128</v>
      </c>
      <c r="O5" s="272"/>
      <c r="P5" s="8" t="s">
        <v>274</v>
      </c>
      <c r="Q5" s="47" t="s">
        <v>129</v>
      </c>
      <c r="R5" s="410" t="s">
        <v>205</v>
      </c>
      <c r="S5" s="411"/>
      <c r="T5" s="308" t="s">
        <v>61</v>
      </c>
      <c r="U5" s="309"/>
      <c r="V5" s="412"/>
      <c r="W5" s="273">
        <v>45275</v>
      </c>
      <c r="X5" s="274"/>
      <c r="Y5" s="274"/>
      <c r="Z5" s="275"/>
      <c r="AA5" s="271" t="s">
        <v>62</v>
      </c>
      <c r="AB5" s="272"/>
      <c r="AC5" s="394">
        <v>2024</v>
      </c>
      <c r="AD5" s="395"/>
      <c r="AE5" s="396"/>
      <c r="AF5" s="9"/>
      <c r="AG5" s="9"/>
      <c r="AH5" s="9"/>
      <c r="AI5" s="9"/>
      <c r="AJ5" s="9"/>
      <c r="AK5" s="9"/>
      <c r="AL5" s="9"/>
      <c r="AM5" s="9"/>
      <c r="AN5" s="9"/>
      <c r="AO5" s="9"/>
      <c r="AP5" s="9"/>
      <c r="AQ5" s="9"/>
      <c r="AR5" s="9"/>
      <c r="AS5" s="9"/>
      <c r="AT5" s="9"/>
      <c r="AU5" s="9"/>
      <c r="AV5" s="9"/>
      <c r="AW5" s="9"/>
      <c r="AX5" s="9"/>
      <c r="AY5" s="9"/>
      <c r="AZ5" s="9"/>
      <c r="BA5" s="9"/>
      <c r="BB5" s="10"/>
    </row>
    <row r="6" spans="1:54">
      <c r="A6" s="397" t="s">
        <v>131</v>
      </c>
      <c r="B6" s="398"/>
      <c r="C6" s="398"/>
      <c r="D6" s="398"/>
      <c r="E6" s="398"/>
      <c r="F6" s="399"/>
      <c r="G6" s="419" t="s">
        <v>275</v>
      </c>
      <c r="H6" s="420"/>
      <c r="I6" s="420"/>
      <c r="J6" s="420"/>
      <c r="K6" s="420"/>
      <c r="L6" s="420"/>
      <c r="M6" s="420"/>
      <c r="N6" s="420"/>
      <c r="O6" s="421"/>
      <c r="P6" s="48" t="s">
        <v>133</v>
      </c>
      <c r="Q6" s="403" t="s">
        <v>276</v>
      </c>
      <c r="R6" s="404"/>
      <c r="S6" s="404"/>
      <c r="T6" s="404"/>
      <c r="U6" s="404"/>
      <c r="V6" s="404"/>
      <c r="W6" s="404"/>
      <c r="X6" s="404"/>
      <c r="Y6" s="404"/>
      <c r="Z6" s="404"/>
      <c r="AA6" s="404"/>
      <c r="AB6" s="404"/>
      <c r="AC6" s="404"/>
      <c r="AD6" s="404"/>
      <c r="AE6" s="405"/>
      <c r="AF6" s="49"/>
      <c r="AG6" s="49"/>
      <c r="AH6" s="49"/>
      <c r="AI6" s="49"/>
      <c r="AJ6" s="49"/>
      <c r="AK6" s="49"/>
      <c r="AL6" s="49"/>
      <c r="AM6" s="49"/>
      <c r="AN6" s="49"/>
      <c r="AO6" s="49"/>
      <c r="AP6" s="49"/>
      <c r="AQ6" s="49"/>
      <c r="AR6" s="49"/>
      <c r="AS6" s="49"/>
      <c r="AT6" s="49"/>
      <c r="AU6" s="49"/>
      <c r="AV6" s="49"/>
      <c r="AW6" s="49"/>
      <c r="AX6" s="49"/>
      <c r="AY6" s="49"/>
      <c r="AZ6" s="49"/>
      <c r="BA6" s="49"/>
      <c r="BB6" s="50"/>
    </row>
    <row r="7" spans="1:54" ht="16">
      <c r="A7" s="291" t="s">
        <v>37</v>
      </c>
      <c r="B7" s="295" t="s">
        <v>38</v>
      </c>
      <c r="C7" s="296"/>
      <c r="D7" s="296"/>
      <c r="E7" s="296"/>
      <c r="F7" s="296"/>
      <c r="G7" s="296"/>
      <c r="H7" s="297"/>
      <c r="I7" s="307" t="s">
        <v>39</v>
      </c>
      <c r="J7" s="307"/>
      <c r="K7" s="307"/>
      <c r="L7" s="295" t="s">
        <v>40</v>
      </c>
      <c r="M7" s="296"/>
      <c r="N7" s="296"/>
      <c r="O7" s="308" t="s">
        <v>0</v>
      </c>
      <c r="P7" s="309"/>
      <c r="Q7" s="309"/>
      <c r="R7" s="309"/>
      <c r="S7" s="309"/>
      <c r="T7" s="309"/>
      <c r="U7" s="309"/>
      <c r="V7" s="309"/>
      <c r="W7" s="309"/>
      <c r="X7" s="309"/>
      <c r="Y7" s="309"/>
      <c r="Z7" s="309"/>
      <c r="AA7" s="309"/>
      <c r="AB7" s="309"/>
      <c r="AC7" s="309"/>
      <c r="AD7" s="309"/>
      <c r="AE7" s="309"/>
      <c r="AF7" s="309"/>
      <c r="AG7" s="309"/>
      <c r="AH7" s="309"/>
      <c r="AI7" s="309"/>
      <c r="AJ7" s="309"/>
      <c r="AK7" s="309"/>
      <c r="AL7" s="309"/>
      <c r="AM7" s="309"/>
      <c r="AN7" s="309"/>
      <c r="AO7" s="309"/>
      <c r="AP7" s="309"/>
      <c r="AQ7" s="309"/>
      <c r="AR7" s="309"/>
      <c r="AS7" s="307" t="s">
        <v>27</v>
      </c>
      <c r="AT7" s="307" t="s">
        <v>28</v>
      </c>
      <c r="AU7" s="307" t="s">
        <v>29</v>
      </c>
      <c r="AV7" s="307" t="s">
        <v>30</v>
      </c>
      <c r="AW7" s="291" t="s">
        <v>31</v>
      </c>
      <c r="AX7" s="291" t="s">
        <v>32</v>
      </c>
      <c r="AY7" s="291" t="s">
        <v>33</v>
      </c>
      <c r="AZ7" s="291" t="s">
        <v>34</v>
      </c>
      <c r="BA7" s="291" t="s">
        <v>35</v>
      </c>
      <c r="BB7" s="291" t="s">
        <v>36</v>
      </c>
    </row>
    <row r="8" spans="1:54">
      <c r="A8" s="292"/>
      <c r="B8" s="298"/>
      <c r="C8" s="299"/>
      <c r="D8" s="299"/>
      <c r="E8" s="299"/>
      <c r="F8" s="299"/>
      <c r="G8" s="299"/>
      <c r="H8" s="300"/>
      <c r="I8" s="307"/>
      <c r="J8" s="307"/>
      <c r="K8" s="307"/>
      <c r="L8" s="298"/>
      <c r="M8" s="299"/>
      <c r="N8" s="299"/>
      <c r="O8" s="294" t="s">
        <v>1</v>
      </c>
      <c r="P8" s="294" t="s">
        <v>2</v>
      </c>
      <c r="Q8" s="295" t="s">
        <v>3</v>
      </c>
      <c r="R8" s="296"/>
      <c r="S8" s="296"/>
      <c r="T8" s="296"/>
      <c r="U8" s="296"/>
      <c r="V8" s="296"/>
      <c r="W8" s="296"/>
      <c r="X8" s="296"/>
      <c r="Y8" s="296"/>
      <c r="Z8" s="296"/>
      <c r="AA8" s="296"/>
      <c r="AB8" s="296"/>
      <c r="AC8" s="296"/>
      <c r="AD8" s="296"/>
      <c r="AE8" s="296"/>
      <c r="AF8" s="296"/>
      <c r="AG8" s="296"/>
      <c r="AH8" s="296"/>
      <c r="AI8" s="296"/>
      <c r="AJ8" s="296"/>
      <c r="AK8" s="296"/>
      <c r="AL8" s="296"/>
      <c r="AM8" s="296"/>
      <c r="AN8" s="296"/>
      <c r="AO8" s="297"/>
      <c r="AP8" s="301" t="s">
        <v>4</v>
      </c>
      <c r="AQ8" s="291" t="s">
        <v>5</v>
      </c>
      <c r="AR8" s="304" t="s">
        <v>6</v>
      </c>
      <c r="AS8" s="307"/>
      <c r="AT8" s="307"/>
      <c r="AU8" s="307"/>
      <c r="AV8" s="307"/>
      <c r="AW8" s="292"/>
      <c r="AX8" s="292"/>
      <c r="AY8" s="292"/>
      <c r="AZ8" s="292"/>
      <c r="BA8" s="292"/>
      <c r="BB8" s="292"/>
    </row>
    <row r="9" spans="1:54">
      <c r="A9" s="292"/>
      <c r="B9" s="291" t="s">
        <v>41</v>
      </c>
      <c r="C9" s="390" t="s">
        <v>42</v>
      </c>
      <c r="D9" s="391"/>
      <c r="E9" s="391"/>
      <c r="F9" s="391"/>
      <c r="G9" s="392"/>
      <c r="H9" s="393" t="s">
        <v>43</v>
      </c>
      <c r="I9" s="291" t="s">
        <v>44</v>
      </c>
      <c r="J9" s="291" t="s">
        <v>45</v>
      </c>
      <c r="K9" s="291" t="s">
        <v>46</v>
      </c>
      <c r="L9" s="291" t="s">
        <v>47</v>
      </c>
      <c r="M9" s="291" t="s">
        <v>28</v>
      </c>
      <c r="N9" s="291" t="s">
        <v>48</v>
      </c>
      <c r="O9" s="294"/>
      <c r="P9" s="294"/>
      <c r="Q9" s="298"/>
      <c r="R9" s="299"/>
      <c r="S9" s="299"/>
      <c r="T9" s="299"/>
      <c r="U9" s="299"/>
      <c r="V9" s="299"/>
      <c r="W9" s="299"/>
      <c r="X9" s="299"/>
      <c r="Y9" s="299"/>
      <c r="Z9" s="299"/>
      <c r="AA9" s="299"/>
      <c r="AB9" s="299"/>
      <c r="AC9" s="299"/>
      <c r="AD9" s="299"/>
      <c r="AE9" s="299"/>
      <c r="AF9" s="299"/>
      <c r="AG9" s="299"/>
      <c r="AH9" s="299"/>
      <c r="AI9" s="299"/>
      <c r="AJ9" s="299"/>
      <c r="AK9" s="299"/>
      <c r="AL9" s="299"/>
      <c r="AM9" s="299"/>
      <c r="AN9" s="299"/>
      <c r="AO9" s="300"/>
      <c r="AP9" s="302"/>
      <c r="AQ9" s="292"/>
      <c r="AR9" s="305"/>
      <c r="AS9" s="307"/>
      <c r="AT9" s="307"/>
      <c r="AU9" s="307"/>
      <c r="AV9" s="307"/>
      <c r="AW9" s="292"/>
      <c r="AX9" s="292"/>
      <c r="AY9" s="292"/>
      <c r="AZ9" s="292"/>
      <c r="BA9" s="292"/>
      <c r="BB9" s="292"/>
    </row>
    <row r="10" spans="1:54" ht="78">
      <c r="A10" s="292"/>
      <c r="B10" s="292"/>
      <c r="C10" s="52" t="s">
        <v>49</v>
      </c>
      <c r="D10" s="52" t="s">
        <v>50</v>
      </c>
      <c r="E10" s="52" t="s">
        <v>51</v>
      </c>
      <c r="F10" s="52" t="s">
        <v>52</v>
      </c>
      <c r="G10" s="53" t="s">
        <v>53</v>
      </c>
      <c r="H10" s="393"/>
      <c r="I10" s="293"/>
      <c r="J10" s="293"/>
      <c r="K10" s="293"/>
      <c r="L10" s="293"/>
      <c r="M10" s="293"/>
      <c r="N10" s="293"/>
      <c r="O10" s="294"/>
      <c r="P10" s="294"/>
      <c r="Q10" s="13" t="s">
        <v>7</v>
      </c>
      <c r="R10" s="13" t="s">
        <v>8</v>
      </c>
      <c r="S10" s="13" t="s">
        <v>9</v>
      </c>
      <c r="T10" s="13" t="s">
        <v>8</v>
      </c>
      <c r="U10" s="13" t="s">
        <v>10</v>
      </c>
      <c r="V10" s="13" t="s">
        <v>8</v>
      </c>
      <c r="W10" s="13" t="s">
        <v>11</v>
      </c>
      <c r="X10" s="13" t="s">
        <v>8</v>
      </c>
      <c r="Y10" s="13" t="s">
        <v>12</v>
      </c>
      <c r="Z10" s="13" t="s">
        <v>8</v>
      </c>
      <c r="AA10" s="14" t="s">
        <v>13</v>
      </c>
      <c r="AB10" s="13" t="s">
        <v>8</v>
      </c>
      <c r="AC10" s="14" t="s">
        <v>14</v>
      </c>
      <c r="AD10" s="13" t="s">
        <v>8</v>
      </c>
      <c r="AE10" s="13" t="s">
        <v>15</v>
      </c>
      <c r="AF10" s="15" t="s">
        <v>16</v>
      </c>
      <c r="AG10" s="15" t="s">
        <v>17</v>
      </c>
      <c r="AH10" s="15" t="s">
        <v>18</v>
      </c>
      <c r="AI10" s="15" t="s">
        <v>19</v>
      </c>
      <c r="AJ10" s="15" t="s">
        <v>20</v>
      </c>
      <c r="AK10" s="15" t="s">
        <v>21</v>
      </c>
      <c r="AL10" s="15" t="s">
        <v>22</v>
      </c>
      <c r="AM10" s="15" t="s">
        <v>23</v>
      </c>
      <c r="AN10" s="13" t="s">
        <v>24</v>
      </c>
      <c r="AO10" s="15" t="s">
        <v>25</v>
      </c>
      <c r="AP10" s="303"/>
      <c r="AQ10" s="293"/>
      <c r="AR10" s="306"/>
      <c r="AS10" s="307"/>
      <c r="AT10" s="307"/>
      <c r="AU10" s="307"/>
      <c r="AV10" s="307"/>
      <c r="AW10" s="293"/>
      <c r="AX10" s="293"/>
      <c r="AY10" s="293"/>
      <c r="AZ10" s="293"/>
      <c r="BA10" s="293"/>
      <c r="BB10" s="293"/>
    </row>
    <row r="11" spans="1:54" ht="102">
      <c r="A11" s="310">
        <v>1</v>
      </c>
      <c r="B11" s="360" t="s">
        <v>277</v>
      </c>
      <c r="C11" s="310" t="s">
        <v>66</v>
      </c>
      <c r="D11" s="310" t="s">
        <v>66</v>
      </c>
      <c r="E11" s="310" t="s">
        <v>66</v>
      </c>
      <c r="F11" s="310" t="s">
        <v>66</v>
      </c>
      <c r="G11" s="318" t="s">
        <v>54</v>
      </c>
      <c r="H11" s="360" t="s">
        <v>278</v>
      </c>
      <c r="I11" s="321" t="s">
        <v>75</v>
      </c>
      <c r="J11" s="317">
        <f>IF(I11="","",IF(I11="Mas de 1 vez al año",5,IF(I11="Al menos 1 vez en el ultimo año",4,IF(I11="Al menos 1 vez en los ultimos 2 años",3,IF(I11="Al menos 1 vez en los ultimos 5 años",2,IF(I11="No se ha presentado en los ultimos 5 años",1,))))))</f>
        <v>1</v>
      </c>
      <c r="K11" s="315" t="str">
        <f>IF(J11&lt;=0,"",IF(J11&lt;=1,"Rara Vez",IF(J11&lt;=2,"Improbable",IF(J11&lt;=3,"Posible",IF(J11&lt;=4,"Probable","Casi seguro")))))</f>
        <v>Rara Vez</v>
      </c>
      <c r="L11" s="346">
        <f>+'[8]PREGUNTAS DE IMPACTO'!C23</f>
        <v>8</v>
      </c>
      <c r="M11" s="315" t="str">
        <f>IF(L11&lt;=0,"",IF(L11&lt;=5,"Moderado",IF(L11&lt;=11,"Mayor",IF(L11&lt;=20,"Catastrofico","Catastrofico"))))</f>
        <v>Mayor</v>
      </c>
      <c r="N11" s="316" t="str">
        <f>IF(OR(AND(K11="RaraVez",M11="Insignificante"),AND(K11="Rara Vez",M11="Menor"),AND(K11="Improbable",M11="Insignificante"),AND(K11="Improbable",M11="Menor")),"Bajo",IF(OR(AND(K11="Rara Vez",M11="Moderado"),AND(K11="Improbable",M11="Moderado"),AND(K11="Posible",M11="Menor"),AND(K11="Probable",M11="Insignificante")),"Moderado",IF(OR(AND(K11="Rara Vez",M11="Mayor"),AND(K11="Improbable",M11="Mayor"),AND(K11="Posible",M11="Moderado"),AND(K11="Probable",M11="Moderado"),AND(K11="Probable",M11="Menor"),AND(K11="Casi seguro",M11="Insignificante"),AND(K11="Casi seguro",M11="Menor")),"Alto",IF(OR(AND(K11="Rara Vez",M11="Catastrofico"),AND(K11="Improbable",M11="Catastrofico"),AND(K11="Posible",M11="Catastrofico"),AND(K11="Posible",M11="Mayor"),AND(K11="Probable",M11="Catastrofico"),AND(K11="Probable",M11="Mayor"),AND(K11="Casi seguro",M11="Moderado"),AND(K11="Casi seguro",M11="Mayor"),AND(K11="Casi seguro",M11="Catastrofico")),"Extremo",""))))</f>
        <v>Alto</v>
      </c>
      <c r="O11" s="3">
        <v>1</v>
      </c>
      <c r="P11" s="85" t="s">
        <v>279</v>
      </c>
      <c r="Q11" s="1" t="s">
        <v>67</v>
      </c>
      <c r="R11" s="3">
        <f>IF(Q11="","",IF(Q11="Asignado",15,IF(Q11="No Asigando",0,)))</f>
        <v>15</v>
      </c>
      <c r="S11" s="1" t="s">
        <v>68</v>
      </c>
      <c r="T11" s="4">
        <f>IF(S11="","",IF(S11="Adecuado",15,IF(S11="inadecuado",0,)))</f>
        <v>15</v>
      </c>
      <c r="U11" s="1" t="s">
        <v>69</v>
      </c>
      <c r="V11" s="4">
        <f>IF(U11="","",IF(U11="Oportuna",15,IF(U11="inoportuna",0,)))</f>
        <v>15</v>
      </c>
      <c r="W11" s="1" t="s">
        <v>150</v>
      </c>
      <c r="X11" s="4">
        <f>IF(W11="","",IF(W11="Prevenir",15,IF(W11="Detectar",10,IF(W11="No es control",0,))))</f>
        <v>10</v>
      </c>
      <c r="Y11" s="1" t="s">
        <v>71</v>
      </c>
      <c r="Z11" s="4">
        <f>IF(Y11="","",IF(Y11="Confiable",15,IF(Y11="No confiable",0,)))</f>
        <v>15</v>
      </c>
      <c r="AA11" s="1" t="s">
        <v>72</v>
      </c>
      <c r="AB11" s="4">
        <f>IF(AA11="","",IF(AA11="Se investigan y resuelven oportunamente",15,IF(AA11="Nose investigan y resuelven oportunamente",0,)))</f>
        <v>15</v>
      </c>
      <c r="AC11" s="1" t="s">
        <v>73</v>
      </c>
      <c r="AD11" s="4">
        <f>IF(AC11="","",IF(AC11="Completa",10,IF(AC11="Incompleta,No existe",5,)))</f>
        <v>10</v>
      </c>
      <c r="AE11" s="4">
        <f>+R11+T11+V11+X11+Z11+AB11+AD11</f>
        <v>95</v>
      </c>
      <c r="AF11" s="3" t="str">
        <f>IF(AE11&lt;=0,"",IF(AE11=0,"NA",IF(AE11&lt;=85,"Debil",IF(AE11&lt;=95,"Moderado",IF(AE11&lt;=100,"Fuerte","Fuerte")))))</f>
        <v>Moderado</v>
      </c>
      <c r="AG11" s="2" t="s">
        <v>74</v>
      </c>
      <c r="AH11" s="3" t="str">
        <f>IF(AG11="","",IF(AG11="El control no se ejecuta por parte del responsable","Debil",IF(AG11="El control se ejecuta algunas veces por parte del responsable","Moderado",IF(AG11="El control se ejecuta de manera consistente por parte del responsable","Fuerte",IF(AG11="NA","NA","""")))))</f>
        <v>Fuerte</v>
      </c>
      <c r="AI11" s="5" t="str">
        <f t="shared" ref="AI11:AI26" si="0">IF(OR(AND(AF11="Fuerte",AH11="Fuerte")),"Fuerte",IF(OR(AND(AF11="Fuerte",AH11="Moderado")),"Moderado",IF(OR(AND(AF11="Fuerte",AH11="Debil")),"Debil",IF(OR(AND(AF11="Moderado",AH11="Fuerte")),"Moderado",IF(OR(AND(AF11="Moderado",AH11="Moderado")),"Moderado",IF(OR(AND(AF11="Moderado",AH11="Debil")),"Debil",IF(OR(AND(AF11="Debil",AH11="Fuerte")),"Debil",IF(OR(AND(AF11="Debil",AH11="Moderado")),"Debil",IF(OR(AND(AF11="Debil",AH11="Debil")),"Debil",IF(OR(AND(AH11="NA")),"NA"))))))))))</f>
        <v>Moderado</v>
      </c>
      <c r="AJ11" s="6">
        <f>IF(AI11="","",IF(AI11="Fuerte",100,IF(AI11="Moderado",50,IF(AI11="Debil",0,))))</f>
        <v>50</v>
      </c>
      <c r="AK11" s="3" t="str">
        <f t="shared" ref="AK11:AK26" si="1">IF(OR(AND(AI11="Fuerte")),"No",IF(OR(AND(AI11="Moderado")),"Si",IF(OR(AND(AI11="Debil")),"Si",IF(OR(AND(AI11="NA")),"NA"))))</f>
        <v>Si</v>
      </c>
      <c r="AL11" s="310">
        <f>COUNTA(O11,O12,O13,O14)</f>
        <v>4</v>
      </c>
      <c r="AM11" s="317">
        <f>(+AJ11+AJ12+AJ13+AJ14)/AL11</f>
        <v>87.5</v>
      </c>
      <c r="AN11" s="310" t="str">
        <f>IF(AM11&lt;0,"",IF(AM11&lt;50,"Debil",IF(AM11&lt;=99,"Moderado",IF(AM11&lt;=100,"Fuerte","Fuerte"))))</f>
        <v>Moderado</v>
      </c>
      <c r="AO11" s="315" t="s">
        <v>26</v>
      </c>
      <c r="AP11" s="338" t="str">
        <f>IF(OR(AND(AN11="Fuerte",AO11="directamente")),"2",IF(OR(AND(AN11="Fuerte",AO11="no disminuye")),"0",IF(OR(AND(AN11="Moderado",AO11="directamente")),"1",IF(OR(AND(AN11="Moderado",AO11="no disminuye")),"0",IF(OR(AND(AN11="Debil",AO11="directamente")),"0",IF(OR(AND(AN11="Debil",AO11="no disminuye")),"0",""))))))</f>
        <v>1</v>
      </c>
      <c r="AQ11" s="341">
        <f>+J11-AP11</f>
        <v>0</v>
      </c>
      <c r="AR11" s="343">
        <f>+J11-AP11</f>
        <v>0</v>
      </c>
      <c r="AS11" s="315" t="str">
        <f>IF(AQ11&lt;-1,"",IF(AQ11&lt;=1,"Rara Vez",IF(AQ11&lt;=2,"Improbable",IF(AQ11&lt;=3,"Posible",IF(AQ11&lt;=4,"Probable","Casi seguro")))))</f>
        <v>Rara Vez</v>
      </c>
      <c r="AT11" s="315" t="str">
        <f>IF(L11&lt;=0,"",IF(L11&lt;=5,"Moderado",IF(L11&lt;=11,"Mayor",IF(L11&lt;=20,"Catastrofico","Catastrofico"))))</f>
        <v>Mayor</v>
      </c>
      <c r="AU11" s="328" t="str">
        <f>IF(OR(AND(AS11="RaraVez",AT11="Insignificante"),AND(AS11="Rara Vez",AT11="Menor"),AND(AS11="Improbable",AT11="Insignificante"),AND(AS11="Improbable",AT11="Menor")),"Bajo",IF(OR(AND(AS11="Rara Vez",AT11="Moderado"),AND(AS11="Improbable",AT11="Moderado"),AND(AS11="Posible",AT11="Menor"),AND(AS11="Probable",AT11="Insignificante")),"Moderado",IF(OR(AND(AS11="Rara Vez",AT11="Mayor"),AND(AS11="Improbable",AT11="Mayor"),AND(AS11="Posible",AT11="Moderado"),AND(AS11="Probable",AT11="Moderado"),AND(AS11="Probable",AT11="Menor"),AND(AS11="Casi seguro",AT11="Insignificante"),AND(AS11="Casi seguro",AT11="Menor")),"Alto",IF(OR(AND(AS11="Rara Vez",AT11="Catastrofico"),AND(AS11="Improbable",AT11="Catastrofico"),AND(AS11="Posible",AT11="Catastrofico"),AND(AS11="Posible",AT11="Mayor"),AND(AS11="Probable",AT11="Catastrofico"),AND(AS11="Probable",AT11="Mayor"),AND(AS11="Casi seguro",AT11="Moderado"),AND(AS11="Casi seguro",AT11="Mayor"),AND(AS11="Casi seguro",AT11="Catastrofico")),"Extremo",""))))</f>
        <v>Alto</v>
      </c>
      <c r="AV11" s="331" t="str">
        <f>IF(AU11="","",IF(AU11="Extremo","Evitar el riesgo",IF(AU11="Alto","Compartir el riesgo",IF(AU11="Moderado","Reducir el riesgo",IF(AU11="Bajo","Reducir el riesgo")))))</f>
        <v>Compartir el riesgo</v>
      </c>
      <c r="AW11" s="353"/>
      <c r="AX11" s="347">
        <v>45292</v>
      </c>
      <c r="AY11" s="347">
        <v>45657</v>
      </c>
      <c r="AZ11" s="353"/>
      <c r="BA11" s="353" t="s">
        <v>76</v>
      </c>
      <c r="BB11" s="442" t="s">
        <v>280</v>
      </c>
    </row>
    <row r="12" spans="1:54" ht="119">
      <c r="A12" s="310"/>
      <c r="B12" s="360"/>
      <c r="C12" s="310"/>
      <c r="D12" s="310"/>
      <c r="E12" s="310"/>
      <c r="F12" s="310"/>
      <c r="G12" s="319"/>
      <c r="H12" s="360"/>
      <c r="I12" s="321"/>
      <c r="J12" s="317"/>
      <c r="K12" s="315"/>
      <c r="L12" s="346"/>
      <c r="M12" s="315"/>
      <c r="N12" s="316"/>
      <c r="O12" s="3">
        <v>1</v>
      </c>
      <c r="P12" s="82" t="s">
        <v>281</v>
      </c>
      <c r="Q12" s="1" t="s">
        <v>67</v>
      </c>
      <c r="R12" s="3">
        <f t="shared" ref="R12:R14" si="2">IF(Q12="","",IF(Q12="Asignado",15,IF(Q12="No Asigando",0,)))</f>
        <v>15</v>
      </c>
      <c r="S12" s="1" t="s">
        <v>68</v>
      </c>
      <c r="T12" s="4">
        <f t="shared" ref="T12:T14" si="3">IF(S12="","",IF(S12="Adecuado",15,IF(S12="inadecuado",0,)))</f>
        <v>15</v>
      </c>
      <c r="U12" s="1" t="s">
        <v>69</v>
      </c>
      <c r="V12" s="4">
        <f t="shared" ref="V12:V14" si="4">IF(U12="","",IF(U12="Oportuna",15,IF(U12="inoportuna",0,)))</f>
        <v>15</v>
      </c>
      <c r="W12" s="1" t="s">
        <v>70</v>
      </c>
      <c r="X12" s="4">
        <f t="shared" ref="X12:X14" si="5">IF(W12="","",IF(W12="Prevenir",15,IF(W12="Detectar",10,IF(W12="No es control",0,))))</f>
        <v>15</v>
      </c>
      <c r="Y12" s="1" t="s">
        <v>71</v>
      </c>
      <c r="Z12" s="4">
        <f t="shared" ref="Z12:Z14" si="6">IF(Y12="","",IF(Y12="Confiable",15,IF(Y12="No confiable",0,)))</f>
        <v>15</v>
      </c>
      <c r="AA12" s="1" t="s">
        <v>72</v>
      </c>
      <c r="AB12" s="4">
        <f t="shared" ref="AB12:AB14" si="7">IF(AA12="","",IF(AA12="Se investigan y resuelven oportunamente",15,IF(AA12="Nose investigan y resuelven oportunamente",0,)))</f>
        <v>15</v>
      </c>
      <c r="AC12" s="1" t="s">
        <v>73</v>
      </c>
      <c r="AD12" s="4">
        <f t="shared" ref="AD12:AD14" si="8">IF(AC12="","",IF(AC12="Completa",10,IF(AC12="Incompleta,No existe",5,)))</f>
        <v>10</v>
      </c>
      <c r="AE12" s="4">
        <f t="shared" ref="AE12:AE14" si="9">+R12+T12+V12+X12+Z12+AB12+AD12</f>
        <v>100</v>
      </c>
      <c r="AF12" s="3" t="str">
        <f t="shared" ref="AF12:AF14" si="10">IF(AE12&lt;=0,"",IF(AE12=0,"NA",IF(AE12&lt;=85,"Debil",IF(AE12&lt;=95,"Moderado",IF(AE12&lt;=100,"Fuerte","Fuerte")))))</f>
        <v>Fuerte</v>
      </c>
      <c r="AG12" s="2" t="s">
        <v>74</v>
      </c>
      <c r="AH12" s="3" t="str">
        <f t="shared" ref="AH12:AH14" si="11">IF(AG12="","",IF(AG12="El control no se ejecuta por parte del responsable","Debil",IF(AG12="El control se ejecuta algunas veces por parte del responsable","Moderado",IF(AG12="El control se ejecuta de manera consistente por parte del responsable","Fuerte",IF(AG12="NA","NA","""")))))</f>
        <v>Fuerte</v>
      </c>
      <c r="AI12" s="5" t="str">
        <f t="shared" si="0"/>
        <v>Fuerte</v>
      </c>
      <c r="AJ12" s="6">
        <f t="shared" ref="AJ12:AJ14" si="12">IF(AI12="","",IF(AI12="Fuerte",100,IF(AI12="Moderado",50,IF(AI12="Debil",0,))))</f>
        <v>100</v>
      </c>
      <c r="AK12" s="3" t="str">
        <f t="shared" si="1"/>
        <v>No</v>
      </c>
      <c r="AL12" s="310"/>
      <c r="AM12" s="317"/>
      <c r="AN12" s="310"/>
      <c r="AO12" s="315"/>
      <c r="AP12" s="339"/>
      <c r="AQ12" s="342"/>
      <c r="AR12" s="344"/>
      <c r="AS12" s="315"/>
      <c r="AT12" s="315"/>
      <c r="AU12" s="329"/>
      <c r="AV12" s="332" t="str">
        <f t="shared" ref="AV12:AV14" si="13">IF(AU12="","",IF(AU12="El control no se ejecuta por parte del responsable","Debil",IF(AU12="El control se ejecuta algunas veces por parte del responsable","Moderado",IF(AU12="El control se ejecuta de manera consistente por parte del responsable","Fuerte","Fuerte"))))</f>
        <v/>
      </c>
      <c r="AW12" s="348"/>
      <c r="AX12" s="348"/>
      <c r="AY12" s="348"/>
      <c r="AZ12" s="348"/>
      <c r="BA12" s="348"/>
      <c r="BB12" s="443"/>
    </row>
    <row r="13" spans="1:54" ht="52">
      <c r="A13" s="310"/>
      <c r="B13" s="360"/>
      <c r="C13" s="310"/>
      <c r="D13" s="310"/>
      <c r="E13" s="310"/>
      <c r="F13" s="310"/>
      <c r="G13" s="319"/>
      <c r="H13" s="360"/>
      <c r="I13" s="321"/>
      <c r="J13" s="317"/>
      <c r="K13" s="315"/>
      <c r="L13" s="346"/>
      <c r="M13" s="315"/>
      <c r="N13" s="316"/>
      <c r="O13" s="3">
        <v>1</v>
      </c>
      <c r="P13" s="82" t="s">
        <v>282</v>
      </c>
      <c r="Q13" s="1" t="s">
        <v>67</v>
      </c>
      <c r="R13" s="3">
        <f t="shared" si="2"/>
        <v>15</v>
      </c>
      <c r="S13" s="1" t="s">
        <v>68</v>
      </c>
      <c r="T13" s="4">
        <f t="shared" si="3"/>
        <v>15</v>
      </c>
      <c r="U13" s="1" t="s">
        <v>69</v>
      </c>
      <c r="V13" s="4">
        <f t="shared" si="4"/>
        <v>15</v>
      </c>
      <c r="W13" s="1" t="s">
        <v>70</v>
      </c>
      <c r="X13" s="4">
        <f t="shared" si="5"/>
        <v>15</v>
      </c>
      <c r="Y13" s="1" t="s">
        <v>71</v>
      </c>
      <c r="Z13" s="4">
        <f t="shared" si="6"/>
        <v>15</v>
      </c>
      <c r="AA13" s="1" t="s">
        <v>72</v>
      </c>
      <c r="AB13" s="4">
        <f t="shared" si="7"/>
        <v>15</v>
      </c>
      <c r="AC13" s="1" t="s">
        <v>73</v>
      </c>
      <c r="AD13" s="4">
        <f t="shared" si="8"/>
        <v>10</v>
      </c>
      <c r="AE13" s="4">
        <f t="shared" si="9"/>
        <v>100</v>
      </c>
      <c r="AF13" s="3" t="str">
        <f t="shared" si="10"/>
        <v>Fuerte</v>
      </c>
      <c r="AG13" s="2" t="s">
        <v>74</v>
      </c>
      <c r="AH13" s="3" t="str">
        <f t="shared" si="11"/>
        <v>Fuerte</v>
      </c>
      <c r="AI13" s="5" t="str">
        <f t="shared" si="0"/>
        <v>Fuerte</v>
      </c>
      <c r="AJ13" s="6">
        <f t="shared" si="12"/>
        <v>100</v>
      </c>
      <c r="AK13" s="3" t="str">
        <f t="shared" si="1"/>
        <v>No</v>
      </c>
      <c r="AL13" s="310"/>
      <c r="AM13" s="317"/>
      <c r="AN13" s="310"/>
      <c r="AO13" s="315"/>
      <c r="AP13" s="339"/>
      <c r="AQ13" s="342"/>
      <c r="AR13" s="344"/>
      <c r="AS13" s="315"/>
      <c r="AT13" s="315"/>
      <c r="AU13" s="329"/>
      <c r="AV13" s="332" t="str">
        <f t="shared" si="13"/>
        <v/>
      </c>
      <c r="AW13" s="348"/>
      <c r="AX13" s="348"/>
      <c r="AY13" s="348"/>
      <c r="AZ13" s="348"/>
      <c r="BA13" s="348"/>
      <c r="BB13" s="443"/>
    </row>
    <row r="14" spans="1:54" ht="52">
      <c r="A14" s="310"/>
      <c r="B14" s="360"/>
      <c r="C14" s="310"/>
      <c r="D14" s="310"/>
      <c r="E14" s="310"/>
      <c r="F14" s="310"/>
      <c r="G14" s="319"/>
      <c r="H14" s="360"/>
      <c r="I14" s="321"/>
      <c r="J14" s="317"/>
      <c r="K14" s="315"/>
      <c r="L14" s="346"/>
      <c r="M14" s="315"/>
      <c r="N14" s="316"/>
      <c r="O14" s="3">
        <v>1</v>
      </c>
      <c r="P14" s="82" t="s">
        <v>283</v>
      </c>
      <c r="Q14" s="1" t="s">
        <v>67</v>
      </c>
      <c r="R14" s="3">
        <f t="shared" si="2"/>
        <v>15</v>
      </c>
      <c r="S14" s="1" t="s">
        <v>68</v>
      </c>
      <c r="T14" s="4">
        <f t="shared" si="3"/>
        <v>15</v>
      </c>
      <c r="U14" s="1" t="s">
        <v>69</v>
      </c>
      <c r="V14" s="4">
        <f t="shared" si="4"/>
        <v>15</v>
      </c>
      <c r="W14" s="1" t="s">
        <v>70</v>
      </c>
      <c r="X14" s="4">
        <f t="shared" si="5"/>
        <v>15</v>
      </c>
      <c r="Y14" s="1" t="s">
        <v>71</v>
      </c>
      <c r="Z14" s="4">
        <f t="shared" si="6"/>
        <v>15</v>
      </c>
      <c r="AA14" s="1" t="s">
        <v>72</v>
      </c>
      <c r="AB14" s="4">
        <f t="shared" si="7"/>
        <v>15</v>
      </c>
      <c r="AC14" s="1" t="s">
        <v>73</v>
      </c>
      <c r="AD14" s="4">
        <f t="shared" si="8"/>
        <v>10</v>
      </c>
      <c r="AE14" s="4">
        <f t="shared" si="9"/>
        <v>100</v>
      </c>
      <c r="AF14" s="3" t="str">
        <f t="shared" si="10"/>
        <v>Fuerte</v>
      </c>
      <c r="AG14" s="2" t="s">
        <v>74</v>
      </c>
      <c r="AH14" s="3" t="str">
        <f t="shared" si="11"/>
        <v>Fuerte</v>
      </c>
      <c r="AI14" s="5" t="str">
        <f t="shared" si="0"/>
        <v>Fuerte</v>
      </c>
      <c r="AJ14" s="6">
        <f t="shared" si="12"/>
        <v>100</v>
      </c>
      <c r="AK14" s="3" t="str">
        <f t="shared" si="1"/>
        <v>No</v>
      </c>
      <c r="AL14" s="310"/>
      <c r="AM14" s="317"/>
      <c r="AN14" s="310"/>
      <c r="AO14" s="315"/>
      <c r="AP14" s="339"/>
      <c r="AQ14" s="342"/>
      <c r="AR14" s="344"/>
      <c r="AS14" s="315"/>
      <c r="AT14" s="315"/>
      <c r="AU14" s="329"/>
      <c r="AV14" s="332" t="str">
        <f t="shared" si="13"/>
        <v/>
      </c>
      <c r="AW14" s="348"/>
      <c r="AX14" s="348"/>
      <c r="AY14" s="348"/>
      <c r="AZ14" s="348"/>
      <c r="BA14" s="348"/>
      <c r="BB14" s="443"/>
    </row>
    <row r="15" spans="1:54" ht="85">
      <c r="A15" s="310">
        <v>2</v>
      </c>
      <c r="B15" s="360" t="s">
        <v>284</v>
      </c>
      <c r="C15" s="505" t="s">
        <v>66</v>
      </c>
      <c r="D15" s="310" t="s">
        <v>66</v>
      </c>
      <c r="E15" s="505" t="s">
        <v>66</v>
      </c>
      <c r="F15" s="310" t="s">
        <v>66</v>
      </c>
      <c r="G15" s="318" t="s">
        <v>54</v>
      </c>
      <c r="H15" s="360" t="s">
        <v>278</v>
      </c>
      <c r="I15" s="321" t="s">
        <v>75</v>
      </c>
      <c r="J15" s="317">
        <f>IF(I15="","",IF(I15="Mas de 1 vez al año",5,IF(I15="Al menos 1 vez en el ultimo año",4,IF(I15="Al menos 1 vez en los ultimos 2 años",3,IF(I15="Al menos 1 vez en los ultimos 5 años",2,IF(I15="No se ha presentado en los ultimos 5 años",1,))))))</f>
        <v>1</v>
      </c>
      <c r="K15" s="315" t="str">
        <f>IF(J15&lt;=0,"",IF(J15&lt;=1,"Rara Vez",IF(J15&lt;=2,"Improbable",IF(J15&lt;=3,"Posible",IF(J15&lt;=4,"Probable","Casi seguro")))))</f>
        <v>Rara Vez</v>
      </c>
      <c r="L15" s="346">
        <f>+'[8]PREGUNTAS DE IMPACTO'!F23</f>
        <v>8</v>
      </c>
      <c r="M15" s="315" t="str">
        <f>IF(L15&lt;=0,"",IF(L15&lt;=5,"Moderado",IF(L15&lt;=11,"Mayor",IF(L15&lt;=20,"Catastrofico","Catastrofico"))))</f>
        <v>Mayor</v>
      </c>
      <c r="N15" s="316" t="str">
        <f>IF(OR(AND(K15="RaraVez",M15="Insignificante"),AND(K15="Rara Vez",M15="Menor"),AND(K15="Improbable",M15="Insignificante"),AND(K15="Improbable",M15="Menor")),"Bajo",IF(OR(AND(K15="Rara Vez",M15="Moderado"),AND(K15="Improbable",M15="Moderado"),AND(K15="Posible",M15="Menor"),AND(K15="Probable",M15="Insignificante")),"Moderado",IF(OR(AND(K15="Rara Vez",M15="Mayor"),AND(K15="Improbable",M15="Mayor"),AND(K15="Posible",M15="Moderado"),AND(K15="Probable",M15="Moderado"),AND(K15="Probable",M15="Menor"),AND(K15="Casi seguro",M15="Insignificante"),AND(K15="Casi seguro",M15="Menor")),"Alto",IF(OR(AND(K15="Rara Vez",M15="Catastrofico"),AND(K15="Improbable",M15="Catastrofico"),AND(K15="Posible",M15="Catastrofico"),AND(K15="Posible",M15="Mayor"),AND(K15="Probable",M15="Catastrofico"),AND(K15="Probable",M15="Mayor"),AND(K15="Casi seguro",M15="Moderado"),AND(K15="Casi seguro",M15="Mayor"),AND(K15="Casi seguro",M15="Catastrofico")),"Extremo",""))))</f>
        <v>Alto</v>
      </c>
      <c r="O15" s="3">
        <v>1</v>
      </c>
      <c r="P15" s="82" t="s">
        <v>285</v>
      </c>
      <c r="Q15" s="1" t="s">
        <v>67</v>
      </c>
      <c r="R15" s="3">
        <f>IF(Q15="","",IF(Q15="Asignado",15,IF(Q15="No Asigando",0,)))</f>
        <v>15</v>
      </c>
      <c r="S15" s="1" t="s">
        <v>68</v>
      </c>
      <c r="T15" s="4">
        <f>IF(S15="","",IF(S15="Adecuado",15,IF(S15="inadecuado",0,)))</f>
        <v>15</v>
      </c>
      <c r="U15" s="1" t="s">
        <v>69</v>
      </c>
      <c r="V15" s="4">
        <f>IF(U15="","",IF(U15="Oportuna",15,IF(U15="inoportuna",0,)))</f>
        <v>15</v>
      </c>
      <c r="W15" s="1" t="s">
        <v>150</v>
      </c>
      <c r="X15" s="4">
        <f>IF(W15="","",IF(W15="Prevenir",15,IF(W15="Detectar",10,IF(W15="No es control",0,))))</f>
        <v>10</v>
      </c>
      <c r="Y15" s="1" t="s">
        <v>71</v>
      </c>
      <c r="Z15" s="4">
        <f>IF(Y15="","",IF(Y15="Confiable",15,IF(Y15="No confiable",0,)))</f>
        <v>15</v>
      </c>
      <c r="AA15" s="1" t="s">
        <v>72</v>
      </c>
      <c r="AB15" s="4">
        <f>IF(AA15="","",IF(AA15="Se investigan y resuelven oportunamente",15,IF(AA15="Nose investigan y resuelven oportunamente",0,)))</f>
        <v>15</v>
      </c>
      <c r="AC15" s="1" t="s">
        <v>73</v>
      </c>
      <c r="AD15" s="4">
        <f>IF(AC15="","",IF(AC15="Completa",10,IF(AC15="Incompleta,No existe",5,)))</f>
        <v>10</v>
      </c>
      <c r="AE15" s="4">
        <f>+R15+T15+V15+X15+Z15+AB15+AD15</f>
        <v>95</v>
      </c>
      <c r="AF15" s="3" t="str">
        <f>IF(AE15&lt;=0,"",IF(AE15=0,"NA",IF(AE15&lt;=85,"Debil",IF(AE15&lt;=95,"Moderado",IF(AE15&lt;=100,"Fuerte","Fuerte")))))</f>
        <v>Moderado</v>
      </c>
      <c r="AG15" s="2" t="s">
        <v>74</v>
      </c>
      <c r="AH15" s="3" t="str">
        <f>IF(AG15="","",IF(AG15="El control no se ejecuta por parte del responsable","Debil",IF(AG15="El control se ejecuta algunas veces por parte del responsable","Moderado",IF(AG15="El control se ejecuta de manera consistente por parte del responsable","Fuerte",IF(AG15="NA","NA","""")))))</f>
        <v>Fuerte</v>
      </c>
      <c r="AI15" s="5" t="str">
        <f t="shared" si="0"/>
        <v>Moderado</v>
      </c>
      <c r="AJ15" s="6">
        <f>IF(AI15="","",IF(AI15="Fuerte",100,IF(AI15="Moderado",50,IF(AI15="Debil",0,))))</f>
        <v>50</v>
      </c>
      <c r="AK15" s="3" t="str">
        <f t="shared" si="1"/>
        <v>Si</v>
      </c>
      <c r="AL15" s="310">
        <f>COUNTA(O15,O16,O17,O18)</f>
        <v>4</v>
      </c>
      <c r="AM15" s="317">
        <f>(+AJ15+AJ16+AJ17+AJ18)/AL15</f>
        <v>87.5</v>
      </c>
      <c r="AN15" s="310" t="str">
        <f>IF(AM15&lt;0,"",IF(AM15&lt;50,"Debil",IF(AM15&lt;=99,"Moderado",IF(AM15&lt;=100,"Fuerte","Fuerte"))))</f>
        <v>Moderado</v>
      </c>
      <c r="AO15" s="315" t="s">
        <v>26</v>
      </c>
      <c r="AP15" s="338" t="str">
        <f>IF(OR(AND(AN15="Fuerte",AO15="directamente")),"2",IF(OR(AND(AN15="Fuerte",AO15="no disminuye")),"0",IF(OR(AND(AN15="Moderado",AO15="directamente")),"1",IF(OR(AND(AN15="Moderado",AO15="no disminuye")),"0",IF(OR(AND(AN15="Debil",AO15="directamente")),"0",IF(OR(AND(AN15="Debil",AO15="no disminuye")),"0",""))))))</f>
        <v>1</v>
      </c>
      <c r="AQ15" s="341">
        <f>+J15-AP15</f>
        <v>0</v>
      </c>
      <c r="AR15" s="343">
        <f>+J15-AP15</f>
        <v>0</v>
      </c>
      <c r="AS15" s="315" t="str">
        <f>IF(AQ15&lt;-1,"",IF(AQ15&lt;=1,"Rara Vez",IF(AQ15&lt;=2,"Improbable",IF(AQ15&lt;=3,"Posible",IF(AQ15&lt;=4,"Probable","Casi seguro")))))</f>
        <v>Rara Vez</v>
      </c>
      <c r="AT15" s="315" t="str">
        <f>IF(L15&lt;=0,"",IF(L15&lt;=5,"Moderado",IF(L15&lt;=11,"Mayor",IF(L15&lt;=20,"Catastrofico","Catastrofico"))))</f>
        <v>Mayor</v>
      </c>
      <c r="AU15" s="328" t="str">
        <f>IF(OR(AND(AS15="RaraVez",AT15="Insignificante"),AND(AS15="Rara Vez",AT15="Menor"),AND(AS15="Improbable",AT15="Insignificante"),AND(AS15="Improbable",AT15="Menor")),"Bajo",IF(OR(AND(AS15="Rara Vez",AT15="Moderado"),AND(AS15="Improbable",AT15="Moderado"),AND(AS15="Posible",AT15="Menor"),AND(AS15="Probable",AT15="Insignificante")),"Moderado",IF(OR(AND(AS15="Rara Vez",AT15="Mayor"),AND(AS15="Improbable",AT15="Mayor"),AND(AS15="Posible",AT15="Moderado"),AND(AS15="Probable",AT15="Moderado"),AND(AS15="Probable",AT15="Menor"),AND(AS15="Casi seguro",AT15="Insignificante"),AND(AS15="Casi seguro",AT15="Menor")),"Alto",IF(OR(AND(AS15="Rara Vez",AT15="Catastrofico"),AND(AS15="Improbable",AT15="Catastrofico"),AND(AS15="Posible",AT15="Catastrofico"),AND(AS15="Posible",AT15="Mayor"),AND(AS15="Probable",AT15="Catastrofico"),AND(AS15="Probable",AT15="Mayor"),AND(AS15="Casi seguro",AT15="Moderado"),AND(AS15="Casi seguro",AT15="Mayor"),AND(AS15="Casi seguro",AT15="Catastrofico")),"Extremo",""))))</f>
        <v>Alto</v>
      </c>
      <c r="AV15" s="331" t="str">
        <f>IF(AU15="","",IF(AU15="Extremo","Evitar el riesgo",IF(AU15="Alto","Compartir el riesgo",IF(AU15="Moderado","Reducir el riesgo",IF(AU15="Bajo","Reducir el riesgo")))))</f>
        <v>Compartir el riesgo</v>
      </c>
      <c r="AW15" s="353"/>
      <c r="AX15" s="347">
        <v>45292</v>
      </c>
      <c r="AY15" s="347">
        <v>45657</v>
      </c>
      <c r="AZ15" s="353"/>
      <c r="BA15" s="353" t="s">
        <v>76</v>
      </c>
      <c r="BB15" s="442" t="s">
        <v>280</v>
      </c>
    </row>
    <row r="16" spans="1:54" ht="136">
      <c r="A16" s="310"/>
      <c r="B16" s="360"/>
      <c r="C16" s="505"/>
      <c r="D16" s="310"/>
      <c r="E16" s="505"/>
      <c r="F16" s="310"/>
      <c r="G16" s="319"/>
      <c r="H16" s="360"/>
      <c r="I16" s="321"/>
      <c r="J16" s="317"/>
      <c r="K16" s="315"/>
      <c r="L16" s="346"/>
      <c r="M16" s="315"/>
      <c r="N16" s="316"/>
      <c r="O16" s="3">
        <v>1</v>
      </c>
      <c r="P16" s="82" t="s">
        <v>286</v>
      </c>
      <c r="Q16" s="1" t="s">
        <v>67</v>
      </c>
      <c r="R16" s="3">
        <f t="shared" ref="R16:R18" si="14">IF(Q16="","",IF(Q16="Asignado",15,IF(Q16="No Asigando",0,)))</f>
        <v>15</v>
      </c>
      <c r="S16" s="1" t="s">
        <v>68</v>
      </c>
      <c r="T16" s="4">
        <f t="shared" ref="T16:T18" si="15">IF(S16="","",IF(S16="Adecuado",15,IF(S16="inadecuado",0,)))</f>
        <v>15</v>
      </c>
      <c r="U16" s="1" t="s">
        <v>69</v>
      </c>
      <c r="V16" s="4">
        <f t="shared" ref="V16:V18" si="16">IF(U16="","",IF(U16="Oportuna",15,IF(U16="inoportuna",0,)))</f>
        <v>15</v>
      </c>
      <c r="W16" s="1" t="s">
        <v>70</v>
      </c>
      <c r="X16" s="4">
        <f t="shared" ref="X16:X18" si="17">IF(W16="","",IF(W16="Prevenir",15,IF(W16="Detectar",10,IF(W16="No es control",0,))))</f>
        <v>15</v>
      </c>
      <c r="Y16" s="1" t="s">
        <v>71</v>
      </c>
      <c r="Z16" s="4">
        <f t="shared" ref="Z16:Z18" si="18">IF(Y16="","",IF(Y16="Confiable",15,IF(Y16="No confiable",0,)))</f>
        <v>15</v>
      </c>
      <c r="AA16" s="1" t="s">
        <v>72</v>
      </c>
      <c r="AB16" s="4">
        <f t="shared" ref="AB16:AB18" si="19">IF(AA16="","",IF(AA16="Se investigan y resuelven oportunamente",15,IF(AA16="Nose investigan y resuelven oportunamente",0,)))</f>
        <v>15</v>
      </c>
      <c r="AC16" s="1" t="s">
        <v>73</v>
      </c>
      <c r="AD16" s="4">
        <f t="shared" ref="AD16:AD18" si="20">IF(AC16="","",IF(AC16="Completa",10,IF(AC16="Incompleta,No existe",5,)))</f>
        <v>10</v>
      </c>
      <c r="AE16" s="4">
        <f t="shared" ref="AE16:AE18" si="21">+R16+T16+V16+X16+Z16+AB16+AD16</f>
        <v>100</v>
      </c>
      <c r="AF16" s="3" t="str">
        <f t="shared" ref="AF16:AF18" si="22">IF(AE16&lt;=0,"",IF(AE16=0,"NA",IF(AE16&lt;=85,"Debil",IF(AE16&lt;=95,"Moderado",IF(AE16&lt;=100,"Fuerte","Fuerte")))))</f>
        <v>Fuerte</v>
      </c>
      <c r="AG16" s="2" t="s">
        <v>74</v>
      </c>
      <c r="AH16" s="3" t="str">
        <f t="shared" ref="AH16:AH18" si="23">IF(AG16="","",IF(AG16="El control no se ejecuta por parte del responsable","Debil",IF(AG16="El control se ejecuta algunas veces por parte del responsable","Moderado",IF(AG16="El control se ejecuta de manera consistente por parte del responsable","Fuerte",IF(AG16="NA","NA","""")))))</f>
        <v>Fuerte</v>
      </c>
      <c r="AI16" s="5" t="str">
        <f t="shared" si="0"/>
        <v>Fuerte</v>
      </c>
      <c r="AJ16" s="6">
        <f t="shared" ref="AJ16:AJ18" si="24">IF(AI16="","",IF(AI16="Fuerte",100,IF(AI16="Moderado",50,IF(AI16="Debil",0,))))</f>
        <v>100</v>
      </c>
      <c r="AK16" s="3" t="str">
        <f t="shared" si="1"/>
        <v>No</v>
      </c>
      <c r="AL16" s="310"/>
      <c r="AM16" s="317"/>
      <c r="AN16" s="310"/>
      <c r="AO16" s="315"/>
      <c r="AP16" s="339"/>
      <c r="AQ16" s="342"/>
      <c r="AR16" s="344"/>
      <c r="AS16" s="315"/>
      <c r="AT16" s="315"/>
      <c r="AU16" s="329"/>
      <c r="AV16" s="332" t="str">
        <f t="shared" ref="AV16:AV18" si="25">IF(AU16="","",IF(AU16="El control no se ejecuta por parte del responsable","Debil",IF(AU16="El control se ejecuta algunas veces por parte del responsable","Moderado",IF(AU16="El control se ejecuta de manera consistente por parte del responsable","Fuerte","Fuerte"))))</f>
        <v/>
      </c>
      <c r="AW16" s="348"/>
      <c r="AX16" s="348"/>
      <c r="AY16" s="348"/>
      <c r="AZ16" s="348"/>
      <c r="BA16" s="348"/>
      <c r="BB16" s="443"/>
    </row>
    <row r="17" spans="1:54" ht="52">
      <c r="A17" s="310"/>
      <c r="B17" s="360"/>
      <c r="C17" s="505"/>
      <c r="D17" s="310"/>
      <c r="E17" s="505"/>
      <c r="F17" s="310"/>
      <c r="G17" s="319"/>
      <c r="H17" s="360"/>
      <c r="I17" s="321"/>
      <c r="J17" s="317"/>
      <c r="K17" s="315"/>
      <c r="L17" s="346"/>
      <c r="M17" s="315"/>
      <c r="N17" s="316"/>
      <c r="O17" s="3">
        <v>1</v>
      </c>
      <c r="P17" s="82" t="s">
        <v>282</v>
      </c>
      <c r="Q17" s="1" t="s">
        <v>67</v>
      </c>
      <c r="R17" s="3">
        <f t="shared" si="14"/>
        <v>15</v>
      </c>
      <c r="S17" s="1" t="s">
        <v>68</v>
      </c>
      <c r="T17" s="4">
        <f t="shared" si="15"/>
        <v>15</v>
      </c>
      <c r="U17" s="1" t="s">
        <v>69</v>
      </c>
      <c r="V17" s="4">
        <f t="shared" si="16"/>
        <v>15</v>
      </c>
      <c r="W17" s="1" t="s">
        <v>70</v>
      </c>
      <c r="X17" s="4">
        <f t="shared" si="17"/>
        <v>15</v>
      </c>
      <c r="Y17" s="1" t="s">
        <v>71</v>
      </c>
      <c r="Z17" s="4">
        <f t="shared" si="18"/>
        <v>15</v>
      </c>
      <c r="AA17" s="1" t="s">
        <v>72</v>
      </c>
      <c r="AB17" s="4">
        <f t="shared" si="19"/>
        <v>15</v>
      </c>
      <c r="AC17" s="1" t="s">
        <v>73</v>
      </c>
      <c r="AD17" s="4">
        <f t="shared" si="20"/>
        <v>10</v>
      </c>
      <c r="AE17" s="4">
        <f t="shared" si="21"/>
        <v>100</v>
      </c>
      <c r="AF17" s="3" t="str">
        <f t="shared" si="22"/>
        <v>Fuerte</v>
      </c>
      <c r="AG17" s="2" t="s">
        <v>74</v>
      </c>
      <c r="AH17" s="3" t="str">
        <f t="shared" si="23"/>
        <v>Fuerte</v>
      </c>
      <c r="AI17" s="5" t="str">
        <f t="shared" si="0"/>
        <v>Fuerte</v>
      </c>
      <c r="AJ17" s="6">
        <f t="shared" si="24"/>
        <v>100</v>
      </c>
      <c r="AK17" s="3" t="str">
        <f t="shared" si="1"/>
        <v>No</v>
      </c>
      <c r="AL17" s="310"/>
      <c r="AM17" s="317"/>
      <c r="AN17" s="310"/>
      <c r="AO17" s="315"/>
      <c r="AP17" s="339"/>
      <c r="AQ17" s="342"/>
      <c r="AR17" s="344"/>
      <c r="AS17" s="315"/>
      <c r="AT17" s="315"/>
      <c r="AU17" s="329"/>
      <c r="AV17" s="332" t="str">
        <f t="shared" si="25"/>
        <v/>
      </c>
      <c r="AW17" s="348"/>
      <c r="AX17" s="348"/>
      <c r="AY17" s="348"/>
      <c r="AZ17" s="348"/>
      <c r="BA17" s="348"/>
      <c r="BB17" s="443"/>
    </row>
    <row r="18" spans="1:54" ht="52">
      <c r="A18" s="310"/>
      <c r="B18" s="360"/>
      <c r="C18" s="505"/>
      <c r="D18" s="310"/>
      <c r="E18" s="505"/>
      <c r="F18" s="310"/>
      <c r="G18" s="319"/>
      <c r="H18" s="360"/>
      <c r="I18" s="321"/>
      <c r="J18" s="317"/>
      <c r="K18" s="315"/>
      <c r="L18" s="346"/>
      <c r="M18" s="315"/>
      <c r="N18" s="316"/>
      <c r="O18" s="3">
        <v>1</v>
      </c>
      <c r="P18" s="82" t="s">
        <v>283</v>
      </c>
      <c r="Q18" s="1" t="s">
        <v>67</v>
      </c>
      <c r="R18" s="3">
        <f t="shared" si="14"/>
        <v>15</v>
      </c>
      <c r="S18" s="1" t="s">
        <v>68</v>
      </c>
      <c r="T18" s="4">
        <f t="shared" si="15"/>
        <v>15</v>
      </c>
      <c r="U18" s="1" t="s">
        <v>69</v>
      </c>
      <c r="V18" s="4">
        <f t="shared" si="16"/>
        <v>15</v>
      </c>
      <c r="W18" s="1" t="s">
        <v>70</v>
      </c>
      <c r="X18" s="4">
        <f t="shared" si="17"/>
        <v>15</v>
      </c>
      <c r="Y18" s="1" t="s">
        <v>71</v>
      </c>
      <c r="Z18" s="4">
        <f t="shared" si="18"/>
        <v>15</v>
      </c>
      <c r="AA18" s="1" t="s">
        <v>72</v>
      </c>
      <c r="AB18" s="4">
        <f t="shared" si="19"/>
        <v>15</v>
      </c>
      <c r="AC18" s="1" t="s">
        <v>73</v>
      </c>
      <c r="AD18" s="4">
        <f t="shared" si="20"/>
        <v>10</v>
      </c>
      <c r="AE18" s="4">
        <f t="shared" si="21"/>
        <v>100</v>
      </c>
      <c r="AF18" s="3" t="str">
        <f t="shared" si="22"/>
        <v>Fuerte</v>
      </c>
      <c r="AG18" s="2" t="s">
        <v>74</v>
      </c>
      <c r="AH18" s="3" t="str">
        <f t="shared" si="23"/>
        <v>Fuerte</v>
      </c>
      <c r="AI18" s="5" t="str">
        <f t="shared" si="0"/>
        <v>Fuerte</v>
      </c>
      <c r="AJ18" s="6">
        <f t="shared" si="24"/>
        <v>100</v>
      </c>
      <c r="AK18" s="3" t="str">
        <f t="shared" si="1"/>
        <v>No</v>
      </c>
      <c r="AL18" s="310"/>
      <c r="AM18" s="317"/>
      <c r="AN18" s="310"/>
      <c r="AO18" s="315"/>
      <c r="AP18" s="339"/>
      <c r="AQ18" s="342"/>
      <c r="AR18" s="344"/>
      <c r="AS18" s="315"/>
      <c r="AT18" s="315"/>
      <c r="AU18" s="329"/>
      <c r="AV18" s="332" t="str">
        <f t="shared" si="25"/>
        <v/>
      </c>
      <c r="AW18" s="348"/>
      <c r="AX18" s="348"/>
      <c r="AY18" s="348"/>
      <c r="AZ18" s="348"/>
      <c r="BA18" s="348"/>
      <c r="BB18" s="443"/>
    </row>
    <row r="19" spans="1:54" ht="102">
      <c r="A19" s="310">
        <v>3</v>
      </c>
      <c r="B19" s="360" t="s">
        <v>287</v>
      </c>
      <c r="C19" s="505" t="s">
        <v>66</v>
      </c>
      <c r="D19" s="310" t="s">
        <v>66</v>
      </c>
      <c r="E19" s="505" t="s">
        <v>66</v>
      </c>
      <c r="F19" s="310" t="s">
        <v>66</v>
      </c>
      <c r="G19" s="318" t="s">
        <v>54</v>
      </c>
      <c r="H19" s="360" t="s">
        <v>288</v>
      </c>
      <c r="I19" s="321" t="s">
        <v>75</v>
      </c>
      <c r="J19" s="317">
        <f>IF(I19="","",IF(I19="Mas de 1 vez al año",5,IF(I19="Al menos 1 vez en el ultimo año",4,IF(I19="Al menos 1 vez en los ultimos 2 años",3,IF(I19="Al menos 1 vez en los ultimos 5 años",2,IF(I19="No se ha presentado en los ultimos 5 años",1,))))))</f>
        <v>1</v>
      </c>
      <c r="K19" s="315" t="str">
        <f>IF(J19&lt;=0,"",IF(J19&lt;=1,"Rara Vez",IF(J19&lt;=2,"Improbable",IF(J19&lt;=3,"Posible",IF(J19&lt;=4,"Probable","Casi seguro")))))</f>
        <v>Rara Vez</v>
      </c>
      <c r="L19" s="346">
        <f>+'[8]PREGUNTAS DE IMPACTO'!I23</f>
        <v>8</v>
      </c>
      <c r="M19" s="315" t="str">
        <f>IF(L19&lt;=0,"",IF(L19&lt;=5,"Moderado",IF(L19&lt;=11,"Mayor",IF(L19&lt;=20,"Catastrofico","Catastrofico"))))</f>
        <v>Mayor</v>
      </c>
      <c r="N19" s="316" t="str">
        <f>IF(OR(AND(K19="RaraVez",M19="Insignificante"),AND(K19="Rara Vez",M19="Menor"),AND(K19="Improbable",M19="Insignificante"),AND(K19="Improbable",M19="Menor")),"Bajo",IF(OR(AND(K19="Rara Vez",M19="Moderado"),AND(K19="Improbable",M19="Moderado"),AND(K19="Posible",M19="Menor"),AND(K19="Probable",M19="Insignificante")),"Moderado",IF(OR(AND(K19="Rara Vez",M19="Mayor"),AND(K19="Improbable",M19="Mayor"),AND(K19="Posible",M19="Moderado"),AND(K19="Probable",M19="Moderado"),AND(K19="Probable",M19="Menor"),AND(K19="Casi seguro",M19="Insignificante"),AND(K19="Casi seguro",M19="Menor")),"Alto",IF(OR(AND(K19="Rara Vez",M19="Catastrofico"),AND(K19="Improbable",M19="Catastrofico"),AND(K19="Posible",M19="Catastrofico"),AND(K19="Posible",M19="Mayor"),AND(K19="Probable",M19="Catastrofico"),AND(K19="Probable",M19="Mayor"),AND(K19="Casi seguro",M19="Moderado"),AND(K19="Casi seguro",M19="Mayor"),AND(K19="Casi seguro",M19="Catastrofico")),"Extremo",""))))</f>
        <v>Alto</v>
      </c>
      <c r="O19" s="3">
        <v>1</v>
      </c>
      <c r="P19" s="82" t="s">
        <v>279</v>
      </c>
      <c r="Q19" s="1" t="s">
        <v>67</v>
      </c>
      <c r="R19" s="3">
        <f>IF(Q19="","",IF(Q19="Asignado",15,IF(Q19="No Asigando",0,)))</f>
        <v>15</v>
      </c>
      <c r="S19" s="1" t="s">
        <v>68</v>
      </c>
      <c r="T19" s="4">
        <f>IF(S19="","",IF(S19="Adecuado",15,IF(S19="inadecuado",0,)))</f>
        <v>15</v>
      </c>
      <c r="U19" s="1" t="s">
        <v>69</v>
      </c>
      <c r="V19" s="4">
        <f>IF(U19="","",IF(U19="Oportuna",15,IF(U19="inoportuna",0,)))</f>
        <v>15</v>
      </c>
      <c r="W19" s="1" t="s">
        <v>150</v>
      </c>
      <c r="X19" s="4">
        <f>IF(W19="","",IF(W19="Prevenir",15,IF(W19="Detectar",10,IF(W19="No es control",0,))))</f>
        <v>10</v>
      </c>
      <c r="Y19" s="1" t="s">
        <v>71</v>
      </c>
      <c r="Z19" s="4">
        <f>IF(Y19="","",IF(Y19="Confiable",15,IF(Y19="No confiable",0,)))</f>
        <v>15</v>
      </c>
      <c r="AA19" s="1" t="s">
        <v>72</v>
      </c>
      <c r="AB19" s="4">
        <f>IF(AA19="","",IF(AA19="Se investigan y resuelven oportunamente",15,IF(AA19="Nose investigan y resuelven oportunamente",0,)))</f>
        <v>15</v>
      </c>
      <c r="AC19" s="1" t="s">
        <v>73</v>
      </c>
      <c r="AD19" s="4">
        <f>IF(AC19="","",IF(AC19="Completa",10,IF(AC19="Incompleta,No existe",5,)))</f>
        <v>10</v>
      </c>
      <c r="AE19" s="4">
        <f>+R19+T19+V19+X19+Z19+AB19+AD19</f>
        <v>95</v>
      </c>
      <c r="AF19" s="3" t="str">
        <f>IF(AE19&lt;=0,"",IF(AE19=0,"NA",IF(AE19&lt;=85,"Debil",IF(AE19&lt;=95,"Moderado",IF(AE19&lt;=100,"Fuerte","Fuerte")))))</f>
        <v>Moderado</v>
      </c>
      <c r="AG19" s="2" t="s">
        <v>74</v>
      </c>
      <c r="AH19" s="3" t="str">
        <f>IF(AG19="","",IF(AG19="El control no se ejecuta por parte del responsable","Debil",IF(AG19="El control se ejecuta algunas veces por parte del responsable","Moderado",IF(AG19="El control se ejecuta de manera consistente por parte del responsable","Fuerte",IF(AG19="NA","NA","""")))))</f>
        <v>Fuerte</v>
      </c>
      <c r="AI19" s="5" t="str">
        <f t="shared" si="0"/>
        <v>Moderado</v>
      </c>
      <c r="AJ19" s="6">
        <f>IF(AI19="","",IF(AI19="Fuerte",100,IF(AI19="Moderado",50,IF(AI19="Debil",0,))))</f>
        <v>50</v>
      </c>
      <c r="AK19" s="3" t="str">
        <f t="shared" si="1"/>
        <v>Si</v>
      </c>
      <c r="AL19" s="310">
        <f>COUNTA(O19,O20,O21,O22)</f>
        <v>4</v>
      </c>
      <c r="AM19" s="317">
        <f>(+AJ19+AJ20+AJ21+AJ22)/AL19</f>
        <v>87.5</v>
      </c>
      <c r="AN19" s="310" t="str">
        <f>IF(AM19&lt;0,"",IF(AM19&lt;50,"Debil",IF(AM19&lt;=99,"Moderado",IF(AM19&lt;=100,"Fuerte","Fuerte"))))</f>
        <v>Moderado</v>
      </c>
      <c r="AO19" s="315" t="s">
        <v>26</v>
      </c>
      <c r="AP19" s="338" t="str">
        <f>IF(OR(AND(AN19="Fuerte",AO19="directamente")),"2",IF(OR(AND(AN19="Fuerte",AO19="no disminuye")),"0",IF(OR(AND(AN19="Moderado",AO19="directamente")),"1",IF(OR(AND(AN19="Moderado",AO19="no disminuye")),"0",IF(OR(AND(AN19="Debil",AO19="directamente")),"0",IF(OR(AND(AN19="Debil",AO19="no disminuye")),"0",""))))))</f>
        <v>1</v>
      </c>
      <c r="AQ19" s="341">
        <f>+J19-AP19</f>
        <v>0</v>
      </c>
      <c r="AR19" s="343">
        <f>+J19-AP19</f>
        <v>0</v>
      </c>
      <c r="AS19" s="315" t="str">
        <f>IF(AQ19&lt;-1,"",IF(AQ19&lt;=1,"Rara Vez",IF(AQ19&lt;=2,"Improbable",IF(AQ19&lt;=3,"Posible",IF(AQ19&lt;=4,"Probable","Casi seguro")))))</f>
        <v>Rara Vez</v>
      </c>
      <c r="AT19" s="315" t="str">
        <f>IF(L19&lt;=0,"",IF(L19&lt;=5,"Moderado",IF(L19&lt;=11,"Mayor",IF(L19&lt;=20,"Catastrofico","Catastrofico"))))</f>
        <v>Mayor</v>
      </c>
      <c r="AU19" s="328" t="str">
        <f>IF(OR(AND(AS19="RaraVez",AT19="Insignificante"),AND(AS19="Rara Vez",AT19="Menor"),AND(AS19="Improbable",AT19="Insignificante"),AND(AS19="Improbable",AT19="Menor")),"Bajo",IF(OR(AND(AS19="Rara Vez",AT19="Moderado"),AND(AS19="Improbable",AT19="Moderado"),AND(AS19="Posible",AT19="Menor"),AND(AS19="Probable",AT19="Insignificante")),"Moderado",IF(OR(AND(AS19="Rara Vez",AT19="Mayor"),AND(AS19="Improbable",AT19="Mayor"),AND(AS19="Posible",AT19="Moderado"),AND(AS19="Probable",AT19="Moderado"),AND(AS19="Probable",AT19="Menor"),AND(AS19="Casi seguro",AT19="Insignificante"),AND(AS19="Casi seguro",AT19="Menor")),"Alto",IF(OR(AND(AS19="Rara Vez",AT19="Catastrofico"),AND(AS19="Improbable",AT19="Catastrofico"),AND(AS19="Posible",AT19="Catastrofico"),AND(AS19="Posible",AT19="Mayor"),AND(AS19="Probable",AT19="Catastrofico"),AND(AS19="Probable",AT19="Mayor"),AND(AS19="Casi seguro",AT19="Moderado"),AND(AS19="Casi seguro",AT19="Mayor"),AND(AS19="Casi seguro",AT19="Catastrofico")),"Extremo",""))))</f>
        <v>Alto</v>
      </c>
      <c r="AV19" s="331" t="str">
        <f>IF(AU19="","",IF(AU19="Extremo","Evitar el riesgo",IF(AU19="Alto","Compartir el riesgo",IF(AU19="Moderado","Reducir el riesgo",IF(AU19="Bajo","Reducir el riesgo")))))</f>
        <v>Compartir el riesgo</v>
      </c>
      <c r="AW19" s="353"/>
      <c r="AX19" s="347">
        <v>45292</v>
      </c>
      <c r="AY19" s="347">
        <v>45657</v>
      </c>
      <c r="AZ19" s="353"/>
      <c r="BA19" s="353" t="s">
        <v>76</v>
      </c>
      <c r="BB19" s="442" t="s">
        <v>280</v>
      </c>
    </row>
    <row r="20" spans="1:54" ht="102">
      <c r="A20" s="310"/>
      <c r="B20" s="360"/>
      <c r="C20" s="505"/>
      <c r="D20" s="310"/>
      <c r="E20" s="505"/>
      <c r="F20" s="310"/>
      <c r="G20" s="319"/>
      <c r="H20" s="360"/>
      <c r="I20" s="321"/>
      <c r="J20" s="317"/>
      <c r="K20" s="315"/>
      <c r="L20" s="346"/>
      <c r="M20" s="315"/>
      <c r="N20" s="316"/>
      <c r="O20" s="3">
        <v>1</v>
      </c>
      <c r="P20" s="82" t="s">
        <v>289</v>
      </c>
      <c r="Q20" s="1" t="s">
        <v>67</v>
      </c>
      <c r="R20" s="3">
        <f t="shared" ref="R20:R22" si="26">IF(Q20="","",IF(Q20="Asignado",15,IF(Q20="No Asigando",0,)))</f>
        <v>15</v>
      </c>
      <c r="S20" s="1" t="s">
        <v>68</v>
      </c>
      <c r="T20" s="4">
        <f t="shared" ref="T20:T22" si="27">IF(S20="","",IF(S20="Adecuado",15,IF(S20="inadecuado",0,)))</f>
        <v>15</v>
      </c>
      <c r="U20" s="1" t="s">
        <v>69</v>
      </c>
      <c r="V20" s="4">
        <f t="shared" ref="V20:V22" si="28">IF(U20="","",IF(U20="Oportuna",15,IF(U20="inoportuna",0,)))</f>
        <v>15</v>
      </c>
      <c r="W20" s="1" t="s">
        <v>70</v>
      </c>
      <c r="X20" s="4">
        <f t="shared" ref="X20:X22" si="29">IF(W20="","",IF(W20="Prevenir",15,IF(W20="Detectar",10,IF(W20="No es control",0,))))</f>
        <v>15</v>
      </c>
      <c r="Y20" s="1" t="s">
        <v>71</v>
      </c>
      <c r="Z20" s="4">
        <f t="shared" ref="Z20:Z22" si="30">IF(Y20="","",IF(Y20="Confiable",15,IF(Y20="No confiable",0,)))</f>
        <v>15</v>
      </c>
      <c r="AA20" s="1" t="s">
        <v>72</v>
      </c>
      <c r="AB20" s="4">
        <f t="shared" ref="AB20:AB22" si="31">IF(AA20="","",IF(AA20="Se investigan y resuelven oportunamente",15,IF(AA20="Nose investigan y resuelven oportunamente",0,)))</f>
        <v>15</v>
      </c>
      <c r="AC20" s="1" t="s">
        <v>73</v>
      </c>
      <c r="AD20" s="4">
        <f t="shared" ref="AD20:AD22" si="32">IF(AC20="","",IF(AC20="Completa",10,IF(AC20="Incompleta,No existe",5,)))</f>
        <v>10</v>
      </c>
      <c r="AE20" s="4">
        <f t="shared" ref="AE20:AE22" si="33">+R20+T20+V20+X20+Z20+AB20+AD20</f>
        <v>100</v>
      </c>
      <c r="AF20" s="3" t="str">
        <f t="shared" ref="AF20:AF22" si="34">IF(AE20&lt;=0,"",IF(AE20=0,"NA",IF(AE20&lt;=85,"Debil",IF(AE20&lt;=95,"Moderado",IF(AE20&lt;=100,"Fuerte","Fuerte")))))</f>
        <v>Fuerte</v>
      </c>
      <c r="AG20" s="2" t="s">
        <v>74</v>
      </c>
      <c r="AH20" s="3" t="str">
        <f t="shared" ref="AH20:AH22" si="35">IF(AG20="","",IF(AG20="El control no se ejecuta por parte del responsable","Debil",IF(AG20="El control se ejecuta algunas veces por parte del responsable","Moderado",IF(AG20="El control se ejecuta de manera consistente por parte del responsable","Fuerte",IF(AG20="NA","NA","""")))))</f>
        <v>Fuerte</v>
      </c>
      <c r="AI20" s="5" t="str">
        <f t="shared" si="0"/>
        <v>Fuerte</v>
      </c>
      <c r="AJ20" s="6">
        <f t="shared" ref="AJ20:AJ22" si="36">IF(AI20="","",IF(AI20="Fuerte",100,IF(AI20="Moderado",50,IF(AI20="Debil",0,))))</f>
        <v>100</v>
      </c>
      <c r="AK20" s="3" t="str">
        <f t="shared" si="1"/>
        <v>No</v>
      </c>
      <c r="AL20" s="310"/>
      <c r="AM20" s="317"/>
      <c r="AN20" s="310"/>
      <c r="AO20" s="315"/>
      <c r="AP20" s="339"/>
      <c r="AQ20" s="342"/>
      <c r="AR20" s="344"/>
      <c r="AS20" s="315"/>
      <c r="AT20" s="315"/>
      <c r="AU20" s="329"/>
      <c r="AV20" s="332" t="str">
        <f t="shared" ref="AV20:AV22" si="37">IF(AU20="","",IF(AU20="El control no se ejecuta por parte del responsable","Debil",IF(AU20="El control se ejecuta algunas veces por parte del responsable","Moderado",IF(AU20="El control se ejecuta de manera consistente por parte del responsable","Fuerte","Fuerte"))))</f>
        <v/>
      </c>
      <c r="AW20" s="348"/>
      <c r="AX20" s="348"/>
      <c r="AY20" s="348"/>
      <c r="AZ20" s="348"/>
      <c r="BA20" s="348"/>
      <c r="BB20" s="443"/>
    </row>
    <row r="21" spans="1:54" ht="52">
      <c r="A21" s="310"/>
      <c r="B21" s="360"/>
      <c r="C21" s="505"/>
      <c r="D21" s="310"/>
      <c r="E21" s="505"/>
      <c r="F21" s="310"/>
      <c r="G21" s="319"/>
      <c r="H21" s="360"/>
      <c r="I21" s="321"/>
      <c r="J21" s="317"/>
      <c r="K21" s="315"/>
      <c r="L21" s="346"/>
      <c r="M21" s="315"/>
      <c r="N21" s="316"/>
      <c r="O21" s="3">
        <v>1</v>
      </c>
      <c r="P21" s="82" t="s">
        <v>282</v>
      </c>
      <c r="Q21" s="1" t="s">
        <v>67</v>
      </c>
      <c r="R21" s="3">
        <f t="shared" si="26"/>
        <v>15</v>
      </c>
      <c r="S21" s="1" t="s">
        <v>68</v>
      </c>
      <c r="T21" s="4">
        <f t="shared" si="27"/>
        <v>15</v>
      </c>
      <c r="U21" s="1" t="s">
        <v>69</v>
      </c>
      <c r="V21" s="4">
        <f t="shared" si="28"/>
        <v>15</v>
      </c>
      <c r="W21" s="1" t="s">
        <v>70</v>
      </c>
      <c r="X21" s="4">
        <f t="shared" si="29"/>
        <v>15</v>
      </c>
      <c r="Y21" s="1" t="s">
        <v>71</v>
      </c>
      <c r="Z21" s="4">
        <f t="shared" si="30"/>
        <v>15</v>
      </c>
      <c r="AA21" s="1" t="s">
        <v>72</v>
      </c>
      <c r="AB21" s="4">
        <f t="shared" si="31"/>
        <v>15</v>
      </c>
      <c r="AC21" s="1" t="s">
        <v>73</v>
      </c>
      <c r="AD21" s="4">
        <f t="shared" si="32"/>
        <v>10</v>
      </c>
      <c r="AE21" s="4">
        <f t="shared" si="33"/>
        <v>100</v>
      </c>
      <c r="AF21" s="3" t="str">
        <f t="shared" si="34"/>
        <v>Fuerte</v>
      </c>
      <c r="AG21" s="2" t="s">
        <v>74</v>
      </c>
      <c r="AH21" s="3" t="str">
        <f t="shared" si="35"/>
        <v>Fuerte</v>
      </c>
      <c r="AI21" s="5" t="str">
        <f t="shared" si="0"/>
        <v>Fuerte</v>
      </c>
      <c r="AJ21" s="6">
        <f t="shared" si="36"/>
        <v>100</v>
      </c>
      <c r="AK21" s="3" t="str">
        <f t="shared" si="1"/>
        <v>No</v>
      </c>
      <c r="AL21" s="310"/>
      <c r="AM21" s="317"/>
      <c r="AN21" s="310"/>
      <c r="AO21" s="315"/>
      <c r="AP21" s="339"/>
      <c r="AQ21" s="342"/>
      <c r="AR21" s="344"/>
      <c r="AS21" s="315"/>
      <c r="AT21" s="315"/>
      <c r="AU21" s="329"/>
      <c r="AV21" s="332" t="str">
        <f t="shared" si="37"/>
        <v/>
      </c>
      <c r="AW21" s="348"/>
      <c r="AX21" s="348"/>
      <c r="AY21" s="348"/>
      <c r="AZ21" s="348"/>
      <c r="BA21" s="348"/>
      <c r="BB21" s="443"/>
    </row>
    <row r="22" spans="1:54" ht="52">
      <c r="A22" s="310"/>
      <c r="B22" s="360"/>
      <c r="C22" s="505"/>
      <c r="D22" s="310"/>
      <c r="E22" s="505"/>
      <c r="F22" s="310"/>
      <c r="G22" s="319"/>
      <c r="H22" s="360"/>
      <c r="I22" s="321"/>
      <c r="J22" s="317"/>
      <c r="K22" s="315"/>
      <c r="L22" s="346"/>
      <c r="M22" s="315"/>
      <c r="N22" s="316"/>
      <c r="O22" s="3">
        <v>1</v>
      </c>
      <c r="P22" s="82" t="s">
        <v>283</v>
      </c>
      <c r="Q22" s="1" t="s">
        <v>67</v>
      </c>
      <c r="R22" s="3">
        <f t="shared" si="26"/>
        <v>15</v>
      </c>
      <c r="S22" s="1" t="s">
        <v>68</v>
      </c>
      <c r="T22" s="4">
        <f t="shared" si="27"/>
        <v>15</v>
      </c>
      <c r="U22" s="1" t="s">
        <v>69</v>
      </c>
      <c r="V22" s="4">
        <f t="shared" si="28"/>
        <v>15</v>
      </c>
      <c r="W22" s="1" t="s">
        <v>70</v>
      </c>
      <c r="X22" s="4">
        <f t="shared" si="29"/>
        <v>15</v>
      </c>
      <c r="Y22" s="1" t="s">
        <v>71</v>
      </c>
      <c r="Z22" s="4">
        <f t="shared" si="30"/>
        <v>15</v>
      </c>
      <c r="AA22" s="1" t="s">
        <v>72</v>
      </c>
      <c r="AB22" s="4">
        <f t="shared" si="31"/>
        <v>15</v>
      </c>
      <c r="AC22" s="1" t="s">
        <v>73</v>
      </c>
      <c r="AD22" s="4">
        <f t="shared" si="32"/>
        <v>10</v>
      </c>
      <c r="AE22" s="4">
        <f t="shared" si="33"/>
        <v>100</v>
      </c>
      <c r="AF22" s="3" t="str">
        <f t="shared" si="34"/>
        <v>Fuerte</v>
      </c>
      <c r="AG22" s="2" t="s">
        <v>74</v>
      </c>
      <c r="AH22" s="3" t="str">
        <f t="shared" si="35"/>
        <v>Fuerte</v>
      </c>
      <c r="AI22" s="5" t="str">
        <f t="shared" si="0"/>
        <v>Fuerte</v>
      </c>
      <c r="AJ22" s="6">
        <f t="shared" si="36"/>
        <v>100</v>
      </c>
      <c r="AK22" s="3" t="str">
        <f t="shared" si="1"/>
        <v>No</v>
      </c>
      <c r="AL22" s="310"/>
      <c r="AM22" s="317"/>
      <c r="AN22" s="310"/>
      <c r="AO22" s="315"/>
      <c r="AP22" s="339"/>
      <c r="AQ22" s="342"/>
      <c r="AR22" s="344"/>
      <c r="AS22" s="315"/>
      <c r="AT22" s="315"/>
      <c r="AU22" s="329"/>
      <c r="AV22" s="332" t="str">
        <f t="shared" si="37"/>
        <v/>
      </c>
      <c r="AW22" s="348"/>
      <c r="AX22" s="348"/>
      <c r="AY22" s="348"/>
      <c r="AZ22" s="348"/>
      <c r="BA22" s="348"/>
      <c r="BB22" s="443"/>
    </row>
    <row r="23" spans="1:54" ht="85">
      <c r="A23" s="310">
        <v>4</v>
      </c>
      <c r="B23" s="360" t="s">
        <v>290</v>
      </c>
      <c r="C23" s="505" t="s">
        <v>66</v>
      </c>
      <c r="D23" s="310" t="s">
        <v>89</v>
      </c>
      <c r="E23" s="505" t="s">
        <v>66</v>
      </c>
      <c r="F23" s="310" t="s">
        <v>89</v>
      </c>
      <c r="G23" s="318" t="s">
        <v>54</v>
      </c>
      <c r="H23" s="360" t="s">
        <v>288</v>
      </c>
      <c r="I23" s="321" t="s">
        <v>75</v>
      </c>
      <c r="J23" s="317">
        <f>IF(I23="","",IF(I23="Mas de 1 vez al año",5,IF(I23="Al menos 1 vez en el ultimo año",4,IF(I23="Al menos 1 vez en los ultimos 2 años",3,IF(I23="Al menos 1 vez en los ultimos 5 años",2,IF(I23="No se ha presentado en los ultimos 5 años",1,))))))</f>
        <v>1</v>
      </c>
      <c r="K23" s="315" t="str">
        <f>IF(J23&lt;=0,"",IF(J23&lt;=1,"Rara Vez",IF(J23&lt;=2,"Improbable",IF(J23&lt;=3,"Posible",IF(J23&lt;=4,"Probable","Casi seguro")))))</f>
        <v>Rara Vez</v>
      </c>
      <c r="L23" s="346">
        <f>+'[8]PREGUNTAS DE IMPACTO'!L23</f>
        <v>8</v>
      </c>
      <c r="M23" s="315" t="str">
        <f>IF(L23&lt;=0,"",IF(L23&lt;=5,"Moderado",IF(L23&lt;=11,"Mayor",IF(L23&lt;=20,"Catastrofico","Catastrofico"))))</f>
        <v>Mayor</v>
      </c>
      <c r="N23" s="316" t="str">
        <f>IF(OR(AND(K23="RaraVez",M23="Insignificante"),AND(K23="Rara Vez",M23="Menor"),AND(K23="Improbable",M23="Insignificante"),AND(K23="Improbable",M23="Menor")),"Bajo",IF(OR(AND(K23="Rara Vez",M23="Moderado"),AND(K23="Improbable",M23="Moderado"),AND(K23="Posible",M23="Menor"),AND(K23="Probable",M23="Insignificante")),"Moderado",IF(OR(AND(K23="Rara Vez",M23="Mayor"),AND(K23="Improbable",M23="Mayor"),AND(K23="Posible",M23="Moderado"),AND(K23="Probable",M23="Moderado"),AND(K23="Probable",M23="Menor"),AND(K23="Casi seguro",M23="Insignificante"),AND(K23="Casi seguro",M23="Menor")),"Alto",IF(OR(AND(K23="Rara Vez",M23="Catastrofico"),AND(K23="Improbable",M23="Catastrofico"),AND(K23="Posible",M23="Catastrofico"),AND(K23="Posible",M23="Mayor"),AND(K23="Probable",M23="Catastrofico"),AND(K23="Probable",M23="Mayor"),AND(K23="Casi seguro",M23="Moderado"),AND(K23="Casi seguro",M23="Mayor"),AND(K23="Casi seguro",M23="Catastrofico")),"Extremo",""))))</f>
        <v>Alto</v>
      </c>
      <c r="O23" s="3">
        <v>1</v>
      </c>
      <c r="P23" s="82" t="s">
        <v>285</v>
      </c>
      <c r="Q23" s="1" t="s">
        <v>67</v>
      </c>
      <c r="R23" s="3">
        <f>IF(Q23="","",IF(Q23="Asignado",15,IF(Q23="No Asigando",0,)))</f>
        <v>15</v>
      </c>
      <c r="S23" s="1" t="s">
        <v>68</v>
      </c>
      <c r="T23" s="4">
        <f>IF(S23="","",IF(S23="Adecuado",15,IF(S23="inadecuado",0,)))</f>
        <v>15</v>
      </c>
      <c r="U23" s="1" t="s">
        <v>69</v>
      </c>
      <c r="V23" s="4">
        <f>IF(U23="","",IF(U23="Oportuna",15,IF(U23="inoportuna",0,)))</f>
        <v>15</v>
      </c>
      <c r="W23" s="1" t="s">
        <v>150</v>
      </c>
      <c r="X23" s="4">
        <f>IF(W23="","",IF(W23="Prevenir",15,IF(W23="Detectar",10,IF(W23="No es control",0,))))</f>
        <v>10</v>
      </c>
      <c r="Y23" s="1" t="s">
        <v>71</v>
      </c>
      <c r="Z23" s="4">
        <f>IF(Y23="","",IF(Y23="Confiable",15,IF(Y23="No confiable",0,)))</f>
        <v>15</v>
      </c>
      <c r="AA23" s="1" t="s">
        <v>72</v>
      </c>
      <c r="AB23" s="4">
        <f>IF(AA23="","",IF(AA23="Se investigan y resuelven oportunamente",15,IF(AA23="Nose investigan y resuelven oportunamente",0,)))</f>
        <v>15</v>
      </c>
      <c r="AC23" s="1" t="s">
        <v>73</v>
      </c>
      <c r="AD23" s="4">
        <f>IF(AC23="","",IF(AC23="Completa",10,IF(AC23="Incompleta,No existe",5,)))</f>
        <v>10</v>
      </c>
      <c r="AE23" s="4">
        <f>+R23+T23+V23+X23+Z23+AB23+AD23</f>
        <v>95</v>
      </c>
      <c r="AF23" s="3" t="str">
        <f>IF(AE23&lt;=0,"",IF(AE23=0,"NA",IF(AE23&lt;=85,"Debil",IF(AE23&lt;=95,"Moderado",IF(AE23&lt;=100,"Fuerte","Fuerte")))))</f>
        <v>Moderado</v>
      </c>
      <c r="AG23" s="2" t="s">
        <v>74</v>
      </c>
      <c r="AH23" s="3" t="str">
        <f>IF(AG23="","",IF(AG23="El control no se ejecuta por parte del responsable","Debil",IF(AG23="El control se ejecuta algunas veces por parte del responsable","Moderado",IF(AG23="El control se ejecuta de manera consistente por parte del responsable","Fuerte",IF(AG23="NA","NA","""")))))</f>
        <v>Fuerte</v>
      </c>
      <c r="AI23" s="5" t="str">
        <f t="shared" si="0"/>
        <v>Moderado</v>
      </c>
      <c r="AJ23" s="6">
        <f>IF(AI23="","",IF(AI23="Fuerte",100,IF(AI23="Moderado",50,IF(AI23="Debil",0,))))</f>
        <v>50</v>
      </c>
      <c r="AK23" s="3" t="str">
        <f t="shared" si="1"/>
        <v>Si</v>
      </c>
      <c r="AL23" s="310">
        <f>COUNTA(O23,O24,O25,O26)</f>
        <v>4</v>
      </c>
      <c r="AM23" s="317">
        <f>(+AJ23+AJ24+AJ25+AJ26)/AL23</f>
        <v>87.5</v>
      </c>
      <c r="AN23" s="310" t="str">
        <f>IF(AM23&lt;0,"",IF(AM23&lt;50,"Debil",IF(AM23&lt;=99,"Moderado",IF(AM23&lt;=100,"Fuerte","Fuerte"))))</f>
        <v>Moderado</v>
      </c>
      <c r="AO23" s="315" t="s">
        <v>26</v>
      </c>
      <c r="AP23" s="338" t="str">
        <f>IF(OR(AND(AN23="Fuerte",AO23="directamente")),"2",IF(OR(AND(AN23="Fuerte",AO23="no disminuye")),"0",IF(OR(AND(AN23="Moderado",AO23="directamente")),"1",IF(OR(AND(AN23="Moderado",AO23="no disminuye")),"0",IF(OR(AND(AN23="Debil",AO23="directamente")),"0",IF(OR(AND(AN23="Debil",AO23="no disminuye")),"0",""))))))</f>
        <v>1</v>
      </c>
      <c r="AQ23" s="341">
        <f>+J23-AP23</f>
        <v>0</v>
      </c>
      <c r="AR23" s="343">
        <f>+J23-AP23</f>
        <v>0</v>
      </c>
      <c r="AS23" s="315" t="str">
        <f>IF(AQ23&lt;-1,"",IF(AQ23&lt;=1,"Rara Vez",IF(AQ23&lt;=2,"Improbable",IF(AQ23&lt;=3,"Posible",IF(AQ23&lt;=4,"Probable","Casi seguro")))))</f>
        <v>Rara Vez</v>
      </c>
      <c r="AT23" s="315" t="str">
        <f>IF(L23&lt;=0,"",IF(L23&lt;=5,"Moderado",IF(L23&lt;=11,"Mayor",IF(L23&lt;=20,"Catastrofico","Catastrofico"))))</f>
        <v>Mayor</v>
      </c>
      <c r="AU23" s="328" t="str">
        <f>IF(OR(AND(AS23="RaraVez",AT23="Insignificante"),AND(AS23="Rara Vez",AT23="Menor"),AND(AS23="Improbable",AT23="Insignificante"),AND(AS23="Improbable",AT23="Menor")),"Bajo",IF(OR(AND(AS23="Rara Vez",AT23="Moderado"),AND(AS23="Improbable",AT23="Moderado"),AND(AS23="Posible",AT23="Menor"),AND(AS23="Probable",AT23="Insignificante")),"Moderado",IF(OR(AND(AS23="Rara Vez",AT23="Mayor"),AND(AS23="Improbable",AT23="Mayor"),AND(AS23="Posible",AT23="Moderado"),AND(AS23="Probable",AT23="Moderado"),AND(AS23="Probable",AT23="Menor"),AND(AS23="Casi seguro",AT23="Insignificante"),AND(AS23="Casi seguro",AT23="Menor")),"Alto",IF(OR(AND(AS23="Rara Vez",AT23="Catastrofico"),AND(AS23="Improbable",AT23="Catastrofico"),AND(AS23="Posible",AT23="Catastrofico"),AND(AS23="Posible",AT23="Mayor"),AND(AS23="Probable",AT23="Catastrofico"),AND(AS23="Probable",AT23="Mayor"),AND(AS23="Casi seguro",AT23="Moderado"),AND(AS23="Casi seguro",AT23="Mayor"),AND(AS23="Casi seguro",AT23="Catastrofico")),"Extremo",""))))</f>
        <v>Alto</v>
      </c>
      <c r="AV23" s="331" t="str">
        <f>IF(AU23="","",IF(AU23="Extremo","Evitar el riesgo",IF(AU23="Alto","Compartir el riesgo",IF(AU23="Moderado","Reducir el riesgo",IF(AU23="Bajo","Reducir el riesgo")))))</f>
        <v>Compartir el riesgo</v>
      </c>
      <c r="AW23" s="353"/>
      <c r="AX23" s="347">
        <v>45292</v>
      </c>
      <c r="AY23" s="347">
        <v>45657</v>
      </c>
      <c r="AZ23" s="353"/>
      <c r="BA23" s="353" t="s">
        <v>76</v>
      </c>
      <c r="BB23" s="442" t="s">
        <v>280</v>
      </c>
    </row>
    <row r="24" spans="1:54" ht="85">
      <c r="A24" s="310"/>
      <c r="B24" s="310"/>
      <c r="C24" s="505"/>
      <c r="D24" s="310"/>
      <c r="E24" s="505"/>
      <c r="F24" s="310"/>
      <c r="G24" s="319"/>
      <c r="H24" s="360"/>
      <c r="I24" s="321"/>
      <c r="J24" s="317"/>
      <c r="K24" s="315"/>
      <c r="L24" s="346"/>
      <c r="M24" s="315"/>
      <c r="N24" s="316"/>
      <c r="O24" s="3">
        <v>1</v>
      </c>
      <c r="P24" s="82" t="s">
        <v>291</v>
      </c>
      <c r="Q24" s="1" t="s">
        <v>67</v>
      </c>
      <c r="R24" s="3">
        <f t="shared" ref="R24:R26" si="38">IF(Q24="","",IF(Q24="Asignado",15,IF(Q24="No Asigando",0,)))</f>
        <v>15</v>
      </c>
      <c r="S24" s="1" t="s">
        <v>68</v>
      </c>
      <c r="T24" s="4">
        <f t="shared" ref="T24:T26" si="39">IF(S24="","",IF(S24="Adecuado",15,IF(S24="inadecuado",0,)))</f>
        <v>15</v>
      </c>
      <c r="U24" s="1" t="s">
        <v>69</v>
      </c>
      <c r="V24" s="4">
        <f t="shared" ref="V24:V26" si="40">IF(U24="","",IF(U24="Oportuna",15,IF(U24="inoportuna",0,)))</f>
        <v>15</v>
      </c>
      <c r="W24" s="1" t="s">
        <v>70</v>
      </c>
      <c r="X24" s="4">
        <f t="shared" ref="X24:X26" si="41">IF(W24="","",IF(W24="Prevenir",15,IF(W24="Detectar",10,IF(W24="No es control",0,))))</f>
        <v>15</v>
      </c>
      <c r="Y24" s="1" t="s">
        <v>71</v>
      </c>
      <c r="Z24" s="4">
        <f t="shared" ref="Z24:Z26" si="42">IF(Y24="","",IF(Y24="Confiable",15,IF(Y24="No confiable",0,)))</f>
        <v>15</v>
      </c>
      <c r="AA24" s="1" t="s">
        <v>72</v>
      </c>
      <c r="AB24" s="4">
        <f t="shared" ref="AB24:AB26" si="43">IF(AA24="","",IF(AA24="Se investigan y resuelven oportunamente",15,IF(AA24="Nose investigan y resuelven oportunamente",0,)))</f>
        <v>15</v>
      </c>
      <c r="AC24" s="1" t="s">
        <v>73</v>
      </c>
      <c r="AD24" s="4">
        <f t="shared" ref="AD24:AD26" si="44">IF(AC24="","",IF(AC24="Completa",10,IF(AC24="Incompleta,No existe",5,)))</f>
        <v>10</v>
      </c>
      <c r="AE24" s="4">
        <f t="shared" ref="AE24:AE26" si="45">+R24+T24+V24+X24+Z24+AB24+AD24</f>
        <v>100</v>
      </c>
      <c r="AF24" s="3" t="str">
        <f t="shared" ref="AF24:AF26" si="46">IF(AE24&lt;=0,"",IF(AE24=0,"NA",IF(AE24&lt;=85,"Debil",IF(AE24&lt;=95,"Moderado",IF(AE24&lt;=100,"Fuerte","Fuerte")))))</f>
        <v>Fuerte</v>
      </c>
      <c r="AG24" s="2" t="s">
        <v>74</v>
      </c>
      <c r="AH24" s="3" t="str">
        <f t="shared" ref="AH24:AH26" si="47">IF(AG24="","",IF(AG24="El control no se ejecuta por parte del responsable","Debil",IF(AG24="El control se ejecuta algunas veces por parte del responsable","Moderado",IF(AG24="El control se ejecuta de manera consistente por parte del responsable","Fuerte",IF(AG24="NA","NA","""")))))</f>
        <v>Fuerte</v>
      </c>
      <c r="AI24" s="5" t="str">
        <f t="shared" si="0"/>
        <v>Fuerte</v>
      </c>
      <c r="AJ24" s="6">
        <f t="shared" ref="AJ24:AJ26" si="48">IF(AI24="","",IF(AI24="Fuerte",100,IF(AI24="Moderado",50,IF(AI24="Debil",0,))))</f>
        <v>100</v>
      </c>
      <c r="AK24" s="3" t="str">
        <f t="shared" si="1"/>
        <v>No</v>
      </c>
      <c r="AL24" s="310"/>
      <c r="AM24" s="317"/>
      <c r="AN24" s="310"/>
      <c r="AO24" s="315"/>
      <c r="AP24" s="339"/>
      <c r="AQ24" s="342"/>
      <c r="AR24" s="344"/>
      <c r="AS24" s="315"/>
      <c r="AT24" s="315"/>
      <c r="AU24" s="329"/>
      <c r="AV24" s="332" t="str">
        <f t="shared" ref="AV24:AV26" si="49">IF(AU24="","",IF(AU24="El control no se ejecuta por parte del responsable","Debil",IF(AU24="El control se ejecuta algunas veces por parte del responsable","Moderado",IF(AU24="El control se ejecuta de manera consistente por parte del responsable","Fuerte","Fuerte"))))</f>
        <v/>
      </c>
      <c r="AW24" s="348"/>
      <c r="AX24" s="348"/>
      <c r="AY24" s="348"/>
      <c r="AZ24" s="348"/>
      <c r="BA24" s="348"/>
      <c r="BB24" s="443"/>
    </row>
    <row r="25" spans="1:54" ht="52">
      <c r="A25" s="310"/>
      <c r="B25" s="310"/>
      <c r="C25" s="505"/>
      <c r="D25" s="310"/>
      <c r="E25" s="505"/>
      <c r="F25" s="310"/>
      <c r="G25" s="319"/>
      <c r="H25" s="360"/>
      <c r="I25" s="321"/>
      <c r="J25" s="317"/>
      <c r="K25" s="315"/>
      <c r="L25" s="346"/>
      <c r="M25" s="315"/>
      <c r="N25" s="316"/>
      <c r="O25" s="3">
        <v>1</v>
      </c>
      <c r="P25" s="82" t="s">
        <v>282</v>
      </c>
      <c r="Q25" s="1" t="s">
        <v>67</v>
      </c>
      <c r="R25" s="3">
        <f t="shared" si="38"/>
        <v>15</v>
      </c>
      <c r="S25" s="1" t="s">
        <v>68</v>
      </c>
      <c r="T25" s="4">
        <f t="shared" si="39"/>
        <v>15</v>
      </c>
      <c r="U25" s="1" t="s">
        <v>69</v>
      </c>
      <c r="V25" s="4">
        <f t="shared" si="40"/>
        <v>15</v>
      </c>
      <c r="W25" s="1" t="s">
        <v>70</v>
      </c>
      <c r="X25" s="4">
        <f t="shared" si="41"/>
        <v>15</v>
      </c>
      <c r="Y25" s="1" t="s">
        <v>71</v>
      </c>
      <c r="Z25" s="4">
        <f t="shared" si="42"/>
        <v>15</v>
      </c>
      <c r="AA25" s="1" t="s">
        <v>72</v>
      </c>
      <c r="AB25" s="4">
        <f t="shared" si="43"/>
        <v>15</v>
      </c>
      <c r="AC25" s="1" t="s">
        <v>73</v>
      </c>
      <c r="AD25" s="4">
        <f t="shared" si="44"/>
        <v>10</v>
      </c>
      <c r="AE25" s="4">
        <f t="shared" si="45"/>
        <v>100</v>
      </c>
      <c r="AF25" s="3" t="str">
        <f t="shared" si="46"/>
        <v>Fuerte</v>
      </c>
      <c r="AG25" s="2" t="s">
        <v>74</v>
      </c>
      <c r="AH25" s="3" t="str">
        <f t="shared" si="47"/>
        <v>Fuerte</v>
      </c>
      <c r="AI25" s="5" t="str">
        <f t="shared" si="0"/>
        <v>Fuerte</v>
      </c>
      <c r="AJ25" s="6">
        <f t="shared" si="48"/>
        <v>100</v>
      </c>
      <c r="AK25" s="3" t="str">
        <f t="shared" si="1"/>
        <v>No</v>
      </c>
      <c r="AL25" s="310"/>
      <c r="AM25" s="317"/>
      <c r="AN25" s="310"/>
      <c r="AO25" s="315"/>
      <c r="AP25" s="339"/>
      <c r="AQ25" s="342"/>
      <c r="AR25" s="344"/>
      <c r="AS25" s="315"/>
      <c r="AT25" s="315"/>
      <c r="AU25" s="329"/>
      <c r="AV25" s="332" t="str">
        <f t="shared" si="49"/>
        <v/>
      </c>
      <c r="AW25" s="348"/>
      <c r="AX25" s="348"/>
      <c r="AY25" s="348"/>
      <c r="AZ25" s="348"/>
      <c r="BA25" s="348"/>
      <c r="BB25" s="443"/>
    </row>
    <row r="26" spans="1:54" ht="52">
      <c r="A26" s="310"/>
      <c r="B26" s="310"/>
      <c r="C26" s="505"/>
      <c r="D26" s="310"/>
      <c r="E26" s="505"/>
      <c r="F26" s="310"/>
      <c r="G26" s="319"/>
      <c r="H26" s="360"/>
      <c r="I26" s="321"/>
      <c r="J26" s="317"/>
      <c r="K26" s="315"/>
      <c r="L26" s="346"/>
      <c r="M26" s="315"/>
      <c r="N26" s="316"/>
      <c r="O26" s="3">
        <v>1</v>
      </c>
      <c r="P26" s="82" t="s">
        <v>283</v>
      </c>
      <c r="Q26" s="1" t="s">
        <v>67</v>
      </c>
      <c r="R26" s="3">
        <f t="shared" si="38"/>
        <v>15</v>
      </c>
      <c r="S26" s="1" t="s">
        <v>68</v>
      </c>
      <c r="T26" s="4">
        <f t="shared" si="39"/>
        <v>15</v>
      </c>
      <c r="U26" s="1" t="s">
        <v>69</v>
      </c>
      <c r="V26" s="4">
        <f t="shared" si="40"/>
        <v>15</v>
      </c>
      <c r="W26" s="1" t="s">
        <v>70</v>
      </c>
      <c r="X26" s="4">
        <f t="shared" si="41"/>
        <v>15</v>
      </c>
      <c r="Y26" s="1" t="s">
        <v>71</v>
      </c>
      <c r="Z26" s="4">
        <f t="shared" si="42"/>
        <v>15</v>
      </c>
      <c r="AA26" s="1" t="s">
        <v>72</v>
      </c>
      <c r="AB26" s="4">
        <f t="shared" si="43"/>
        <v>15</v>
      </c>
      <c r="AC26" s="1" t="s">
        <v>73</v>
      </c>
      <c r="AD26" s="4">
        <f t="shared" si="44"/>
        <v>10</v>
      </c>
      <c r="AE26" s="4">
        <f t="shared" si="45"/>
        <v>100</v>
      </c>
      <c r="AF26" s="3" t="str">
        <f t="shared" si="46"/>
        <v>Fuerte</v>
      </c>
      <c r="AG26" s="2" t="s">
        <v>74</v>
      </c>
      <c r="AH26" s="3" t="str">
        <f t="shared" si="47"/>
        <v>Fuerte</v>
      </c>
      <c r="AI26" s="5" t="str">
        <f t="shared" si="0"/>
        <v>Fuerte</v>
      </c>
      <c r="AJ26" s="6">
        <f t="shared" si="48"/>
        <v>100</v>
      </c>
      <c r="AK26" s="3" t="str">
        <f t="shared" si="1"/>
        <v>No</v>
      </c>
      <c r="AL26" s="310"/>
      <c r="AM26" s="317"/>
      <c r="AN26" s="310"/>
      <c r="AO26" s="315"/>
      <c r="AP26" s="339"/>
      <c r="AQ26" s="342"/>
      <c r="AR26" s="344"/>
      <c r="AS26" s="315"/>
      <c r="AT26" s="315"/>
      <c r="AU26" s="329"/>
      <c r="AV26" s="332" t="str">
        <f t="shared" si="49"/>
        <v/>
      </c>
      <c r="AW26" s="348"/>
      <c r="AX26" s="348"/>
      <c r="AY26" s="348"/>
      <c r="AZ26" s="348"/>
      <c r="BA26" s="348"/>
      <c r="BB26" s="443"/>
    </row>
  </sheetData>
  <mergeCells count="175">
    <mergeCell ref="A1:B4"/>
    <mergeCell ref="C1:AZ1"/>
    <mergeCell ref="BA1:BB1"/>
    <mergeCell ref="C2:AZ2"/>
    <mergeCell ref="BA2:BB2"/>
    <mergeCell ref="C3:AZ3"/>
    <mergeCell ref="BA3:BB3"/>
    <mergeCell ref="C4:AZ4"/>
    <mergeCell ref="BA4:BB4"/>
    <mergeCell ref="W5:Z5"/>
    <mergeCell ref="AA5:AB5"/>
    <mergeCell ref="AC5:AE5"/>
    <mergeCell ref="A6:F6"/>
    <mergeCell ref="G6:O6"/>
    <mergeCell ref="Q6:AE6"/>
    <mergeCell ref="A5:F5"/>
    <mergeCell ref="G5:H5"/>
    <mergeCell ref="J5:M5"/>
    <mergeCell ref="N5:O5"/>
    <mergeCell ref="R5:S5"/>
    <mergeCell ref="T5:V5"/>
    <mergeCell ref="AZ7:AZ10"/>
    <mergeCell ref="BA7:BA10"/>
    <mergeCell ref="BB7:BB10"/>
    <mergeCell ref="O8:O10"/>
    <mergeCell ref="P8:P10"/>
    <mergeCell ref="Q8:AO9"/>
    <mergeCell ref="AP8:AP10"/>
    <mergeCell ref="AQ8:AQ10"/>
    <mergeCell ref="AR8:AR10"/>
    <mergeCell ref="AT7:AT10"/>
    <mergeCell ref="AU7:AU10"/>
    <mergeCell ref="AV7:AV10"/>
    <mergeCell ref="AW7:AW10"/>
    <mergeCell ref="AX7:AX10"/>
    <mergeCell ref="AY7:AY10"/>
    <mergeCell ref="O7:AR7"/>
    <mergeCell ref="AS7:AS10"/>
    <mergeCell ref="J9:J10"/>
    <mergeCell ref="K9:K10"/>
    <mergeCell ref="L9:L10"/>
    <mergeCell ref="M9:M10"/>
    <mergeCell ref="N9:N10"/>
    <mergeCell ref="A11:A14"/>
    <mergeCell ref="B11:B14"/>
    <mergeCell ref="C11:C14"/>
    <mergeCell ref="D11:D14"/>
    <mergeCell ref="E11:E14"/>
    <mergeCell ref="A7:A10"/>
    <mergeCell ref="B7:H8"/>
    <mergeCell ref="I7:K8"/>
    <mergeCell ref="L7:N8"/>
    <mergeCell ref="B9:B10"/>
    <mergeCell ref="C9:G9"/>
    <mergeCell ref="H9:H10"/>
    <mergeCell ref="I9:I10"/>
    <mergeCell ref="AS11:AS14"/>
    <mergeCell ref="AT11:AT14"/>
    <mergeCell ref="L11:L14"/>
    <mergeCell ref="M11:M14"/>
    <mergeCell ref="N11:N14"/>
    <mergeCell ref="AL11:AL14"/>
    <mergeCell ref="AM11:AM14"/>
    <mergeCell ref="AN11:AN14"/>
    <mergeCell ref="F11:F14"/>
    <mergeCell ref="G11:G14"/>
    <mergeCell ref="H11:H14"/>
    <mergeCell ref="I11:I14"/>
    <mergeCell ref="J11:J14"/>
    <mergeCell ref="K11:K14"/>
    <mergeCell ref="K15:K18"/>
    <mergeCell ref="L15:L18"/>
    <mergeCell ref="M15:M18"/>
    <mergeCell ref="N15:N18"/>
    <mergeCell ref="BA11:BA14"/>
    <mergeCell ref="BB11:BB14"/>
    <mergeCell ref="A15:A18"/>
    <mergeCell ref="B15:B18"/>
    <mergeCell ref="C15:C18"/>
    <mergeCell ref="D15:D18"/>
    <mergeCell ref="E15:E18"/>
    <mergeCell ref="F15:F18"/>
    <mergeCell ref="G15:G18"/>
    <mergeCell ref="H15:H18"/>
    <mergeCell ref="AU11:AU14"/>
    <mergeCell ref="AV11:AV14"/>
    <mergeCell ref="AW11:AW14"/>
    <mergeCell ref="AX11:AX14"/>
    <mergeCell ref="AY11:AY14"/>
    <mergeCell ref="AZ11:AZ14"/>
    <mergeCell ref="AO11:AO14"/>
    <mergeCell ref="AP11:AP14"/>
    <mergeCell ref="AQ11:AQ14"/>
    <mergeCell ref="AR11:AR14"/>
    <mergeCell ref="AX15:AX18"/>
    <mergeCell ref="AY15:AY18"/>
    <mergeCell ref="AZ15:AZ18"/>
    <mergeCell ref="BA15:BA18"/>
    <mergeCell ref="BB15:BB18"/>
    <mergeCell ref="A19:A22"/>
    <mergeCell ref="B19:B22"/>
    <mergeCell ref="C19:C22"/>
    <mergeCell ref="D19:D22"/>
    <mergeCell ref="E19:E22"/>
    <mergeCell ref="AR15:AR18"/>
    <mergeCell ref="AS15:AS18"/>
    <mergeCell ref="AT15:AT18"/>
    <mergeCell ref="AU15:AU18"/>
    <mergeCell ref="AV15:AV18"/>
    <mergeCell ref="AW15:AW18"/>
    <mergeCell ref="AL15:AL18"/>
    <mergeCell ref="AM15:AM18"/>
    <mergeCell ref="AN15:AN18"/>
    <mergeCell ref="AO15:AO18"/>
    <mergeCell ref="AP15:AP18"/>
    <mergeCell ref="AQ15:AQ18"/>
    <mergeCell ref="I15:I18"/>
    <mergeCell ref="J15:J18"/>
    <mergeCell ref="N19:N22"/>
    <mergeCell ref="AL19:AL22"/>
    <mergeCell ref="AM19:AM22"/>
    <mergeCell ref="AN19:AN22"/>
    <mergeCell ref="F19:F22"/>
    <mergeCell ref="G19:G22"/>
    <mergeCell ref="H19:H22"/>
    <mergeCell ref="I19:I22"/>
    <mergeCell ref="J19:J22"/>
    <mergeCell ref="K19:K22"/>
    <mergeCell ref="BA19:BA22"/>
    <mergeCell ref="BB19:BB22"/>
    <mergeCell ref="A23:A26"/>
    <mergeCell ref="B23:B26"/>
    <mergeCell ref="C23:C26"/>
    <mergeCell ref="D23:D26"/>
    <mergeCell ref="E23:E26"/>
    <mergeCell ref="F23:F26"/>
    <mergeCell ref="G23:G26"/>
    <mergeCell ref="H23:H26"/>
    <mergeCell ref="AU19:AU22"/>
    <mergeCell ref="AV19:AV22"/>
    <mergeCell ref="AW19:AW22"/>
    <mergeCell ref="AX19:AX22"/>
    <mergeCell ref="AY19:AY22"/>
    <mergeCell ref="AZ19:AZ22"/>
    <mergeCell ref="AO19:AO22"/>
    <mergeCell ref="AP19:AP22"/>
    <mergeCell ref="AQ19:AQ22"/>
    <mergeCell ref="AR19:AR22"/>
    <mergeCell ref="AS19:AS22"/>
    <mergeCell ref="AT19:AT22"/>
    <mergeCell ref="L19:L22"/>
    <mergeCell ref="M19:M22"/>
    <mergeCell ref="AL23:AL26"/>
    <mergeCell ref="AM23:AM26"/>
    <mergeCell ref="AN23:AN26"/>
    <mergeCell ref="AO23:AO26"/>
    <mergeCell ref="AP23:AP26"/>
    <mergeCell ref="AQ23:AQ26"/>
    <mergeCell ref="I23:I26"/>
    <mergeCell ref="J23:J26"/>
    <mergeCell ref="K23:K26"/>
    <mergeCell ref="L23:L26"/>
    <mergeCell ref="M23:M26"/>
    <mergeCell ref="N23:N26"/>
    <mergeCell ref="AX23:AX26"/>
    <mergeCell ref="AY23:AY26"/>
    <mergeCell ref="AZ23:AZ26"/>
    <mergeCell ref="BA23:BA26"/>
    <mergeCell ref="BB23:BB26"/>
    <mergeCell ref="AR23:AR26"/>
    <mergeCell ref="AS23:AS26"/>
    <mergeCell ref="AT23:AT26"/>
    <mergeCell ref="AU23:AU26"/>
    <mergeCell ref="AV23:AV26"/>
    <mergeCell ref="AW23:AW26"/>
  </mergeCells>
  <conditionalFormatting sqref="K11">
    <cfRule type="cellIs" dxfId="1673" priority="101" operator="equal">
      <formula>"Rara Vez"</formula>
    </cfRule>
    <cfRule type="cellIs" dxfId="1672" priority="100" operator="equal">
      <formula>"Improbable"</formula>
    </cfRule>
    <cfRule type="cellIs" dxfId="1671" priority="99" operator="equal">
      <formula>"Posible"</formula>
    </cfRule>
    <cfRule type="cellIs" dxfId="1670" priority="98" operator="equal">
      <formula>"Probable"</formula>
    </cfRule>
    <cfRule type="cellIs" dxfId="1669" priority="97" operator="equal">
      <formula>"Casi seguro"</formula>
    </cfRule>
  </conditionalFormatting>
  <conditionalFormatting sqref="K15">
    <cfRule type="cellIs" dxfId="1668" priority="77" operator="equal">
      <formula>"Rara Vez"</formula>
    </cfRule>
    <cfRule type="cellIs" dxfId="1667" priority="76" operator="equal">
      <formula>"Improbable"</formula>
    </cfRule>
    <cfRule type="cellIs" dxfId="1666" priority="75" operator="equal">
      <formula>"Posible"</formula>
    </cfRule>
    <cfRule type="cellIs" dxfId="1665" priority="74" operator="equal">
      <formula>"Probable"</formula>
    </cfRule>
    <cfRule type="cellIs" dxfId="1664" priority="73" operator="equal">
      <formula>"Casi seguro"</formula>
    </cfRule>
  </conditionalFormatting>
  <conditionalFormatting sqref="K19">
    <cfRule type="cellIs" dxfId="1663" priority="51" operator="equal">
      <formula>"Posible"</formula>
    </cfRule>
    <cfRule type="cellIs" dxfId="1662" priority="53" operator="equal">
      <formula>"Rara Vez"</formula>
    </cfRule>
    <cfRule type="cellIs" dxfId="1661" priority="52" operator="equal">
      <formula>"Improbable"</formula>
    </cfRule>
    <cfRule type="cellIs" dxfId="1660" priority="50" operator="equal">
      <formula>"Probable"</formula>
    </cfRule>
    <cfRule type="cellIs" dxfId="1659" priority="49" operator="equal">
      <formula>"Casi seguro"</formula>
    </cfRule>
  </conditionalFormatting>
  <conditionalFormatting sqref="K23">
    <cfRule type="cellIs" dxfId="1658" priority="38" operator="equal">
      <formula>"Probable"</formula>
    </cfRule>
    <cfRule type="cellIs" dxfId="1657" priority="39" operator="equal">
      <formula>"Posible"</formula>
    </cfRule>
    <cfRule type="cellIs" dxfId="1656" priority="41" operator="equal">
      <formula>"Rara Vez"</formula>
    </cfRule>
    <cfRule type="cellIs" dxfId="1655" priority="37" operator="equal">
      <formula>"Casi seguro"</formula>
    </cfRule>
    <cfRule type="cellIs" dxfId="1654" priority="40" operator="equal">
      <formula>"Improbable"</formula>
    </cfRule>
  </conditionalFormatting>
  <conditionalFormatting sqref="M11">
    <cfRule type="cellIs" dxfId="1653" priority="94" operator="equal">
      <formula>"Catastrofico"</formula>
    </cfRule>
    <cfRule type="cellIs" dxfId="1652" priority="95" operator="equal">
      <formula>"Mayor"</formula>
    </cfRule>
    <cfRule type="cellIs" dxfId="1651" priority="96" operator="equal">
      <formula>"Moderado"</formula>
    </cfRule>
  </conditionalFormatting>
  <conditionalFormatting sqref="M15">
    <cfRule type="cellIs" dxfId="1650" priority="70" operator="equal">
      <formula>"Catastrofico"</formula>
    </cfRule>
    <cfRule type="cellIs" dxfId="1649" priority="72" operator="equal">
      <formula>"Moderado"</formula>
    </cfRule>
    <cfRule type="cellIs" dxfId="1648" priority="71" operator="equal">
      <formula>"Mayor"</formula>
    </cfRule>
  </conditionalFormatting>
  <conditionalFormatting sqref="M19">
    <cfRule type="cellIs" dxfId="1647" priority="48" operator="equal">
      <formula>"Moderado"</formula>
    </cfRule>
    <cfRule type="cellIs" dxfId="1646" priority="46" operator="equal">
      <formula>"Catastrofico"</formula>
    </cfRule>
    <cfRule type="cellIs" dxfId="1645" priority="47" operator="equal">
      <formula>"Mayor"</formula>
    </cfRule>
  </conditionalFormatting>
  <conditionalFormatting sqref="M23">
    <cfRule type="cellIs" dxfId="1644" priority="35" operator="equal">
      <formula>"Mayor"</formula>
    </cfRule>
    <cfRule type="cellIs" dxfId="1643" priority="34" operator="equal">
      <formula>"Catastrofico"</formula>
    </cfRule>
    <cfRule type="cellIs" dxfId="1642" priority="36" operator="equal">
      <formula>"Moderado"</formula>
    </cfRule>
  </conditionalFormatting>
  <conditionalFormatting sqref="N11">
    <cfRule type="cellIs" dxfId="1641" priority="93" operator="equal">
      <formula>"Bajo"</formula>
    </cfRule>
    <cfRule type="cellIs" dxfId="1640" priority="90" operator="equal">
      <formula>"Extremo"</formula>
    </cfRule>
    <cfRule type="cellIs" dxfId="1639" priority="91" operator="equal">
      <formula>"Alto"</formula>
    </cfRule>
    <cfRule type="cellIs" dxfId="1638" priority="92" operator="equal">
      <formula>"Moderado"</formula>
    </cfRule>
  </conditionalFormatting>
  <conditionalFormatting sqref="N15">
    <cfRule type="cellIs" dxfId="1637" priority="67" operator="equal">
      <formula>"Alto"</formula>
    </cfRule>
    <cfRule type="cellIs" dxfId="1636" priority="66" operator="equal">
      <formula>"Extremo"</formula>
    </cfRule>
    <cfRule type="cellIs" dxfId="1635" priority="69" operator="equal">
      <formula>"Bajo"</formula>
    </cfRule>
    <cfRule type="cellIs" dxfId="1634" priority="68" operator="equal">
      <formula>"Moderado"</formula>
    </cfRule>
  </conditionalFormatting>
  <conditionalFormatting sqref="N19">
    <cfRule type="cellIs" dxfId="1633" priority="45" operator="equal">
      <formula>"Bajo"</formula>
    </cfRule>
    <cfRule type="cellIs" dxfId="1632" priority="42" operator="equal">
      <formula>"Extremo"</formula>
    </cfRule>
    <cfRule type="cellIs" dxfId="1631" priority="43" operator="equal">
      <formula>"Alto"</formula>
    </cfRule>
    <cfRule type="cellIs" dxfId="1630" priority="44" operator="equal">
      <formula>"Moderado"</formula>
    </cfRule>
  </conditionalFormatting>
  <conditionalFormatting sqref="N23">
    <cfRule type="cellIs" dxfId="1629" priority="33" operator="equal">
      <formula>"Bajo"</formula>
    </cfRule>
    <cfRule type="cellIs" dxfId="1628" priority="30" operator="equal">
      <formula>"Extremo"</formula>
    </cfRule>
    <cfRule type="cellIs" dxfId="1627" priority="32" operator="equal">
      <formula>"Moderado"</formula>
    </cfRule>
    <cfRule type="cellIs" dxfId="1626" priority="31" operator="equal">
      <formula>"Alto"</formula>
    </cfRule>
  </conditionalFormatting>
  <conditionalFormatting sqref="AG11:AG26">
    <cfRule type="cellIs" dxfId="1625" priority="15" operator="equal">
      <formula>"Moderado"</formula>
    </cfRule>
    <cfRule type="cellIs" dxfId="1624" priority="14" operator="equal">
      <formula>"Mayor"</formula>
    </cfRule>
    <cfRule type="cellIs" dxfId="1623" priority="16" operator="equal">
      <formula>"Menor"</formula>
    </cfRule>
    <cfRule type="cellIs" dxfId="1622" priority="13" operator="equal">
      <formula>"Catastrofico"</formula>
    </cfRule>
    <cfRule type="cellIs" dxfId="1621" priority="17" operator="equal">
      <formula>"Leve"</formula>
    </cfRule>
  </conditionalFormatting>
  <conditionalFormatting sqref="AS11">
    <cfRule type="cellIs" dxfId="1620" priority="89" operator="equal">
      <formula>"Rara Vez"</formula>
    </cfRule>
    <cfRule type="cellIs" dxfId="1619" priority="85" operator="equal">
      <formula>"Casi seguro"</formula>
    </cfRule>
    <cfRule type="cellIs" dxfId="1618" priority="86" operator="equal">
      <formula>"Probable"</formula>
    </cfRule>
    <cfRule type="cellIs" dxfId="1617" priority="87" operator="equal">
      <formula>"Posible"</formula>
    </cfRule>
    <cfRule type="cellIs" dxfId="1616" priority="88" operator="equal">
      <formula>"Improbable"</formula>
    </cfRule>
  </conditionalFormatting>
  <conditionalFormatting sqref="AS15">
    <cfRule type="cellIs" dxfId="1615" priority="65" operator="equal">
      <formula>"Rara Vez"</formula>
    </cfRule>
    <cfRule type="cellIs" dxfId="1614" priority="64" operator="equal">
      <formula>"Improbable"</formula>
    </cfRule>
    <cfRule type="cellIs" dxfId="1613" priority="61" operator="equal">
      <formula>"Casi seguro"</formula>
    </cfRule>
    <cfRule type="cellIs" dxfId="1612" priority="62" operator="equal">
      <formula>"Probable"</formula>
    </cfRule>
    <cfRule type="cellIs" dxfId="1611" priority="63" operator="equal">
      <formula>"Posible"</formula>
    </cfRule>
  </conditionalFormatting>
  <conditionalFormatting sqref="AS19">
    <cfRule type="cellIs" dxfId="1610" priority="12" operator="equal">
      <formula>"Rara Vez"</formula>
    </cfRule>
    <cfRule type="cellIs" dxfId="1609" priority="11" operator="equal">
      <formula>"Improbable"</formula>
    </cfRule>
    <cfRule type="cellIs" dxfId="1608" priority="8" operator="equal">
      <formula>"Casi seguro"</formula>
    </cfRule>
    <cfRule type="cellIs" dxfId="1607" priority="9" operator="equal">
      <formula>"Probable"</formula>
    </cfRule>
    <cfRule type="cellIs" dxfId="1606" priority="10" operator="equal">
      <formula>"Posible"</formula>
    </cfRule>
  </conditionalFormatting>
  <conditionalFormatting sqref="AS23">
    <cfRule type="cellIs" dxfId="1605" priority="28" operator="equal">
      <formula>"Improbable"</formula>
    </cfRule>
    <cfRule type="cellIs" dxfId="1604" priority="27" operator="equal">
      <formula>"Posible"</formula>
    </cfRule>
    <cfRule type="cellIs" dxfId="1603" priority="26" operator="equal">
      <formula>"Probable"</formula>
    </cfRule>
    <cfRule type="cellIs" dxfId="1602" priority="25" operator="equal">
      <formula>"Casi seguro"</formula>
    </cfRule>
    <cfRule type="cellIs" dxfId="1601" priority="29" operator="equal">
      <formula>"Rara Vez"</formula>
    </cfRule>
  </conditionalFormatting>
  <conditionalFormatting sqref="AT11">
    <cfRule type="cellIs" dxfId="1600" priority="83" operator="equal">
      <formula>"Mayor"</formula>
    </cfRule>
    <cfRule type="cellIs" dxfId="1599" priority="84" operator="equal">
      <formula>"Moderado"</formula>
    </cfRule>
    <cfRule type="cellIs" dxfId="1598" priority="82" operator="equal">
      <formula>"Catastrofico"</formula>
    </cfRule>
  </conditionalFormatting>
  <conditionalFormatting sqref="AT15">
    <cfRule type="cellIs" dxfId="1597" priority="59" operator="equal">
      <formula>"Mayor"</formula>
    </cfRule>
    <cfRule type="cellIs" dxfId="1596" priority="58" operator="equal">
      <formula>"Catastrofico"</formula>
    </cfRule>
    <cfRule type="cellIs" dxfId="1595" priority="60" operator="equal">
      <formula>"Moderado"</formula>
    </cfRule>
  </conditionalFormatting>
  <conditionalFormatting sqref="AT19">
    <cfRule type="cellIs" dxfId="1594" priority="6" operator="equal">
      <formula>"Mayor"</formula>
    </cfRule>
    <cfRule type="cellIs" dxfId="1593" priority="7" operator="equal">
      <formula>"Moderado"</formula>
    </cfRule>
    <cfRule type="cellIs" dxfId="1592" priority="5" operator="equal">
      <formula>"Catastrofico"</formula>
    </cfRule>
  </conditionalFormatting>
  <conditionalFormatting sqref="AT23">
    <cfRule type="cellIs" dxfId="1591" priority="24" operator="equal">
      <formula>"Moderado"</formula>
    </cfRule>
    <cfRule type="cellIs" dxfId="1590" priority="22" operator="equal">
      <formula>"Catastrofico"</formula>
    </cfRule>
    <cfRule type="cellIs" dxfId="1589" priority="23" operator="equal">
      <formula>"Mayor"</formula>
    </cfRule>
  </conditionalFormatting>
  <conditionalFormatting sqref="AU11">
    <cfRule type="cellIs" dxfId="1588" priority="81" operator="equal">
      <formula>"Bajo"</formula>
    </cfRule>
    <cfRule type="cellIs" dxfId="1587" priority="80" operator="equal">
      <formula>"Moderado"</formula>
    </cfRule>
    <cfRule type="cellIs" dxfId="1586" priority="79" operator="equal">
      <formula>"Alto"</formula>
    </cfRule>
    <cfRule type="cellIs" dxfId="1585" priority="78" operator="equal">
      <formula>"Extremo"</formula>
    </cfRule>
  </conditionalFormatting>
  <conditionalFormatting sqref="AU15">
    <cfRule type="cellIs" dxfId="1584" priority="57" operator="equal">
      <formula>"Bajo"</formula>
    </cfRule>
    <cfRule type="cellIs" dxfId="1583" priority="56" operator="equal">
      <formula>"Moderado"</formula>
    </cfRule>
    <cfRule type="cellIs" dxfId="1582" priority="55" operator="equal">
      <formula>"Alto"</formula>
    </cfRule>
    <cfRule type="cellIs" dxfId="1581" priority="54" operator="equal">
      <formula>"Extremo"</formula>
    </cfRule>
  </conditionalFormatting>
  <conditionalFormatting sqref="AU19">
    <cfRule type="cellIs" dxfId="1580" priority="1" operator="equal">
      <formula>"Extremo"</formula>
    </cfRule>
    <cfRule type="cellIs" dxfId="1579" priority="4" operator="equal">
      <formula>"Bajo"</formula>
    </cfRule>
    <cfRule type="cellIs" dxfId="1578" priority="2" operator="equal">
      <formula>"Alto"</formula>
    </cfRule>
    <cfRule type="cellIs" dxfId="1577" priority="3" operator="equal">
      <formula>"Moderado"</formula>
    </cfRule>
  </conditionalFormatting>
  <conditionalFormatting sqref="AU23">
    <cfRule type="cellIs" dxfId="1576" priority="20" operator="equal">
      <formula>"Moderado"</formula>
    </cfRule>
    <cfRule type="cellIs" dxfId="1575" priority="18" operator="equal">
      <formula>"Extremo"</formula>
    </cfRule>
    <cfRule type="cellIs" dxfId="1574" priority="21" operator="equal">
      <formula>"Bajo"</formula>
    </cfRule>
    <cfRule type="cellIs" dxfId="1573" priority="19" operator="equal">
      <formula>"Alto"</formula>
    </cfRule>
  </conditionalFormatting>
  <dataValidations count="12">
    <dataValidation type="list" allowBlank="1" showInputMessage="1" showErrorMessage="1" sqref="I11:I26" xr:uid="{00000000-0002-0000-0700-000000000000}">
      <formula1>"N/A, Mas de 1 vez al año,Al menos 1 vez en el ultimo año,Al menos 1 vez en los ultimos 2 años,Al menos 1 vez en los ultimos 5 años,No se ha presentado en los ultimos 5 años"</formula1>
    </dataValidation>
    <dataValidation type="list" allowBlank="1" showInputMessage="1" showErrorMessage="1" sqref="G11:G26" xr:uid="{00000000-0002-0000-0700-000001000000}">
      <formula1>"CORRUPCION,NA"</formula1>
    </dataValidation>
    <dataValidation type="list" allowBlank="1" showInputMessage="1" showErrorMessage="1" sqref="AG11:AG26" xr:uid="{00000000-0002-0000-0700-000002000000}">
      <formula1>"NA,El control se ejecuta de manera consistente por parte del responsable,El control se ejecuta algunas veces por parte del responsable,El control no se ejecuta por parte del responsable"</formula1>
    </dataValidation>
    <dataValidation type="list" allowBlank="1" showInputMessage="1" showErrorMessage="1" sqref="AC11:AC26" xr:uid="{00000000-0002-0000-0700-000003000000}">
      <formula1>"Completa,Incompleta,No existe,NA"</formula1>
    </dataValidation>
    <dataValidation type="list" allowBlank="1" showInputMessage="1" showErrorMessage="1" sqref="AA11:AA26" xr:uid="{00000000-0002-0000-0700-000004000000}">
      <formula1>"NA,Se investigan y resuelven oportunamente,No se investigan y resuelven oportunamente"</formula1>
    </dataValidation>
    <dataValidation type="list" allowBlank="1" showInputMessage="1" showErrorMessage="1" sqref="Y11:Y26" xr:uid="{00000000-0002-0000-0700-000005000000}">
      <formula1>"Confiable,No confiable,NA"</formula1>
    </dataValidation>
    <dataValidation type="list" allowBlank="1" showInputMessage="1" showErrorMessage="1" sqref="W11:W26" xr:uid="{00000000-0002-0000-0700-000006000000}">
      <formula1>"Prevenir, Detectar,No es control,NA"</formula1>
    </dataValidation>
    <dataValidation type="list" allowBlank="1" showInputMessage="1" showErrorMessage="1" sqref="U11:U26" xr:uid="{00000000-0002-0000-0700-000007000000}">
      <formula1>"Oportuna, Inoportuna,NA"</formula1>
    </dataValidation>
    <dataValidation type="list" allowBlank="1" showInputMessage="1" showErrorMessage="1" sqref="S11:S26" xr:uid="{00000000-0002-0000-0700-000008000000}">
      <formula1>"Adecuado, Inadecuado,NA"</formula1>
    </dataValidation>
    <dataValidation type="list" allowBlank="1" showInputMessage="1" showErrorMessage="1" sqref="Q11:Q26" xr:uid="{00000000-0002-0000-0700-000009000000}">
      <formula1>"Asignado, No Asignado,NA"</formula1>
    </dataValidation>
    <dataValidation type="list" allowBlank="1" showInputMessage="1" showErrorMessage="1" sqref="R5" xr:uid="{00000000-0002-0000-0700-00000A000000}">
      <formula1>"Estrategico,Misional,Apoyo"</formula1>
    </dataValidation>
    <dataValidation type="list" allowBlank="1" showInputMessage="1" showErrorMessage="1" sqref="AO11 AO15 AO23 AO19" xr:uid="{00000000-0002-0000-0700-00000B000000}">
      <formula1>"directamente,no disminuye"</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B75"/>
  <sheetViews>
    <sheetView zoomScale="80" zoomScaleNormal="80" workbookViewId="0">
      <selection activeCell="H11" sqref="H11:H15"/>
    </sheetView>
  </sheetViews>
  <sheetFormatPr baseColWidth="10" defaultRowHeight="15"/>
  <cols>
    <col min="1" max="1" width="6.5" customWidth="1"/>
    <col min="2" max="2" width="44.33203125" customWidth="1"/>
    <col min="3" max="4" width="4.33203125" customWidth="1"/>
    <col min="5" max="5" width="5.33203125" customWidth="1"/>
    <col min="6" max="6" width="4.33203125" customWidth="1"/>
    <col min="7" max="7" width="13.6640625" customWidth="1"/>
    <col min="8" max="8" width="42.33203125" customWidth="1"/>
    <col min="9" max="9" width="15" customWidth="1"/>
    <col min="10" max="10" width="10.5" customWidth="1"/>
    <col min="11" max="11" width="17.33203125" customWidth="1"/>
    <col min="12" max="12" width="16.5" customWidth="1"/>
    <col min="13" max="13" width="14" customWidth="1"/>
    <col min="14" max="14" width="12.6640625" customWidth="1"/>
    <col min="15" max="15" width="8.5" customWidth="1"/>
    <col min="16" max="16" width="101" customWidth="1"/>
    <col min="17" max="17" width="12.33203125" customWidth="1"/>
    <col min="18" max="18" width="5.6640625" customWidth="1"/>
    <col min="19" max="19" width="9.6640625" customWidth="1"/>
    <col min="20" max="20" width="6.6640625" customWidth="1"/>
    <col min="21" max="21" width="9.6640625" customWidth="1"/>
    <col min="22" max="22" width="6.6640625" customWidth="1"/>
    <col min="23" max="23" width="8.5" customWidth="1"/>
    <col min="24" max="24" width="6.6640625" customWidth="1"/>
    <col min="25" max="25" width="12.33203125" customWidth="1"/>
    <col min="26" max="26" width="6.6640625" customWidth="1"/>
    <col min="27" max="27" width="12.5" customWidth="1"/>
    <col min="28" max="28" width="6.33203125" customWidth="1"/>
    <col min="29" max="30" width="9.6640625" customWidth="1"/>
    <col min="31" max="31" width="8.6640625" customWidth="1"/>
    <col min="32" max="33" width="13.6640625" customWidth="1"/>
    <col min="34" max="40" width="10.6640625" customWidth="1"/>
    <col min="41" max="41" width="15.5" customWidth="1"/>
    <col min="42" max="42" width="8.5" customWidth="1"/>
    <col min="43" max="43" width="0" hidden="1" customWidth="1"/>
    <col min="44" max="44" width="8.5" customWidth="1"/>
    <col min="45" max="45" width="12" customWidth="1"/>
    <col min="46" max="46" width="13.33203125" customWidth="1"/>
    <col min="47" max="47" width="12.6640625" customWidth="1"/>
    <col min="48" max="48" width="15" customWidth="1"/>
    <col min="49" max="49" width="44.33203125" customWidth="1"/>
    <col min="50" max="50" width="13.33203125" customWidth="1"/>
    <col min="51" max="51" width="12.5" customWidth="1"/>
    <col min="52" max="52" width="72.33203125" customWidth="1"/>
    <col min="53" max="54" width="17.33203125" customWidth="1"/>
  </cols>
  <sheetData>
    <row r="1" spans="1:54" ht="16">
      <c r="A1" s="413"/>
      <c r="B1" s="413"/>
      <c r="C1" s="282" t="s">
        <v>55</v>
      </c>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414" t="s">
        <v>121</v>
      </c>
      <c r="BB1" s="415"/>
    </row>
    <row r="2" spans="1:54" ht="16">
      <c r="A2" s="413"/>
      <c r="B2" s="413"/>
      <c r="C2" s="282" t="s">
        <v>57</v>
      </c>
      <c r="D2" s="282"/>
      <c r="E2" s="282"/>
      <c r="F2" s="282"/>
      <c r="G2" s="282"/>
      <c r="H2" s="282"/>
      <c r="I2" s="282"/>
      <c r="J2" s="282"/>
      <c r="K2" s="282"/>
      <c r="L2" s="282"/>
      <c r="M2" s="282"/>
      <c r="N2" s="282"/>
      <c r="O2" s="282"/>
      <c r="P2" s="282"/>
      <c r="Q2" s="282"/>
      <c r="R2" s="282"/>
      <c r="S2" s="282"/>
      <c r="T2" s="282"/>
      <c r="U2" s="282"/>
      <c r="V2" s="282"/>
      <c r="W2" s="282"/>
      <c r="X2" s="282"/>
      <c r="Y2" s="282"/>
      <c r="Z2" s="282"/>
      <c r="AA2" s="282"/>
      <c r="AB2" s="282"/>
      <c r="AC2" s="282"/>
      <c r="AD2" s="282"/>
      <c r="AE2" s="282"/>
      <c r="AF2" s="282"/>
      <c r="AG2" s="282"/>
      <c r="AH2" s="282"/>
      <c r="AI2" s="282"/>
      <c r="AJ2" s="282"/>
      <c r="AK2" s="282"/>
      <c r="AL2" s="282"/>
      <c r="AM2" s="282"/>
      <c r="AN2" s="282"/>
      <c r="AO2" s="282"/>
      <c r="AP2" s="282"/>
      <c r="AQ2" s="282"/>
      <c r="AR2" s="282"/>
      <c r="AS2" s="282"/>
      <c r="AT2" s="282"/>
      <c r="AU2" s="282"/>
      <c r="AV2" s="282"/>
      <c r="AW2" s="282"/>
      <c r="AX2" s="282"/>
      <c r="AY2" s="282"/>
      <c r="AZ2" s="282"/>
      <c r="BA2" s="414" t="s">
        <v>122</v>
      </c>
      <c r="BB2" s="414"/>
    </row>
    <row r="3" spans="1:54" ht="16">
      <c r="A3" s="413"/>
      <c r="B3" s="413"/>
      <c r="C3" s="285" t="s">
        <v>58</v>
      </c>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7"/>
      <c r="BA3" s="414" t="s">
        <v>123</v>
      </c>
      <c r="BB3" s="414"/>
    </row>
    <row r="4" spans="1:54" ht="16">
      <c r="A4" s="413"/>
      <c r="B4" s="413"/>
      <c r="C4" s="288" t="s">
        <v>124</v>
      </c>
      <c r="D4" s="289"/>
      <c r="E4" s="289"/>
      <c r="F4" s="289"/>
      <c r="G4" s="289"/>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90"/>
      <c r="BA4" s="414" t="s">
        <v>59</v>
      </c>
      <c r="BB4" s="414"/>
    </row>
    <row r="5" spans="1:54" ht="17">
      <c r="A5" s="397" t="s">
        <v>125</v>
      </c>
      <c r="B5" s="398"/>
      <c r="C5" s="398"/>
      <c r="D5" s="398"/>
      <c r="E5" s="398"/>
      <c r="F5" s="399"/>
      <c r="G5" s="406" t="s">
        <v>60</v>
      </c>
      <c r="H5" s="407"/>
      <c r="I5" s="46" t="s">
        <v>126</v>
      </c>
      <c r="J5" s="408" t="s">
        <v>292</v>
      </c>
      <c r="K5" s="409"/>
      <c r="L5" s="409"/>
      <c r="M5" s="409"/>
      <c r="N5" s="271" t="s">
        <v>128</v>
      </c>
      <c r="O5" s="272"/>
      <c r="P5" s="8" t="s">
        <v>293</v>
      </c>
      <c r="Q5" s="47" t="s">
        <v>129</v>
      </c>
      <c r="R5" s="410" t="s">
        <v>205</v>
      </c>
      <c r="S5" s="411"/>
      <c r="T5" s="308" t="s">
        <v>61</v>
      </c>
      <c r="U5" s="309"/>
      <c r="V5" s="412"/>
      <c r="W5" s="273">
        <v>45266</v>
      </c>
      <c r="X5" s="274"/>
      <c r="Y5" s="274"/>
      <c r="Z5" s="275"/>
      <c r="AA5" s="271" t="s">
        <v>62</v>
      </c>
      <c r="AB5" s="272"/>
      <c r="AC5" s="394">
        <v>2024</v>
      </c>
      <c r="AD5" s="395"/>
      <c r="AE5" s="396"/>
      <c r="AF5" s="9"/>
      <c r="AG5" s="9"/>
      <c r="AH5" s="9"/>
      <c r="AI5" s="9"/>
      <c r="AJ5" s="9"/>
      <c r="AK5" s="9"/>
      <c r="AL5" s="9"/>
      <c r="AM5" s="9"/>
      <c r="AN5" s="9"/>
      <c r="AO5" s="9"/>
      <c r="AP5" s="9"/>
      <c r="AQ5" s="9"/>
      <c r="AR5" s="9"/>
      <c r="AS5" s="9"/>
      <c r="AT5" s="9"/>
      <c r="AU5" s="9"/>
      <c r="AV5" s="9"/>
      <c r="AW5" s="9"/>
      <c r="AX5" s="9"/>
      <c r="AY5" s="9"/>
      <c r="AZ5" s="9"/>
      <c r="BA5" s="9"/>
      <c r="BB5" s="10"/>
    </row>
    <row r="6" spans="1:54" ht="16">
      <c r="A6" s="397" t="s">
        <v>131</v>
      </c>
      <c r="B6" s="398"/>
      <c r="C6" s="398"/>
      <c r="D6" s="398"/>
      <c r="E6" s="398"/>
      <c r="F6" s="399"/>
      <c r="G6" s="406" t="s">
        <v>294</v>
      </c>
      <c r="H6" s="506"/>
      <c r="I6" s="506"/>
      <c r="J6" s="506"/>
      <c r="K6" s="506"/>
      <c r="L6" s="506"/>
      <c r="M6" s="506"/>
      <c r="N6" s="506"/>
      <c r="O6" s="407"/>
      <c r="P6" s="48" t="s">
        <v>133</v>
      </c>
      <c r="Q6" s="403"/>
      <c r="R6" s="404"/>
      <c r="S6" s="404"/>
      <c r="T6" s="404"/>
      <c r="U6" s="404"/>
      <c r="V6" s="404"/>
      <c r="W6" s="404"/>
      <c r="X6" s="404"/>
      <c r="Y6" s="404"/>
      <c r="Z6" s="404"/>
      <c r="AA6" s="404"/>
      <c r="AB6" s="404"/>
      <c r="AC6" s="404"/>
      <c r="AD6" s="404"/>
      <c r="AE6" s="405"/>
      <c r="AF6" s="49"/>
      <c r="AG6" s="49"/>
      <c r="AH6" s="49"/>
      <c r="AI6" s="49"/>
      <c r="AJ6" s="49"/>
      <c r="AK6" s="49"/>
      <c r="AL6" s="49"/>
      <c r="AM6" s="49"/>
      <c r="AN6" s="49"/>
      <c r="AO6" s="49"/>
      <c r="AP6" s="49"/>
      <c r="AQ6" s="49"/>
      <c r="AR6" s="49"/>
      <c r="AS6" s="49"/>
      <c r="AT6" s="49"/>
      <c r="AU6" s="49"/>
      <c r="AV6" s="49"/>
      <c r="AW6" s="49"/>
      <c r="AX6" s="49"/>
      <c r="AY6" s="49"/>
      <c r="AZ6" s="49"/>
      <c r="BA6" s="49"/>
      <c r="BB6" s="50"/>
    </row>
    <row r="7" spans="1:54" ht="16">
      <c r="A7" s="291" t="s">
        <v>37</v>
      </c>
      <c r="B7" s="295" t="s">
        <v>38</v>
      </c>
      <c r="C7" s="296"/>
      <c r="D7" s="296"/>
      <c r="E7" s="296"/>
      <c r="F7" s="296"/>
      <c r="G7" s="296"/>
      <c r="H7" s="297"/>
      <c r="I7" s="307" t="s">
        <v>39</v>
      </c>
      <c r="J7" s="307"/>
      <c r="K7" s="307"/>
      <c r="L7" s="295" t="s">
        <v>40</v>
      </c>
      <c r="M7" s="296"/>
      <c r="N7" s="296"/>
      <c r="O7" s="308" t="s">
        <v>0</v>
      </c>
      <c r="P7" s="309"/>
      <c r="Q7" s="309"/>
      <c r="R7" s="309"/>
      <c r="S7" s="309"/>
      <c r="T7" s="309"/>
      <c r="U7" s="309"/>
      <c r="V7" s="309"/>
      <c r="W7" s="309"/>
      <c r="X7" s="309"/>
      <c r="Y7" s="309"/>
      <c r="Z7" s="309"/>
      <c r="AA7" s="309"/>
      <c r="AB7" s="309"/>
      <c r="AC7" s="309"/>
      <c r="AD7" s="309"/>
      <c r="AE7" s="309"/>
      <c r="AF7" s="309"/>
      <c r="AG7" s="309"/>
      <c r="AH7" s="309"/>
      <c r="AI7" s="309"/>
      <c r="AJ7" s="309"/>
      <c r="AK7" s="309"/>
      <c r="AL7" s="309"/>
      <c r="AM7" s="309"/>
      <c r="AN7" s="309"/>
      <c r="AO7" s="309"/>
      <c r="AP7" s="309"/>
      <c r="AQ7" s="309"/>
      <c r="AR7" s="309"/>
      <c r="AS7" s="307" t="s">
        <v>27</v>
      </c>
      <c r="AT7" s="307" t="s">
        <v>28</v>
      </c>
      <c r="AU7" s="307" t="s">
        <v>29</v>
      </c>
      <c r="AV7" s="307" t="s">
        <v>30</v>
      </c>
      <c r="AW7" s="291" t="s">
        <v>31</v>
      </c>
      <c r="AX7" s="291" t="s">
        <v>32</v>
      </c>
      <c r="AY7" s="291" t="s">
        <v>33</v>
      </c>
      <c r="AZ7" s="291" t="s">
        <v>34</v>
      </c>
      <c r="BA7" s="291" t="s">
        <v>35</v>
      </c>
      <c r="BB7" s="291" t="s">
        <v>36</v>
      </c>
    </row>
    <row r="8" spans="1:54">
      <c r="A8" s="292"/>
      <c r="B8" s="298"/>
      <c r="C8" s="299"/>
      <c r="D8" s="299"/>
      <c r="E8" s="299"/>
      <c r="F8" s="299"/>
      <c r="G8" s="299"/>
      <c r="H8" s="300"/>
      <c r="I8" s="307"/>
      <c r="J8" s="307"/>
      <c r="K8" s="307"/>
      <c r="L8" s="298"/>
      <c r="M8" s="299"/>
      <c r="N8" s="299"/>
      <c r="O8" s="294" t="s">
        <v>1</v>
      </c>
      <c r="P8" s="294" t="s">
        <v>2</v>
      </c>
      <c r="Q8" s="295" t="s">
        <v>3</v>
      </c>
      <c r="R8" s="296"/>
      <c r="S8" s="296"/>
      <c r="T8" s="296"/>
      <c r="U8" s="296"/>
      <c r="V8" s="296"/>
      <c r="W8" s="296"/>
      <c r="X8" s="296"/>
      <c r="Y8" s="296"/>
      <c r="Z8" s="296"/>
      <c r="AA8" s="296"/>
      <c r="AB8" s="296"/>
      <c r="AC8" s="296"/>
      <c r="AD8" s="296"/>
      <c r="AE8" s="296"/>
      <c r="AF8" s="296"/>
      <c r="AG8" s="296"/>
      <c r="AH8" s="296"/>
      <c r="AI8" s="296"/>
      <c r="AJ8" s="296"/>
      <c r="AK8" s="296"/>
      <c r="AL8" s="296"/>
      <c r="AM8" s="296"/>
      <c r="AN8" s="296"/>
      <c r="AO8" s="297"/>
      <c r="AP8" s="301" t="s">
        <v>4</v>
      </c>
      <c r="AQ8" s="291" t="s">
        <v>5</v>
      </c>
      <c r="AR8" s="304" t="s">
        <v>6</v>
      </c>
      <c r="AS8" s="307"/>
      <c r="AT8" s="307"/>
      <c r="AU8" s="307"/>
      <c r="AV8" s="307"/>
      <c r="AW8" s="292"/>
      <c r="AX8" s="292"/>
      <c r="AY8" s="292"/>
      <c r="AZ8" s="292"/>
      <c r="BA8" s="292"/>
      <c r="BB8" s="292"/>
    </row>
    <row r="9" spans="1:54">
      <c r="A9" s="292"/>
      <c r="B9" s="291" t="s">
        <v>41</v>
      </c>
      <c r="C9" s="390" t="s">
        <v>42</v>
      </c>
      <c r="D9" s="391"/>
      <c r="E9" s="391"/>
      <c r="F9" s="391"/>
      <c r="G9" s="392"/>
      <c r="H9" s="393" t="s">
        <v>43</v>
      </c>
      <c r="I9" s="291" t="s">
        <v>44</v>
      </c>
      <c r="J9" s="291" t="s">
        <v>45</v>
      </c>
      <c r="K9" s="291" t="s">
        <v>46</v>
      </c>
      <c r="L9" s="291" t="s">
        <v>47</v>
      </c>
      <c r="M9" s="291" t="s">
        <v>28</v>
      </c>
      <c r="N9" s="291" t="s">
        <v>48</v>
      </c>
      <c r="O9" s="294"/>
      <c r="P9" s="294"/>
      <c r="Q9" s="298"/>
      <c r="R9" s="299"/>
      <c r="S9" s="299"/>
      <c r="T9" s="299"/>
      <c r="U9" s="299"/>
      <c r="V9" s="299"/>
      <c r="W9" s="299"/>
      <c r="X9" s="299"/>
      <c r="Y9" s="299"/>
      <c r="Z9" s="299"/>
      <c r="AA9" s="299"/>
      <c r="AB9" s="299"/>
      <c r="AC9" s="299"/>
      <c r="AD9" s="299"/>
      <c r="AE9" s="299"/>
      <c r="AF9" s="299"/>
      <c r="AG9" s="299"/>
      <c r="AH9" s="299"/>
      <c r="AI9" s="299"/>
      <c r="AJ9" s="299"/>
      <c r="AK9" s="299"/>
      <c r="AL9" s="299"/>
      <c r="AM9" s="299"/>
      <c r="AN9" s="299"/>
      <c r="AO9" s="300"/>
      <c r="AP9" s="302"/>
      <c r="AQ9" s="292"/>
      <c r="AR9" s="305"/>
      <c r="AS9" s="307"/>
      <c r="AT9" s="307"/>
      <c r="AU9" s="307"/>
      <c r="AV9" s="307"/>
      <c r="AW9" s="292"/>
      <c r="AX9" s="292"/>
      <c r="AY9" s="292"/>
      <c r="AZ9" s="292"/>
      <c r="BA9" s="292"/>
      <c r="BB9" s="292"/>
    </row>
    <row r="10" spans="1:54" ht="134">
      <c r="A10" s="292"/>
      <c r="B10" s="292"/>
      <c r="C10" s="52" t="s">
        <v>49</v>
      </c>
      <c r="D10" s="52" t="s">
        <v>50</v>
      </c>
      <c r="E10" s="52" t="s">
        <v>51</v>
      </c>
      <c r="F10" s="52" t="s">
        <v>52</v>
      </c>
      <c r="G10" s="53" t="s">
        <v>53</v>
      </c>
      <c r="H10" s="393"/>
      <c r="I10" s="293"/>
      <c r="J10" s="293"/>
      <c r="K10" s="293"/>
      <c r="L10" s="293"/>
      <c r="M10" s="293"/>
      <c r="N10" s="293"/>
      <c r="O10" s="294"/>
      <c r="P10" s="294"/>
      <c r="Q10" s="13" t="s">
        <v>7</v>
      </c>
      <c r="R10" s="13" t="s">
        <v>8</v>
      </c>
      <c r="S10" s="13" t="s">
        <v>9</v>
      </c>
      <c r="T10" s="13" t="s">
        <v>8</v>
      </c>
      <c r="U10" s="13" t="s">
        <v>10</v>
      </c>
      <c r="V10" s="13" t="s">
        <v>8</v>
      </c>
      <c r="W10" s="13" t="s">
        <v>11</v>
      </c>
      <c r="X10" s="13" t="s">
        <v>8</v>
      </c>
      <c r="Y10" s="13" t="s">
        <v>12</v>
      </c>
      <c r="Z10" s="13" t="s">
        <v>8</v>
      </c>
      <c r="AA10" s="14" t="s">
        <v>13</v>
      </c>
      <c r="AB10" s="13" t="s">
        <v>8</v>
      </c>
      <c r="AC10" s="14" t="s">
        <v>14</v>
      </c>
      <c r="AD10" s="13" t="s">
        <v>8</v>
      </c>
      <c r="AE10" s="13" t="s">
        <v>15</v>
      </c>
      <c r="AF10" s="15" t="s">
        <v>16</v>
      </c>
      <c r="AG10" s="15" t="s">
        <v>17</v>
      </c>
      <c r="AH10" s="15" t="s">
        <v>18</v>
      </c>
      <c r="AI10" s="15" t="s">
        <v>19</v>
      </c>
      <c r="AJ10" s="15" t="s">
        <v>20</v>
      </c>
      <c r="AK10" s="15" t="s">
        <v>21</v>
      </c>
      <c r="AL10" s="15" t="s">
        <v>22</v>
      </c>
      <c r="AM10" s="15" t="s">
        <v>23</v>
      </c>
      <c r="AN10" s="13" t="s">
        <v>24</v>
      </c>
      <c r="AO10" s="15" t="s">
        <v>25</v>
      </c>
      <c r="AP10" s="303"/>
      <c r="AQ10" s="293"/>
      <c r="AR10" s="306"/>
      <c r="AS10" s="307"/>
      <c r="AT10" s="307"/>
      <c r="AU10" s="307"/>
      <c r="AV10" s="307"/>
      <c r="AW10" s="293"/>
      <c r="AX10" s="293"/>
      <c r="AY10" s="293"/>
      <c r="AZ10" s="293"/>
      <c r="BA10" s="293"/>
      <c r="BB10" s="293"/>
    </row>
    <row r="11" spans="1:54" ht="96">
      <c r="A11" s="310">
        <v>1</v>
      </c>
      <c r="B11" s="507" t="s">
        <v>295</v>
      </c>
      <c r="C11" s="508" t="s">
        <v>89</v>
      </c>
      <c r="D11" s="508" t="s">
        <v>89</v>
      </c>
      <c r="E11" s="508" t="s">
        <v>89</v>
      </c>
      <c r="F11" s="508" t="s">
        <v>89</v>
      </c>
      <c r="G11" s="509" t="s">
        <v>54</v>
      </c>
      <c r="H11" s="512" t="s">
        <v>296</v>
      </c>
      <c r="I11" s="513" t="s">
        <v>297</v>
      </c>
      <c r="J11" s="514">
        <f>IF(I11="","",IF(I11="Mas de 1 vez al año",5,IF(I11="Al menos 1 vez en el ultimo año",4,IF(I11="Al menos 1 vez en los ultimos 2 años",3,IF(I11="Al menos 1 vez en los ultimos 5 años",2,IF(I11="No se ha presentado en los ultimos 5 años",1,))))))</f>
        <v>4</v>
      </c>
      <c r="K11" s="515" t="str">
        <f>IF(J11&lt;=0,"",IF(J11&lt;=1,"Rara Vez",IF(J11&lt;=2,"Improbable",IF(J11&lt;=3,"Posible",IF(J11&lt;=4,"Probable","Casi seguro")))))</f>
        <v>Probable</v>
      </c>
      <c r="L11" s="544">
        <f>+'[9]PREGUNTAS DE IMPACTO'!C23</f>
        <v>17</v>
      </c>
      <c r="M11" s="535" t="str">
        <f>IF(L11&lt;=0,"",IF(L11&lt;=5,"Moderado",IF(L11&lt;=11,"Mayor",IF(L11&lt;=20,"Catastrofico","Catastrofico"))))</f>
        <v>Catastrofico</v>
      </c>
      <c r="N11" s="545" t="str">
        <f>IF(OR(AND(K11="RaraVez",M11="Insignificante"),AND(K11="Rara Vez",M11="Menor"),AND(K11="Improbable",M11="Insignificante"),AND(K11="Improbable",M11="Menor")),"Bajo",IF(OR(AND(K11="Rara Vez",M11="Moderado"),AND(K11="Improbable",M11="Moderado"),AND(K11="Posible",M11="Menor"),AND(K11="Probable",M11="Insignificante")),"Moderado",IF(OR(AND(K11="Rara Vez",M11="Mayor"),AND(K11="Improbable",M11="Mayor"),AND(K11="Posible",M11="Moderado"),AND(K11="Probable",M11="Moderado"),AND(K11="Probable",M11="Menor"),AND(K11="Casi seguro",M11="Insignificante"),AND(K11="Casi seguro",M11="Menor")),"Alto",IF(OR(AND(K11="Rara Vez",M11="Catastrofico"),AND(K11="Improbable",M11="Catastrofico"),AND(K11="Posible",M11="Catastrofico"),AND(K11="Posible",M11="Mayor"),AND(K11="Probable",M11="Catastrofico"),AND(K11="Probable",M11="Mayor"),AND(K11="Casi seguro",M11="Moderado"),AND(K11="Casi seguro",M11="Mayor"),AND(K11="Casi seguro",M11="Catastrofico")),"Extremo",""))))</f>
        <v>Extremo</v>
      </c>
      <c r="O11" s="89">
        <v>1</v>
      </c>
      <c r="P11" s="90" t="s">
        <v>298</v>
      </c>
      <c r="Q11" s="91" t="s">
        <v>67</v>
      </c>
      <c r="R11" s="89">
        <f>IF(Q11="","",IF(Q11="Asignado",15,IF(Q11="No Asigando",0,)))</f>
        <v>15</v>
      </c>
      <c r="S11" s="91" t="s">
        <v>68</v>
      </c>
      <c r="T11" s="92">
        <f>IF(S11="","",IF(S11="Adecuado",15,IF(S11="inadecuado",0,)))</f>
        <v>15</v>
      </c>
      <c r="U11" s="91" t="s">
        <v>69</v>
      </c>
      <c r="V11" s="92">
        <f>IF(U11="","",IF(U11="Oportuna",15,IF(U11="inoportuna",0,)))</f>
        <v>15</v>
      </c>
      <c r="W11" s="91" t="s">
        <v>70</v>
      </c>
      <c r="X11" s="92">
        <f>IF(W11="","",IF(W11="Prevenir",15,IF(W11="Detectar",10,IF(W11="No es control",0,))))</f>
        <v>15</v>
      </c>
      <c r="Y11" s="91" t="s">
        <v>71</v>
      </c>
      <c r="Z11" s="92">
        <f>IF(Y11="","",IF(Y11="Confiable",15,IF(Y11="No confiable",0,)))</f>
        <v>15</v>
      </c>
      <c r="AA11" s="91" t="s">
        <v>72</v>
      </c>
      <c r="AB11" s="92">
        <f>IF(AA11="","",IF(AA11="Se investigan y resuelven oportunamente",15,IF(AA11="Nose investigan y resuelven oportunamente",0,)))</f>
        <v>15</v>
      </c>
      <c r="AC11" s="91" t="s">
        <v>73</v>
      </c>
      <c r="AD11" s="92">
        <f>IF(AC11="","",IF(AC11="Completa",10,IF(AC11="Incompleta,No existe",5,)))</f>
        <v>10</v>
      </c>
      <c r="AE11" s="92">
        <f>+R11+T11+V11+X11+Z11+AB11+AD11</f>
        <v>100</v>
      </c>
      <c r="AF11" s="89" t="str">
        <f>IF(AE11&lt;=0,"",IF(AE11=0,"NA",IF(AE11&lt;=85,"Debil",IF(AE11&lt;=95,"Moderado",IF(AE11&lt;=100,"Fuerte","Fuerte")))))</f>
        <v>Fuerte</v>
      </c>
      <c r="AG11" s="93" t="s">
        <v>74</v>
      </c>
      <c r="AH11" s="89" t="str">
        <f>IF(AG11="","",IF(AG11="El control no se ejecuta por parte del responsable","Debil",IF(AG11="El control se ejecuta algunas veces por parte del responsable","Moderado",IF(AG11="El control se ejecuta de manera consistente por parte del responsable","Fuerte",IF(AG11="NA","NA","""")))))</f>
        <v>Fuerte</v>
      </c>
      <c r="AI11" s="94" t="str">
        <f t="shared" ref="AI11:AI74" si="0">IF(OR(AND(AF11="Fuerte",AH11="Fuerte")),"Fuerte",IF(OR(AND(AF11="Fuerte",AH11="Moderado")),"Moderado",IF(OR(AND(AF11="Fuerte",AH11="Debil")),"Debil",IF(OR(AND(AF11="Moderado",AH11="Fuerte")),"Moderado",IF(OR(AND(AF11="Moderado",AH11="Moderado")),"Moderado",IF(OR(AND(AF11="Moderado",AH11="Debil")),"Debil",IF(OR(AND(AF11="Debil",AH11="Fuerte")),"Debil",IF(OR(AND(AF11="Debil",AH11="Moderado")),"Debil",IF(OR(AND(AF11="Debil",AH11="Debil")),"Debil",IF(OR(AND(AH11="NA")),"NA"))))))))))</f>
        <v>Fuerte</v>
      </c>
      <c r="AJ11" s="95">
        <f>IF(AI11="","",IF(AI11="Fuerte",100,IF(AI11="Moderado",50,IF(AI11="Debil",0,))))</f>
        <v>100</v>
      </c>
      <c r="AK11" s="89" t="str">
        <f t="shared" ref="AK11:AK74" si="1">IF(OR(AND(AI11="Fuerte")),"No",IF(OR(AND(AI11="Moderado")),"Si",IF(OR(AND(AI11="Debil")),"Si",IF(OR(AND(AI11="NA")),"NA"))))</f>
        <v>No</v>
      </c>
      <c r="AL11" s="508">
        <f>COUNTA(O11,O12,O13,O14,O15)</f>
        <v>1</v>
      </c>
      <c r="AM11" s="514">
        <f>(+AJ11+AJ12+AJ13+AJ14+AJ15)/AL11</f>
        <v>100</v>
      </c>
      <c r="AN11" s="508" t="str">
        <f>IF(AM11&lt;0,"",IF(AM11&lt;50,"Debil",IF(AM11&lt;=99,"Moderado",IF(AM11&lt;=100,"Fuerte","Fuerte"))))</f>
        <v>Fuerte</v>
      </c>
      <c r="AO11" s="535" t="s">
        <v>26</v>
      </c>
      <c r="AP11" s="536" t="str">
        <f>IF(OR(AND(AN11="Fuerte",AO11="directamente")),"2",IF(OR(AND(AN11="Fuerte",AO11="no disminuye")),"0",IF(OR(AND(AN11="Moderado",AO11="directamente")),"1",IF(OR(AND(AN11="Moderado",AO11="no disminuye")),"0",IF(OR(AND(AN11="Debil",AO11="directamente")),"0",IF(OR(AND(AN11="Debil",AO11="no disminuye")),"0",""))))))</f>
        <v>2</v>
      </c>
      <c r="AQ11" s="539">
        <f>+J11-AP11</f>
        <v>2</v>
      </c>
      <c r="AR11" s="541">
        <f>+J11-AP11</f>
        <v>2</v>
      </c>
      <c r="AS11" s="535" t="str">
        <f>IF(AQ11&lt;-1,"",IF(AQ11&lt;=1,"Rara Vez",IF(AQ11&lt;=2,"Improbable",IF(AQ11&lt;=3,"Posible",IF(AQ11&lt;=4,"Probable","Casi seguro")))))</f>
        <v>Improbable</v>
      </c>
      <c r="AT11" s="535" t="str">
        <f>IF(L11&lt;=0,"",IF(L11&lt;=5,"Moderado",IF(L11&lt;=11,"Mayor",IF(L11&lt;=20,"Catastrofico","Catastrofico"))))</f>
        <v>Catastrofico</v>
      </c>
      <c r="AU11" s="522" t="str">
        <f>IF(OR(AND(AS11="RaraVez",AT11="Insignificante"),AND(AS11="Rara Vez",AT11="Menor"),AND(AS11="Improbable",AT11="Insignificante"),AND(AS11="Improbable",AT11="Menor")),"Bajo",IF(OR(AND(AS11="Rara Vez",AT11="Moderado"),AND(AS11="Improbable",AT11="Moderado"),AND(AS11="Posible",AT11="Menor"),AND(AS11="Probable",AT11="Insignificante")),"Moderado",IF(OR(AND(AS11="Rara Vez",AT11="Mayor"),AND(AS11="Improbable",AT11="Mayor"),AND(AS11="Posible",AT11="Moderado"),AND(AS11="Probable",AT11="Moderado"),AND(AS11="Probable",AT11="Menor"),AND(AS11="Casi seguro",AT11="Insignificante"),AND(AS11="Casi seguro",AT11="Menor")),"Alto",IF(OR(AND(AS11="Rara Vez",AT11="Catastrofico"),AND(AS11="Improbable",AT11="Catastrofico"),AND(AS11="Posible",AT11="Catastrofico"),AND(AS11="Posible",AT11="Mayor"),AND(AS11="Probable",AT11="Catastrofico"),AND(AS11="Probable",AT11="Mayor"),AND(AS11="Casi seguro",AT11="Moderado"),AND(AS11="Casi seguro",AT11="Mayor"),AND(AS11="Casi seguro",AT11="Catastrofico")),"Extremo",""))))</f>
        <v>Extremo</v>
      </c>
      <c r="AV11" s="525" t="str">
        <f>IF(AU11="","",IF(AU11="Extremo","Evitar el riesgo",IF(AU11="Alto","Compartir el riesgo",IF(AU11="Moderado","Reducir el riesgo",IF(AU11="Bajo","Reducir el riesgo")))))</f>
        <v>Evitar el riesgo</v>
      </c>
      <c r="AW11" s="528" t="s">
        <v>299</v>
      </c>
      <c r="AX11" s="531">
        <v>45292</v>
      </c>
      <c r="AY11" s="531">
        <v>45657</v>
      </c>
      <c r="AZ11" s="532" t="s">
        <v>300</v>
      </c>
      <c r="BA11" s="519" t="s">
        <v>301</v>
      </c>
      <c r="BB11" s="516" t="s">
        <v>302</v>
      </c>
    </row>
    <row r="12" spans="1:54">
      <c r="A12" s="310"/>
      <c r="B12" s="507"/>
      <c r="C12" s="508"/>
      <c r="D12" s="508"/>
      <c r="E12" s="508"/>
      <c r="F12" s="508"/>
      <c r="G12" s="510"/>
      <c r="H12" s="512"/>
      <c r="I12" s="513"/>
      <c r="J12" s="514"/>
      <c r="K12" s="515"/>
      <c r="L12" s="544"/>
      <c r="M12" s="535"/>
      <c r="N12" s="545"/>
      <c r="O12" s="96"/>
      <c r="P12" s="97"/>
      <c r="Q12" s="91" t="s">
        <v>63</v>
      </c>
      <c r="R12" s="96">
        <f t="shared" ref="R12:R15" si="2">IF(Q12="","",IF(Q12="Asignado",15,IF(Q12="No Asigando",0,)))</f>
        <v>0</v>
      </c>
      <c r="S12" s="91" t="s">
        <v>63</v>
      </c>
      <c r="T12" s="98">
        <f t="shared" ref="T12:T15" si="3">IF(S12="","",IF(S12="Adecuado",15,IF(S12="inadecuado",0,)))</f>
        <v>0</v>
      </c>
      <c r="U12" s="91" t="s">
        <v>63</v>
      </c>
      <c r="V12" s="98">
        <f t="shared" ref="V12:V15" si="4">IF(U12="","",IF(U12="Oportuna",15,IF(U12="inoportuna",0,)))</f>
        <v>0</v>
      </c>
      <c r="W12" s="91" t="s">
        <v>63</v>
      </c>
      <c r="X12" s="98">
        <f t="shared" ref="X12:X15" si="5">IF(W12="","",IF(W12="Prevenir",15,IF(W12="Detectar",10,IF(W12="No es control",0,))))</f>
        <v>0</v>
      </c>
      <c r="Y12" s="91" t="s">
        <v>63</v>
      </c>
      <c r="Z12" s="98">
        <f t="shared" ref="Z12:Z15" si="6">IF(Y12="","",IF(Y12="Confiable",15,IF(Y12="No confiable",0,)))</f>
        <v>0</v>
      </c>
      <c r="AA12" s="91" t="s">
        <v>63</v>
      </c>
      <c r="AB12" s="98">
        <f t="shared" ref="AB12:AB15" si="7">IF(AA12="","",IF(AA12="Se investigan y resuelven oportunamente",15,IF(AA12="Nose investigan y resuelven oportunamente",0,)))</f>
        <v>0</v>
      </c>
      <c r="AC12" s="91" t="s">
        <v>63</v>
      </c>
      <c r="AD12" s="98">
        <f t="shared" ref="AD12:AD15" si="8">IF(AC12="","",IF(AC12="Completa",10,IF(AC12="Incompleta,No existe",5,)))</f>
        <v>0</v>
      </c>
      <c r="AE12" s="98">
        <f t="shared" ref="AE12:AE15" si="9">+R12+T12+V12+X12+Z12+AB12+AD12</f>
        <v>0</v>
      </c>
      <c r="AF12" s="96" t="str">
        <f t="shared" ref="AF12:AF15" si="10">IF(AE12&lt;=0,"",IF(AE12=0,"NA",IF(AE12&lt;=85,"Debil",IF(AE12&lt;=95,"Moderado",IF(AE12&lt;=100,"Fuerte","Fuerte")))))</f>
        <v/>
      </c>
      <c r="AG12" s="93" t="s">
        <v>63</v>
      </c>
      <c r="AH12" s="96" t="str">
        <f t="shared" ref="AH12:AH15" si="11">IF(AG12="","",IF(AG12="El control no se ejecuta por parte del responsable","Debil",IF(AG12="El control se ejecuta algunas veces por parte del responsable","Moderado",IF(AG12="El control se ejecuta de manera consistente por parte del responsable","Fuerte",IF(AG12="NA","NA","""")))))</f>
        <v>NA</v>
      </c>
      <c r="AI12" s="99" t="str">
        <f t="shared" si="0"/>
        <v>NA</v>
      </c>
      <c r="AJ12" s="100">
        <f t="shared" ref="AJ12:AJ15" si="12">IF(AI12="","",IF(AI12="Fuerte",100,IF(AI12="Moderado",50,IF(AI12="Debil",0,))))</f>
        <v>0</v>
      </c>
      <c r="AK12" s="96" t="str">
        <f t="shared" si="1"/>
        <v>NA</v>
      </c>
      <c r="AL12" s="508"/>
      <c r="AM12" s="514"/>
      <c r="AN12" s="508"/>
      <c r="AO12" s="535"/>
      <c r="AP12" s="537"/>
      <c r="AQ12" s="540"/>
      <c r="AR12" s="542"/>
      <c r="AS12" s="535"/>
      <c r="AT12" s="535"/>
      <c r="AU12" s="523"/>
      <c r="AV12" s="526" t="str">
        <f t="shared" ref="AV12:AV15" si="13">IF(AU12="","",IF(AU12="El control no se ejecuta por parte del responsable","Debil",IF(AU12="El control se ejecuta algunas veces por parte del responsable","Moderado",IF(AU12="El control se ejecuta de manera consistente por parte del responsable","Fuerte","Fuerte"))))</f>
        <v/>
      </c>
      <c r="AW12" s="529"/>
      <c r="AX12" s="520"/>
      <c r="AY12" s="520"/>
      <c r="AZ12" s="533"/>
      <c r="BA12" s="520"/>
      <c r="BB12" s="517"/>
    </row>
    <row r="13" spans="1:54">
      <c r="A13" s="310"/>
      <c r="B13" s="507"/>
      <c r="C13" s="508"/>
      <c r="D13" s="508"/>
      <c r="E13" s="508"/>
      <c r="F13" s="508"/>
      <c r="G13" s="510"/>
      <c r="H13" s="512"/>
      <c r="I13" s="513"/>
      <c r="J13" s="514"/>
      <c r="K13" s="515"/>
      <c r="L13" s="544"/>
      <c r="M13" s="535"/>
      <c r="N13" s="545"/>
      <c r="O13" s="96"/>
      <c r="P13" s="96"/>
      <c r="Q13" s="91" t="s">
        <v>63</v>
      </c>
      <c r="R13" s="96">
        <f t="shared" si="2"/>
        <v>0</v>
      </c>
      <c r="S13" s="91" t="s">
        <v>63</v>
      </c>
      <c r="T13" s="98">
        <f t="shared" si="3"/>
        <v>0</v>
      </c>
      <c r="U13" s="91" t="s">
        <v>63</v>
      </c>
      <c r="V13" s="98">
        <f t="shared" si="4"/>
        <v>0</v>
      </c>
      <c r="W13" s="91" t="s">
        <v>63</v>
      </c>
      <c r="X13" s="98">
        <f t="shared" si="5"/>
        <v>0</v>
      </c>
      <c r="Y13" s="91" t="s">
        <v>63</v>
      </c>
      <c r="Z13" s="98">
        <f t="shared" si="6"/>
        <v>0</v>
      </c>
      <c r="AA13" s="91" t="s">
        <v>63</v>
      </c>
      <c r="AB13" s="98">
        <f t="shared" si="7"/>
        <v>0</v>
      </c>
      <c r="AC13" s="91" t="s">
        <v>63</v>
      </c>
      <c r="AD13" s="98">
        <f t="shared" si="8"/>
        <v>0</v>
      </c>
      <c r="AE13" s="98">
        <f t="shared" si="9"/>
        <v>0</v>
      </c>
      <c r="AF13" s="96" t="str">
        <f t="shared" si="10"/>
        <v/>
      </c>
      <c r="AG13" s="93" t="s">
        <v>63</v>
      </c>
      <c r="AH13" s="96" t="str">
        <f t="shared" si="11"/>
        <v>NA</v>
      </c>
      <c r="AI13" s="99" t="str">
        <f t="shared" si="0"/>
        <v>NA</v>
      </c>
      <c r="AJ13" s="100">
        <f t="shared" si="12"/>
        <v>0</v>
      </c>
      <c r="AK13" s="96" t="str">
        <f t="shared" si="1"/>
        <v>NA</v>
      </c>
      <c r="AL13" s="508"/>
      <c r="AM13" s="514"/>
      <c r="AN13" s="508"/>
      <c r="AO13" s="535"/>
      <c r="AP13" s="537"/>
      <c r="AQ13" s="540"/>
      <c r="AR13" s="542"/>
      <c r="AS13" s="535"/>
      <c r="AT13" s="535"/>
      <c r="AU13" s="523"/>
      <c r="AV13" s="526" t="str">
        <f t="shared" si="13"/>
        <v/>
      </c>
      <c r="AW13" s="529"/>
      <c r="AX13" s="520"/>
      <c r="AY13" s="520"/>
      <c r="AZ13" s="533"/>
      <c r="BA13" s="520"/>
      <c r="BB13" s="517"/>
    </row>
    <row r="14" spans="1:54">
      <c r="A14" s="310"/>
      <c r="B14" s="507"/>
      <c r="C14" s="508"/>
      <c r="D14" s="508"/>
      <c r="E14" s="508"/>
      <c r="F14" s="508"/>
      <c r="G14" s="510"/>
      <c r="H14" s="512"/>
      <c r="I14" s="513"/>
      <c r="J14" s="514"/>
      <c r="K14" s="515"/>
      <c r="L14" s="544"/>
      <c r="M14" s="535"/>
      <c r="N14" s="545"/>
      <c r="O14" s="96"/>
      <c r="P14" s="96"/>
      <c r="Q14" s="91" t="s">
        <v>63</v>
      </c>
      <c r="R14" s="96">
        <f t="shared" si="2"/>
        <v>0</v>
      </c>
      <c r="S14" s="91" t="s">
        <v>63</v>
      </c>
      <c r="T14" s="98">
        <f t="shared" si="3"/>
        <v>0</v>
      </c>
      <c r="U14" s="91" t="s">
        <v>63</v>
      </c>
      <c r="V14" s="98">
        <f t="shared" si="4"/>
        <v>0</v>
      </c>
      <c r="W14" s="91" t="s">
        <v>63</v>
      </c>
      <c r="X14" s="98">
        <f t="shared" si="5"/>
        <v>0</v>
      </c>
      <c r="Y14" s="91" t="s">
        <v>63</v>
      </c>
      <c r="Z14" s="98">
        <f t="shared" si="6"/>
        <v>0</v>
      </c>
      <c r="AA14" s="91" t="s">
        <v>63</v>
      </c>
      <c r="AB14" s="98">
        <f t="shared" si="7"/>
        <v>0</v>
      </c>
      <c r="AC14" s="91" t="s">
        <v>63</v>
      </c>
      <c r="AD14" s="98">
        <f t="shared" si="8"/>
        <v>0</v>
      </c>
      <c r="AE14" s="98">
        <f t="shared" si="9"/>
        <v>0</v>
      </c>
      <c r="AF14" s="96" t="str">
        <f t="shared" si="10"/>
        <v/>
      </c>
      <c r="AG14" s="93" t="s">
        <v>63</v>
      </c>
      <c r="AH14" s="96" t="str">
        <f t="shared" si="11"/>
        <v>NA</v>
      </c>
      <c r="AI14" s="99" t="str">
        <f t="shared" si="0"/>
        <v>NA</v>
      </c>
      <c r="AJ14" s="100">
        <f t="shared" si="12"/>
        <v>0</v>
      </c>
      <c r="AK14" s="96" t="str">
        <f t="shared" si="1"/>
        <v>NA</v>
      </c>
      <c r="AL14" s="508"/>
      <c r="AM14" s="514"/>
      <c r="AN14" s="508"/>
      <c r="AO14" s="535"/>
      <c r="AP14" s="537"/>
      <c r="AQ14" s="540"/>
      <c r="AR14" s="542"/>
      <c r="AS14" s="535"/>
      <c r="AT14" s="535"/>
      <c r="AU14" s="523"/>
      <c r="AV14" s="526" t="str">
        <f t="shared" si="13"/>
        <v/>
      </c>
      <c r="AW14" s="529"/>
      <c r="AX14" s="520"/>
      <c r="AY14" s="520"/>
      <c r="AZ14" s="533"/>
      <c r="BA14" s="520"/>
      <c r="BB14" s="517"/>
    </row>
    <row r="15" spans="1:54">
      <c r="A15" s="310"/>
      <c r="B15" s="507"/>
      <c r="C15" s="508"/>
      <c r="D15" s="508"/>
      <c r="E15" s="508"/>
      <c r="F15" s="508"/>
      <c r="G15" s="511"/>
      <c r="H15" s="512"/>
      <c r="I15" s="513"/>
      <c r="J15" s="514"/>
      <c r="K15" s="515"/>
      <c r="L15" s="544"/>
      <c r="M15" s="535"/>
      <c r="N15" s="545"/>
      <c r="O15" s="96"/>
      <c r="P15" s="96"/>
      <c r="Q15" s="91" t="s">
        <v>63</v>
      </c>
      <c r="R15" s="96">
        <f t="shared" si="2"/>
        <v>0</v>
      </c>
      <c r="S15" s="91" t="s">
        <v>63</v>
      </c>
      <c r="T15" s="98">
        <f t="shared" si="3"/>
        <v>0</v>
      </c>
      <c r="U15" s="91" t="s">
        <v>63</v>
      </c>
      <c r="V15" s="98">
        <f t="shared" si="4"/>
        <v>0</v>
      </c>
      <c r="W15" s="91" t="s">
        <v>63</v>
      </c>
      <c r="X15" s="98">
        <f t="shared" si="5"/>
        <v>0</v>
      </c>
      <c r="Y15" s="91" t="s">
        <v>63</v>
      </c>
      <c r="Z15" s="98">
        <f t="shared" si="6"/>
        <v>0</v>
      </c>
      <c r="AA15" s="91" t="s">
        <v>63</v>
      </c>
      <c r="AB15" s="98">
        <f t="shared" si="7"/>
        <v>0</v>
      </c>
      <c r="AC15" s="91" t="s">
        <v>63</v>
      </c>
      <c r="AD15" s="98">
        <f t="shared" si="8"/>
        <v>0</v>
      </c>
      <c r="AE15" s="98">
        <f t="shared" si="9"/>
        <v>0</v>
      </c>
      <c r="AF15" s="96" t="str">
        <f t="shared" si="10"/>
        <v/>
      </c>
      <c r="AG15" s="93" t="s">
        <v>63</v>
      </c>
      <c r="AH15" s="96" t="str">
        <f t="shared" si="11"/>
        <v>NA</v>
      </c>
      <c r="AI15" s="99" t="str">
        <f t="shared" si="0"/>
        <v>NA</v>
      </c>
      <c r="AJ15" s="100">
        <f t="shared" si="12"/>
        <v>0</v>
      </c>
      <c r="AK15" s="96" t="str">
        <f t="shared" si="1"/>
        <v>NA</v>
      </c>
      <c r="AL15" s="508"/>
      <c r="AM15" s="514"/>
      <c r="AN15" s="508"/>
      <c r="AO15" s="535"/>
      <c r="AP15" s="538"/>
      <c r="AQ15" s="540"/>
      <c r="AR15" s="543"/>
      <c r="AS15" s="535"/>
      <c r="AT15" s="535"/>
      <c r="AU15" s="524"/>
      <c r="AV15" s="527" t="str">
        <f t="shared" si="13"/>
        <v/>
      </c>
      <c r="AW15" s="530"/>
      <c r="AX15" s="521"/>
      <c r="AY15" s="521"/>
      <c r="AZ15" s="534"/>
      <c r="BA15" s="521"/>
      <c r="BB15" s="518"/>
    </row>
    <row r="16" spans="1:54" ht="96">
      <c r="A16" s="519">
        <v>2</v>
      </c>
      <c r="B16" s="516" t="s">
        <v>303</v>
      </c>
      <c r="C16" s="508" t="s">
        <v>89</v>
      </c>
      <c r="D16" s="508" t="s">
        <v>89</v>
      </c>
      <c r="E16" s="508" t="s">
        <v>89</v>
      </c>
      <c r="F16" s="508" t="s">
        <v>89</v>
      </c>
      <c r="G16" s="509" t="s">
        <v>54</v>
      </c>
      <c r="H16" s="512" t="s">
        <v>304</v>
      </c>
      <c r="I16" s="513" t="s">
        <v>75</v>
      </c>
      <c r="J16" s="514">
        <f>IF(I16="","",IF(I16="Mas de 1 vez al año",5,IF(I16="Al menos 1 vez en el ultimo año",4,IF(I16="Al menos 1 vez en los ultimos 2 años",3,IF(I16="Al menos 1 vez en los ultimos 5 años",2,IF(I16="No se ha presentado en los ultimos 5 años",1,))))))</f>
        <v>1</v>
      </c>
      <c r="K16" s="535" t="str">
        <f>IF(J16&lt;=0,"",IF(J16&lt;=1,"Rara Vez",IF(J16&lt;=2,"Improbable",IF(J16&lt;=3,"Posible",IF(J16&lt;=4,"Probable","Casi seguro")))))</f>
        <v>Rara Vez</v>
      </c>
      <c r="L16" s="546">
        <f>+'[9]PREGUNTAS DE IMPACTO'!F23</f>
        <v>15</v>
      </c>
      <c r="M16" s="549" t="str">
        <f>IF(L16&lt;=0,"",IF(L16&lt;=5,"Moderado",IF(L16&lt;=11,"Mayor",IF(L16&lt;=20,"Catastrofico","Catastrofico"))))</f>
        <v>Catastrofico</v>
      </c>
      <c r="N16" s="522" t="str">
        <f>IF(OR(AND(K16="RaraVez",M16="Insignificante"),AND(K16="Rara Vez",M16="Menor"),AND(K16="Improbable",M16="Insignificante"),AND(K16="Improbable",M16="Menor")),"Bajo",IF(OR(AND(K16="Rara Vez",M16="Moderado"),AND(K16="Improbable",M16="Moderado"),AND(K16="Posible",M16="Menor"),AND(K16="Probable",M16="Insignificante")),"Moderado",IF(OR(AND(K16="Rara Vez",M16="Mayor"),AND(K16="Improbable",M16="Mayor"),AND(K16="Posible",M16="Moderado"),AND(K16="Probable",M16="Moderado"),AND(K16="Probable",M16="Menor"),AND(K16="Casi seguro",M16="Insignificante"),AND(K16="Casi seguro",M16="Menor")),"Alto",IF(OR(AND(K16="Rara Vez",M16="Catastrofico"),AND(K16="Improbable",M16="Catastrofico"),AND(K16="Posible",M16="Catastrofico"),AND(K16="Posible",M16="Mayor"),AND(K16="Probable",M16="Catastrofico"),AND(K16="Probable",M16="Mayor"),AND(K16="Casi seguro",M16="Moderado"),AND(K16="Casi seguro",M16="Mayor"),AND(K16="Casi seguro",M16="Catastrofico")),"Extremo",""))))</f>
        <v>Extremo</v>
      </c>
      <c r="O16" s="89">
        <v>1</v>
      </c>
      <c r="P16" s="97" t="s">
        <v>305</v>
      </c>
      <c r="Q16" s="91" t="s">
        <v>67</v>
      </c>
      <c r="R16" s="96">
        <f>IF(Q16="","",IF(Q16="Asignado",15,IF(Q16="No Asigando",0,)))</f>
        <v>15</v>
      </c>
      <c r="S16" s="91" t="s">
        <v>68</v>
      </c>
      <c r="T16" s="98">
        <f>IF(S16="","",IF(S16="Adecuado",15,IF(S16="inadecuado",0,)))</f>
        <v>15</v>
      </c>
      <c r="U16" s="91" t="s">
        <v>69</v>
      </c>
      <c r="V16" s="98">
        <f>IF(U16="","",IF(U16="Oportuna",15,IF(U16="inoportuna",0,)))</f>
        <v>15</v>
      </c>
      <c r="W16" s="91" t="s">
        <v>70</v>
      </c>
      <c r="X16" s="98">
        <f>IF(W16="","",IF(W16="Prevenir",15,IF(W16="Detectar",10,IF(W16="No es control",0,))))</f>
        <v>15</v>
      </c>
      <c r="Y16" s="91" t="s">
        <v>71</v>
      </c>
      <c r="Z16" s="98">
        <f>IF(Y16="","",IF(Y16="Confiable",15,IF(Y16="No confiable",0,)))</f>
        <v>15</v>
      </c>
      <c r="AA16" s="91" t="s">
        <v>72</v>
      </c>
      <c r="AB16" s="98">
        <f>IF(AA16="","",IF(AA16="Se investigan y resuelven oportunamente",15,IF(AA16="Nose investigan y resuelven oportunamente",0,)))</f>
        <v>15</v>
      </c>
      <c r="AC16" s="91" t="s">
        <v>73</v>
      </c>
      <c r="AD16" s="98">
        <f>IF(AC16="","",IF(AC16="Completa",10,IF(AC16="Incompleta,No existe",5,)))</f>
        <v>10</v>
      </c>
      <c r="AE16" s="98">
        <f>+R16+T16+V16+X16+Z16+AB16+AD16</f>
        <v>100</v>
      </c>
      <c r="AF16" s="96" t="str">
        <f>IF(AE16&lt;=0,"",IF(AE16=0,"NA",IF(AE16&lt;=85,"Debil",IF(AE16&lt;=95,"Moderado",IF(AE16&lt;=100,"Fuerte","Fuerte")))))</f>
        <v>Fuerte</v>
      </c>
      <c r="AG16" s="93" t="s">
        <v>74</v>
      </c>
      <c r="AH16" s="96" t="str">
        <f>IF(AG16="","",IF(AG16="El control no se ejecuta por parte del responsable","Debil",IF(AG16="El control se ejecuta algunas veces por parte del responsable","Moderado",IF(AG16="El control se ejecuta de manera consistente por parte del responsable","Fuerte",IF(AG16="NA","NA","""")))))</f>
        <v>Fuerte</v>
      </c>
      <c r="AI16" s="99" t="str">
        <f t="shared" si="0"/>
        <v>Fuerte</v>
      </c>
      <c r="AJ16" s="100">
        <f>IF(AI16="","",IF(AI16="Fuerte",100,IF(AI16="Moderado",50,IF(AI16="Debil",0,))))</f>
        <v>100</v>
      </c>
      <c r="AK16" s="96" t="str">
        <f t="shared" si="1"/>
        <v>No</v>
      </c>
      <c r="AL16" s="508">
        <f>COUNTA(O16,O17,O18,O19,O20)</f>
        <v>1</v>
      </c>
      <c r="AM16" s="514">
        <f>(+AJ16+AJ17+AJ18+AJ19+AJ20)/AL16</f>
        <v>100</v>
      </c>
      <c r="AN16" s="508" t="str">
        <f>IF(AM16&lt;0,"",IF(AM16&lt;50,"Debil",IF(AM16&lt;=99,"Moderado",IF(AM16&lt;=100,"Fuerte","Fuerte"))))</f>
        <v>Fuerte</v>
      </c>
      <c r="AO16" s="535" t="s">
        <v>26</v>
      </c>
      <c r="AP16" s="536" t="str">
        <f>IF(OR(AND(AN16="Fuerte",AO16="directamente")),"2",IF(OR(AND(AN16="Fuerte",AO16="no disminuye")),"0",IF(OR(AND(AN16="Moderado",AO16="directamente")),"1",IF(OR(AND(AN16="Moderado",AO16="no disminuye")),"0",IF(OR(AND(AN16="Debil",AO16="directamente")),"0",IF(OR(AND(AN16="Debil",AO16="no disminuye")),"0",""))))))</f>
        <v>2</v>
      </c>
      <c r="AQ16" s="539">
        <f>+J16-AP16</f>
        <v>-1</v>
      </c>
      <c r="AR16" s="541">
        <f>+J16-AP16</f>
        <v>-1</v>
      </c>
      <c r="AS16" s="535" t="str">
        <f>IF(AQ16&lt;-1,"",IF(AQ16&lt;=1,"Rara Vez",IF(AQ16&lt;=2,"Improbable",IF(AQ16&lt;=3,"Posible",IF(AQ16&lt;=4,"Probable","Casi seguro")))))</f>
        <v>Rara Vez</v>
      </c>
      <c r="AT16" s="549" t="str">
        <f>IF(L16&lt;=0,"",IF(L16&lt;=5,"Moderado",IF(L16&lt;=11,"Mayor",IF(L16&lt;=20,"Catastrofico","Catastrofico"))))</f>
        <v>Catastrofico</v>
      </c>
      <c r="AU16" s="522" t="str">
        <f>IF(OR(AND(AS16="RaraVez",AT16="Insignificante"),AND(AS16="Rara Vez",AT16="Menor"),AND(AS16="Improbable",AT16="Insignificante"),AND(AS16="Improbable",AT16="Menor")),"Bajo",IF(OR(AND(AS16="Rara Vez",AT16="Moderado"),AND(AS16="Improbable",AT16="Moderado"),AND(AS16="Posible",AT16="Menor"),AND(AS16="Probable",AT16="Insignificante")),"Moderado",IF(OR(AND(AS16="Rara Vez",AT16="Mayor"),AND(AS16="Improbable",AT16="Mayor"),AND(AS16="Posible",AT16="Moderado"),AND(AS16="Probable",AT16="Moderado"),AND(AS16="Probable",AT16="Menor"),AND(AS16="Casi seguro",AT16="Insignificante"),AND(AS16="Casi seguro",AT16="Menor")),"Alto",IF(OR(AND(AS16="Rara Vez",AT16="Catastrofico"),AND(AS16="Improbable",AT16="Catastrofico"),AND(AS16="Posible",AT16="Catastrofico"),AND(AS16="Posible",AT16="Mayor"),AND(AS16="Probable",AT16="Catastrofico"),AND(AS16="Probable",AT16="Mayor"),AND(AS16="Casi seguro",AT16="Moderado"),AND(AS16="Casi seguro",AT16="Mayor"),AND(AS16="Casi seguro",AT16="Catastrofico")),"Extremo",""))))</f>
        <v>Extremo</v>
      </c>
      <c r="AV16" s="525" t="str">
        <f>IF(AU16="","",IF(AU16="Extremo","Evitar el riesgo",IF(AU16="Alto","Compartir el riesgo",IF(AU16="Moderado","Reducir el riesgo",IF(AU16="Bajo","Reducir el riesgo")))))</f>
        <v>Evitar el riesgo</v>
      </c>
      <c r="AW16" s="552"/>
      <c r="AX16" s="531">
        <v>45292</v>
      </c>
      <c r="AY16" s="531">
        <v>45657</v>
      </c>
      <c r="AZ16" s="516" t="s">
        <v>306</v>
      </c>
      <c r="BA16" s="519" t="s">
        <v>301</v>
      </c>
      <c r="BB16" s="516" t="s">
        <v>307</v>
      </c>
    </row>
    <row r="17" spans="1:54">
      <c r="A17" s="520"/>
      <c r="B17" s="517"/>
      <c r="C17" s="508"/>
      <c r="D17" s="508"/>
      <c r="E17" s="508"/>
      <c r="F17" s="508"/>
      <c r="G17" s="510"/>
      <c r="H17" s="512"/>
      <c r="I17" s="513"/>
      <c r="J17" s="514"/>
      <c r="K17" s="535"/>
      <c r="L17" s="547"/>
      <c r="M17" s="550"/>
      <c r="N17" s="523"/>
      <c r="O17" s="96"/>
      <c r="P17" s="97"/>
      <c r="Q17" s="91" t="s">
        <v>63</v>
      </c>
      <c r="R17" s="96">
        <f t="shared" ref="R17:R20" si="14">IF(Q17="","",IF(Q17="Asignado",15,IF(Q17="No Asigando",0,)))</f>
        <v>0</v>
      </c>
      <c r="S17" s="91" t="s">
        <v>63</v>
      </c>
      <c r="T17" s="98">
        <f t="shared" ref="T17:T20" si="15">IF(S17="","",IF(S17="Adecuado",15,IF(S17="inadecuado",0,)))</f>
        <v>0</v>
      </c>
      <c r="U17" s="91" t="s">
        <v>63</v>
      </c>
      <c r="V17" s="98">
        <f t="shared" ref="V17:V20" si="16">IF(U17="","",IF(U17="Oportuna",15,IF(U17="inoportuna",0,)))</f>
        <v>0</v>
      </c>
      <c r="W17" s="91" t="s">
        <v>63</v>
      </c>
      <c r="X17" s="98">
        <f t="shared" ref="X17:X20" si="17">IF(W17="","",IF(W17="Prevenir",15,IF(W17="Detectar",10,IF(W17="No es control",0,))))</f>
        <v>0</v>
      </c>
      <c r="Y17" s="91" t="s">
        <v>63</v>
      </c>
      <c r="Z17" s="98">
        <f t="shared" ref="Z17:Z20" si="18">IF(Y17="","",IF(Y17="Confiable",15,IF(Y17="No confiable",0,)))</f>
        <v>0</v>
      </c>
      <c r="AA17" s="91" t="s">
        <v>63</v>
      </c>
      <c r="AB17" s="98">
        <f t="shared" ref="AB17:AB20" si="19">IF(AA17="","",IF(AA17="Se investigan y resuelven oportunamente",15,IF(AA17="Nose investigan y resuelven oportunamente",0,)))</f>
        <v>0</v>
      </c>
      <c r="AC17" s="91" t="s">
        <v>63</v>
      </c>
      <c r="AD17" s="98">
        <f t="shared" ref="AD17:AD20" si="20">IF(AC17="","",IF(AC17="Completa",10,IF(AC17="Incompleta,No existe",5,)))</f>
        <v>0</v>
      </c>
      <c r="AE17" s="98">
        <f t="shared" ref="AE17:AE20" si="21">+R17+T17+V17+X17+Z17+AB17+AD17</f>
        <v>0</v>
      </c>
      <c r="AF17" s="96" t="str">
        <f t="shared" ref="AF17:AF20" si="22">IF(AE17&lt;=0,"",IF(AE17=0,"NA",IF(AE17&lt;=85,"Debil",IF(AE17&lt;=95,"Moderado",IF(AE17&lt;=100,"Fuerte","Fuerte")))))</f>
        <v/>
      </c>
      <c r="AG17" s="93" t="s">
        <v>63</v>
      </c>
      <c r="AH17" s="96" t="str">
        <f t="shared" ref="AH17:AH20" si="23">IF(AG17="","",IF(AG17="El control no se ejecuta por parte del responsable","Debil",IF(AG17="El control se ejecuta algunas veces por parte del responsable","Moderado",IF(AG17="El control se ejecuta de manera consistente por parte del responsable","Fuerte",IF(AG17="NA","NA","""")))))</f>
        <v>NA</v>
      </c>
      <c r="AI17" s="99" t="str">
        <f t="shared" si="0"/>
        <v>NA</v>
      </c>
      <c r="AJ17" s="100">
        <f t="shared" ref="AJ17:AJ20" si="24">IF(AI17="","",IF(AI17="Fuerte",100,IF(AI17="Moderado",50,IF(AI17="Debil",0,))))</f>
        <v>0</v>
      </c>
      <c r="AK17" s="96" t="str">
        <f t="shared" si="1"/>
        <v>NA</v>
      </c>
      <c r="AL17" s="508"/>
      <c r="AM17" s="514"/>
      <c r="AN17" s="508"/>
      <c r="AO17" s="535"/>
      <c r="AP17" s="537"/>
      <c r="AQ17" s="540"/>
      <c r="AR17" s="542"/>
      <c r="AS17" s="535"/>
      <c r="AT17" s="550"/>
      <c r="AU17" s="523"/>
      <c r="AV17" s="526"/>
      <c r="AW17" s="553"/>
      <c r="AX17" s="520"/>
      <c r="AY17" s="520"/>
      <c r="AZ17" s="517"/>
      <c r="BA17" s="520"/>
      <c r="BB17" s="517"/>
    </row>
    <row r="18" spans="1:54">
      <c r="A18" s="520"/>
      <c r="B18" s="517"/>
      <c r="C18" s="508"/>
      <c r="D18" s="508"/>
      <c r="E18" s="508"/>
      <c r="F18" s="508"/>
      <c r="G18" s="510"/>
      <c r="H18" s="512"/>
      <c r="I18" s="513"/>
      <c r="J18" s="514"/>
      <c r="K18" s="535"/>
      <c r="L18" s="547"/>
      <c r="M18" s="550"/>
      <c r="N18" s="523"/>
      <c r="O18" s="96"/>
      <c r="P18" s="96"/>
      <c r="Q18" s="91" t="s">
        <v>63</v>
      </c>
      <c r="R18" s="96">
        <f t="shared" si="14"/>
        <v>0</v>
      </c>
      <c r="S18" s="91" t="s">
        <v>63</v>
      </c>
      <c r="T18" s="98">
        <f t="shared" si="15"/>
        <v>0</v>
      </c>
      <c r="U18" s="91" t="s">
        <v>63</v>
      </c>
      <c r="V18" s="98">
        <f t="shared" si="16"/>
        <v>0</v>
      </c>
      <c r="W18" s="91" t="s">
        <v>63</v>
      </c>
      <c r="X18" s="98">
        <f t="shared" si="17"/>
        <v>0</v>
      </c>
      <c r="Y18" s="91" t="s">
        <v>63</v>
      </c>
      <c r="Z18" s="98">
        <f t="shared" si="18"/>
        <v>0</v>
      </c>
      <c r="AA18" s="91" t="s">
        <v>63</v>
      </c>
      <c r="AB18" s="98">
        <f t="shared" si="19"/>
        <v>0</v>
      </c>
      <c r="AC18" s="91" t="s">
        <v>63</v>
      </c>
      <c r="AD18" s="98">
        <f t="shared" si="20"/>
        <v>0</v>
      </c>
      <c r="AE18" s="98">
        <f t="shared" si="21"/>
        <v>0</v>
      </c>
      <c r="AF18" s="96" t="str">
        <f t="shared" si="22"/>
        <v/>
      </c>
      <c r="AG18" s="93" t="s">
        <v>63</v>
      </c>
      <c r="AH18" s="96" t="str">
        <f t="shared" si="23"/>
        <v>NA</v>
      </c>
      <c r="AI18" s="99" t="str">
        <f t="shared" si="0"/>
        <v>NA</v>
      </c>
      <c r="AJ18" s="100">
        <f t="shared" si="24"/>
        <v>0</v>
      </c>
      <c r="AK18" s="96" t="str">
        <f t="shared" si="1"/>
        <v>NA</v>
      </c>
      <c r="AL18" s="508"/>
      <c r="AM18" s="514"/>
      <c r="AN18" s="508"/>
      <c r="AO18" s="535"/>
      <c r="AP18" s="537"/>
      <c r="AQ18" s="540"/>
      <c r="AR18" s="542"/>
      <c r="AS18" s="535"/>
      <c r="AT18" s="550"/>
      <c r="AU18" s="523"/>
      <c r="AV18" s="526"/>
      <c r="AW18" s="553"/>
      <c r="AX18" s="520"/>
      <c r="AY18" s="520"/>
      <c r="AZ18" s="517"/>
      <c r="BA18" s="520"/>
      <c r="BB18" s="517"/>
    </row>
    <row r="19" spans="1:54">
      <c r="A19" s="520"/>
      <c r="B19" s="517"/>
      <c r="C19" s="508"/>
      <c r="D19" s="508"/>
      <c r="E19" s="508"/>
      <c r="F19" s="508"/>
      <c r="G19" s="510"/>
      <c r="H19" s="512"/>
      <c r="I19" s="513"/>
      <c r="J19" s="514"/>
      <c r="K19" s="535"/>
      <c r="L19" s="547"/>
      <c r="M19" s="550"/>
      <c r="N19" s="523"/>
      <c r="O19" s="96"/>
      <c r="P19" s="96"/>
      <c r="Q19" s="91" t="s">
        <v>63</v>
      </c>
      <c r="R19" s="96">
        <f t="shared" si="14"/>
        <v>0</v>
      </c>
      <c r="S19" s="91" t="s">
        <v>63</v>
      </c>
      <c r="T19" s="98">
        <f t="shared" si="15"/>
        <v>0</v>
      </c>
      <c r="U19" s="91" t="s">
        <v>63</v>
      </c>
      <c r="V19" s="98">
        <f t="shared" si="16"/>
        <v>0</v>
      </c>
      <c r="W19" s="91" t="s">
        <v>63</v>
      </c>
      <c r="X19" s="98">
        <f t="shared" si="17"/>
        <v>0</v>
      </c>
      <c r="Y19" s="91" t="s">
        <v>63</v>
      </c>
      <c r="Z19" s="98">
        <f t="shared" si="18"/>
        <v>0</v>
      </c>
      <c r="AA19" s="91" t="s">
        <v>63</v>
      </c>
      <c r="AB19" s="98">
        <f t="shared" si="19"/>
        <v>0</v>
      </c>
      <c r="AC19" s="91" t="s">
        <v>63</v>
      </c>
      <c r="AD19" s="98">
        <f t="shared" si="20"/>
        <v>0</v>
      </c>
      <c r="AE19" s="98">
        <f t="shared" si="21"/>
        <v>0</v>
      </c>
      <c r="AF19" s="96" t="str">
        <f t="shared" si="22"/>
        <v/>
      </c>
      <c r="AG19" s="93" t="s">
        <v>63</v>
      </c>
      <c r="AH19" s="96" t="str">
        <f t="shared" si="23"/>
        <v>NA</v>
      </c>
      <c r="AI19" s="99" t="str">
        <f t="shared" si="0"/>
        <v>NA</v>
      </c>
      <c r="AJ19" s="100">
        <f t="shared" si="24"/>
        <v>0</v>
      </c>
      <c r="AK19" s="96" t="str">
        <f t="shared" si="1"/>
        <v>NA</v>
      </c>
      <c r="AL19" s="508"/>
      <c r="AM19" s="514"/>
      <c r="AN19" s="508"/>
      <c r="AO19" s="535"/>
      <c r="AP19" s="537"/>
      <c r="AQ19" s="540"/>
      <c r="AR19" s="542"/>
      <c r="AS19" s="535"/>
      <c r="AT19" s="550"/>
      <c r="AU19" s="523"/>
      <c r="AV19" s="526"/>
      <c r="AW19" s="553"/>
      <c r="AX19" s="520"/>
      <c r="AY19" s="520"/>
      <c r="AZ19" s="517"/>
      <c r="BA19" s="520"/>
      <c r="BB19" s="517"/>
    </row>
    <row r="20" spans="1:54">
      <c r="A20" s="520"/>
      <c r="B20" s="517"/>
      <c r="C20" s="508"/>
      <c r="D20" s="508"/>
      <c r="E20" s="508"/>
      <c r="F20" s="508"/>
      <c r="G20" s="511"/>
      <c r="H20" s="512"/>
      <c r="I20" s="513"/>
      <c r="J20" s="514"/>
      <c r="K20" s="535"/>
      <c r="L20" s="547"/>
      <c r="M20" s="550"/>
      <c r="N20" s="523"/>
      <c r="O20" s="96"/>
      <c r="P20" s="96"/>
      <c r="Q20" s="91" t="s">
        <v>63</v>
      </c>
      <c r="R20" s="96">
        <f t="shared" si="14"/>
        <v>0</v>
      </c>
      <c r="S20" s="91" t="s">
        <v>63</v>
      </c>
      <c r="T20" s="98">
        <f t="shared" si="15"/>
        <v>0</v>
      </c>
      <c r="U20" s="91" t="s">
        <v>63</v>
      </c>
      <c r="V20" s="98">
        <f t="shared" si="16"/>
        <v>0</v>
      </c>
      <c r="W20" s="91" t="s">
        <v>63</v>
      </c>
      <c r="X20" s="98">
        <f t="shared" si="17"/>
        <v>0</v>
      </c>
      <c r="Y20" s="91" t="s">
        <v>63</v>
      </c>
      <c r="Z20" s="98">
        <f t="shared" si="18"/>
        <v>0</v>
      </c>
      <c r="AA20" s="91" t="s">
        <v>63</v>
      </c>
      <c r="AB20" s="98">
        <f t="shared" si="19"/>
        <v>0</v>
      </c>
      <c r="AC20" s="91" t="s">
        <v>63</v>
      </c>
      <c r="AD20" s="98">
        <f t="shared" si="20"/>
        <v>0</v>
      </c>
      <c r="AE20" s="98">
        <f t="shared" si="21"/>
        <v>0</v>
      </c>
      <c r="AF20" s="96" t="str">
        <f t="shared" si="22"/>
        <v/>
      </c>
      <c r="AG20" s="93" t="s">
        <v>63</v>
      </c>
      <c r="AH20" s="96" t="str">
        <f t="shared" si="23"/>
        <v>NA</v>
      </c>
      <c r="AI20" s="99" t="str">
        <f t="shared" si="0"/>
        <v>NA</v>
      </c>
      <c r="AJ20" s="100">
        <f t="shared" si="24"/>
        <v>0</v>
      </c>
      <c r="AK20" s="96" t="str">
        <f t="shared" si="1"/>
        <v>NA</v>
      </c>
      <c r="AL20" s="508"/>
      <c r="AM20" s="514"/>
      <c r="AN20" s="508"/>
      <c r="AO20" s="535"/>
      <c r="AP20" s="538"/>
      <c r="AQ20" s="540"/>
      <c r="AR20" s="543"/>
      <c r="AS20" s="535"/>
      <c r="AT20" s="550"/>
      <c r="AU20" s="523"/>
      <c r="AV20" s="526"/>
      <c r="AW20" s="554"/>
      <c r="AX20" s="521"/>
      <c r="AY20" s="521"/>
      <c r="AZ20" s="518"/>
      <c r="BA20" s="521"/>
      <c r="BB20" s="518"/>
    </row>
    <row r="21" spans="1:54" ht="39">
      <c r="A21" s="520"/>
      <c r="B21" s="517"/>
      <c r="C21" s="508" t="s">
        <v>89</v>
      </c>
      <c r="D21" s="508" t="s">
        <v>89</v>
      </c>
      <c r="E21" s="508" t="s">
        <v>89</v>
      </c>
      <c r="F21" s="508" t="s">
        <v>89</v>
      </c>
      <c r="G21" s="509" t="s">
        <v>54</v>
      </c>
      <c r="H21" s="512" t="s">
        <v>308</v>
      </c>
      <c r="I21" s="513" t="s">
        <v>75</v>
      </c>
      <c r="J21" s="514">
        <f>IF(I21="","",IF(I21="Mas de 1 vez al año",5,IF(I21="Al menos 1 vez en el ultimo año",4,IF(I21="Al menos 1 vez en los ultimos 2 años",3,IF(I21="Al menos 1 vez en los ultimos 5 años",2,IF(I21="No se ha presentado en los ultimos 5 años",1,))))))</f>
        <v>1</v>
      </c>
      <c r="K21" s="535" t="str">
        <f>IF(J21&lt;=0,"",IF(J21&lt;=1,"Rara Vez",IF(J21&lt;=2,"Improbable",IF(J21&lt;=3,"Posible",IF(J21&lt;=4,"Probable","Casi seguro")))))</f>
        <v>Rara Vez</v>
      </c>
      <c r="L21" s="547"/>
      <c r="M21" s="550"/>
      <c r="N21" s="523"/>
      <c r="O21" s="89">
        <v>2</v>
      </c>
      <c r="P21" s="97" t="s">
        <v>309</v>
      </c>
      <c r="Q21" s="91" t="s">
        <v>67</v>
      </c>
      <c r="R21" s="96">
        <f>IF(Q21="","",IF(Q21="Asignado",15,IF(Q21="No Asigando",0,)))</f>
        <v>15</v>
      </c>
      <c r="S21" s="91" t="s">
        <v>68</v>
      </c>
      <c r="T21" s="98">
        <f>IF(S21="","",IF(S21="Adecuado",15,IF(S21="inadecuado",0,)))</f>
        <v>15</v>
      </c>
      <c r="U21" s="91" t="s">
        <v>69</v>
      </c>
      <c r="V21" s="98">
        <f>IF(U21="","",IF(U21="Oportuna",15,IF(U21="inoportuna",0,)))</f>
        <v>15</v>
      </c>
      <c r="W21" s="91" t="s">
        <v>70</v>
      </c>
      <c r="X21" s="98">
        <f>IF(W21="","",IF(W21="Prevenir",15,IF(W21="Detectar",10,IF(W21="No es control",0,))))</f>
        <v>15</v>
      </c>
      <c r="Y21" s="91" t="s">
        <v>71</v>
      </c>
      <c r="Z21" s="98">
        <f>IF(Y21="","",IF(Y21="Confiable",15,IF(Y21="No confiable",0,)))</f>
        <v>15</v>
      </c>
      <c r="AA21" s="91" t="s">
        <v>72</v>
      </c>
      <c r="AB21" s="98">
        <f>IF(AA21="","",IF(AA21="Se investigan y resuelven oportunamente",15,IF(AA21="Nose investigan y resuelven oportunamente",0,)))</f>
        <v>15</v>
      </c>
      <c r="AC21" s="91" t="s">
        <v>73</v>
      </c>
      <c r="AD21" s="98">
        <f>IF(AC21="","",IF(AC21="Completa",10,IF(AC21="Incompleta,No existe",5,)))</f>
        <v>10</v>
      </c>
      <c r="AE21" s="98">
        <f>+R21+T21+V21+X21+Z21+AB21+AD21</f>
        <v>100</v>
      </c>
      <c r="AF21" s="96" t="str">
        <f>IF(AE21&lt;=0,"",IF(AE21=0,"NA",IF(AE21&lt;=85,"Debil",IF(AE21&lt;=95,"Moderado",IF(AE21&lt;=100,"Fuerte","Fuerte")))))</f>
        <v>Fuerte</v>
      </c>
      <c r="AG21" s="93" t="s">
        <v>74</v>
      </c>
      <c r="AH21" s="96" t="str">
        <f>IF(AG21="","",IF(AG21="El control no se ejecuta por parte del responsable","Debil",IF(AG21="El control se ejecuta algunas veces por parte del responsable","Moderado",IF(AG21="El control se ejecuta de manera consistente por parte del responsable","Fuerte",IF(AG21="NA","NA","""")))))</f>
        <v>Fuerte</v>
      </c>
      <c r="AI21" s="99" t="str">
        <f t="shared" si="0"/>
        <v>Fuerte</v>
      </c>
      <c r="AJ21" s="100">
        <f>IF(AI21="","",IF(AI21="Fuerte",100,IF(AI21="Moderado",50,IF(AI21="Debil",0,))))</f>
        <v>100</v>
      </c>
      <c r="AK21" s="96" t="str">
        <f t="shared" si="1"/>
        <v>No</v>
      </c>
      <c r="AL21" s="508">
        <f>COUNTA(O21,O22,O23,O24,O25)</f>
        <v>1</v>
      </c>
      <c r="AM21" s="514">
        <f>(+AJ21+AJ22+AJ23+AJ24+AJ25)/AL21</f>
        <v>100</v>
      </c>
      <c r="AN21" s="508" t="str">
        <f>IF(AM21&lt;0,"",IF(AM21&lt;50,"Debil",IF(AM21&lt;=99,"Moderado",IF(AM21&lt;=100,"Fuerte","Fuerte"))))</f>
        <v>Fuerte</v>
      </c>
      <c r="AO21" s="535" t="s">
        <v>26</v>
      </c>
      <c r="AP21" s="536" t="str">
        <f>IF(OR(AND(AN21="Fuerte",AO21="directamente")),"2",IF(OR(AND(AN21="Fuerte",AO21="no disminuye")),"0",IF(OR(AND(AN21="Moderado",AO21="directamente")),"1",IF(OR(AND(AN21="Moderado",AO21="no disminuye")),"0",IF(OR(AND(AN21="Debil",AO21="directamente")),"0",IF(OR(AND(AN21="Debil",AO21="no disminuye")),"0",""))))))</f>
        <v>2</v>
      </c>
      <c r="AQ21" s="539">
        <f>+J21-AP21</f>
        <v>-1</v>
      </c>
      <c r="AR21" s="541">
        <f>+J21-AP21</f>
        <v>-1</v>
      </c>
      <c r="AS21" s="535" t="str">
        <f>IF(AQ21&lt;-1,"",IF(AQ21&lt;=1,"Rara Vez",IF(AQ21&lt;=2,"Improbable",IF(AQ21&lt;=3,"Posible",IF(AQ21&lt;=4,"Probable","Casi seguro")))))</f>
        <v>Rara Vez</v>
      </c>
      <c r="AT21" s="550"/>
      <c r="AU21" s="523"/>
      <c r="AV21" s="526"/>
      <c r="AW21" s="552"/>
      <c r="AX21" s="531">
        <v>45292</v>
      </c>
      <c r="AY21" s="531">
        <v>45657</v>
      </c>
      <c r="AZ21" s="519" t="s">
        <v>310</v>
      </c>
      <c r="BA21" s="519" t="s">
        <v>301</v>
      </c>
      <c r="BB21" s="516" t="s">
        <v>307</v>
      </c>
    </row>
    <row r="22" spans="1:54">
      <c r="A22" s="520"/>
      <c r="B22" s="517"/>
      <c r="C22" s="508"/>
      <c r="D22" s="508"/>
      <c r="E22" s="508"/>
      <c r="F22" s="508"/>
      <c r="G22" s="510"/>
      <c r="H22" s="512"/>
      <c r="I22" s="513"/>
      <c r="J22" s="514"/>
      <c r="K22" s="535"/>
      <c r="L22" s="547"/>
      <c r="M22" s="550"/>
      <c r="N22" s="523"/>
      <c r="O22" s="96"/>
      <c r="P22" s="96"/>
      <c r="Q22" s="91" t="s">
        <v>63</v>
      </c>
      <c r="R22" s="96">
        <f t="shared" ref="R22:R25" si="25">IF(Q22="","",IF(Q22="Asignado",15,IF(Q22="No Asigando",0,)))</f>
        <v>0</v>
      </c>
      <c r="S22" s="91" t="s">
        <v>63</v>
      </c>
      <c r="T22" s="98">
        <f t="shared" ref="T22:T25" si="26">IF(S22="","",IF(S22="Adecuado",15,IF(S22="inadecuado",0,)))</f>
        <v>0</v>
      </c>
      <c r="U22" s="91" t="s">
        <v>63</v>
      </c>
      <c r="V22" s="98">
        <f t="shared" ref="V22:V25" si="27">IF(U22="","",IF(U22="Oportuna",15,IF(U22="inoportuna",0,)))</f>
        <v>0</v>
      </c>
      <c r="W22" s="91" t="s">
        <v>63</v>
      </c>
      <c r="X22" s="98">
        <f t="shared" ref="X22:X25" si="28">IF(W22="","",IF(W22="Prevenir",15,IF(W22="Detectar",10,IF(W22="No es control",0,))))</f>
        <v>0</v>
      </c>
      <c r="Y22" s="91" t="s">
        <v>63</v>
      </c>
      <c r="Z22" s="98">
        <f t="shared" ref="Z22:Z25" si="29">IF(Y22="","",IF(Y22="Confiable",15,IF(Y22="No confiable",0,)))</f>
        <v>0</v>
      </c>
      <c r="AA22" s="91" t="s">
        <v>63</v>
      </c>
      <c r="AB22" s="98">
        <f t="shared" ref="AB22:AB25" si="30">IF(AA22="","",IF(AA22="Se investigan y resuelven oportunamente",15,IF(AA22="Nose investigan y resuelven oportunamente",0,)))</f>
        <v>0</v>
      </c>
      <c r="AC22" s="91" t="s">
        <v>63</v>
      </c>
      <c r="AD22" s="98">
        <f t="shared" ref="AD22:AD25" si="31">IF(AC22="","",IF(AC22="Completa",10,IF(AC22="Incompleta,No existe",5,)))</f>
        <v>0</v>
      </c>
      <c r="AE22" s="98">
        <f t="shared" ref="AE22:AE25" si="32">+R22+T22+V22+X22+Z22+AB22+AD22</f>
        <v>0</v>
      </c>
      <c r="AF22" s="96" t="str">
        <f t="shared" ref="AF22:AF25" si="33">IF(AE22&lt;=0,"",IF(AE22=0,"NA",IF(AE22&lt;=85,"Debil",IF(AE22&lt;=95,"Moderado",IF(AE22&lt;=100,"Fuerte","Fuerte")))))</f>
        <v/>
      </c>
      <c r="AG22" s="93" t="s">
        <v>63</v>
      </c>
      <c r="AH22" s="96" t="str">
        <f t="shared" ref="AH22:AH25" si="34">IF(AG22="","",IF(AG22="El control no se ejecuta por parte del responsable","Debil",IF(AG22="El control se ejecuta algunas veces por parte del responsable","Moderado",IF(AG22="El control se ejecuta de manera consistente por parte del responsable","Fuerte",IF(AG22="NA","NA","""")))))</f>
        <v>NA</v>
      </c>
      <c r="AI22" s="99" t="str">
        <f t="shared" si="0"/>
        <v>NA</v>
      </c>
      <c r="AJ22" s="100">
        <f t="shared" ref="AJ22:AJ25" si="35">IF(AI22="","",IF(AI22="Fuerte",100,IF(AI22="Moderado",50,IF(AI22="Debil",0,))))</f>
        <v>0</v>
      </c>
      <c r="AK22" s="96" t="str">
        <f t="shared" si="1"/>
        <v>NA</v>
      </c>
      <c r="AL22" s="508"/>
      <c r="AM22" s="514"/>
      <c r="AN22" s="508"/>
      <c r="AO22" s="535"/>
      <c r="AP22" s="537"/>
      <c r="AQ22" s="540"/>
      <c r="AR22" s="542"/>
      <c r="AS22" s="535"/>
      <c r="AT22" s="550"/>
      <c r="AU22" s="523"/>
      <c r="AV22" s="526"/>
      <c r="AW22" s="553"/>
      <c r="AX22" s="520"/>
      <c r="AY22" s="520"/>
      <c r="AZ22" s="520"/>
      <c r="BA22" s="520"/>
      <c r="BB22" s="517"/>
    </row>
    <row r="23" spans="1:54">
      <c r="A23" s="520"/>
      <c r="B23" s="517"/>
      <c r="C23" s="508"/>
      <c r="D23" s="508"/>
      <c r="E23" s="508"/>
      <c r="F23" s="508"/>
      <c r="G23" s="510"/>
      <c r="H23" s="512"/>
      <c r="I23" s="513"/>
      <c r="J23" s="514"/>
      <c r="K23" s="535"/>
      <c r="L23" s="547"/>
      <c r="M23" s="550"/>
      <c r="N23" s="523"/>
      <c r="O23" s="96"/>
      <c r="P23" s="96"/>
      <c r="Q23" s="91" t="s">
        <v>63</v>
      </c>
      <c r="R23" s="96">
        <f t="shared" si="25"/>
        <v>0</v>
      </c>
      <c r="S23" s="91" t="s">
        <v>63</v>
      </c>
      <c r="T23" s="98">
        <f t="shared" si="26"/>
        <v>0</v>
      </c>
      <c r="U23" s="91" t="s">
        <v>63</v>
      </c>
      <c r="V23" s="98">
        <f t="shared" si="27"/>
        <v>0</v>
      </c>
      <c r="W23" s="91" t="s">
        <v>63</v>
      </c>
      <c r="X23" s="98">
        <f t="shared" si="28"/>
        <v>0</v>
      </c>
      <c r="Y23" s="91" t="s">
        <v>63</v>
      </c>
      <c r="Z23" s="98">
        <f t="shared" si="29"/>
        <v>0</v>
      </c>
      <c r="AA23" s="91" t="s">
        <v>63</v>
      </c>
      <c r="AB23" s="98">
        <f t="shared" si="30"/>
        <v>0</v>
      </c>
      <c r="AC23" s="91" t="s">
        <v>63</v>
      </c>
      <c r="AD23" s="98">
        <f t="shared" si="31"/>
        <v>0</v>
      </c>
      <c r="AE23" s="98">
        <f t="shared" si="32"/>
        <v>0</v>
      </c>
      <c r="AF23" s="96" t="str">
        <f t="shared" si="33"/>
        <v/>
      </c>
      <c r="AG23" s="93" t="s">
        <v>63</v>
      </c>
      <c r="AH23" s="96" t="str">
        <f t="shared" si="34"/>
        <v>NA</v>
      </c>
      <c r="AI23" s="99" t="str">
        <f t="shared" si="0"/>
        <v>NA</v>
      </c>
      <c r="AJ23" s="100">
        <f t="shared" si="35"/>
        <v>0</v>
      </c>
      <c r="AK23" s="96" t="str">
        <f t="shared" si="1"/>
        <v>NA</v>
      </c>
      <c r="AL23" s="508"/>
      <c r="AM23" s="514"/>
      <c r="AN23" s="508"/>
      <c r="AO23" s="535"/>
      <c r="AP23" s="537"/>
      <c r="AQ23" s="540"/>
      <c r="AR23" s="542"/>
      <c r="AS23" s="535"/>
      <c r="AT23" s="550"/>
      <c r="AU23" s="523"/>
      <c r="AV23" s="526"/>
      <c r="AW23" s="553"/>
      <c r="AX23" s="520"/>
      <c r="AY23" s="520"/>
      <c r="AZ23" s="520"/>
      <c r="BA23" s="520"/>
      <c r="BB23" s="517"/>
    </row>
    <row r="24" spans="1:54">
      <c r="A24" s="520"/>
      <c r="B24" s="517"/>
      <c r="C24" s="508"/>
      <c r="D24" s="508"/>
      <c r="E24" s="508"/>
      <c r="F24" s="508"/>
      <c r="G24" s="510"/>
      <c r="H24" s="512"/>
      <c r="I24" s="513"/>
      <c r="J24" s="514"/>
      <c r="K24" s="535"/>
      <c r="L24" s="547"/>
      <c r="M24" s="550"/>
      <c r="N24" s="523"/>
      <c r="O24" s="96"/>
      <c r="P24" s="96"/>
      <c r="Q24" s="91" t="s">
        <v>63</v>
      </c>
      <c r="R24" s="96">
        <f t="shared" si="25"/>
        <v>0</v>
      </c>
      <c r="S24" s="91" t="s">
        <v>63</v>
      </c>
      <c r="T24" s="98">
        <f t="shared" si="26"/>
        <v>0</v>
      </c>
      <c r="U24" s="91" t="s">
        <v>63</v>
      </c>
      <c r="V24" s="98">
        <f t="shared" si="27"/>
        <v>0</v>
      </c>
      <c r="W24" s="91" t="s">
        <v>63</v>
      </c>
      <c r="X24" s="98">
        <f t="shared" si="28"/>
        <v>0</v>
      </c>
      <c r="Y24" s="91" t="s">
        <v>63</v>
      </c>
      <c r="Z24" s="98">
        <f t="shared" si="29"/>
        <v>0</v>
      </c>
      <c r="AA24" s="91" t="s">
        <v>63</v>
      </c>
      <c r="AB24" s="98">
        <f t="shared" si="30"/>
        <v>0</v>
      </c>
      <c r="AC24" s="91" t="s">
        <v>63</v>
      </c>
      <c r="AD24" s="98">
        <f t="shared" si="31"/>
        <v>0</v>
      </c>
      <c r="AE24" s="98">
        <f t="shared" si="32"/>
        <v>0</v>
      </c>
      <c r="AF24" s="96" t="str">
        <f t="shared" si="33"/>
        <v/>
      </c>
      <c r="AG24" s="93" t="s">
        <v>63</v>
      </c>
      <c r="AH24" s="96" t="str">
        <f t="shared" si="34"/>
        <v>NA</v>
      </c>
      <c r="AI24" s="99" t="str">
        <f t="shared" si="0"/>
        <v>NA</v>
      </c>
      <c r="AJ24" s="100">
        <f t="shared" si="35"/>
        <v>0</v>
      </c>
      <c r="AK24" s="96" t="str">
        <f t="shared" si="1"/>
        <v>NA</v>
      </c>
      <c r="AL24" s="508"/>
      <c r="AM24" s="514"/>
      <c r="AN24" s="508"/>
      <c r="AO24" s="535"/>
      <c r="AP24" s="537"/>
      <c r="AQ24" s="540"/>
      <c r="AR24" s="542"/>
      <c r="AS24" s="535"/>
      <c r="AT24" s="550"/>
      <c r="AU24" s="523"/>
      <c r="AV24" s="526"/>
      <c r="AW24" s="553"/>
      <c r="AX24" s="520"/>
      <c r="AY24" s="520"/>
      <c r="AZ24" s="520"/>
      <c r="BA24" s="520"/>
      <c r="BB24" s="517"/>
    </row>
    <row r="25" spans="1:54">
      <c r="A25" s="520"/>
      <c r="B25" s="517"/>
      <c r="C25" s="508"/>
      <c r="D25" s="508"/>
      <c r="E25" s="508"/>
      <c r="F25" s="508"/>
      <c r="G25" s="511"/>
      <c r="H25" s="512"/>
      <c r="I25" s="513"/>
      <c r="J25" s="514"/>
      <c r="K25" s="535"/>
      <c r="L25" s="547"/>
      <c r="M25" s="550"/>
      <c r="N25" s="523"/>
      <c r="O25" s="96"/>
      <c r="P25" s="96"/>
      <c r="Q25" s="91" t="s">
        <v>63</v>
      </c>
      <c r="R25" s="96">
        <f t="shared" si="25"/>
        <v>0</v>
      </c>
      <c r="S25" s="91" t="s">
        <v>63</v>
      </c>
      <c r="T25" s="98">
        <f t="shared" si="26"/>
        <v>0</v>
      </c>
      <c r="U25" s="91" t="s">
        <v>63</v>
      </c>
      <c r="V25" s="98">
        <f t="shared" si="27"/>
        <v>0</v>
      </c>
      <c r="W25" s="91" t="s">
        <v>63</v>
      </c>
      <c r="X25" s="98">
        <f t="shared" si="28"/>
        <v>0</v>
      </c>
      <c r="Y25" s="91" t="s">
        <v>63</v>
      </c>
      <c r="Z25" s="98">
        <f t="shared" si="29"/>
        <v>0</v>
      </c>
      <c r="AA25" s="91" t="s">
        <v>63</v>
      </c>
      <c r="AB25" s="98">
        <f t="shared" si="30"/>
        <v>0</v>
      </c>
      <c r="AC25" s="91" t="s">
        <v>63</v>
      </c>
      <c r="AD25" s="98">
        <f t="shared" si="31"/>
        <v>0</v>
      </c>
      <c r="AE25" s="98">
        <f t="shared" si="32"/>
        <v>0</v>
      </c>
      <c r="AF25" s="96" t="str">
        <f t="shared" si="33"/>
        <v/>
      </c>
      <c r="AG25" s="93" t="s">
        <v>63</v>
      </c>
      <c r="AH25" s="96" t="str">
        <f t="shared" si="34"/>
        <v>NA</v>
      </c>
      <c r="AI25" s="99" t="str">
        <f t="shared" si="0"/>
        <v>NA</v>
      </c>
      <c r="AJ25" s="100">
        <f t="shared" si="35"/>
        <v>0</v>
      </c>
      <c r="AK25" s="96" t="str">
        <f t="shared" si="1"/>
        <v>NA</v>
      </c>
      <c r="AL25" s="508"/>
      <c r="AM25" s="514"/>
      <c r="AN25" s="508"/>
      <c r="AO25" s="535"/>
      <c r="AP25" s="538"/>
      <c r="AQ25" s="540"/>
      <c r="AR25" s="543"/>
      <c r="AS25" s="535"/>
      <c r="AT25" s="550"/>
      <c r="AU25" s="523"/>
      <c r="AV25" s="526"/>
      <c r="AW25" s="554"/>
      <c r="AX25" s="521"/>
      <c r="AY25" s="521"/>
      <c r="AZ25" s="521"/>
      <c r="BA25" s="521"/>
      <c r="BB25" s="518"/>
    </row>
    <row r="26" spans="1:54" ht="39">
      <c r="A26" s="520"/>
      <c r="B26" s="517"/>
      <c r="C26" s="508" t="s">
        <v>89</v>
      </c>
      <c r="D26" s="508" t="s">
        <v>89</v>
      </c>
      <c r="E26" s="508" t="s">
        <v>89</v>
      </c>
      <c r="F26" s="508" t="s">
        <v>89</v>
      </c>
      <c r="G26" s="509" t="s">
        <v>54</v>
      </c>
      <c r="H26" s="512" t="s">
        <v>311</v>
      </c>
      <c r="I26" s="513" t="s">
        <v>75</v>
      </c>
      <c r="J26" s="514">
        <f>IF(I26="","",IF(I26="Mas de 1 vez al año",5,IF(I26="Al menos 1 vez en el ultimo año",4,IF(I26="Al menos 1 vez en los ultimos 2 años",3,IF(I26="Al menos 1 vez en los ultimos 5 años",2,IF(I26="No se ha presentado en los ultimos 5 años",1,))))))</f>
        <v>1</v>
      </c>
      <c r="K26" s="535" t="str">
        <f>IF(J26&lt;=0,"",IF(J26&lt;=1,"Rara Vez",IF(J26&lt;=2,"Improbable",IF(J26&lt;=3,"Posible",IF(J26&lt;=4,"Probable","Casi seguro")))))</f>
        <v>Rara Vez</v>
      </c>
      <c r="L26" s="547"/>
      <c r="M26" s="550"/>
      <c r="N26" s="523"/>
      <c r="O26" s="519">
        <v>3</v>
      </c>
      <c r="P26" s="516" t="s">
        <v>312</v>
      </c>
      <c r="Q26" s="91" t="s">
        <v>67</v>
      </c>
      <c r="R26" s="96">
        <f>IF(Q26="","",IF(Q26="Asignado",15,IF(Q26="No Asigando",0,)))</f>
        <v>15</v>
      </c>
      <c r="S26" s="91" t="s">
        <v>68</v>
      </c>
      <c r="T26" s="98">
        <f>IF(S26="","",IF(S26="Adecuado",15,IF(S26="inadecuado",0,)))</f>
        <v>15</v>
      </c>
      <c r="U26" s="91" t="s">
        <v>69</v>
      </c>
      <c r="V26" s="98">
        <f>IF(U26="","",IF(U26="Oportuna",15,IF(U26="inoportuna",0,)))</f>
        <v>15</v>
      </c>
      <c r="W26" s="91" t="s">
        <v>70</v>
      </c>
      <c r="X26" s="98">
        <f>IF(W26="","",IF(W26="Prevenir",15,IF(W26="Detectar",10,IF(W26="No es control",0,))))</f>
        <v>15</v>
      </c>
      <c r="Y26" s="91" t="s">
        <v>71</v>
      </c>
      <c r="Z26" s="98">
        <f>IF(Y26="","",IF(Y26="Confiable",15,IF(Y26="No confiable",0,)))</f>
        <v>15</v>
      </c>
      <c r="AA26" s="91" t="s">
        <v>72</v>
      </c>
      <c r="AB26" s="98">
        <f>IF(AA26="","",IF(AA26="Se investigan y resuelven oportunamente",15,IF(AA26="Nose investigan y resuelven oportunamente",0,)))</f>
        <v>15</v>
      </c>
      <c r="AC26" s="91" t="s">
        <v>73</v>
      </c>
      <c r="AD26" s="98">
        <f>IF(AC26="","",IF(AC26="Completa",10,IF(AC26="Incompleta,No existe",5,)))</f>
        <v>10</v>
      </c>
      <c r="AE26" s="98">
        <f>+R26+T26+V26+X26+Z26+AB26+AD26</f>
        <v>100</v>
      </c>
      <c r="AF26" s="96" t="str">
        <f>IF(AE26&lt;=0,"",IF(AE26=0,"NA",IF(AE26&lt;=85,"Debil",IF(AE26&lt;=95,"Moderado",IF(AE26&lt;=100,"Fuerte","Fuerte")))))</f>
        <v>Fuerte</v>
      </c>
      <c r="AG26" s="93" t="s">
        <v>74</v>
      </c>
      <c r="AH26" s="96" t="str">
        <f>IF(AG26="","",IF(AG26="El control no se ejecuta por parte del responsable","Debil",IF(AG26="El control se ejecuta algunas veces por parte del responsable","Moderado",IF(AG26="El control se ejecuta de manera consistente por parte del responsable","Fuerte",IF(AG26="NA","NA","""")))))</f>
        <v>Fuerte</v>
      </c>
      <c r="AI26" s="99" t="str">
        <f t="shared" si="0"/>
        <v>Fuerte</v>
      </c>
      <c r="AJ26" s="100">
        <f>IF(AI26="","",IF(AI26="Fuerte",100,IF(AI26="Moderado",50,IF(AI26="Debil",0,))))</f>
        <v>100</v>
      </c>
      <c r="AK26" s="96" t="str">
        <f t="shared" si="1"/>
        <v>No</v>
      </c>
      <c r="AL26" s="508">
        <f>COUNTA(O26,O27,O28,O29,O30)</f>
        <v>1</v>
      </c>
      <c r="AM26" s="514">
        <f>(+AJ26+AJ27+AJ28+AJ29+AJ30)/AL26</f>
        <v>100</v>
      </c>
      <c r="AN26" s="508" t="str">
        <f>IF(AM26&lt;0,"",IF(AM26&lt;50,"Debil",IF(AM26&lt;=99,"Moderado",IF(AM26&lt;=100,"Fuerte","Fuerte"))))</f>
        <v>Fuerte</v>
      </c>
      <c r="AO26" s="535" t="s">
        <v>26</v>
      </c>
      <c r="AP26" s="536" t="str">
        <f>IF(OR(AND(AN26="Fuerte",AO26="directamente")),"2",IF(OR(AND(AN26="Fuerte",AO26="no disminuye")),"0",IF(OR(AND(AN26="Moderado",AO26="directamente")),"1",IF(OR(AND(AN26="Moderado",AO26="no disminuye")),"0",IF(OR(AND(AN26="Debil",AO26="directamente")),"0",IF(OR(AND(AN26="Debil",AO26="no disminuye")),"0",""))))))</f>
        <v>2</v>
      </c>
      <c r="AQ26" s="539">
        <f>+J26-AP26</f>
        <v>-1</v>
      </c>
      <c r="AR26" s="541">
        <f>+J26-AP26</f>
        <v>-1</v>
      </c>
      <c r="AS26" s="535" t="str">
        <f>IF(AQ26&lt;-1,"",IF(AQ26&lt;=1,"Rara Vez",IF(AQ26&lt;=2,"Improbable",IF(AQ26&lt;=3,"Posible",IF(AQ26&lt;=4,"Probable","Casi seguro")))))</f>
        <v>Rara Vez</v>
      </c>
      <c r="AT26" s="550"/>
      <c r="AU26" s="523"/>
      <c r="AV26" s="526"/>
      <c r="AW26" s="528"/>
      <c r="AX26" s="531">
        <v>45292</v>
      </c>
      <c r="AY26" s="531">
        <v>45657</v>
      </c>
      <c r="AZ26" s="516" t="s">
        <v>313</v>
      </c>
      <c r="BA26" s="519" t="s">
        <v>301</v>
      </c>
      <c r="BB26" s="516" t="s">
        <v>307</v>
      </c>
    </row>
    <row r="27" spans="1:54">
      <c r="A27" s="520"/>
      <c r="B27" s="517"/>
      <c r="C27" s="508"/>
      <c r="D27" s="508"/>
      <c r="E27" s="508"/>
      <c r="F27" s="508"/>
      <c r="G27" s="510"/>
      <c r="H27" s="512"/>
      <c r="I27" s="513"/>
      <c r="J27" s="514"/>
      <c r="K27" s="535"/>
      <c r="L27" s="547"/>
      <c r="M27" s="550"/>
      <c r="N27" s="523"/>
      <c r="O27" s="520"/>
      <c r="P27" s="517"/>
      <c r="Q27" s="91" t="s">
        <v>63</v>
      </c>
      <c r="R27" s="96">
        <f t="shared" ref="R27:R30" si="36">IF(Q27="","",IF(Q27="Asignado",15,IF(Q27="No Asigando",0,)))</f>
        <v>0</v>
      </c>
      <c r="S27" s="91" t="s">
        <v>63</v>
      </c>
      <c r="T27" s="98">
        <f t="shared" ref="T27:T30" si="37">IF(S27="","",IF(S27="Adecuado",15,IF(S27="inadecuado",0,)))</f>
        <v>0</v>
      </c>
      <c r="U27" s="91" t="s">
        <v>63</v>
      </c>
      <c r="V27" s="98">
        <f t="shared" ref="V27:V30" si="38">IF(U27="","",IF(U27="Oportuna",15,IF(U27="inoportuna",0,)))</f>
        <v>0</v>
      </c>
      <c r="W27" s="91" t="s">
        <v>63</v>
      </c>
      <c r="X27" s="98">
        <f t="shared" ref="X27:X30" si="39">IF(W27="","",IF(W27="Prevenir",15,IF(W27="Detectar",10,IF(W27="No es control",0,))))</f>
        <v>0</v>
      </c>
      <c r="Y27" s="91" t="s">
        <v>63</v>
      </c>
      <c r="Z27" s="98">
        <f t="shared" ref="Z27:Z30" si="40">IF(Y27="","",IF(Y27="Confiable",15,IF(Y27="No confiable",0,)))</f>
        <v>0</v>
      </c>
      <c r="AA27" s="91" t="s">
        <v>63</v>
      </c>
      <c r="AB27" s="98">
        <f t="shared" ref="AB27:AB30" si="41">IF(AA27="","",IF(AA27="Se investigan y resuelven oportunamente",15,IF(AA27="Nose investigan y resuelven oportunamente",0,)))</f>
        <v>0</v>
      </c>
      <c r="AC27" s="91" t="s">
        <v>63</v>
      </c>
      <c r="AD27" s="98">
        <f t="shared" ref="AD27:AD30" si="42">IF(AC27="","",IF(AC27="Completa",10,IF(AC27="Incompleta,No existe",5,)))</f>
        <v>0</v>
      </c>
      <c r="AE27" s="98">
        <f t="shared" ref="AE27:AE30" si="43">+R27+T27+V27+X27+Z27+AB27+AD27</f>
        <v>0</v>
      </c>
      <c r="AF27" s="96" t="str">
        <f t="shared" ref="AF27:AF30" si="44">IF(AE27&lt;=0,"",IF(AE27=0,"NA",IF(AE27&lt;=85,"Debil",IF(AE27&lt;=95,"Moderado",IF(AE27&lt;=100,"Fuerte","Fuerte")))))</f>
        <v/>
      </c>
      <c r="AG27" s="93" t="s">
        <v>63</v>
      </c>
      <c r="AH27" s="96" t="str">
        <f t="shared" ref="AH27:AH30" si="45">IF(AG27="","",IF(AG27="El control no se ejecuta por parte del responsable","Debil",IF(AG27="El control se ejecuta algunas veces por parte del responsable","Moderado",IF(AG27="El control se ejecuta de manera consistente por parte del responsable","Fuerte",IF(AG27="NA","NA","""")))))</f>
        <v>NA</v>
      </c>
      <c r="AI27" s="99" t="str">
        <f t="shared" si="0"/>
        <v>NA</v>
      </c>
      <c r="AJ27" s="100">
        <f t="shared" ref="AJ27:AJ30" si="46">IF(AI27="","",IF(AI27="Fuerte",100,IF(AI27="Moderado",50,IF(AI27="Debil",0,))))</f>
        <v>0</v>
      </c>
      <c r="AK27" s="96" t="str">
        <f t="shared" si="1"/>
        <v>NA</v>
      </c>
      <c r="AL27" s="508"/>
      <c r="AM27" s="514"/>
      <c r="AN27" s="508"/>
      <c r="AO27" s="535"/>
      <c r="AP27" s="537"/>
      <c r="AQ27" s="540"/>
      <c r="AR27" s="542"/>
      <c r="AS27" s="535"/>
      <c r="AT27" s="550"/>
      <c r="AU27" s="523"/>
      <c r="AV27" s="526"/>
      <c r="AW27" s="529"/>
      <c r="AX27" s="520"/>
      <c r="AY27" s="520"/>
      <c r="AZ27" s="520"/>
      <c r="BA27" s="520"/>
      <c r="BB27" s="517"/>
    </row>
    <row r="28" spans="1:54">
      <c r="A28" s="520"/>
      <c r="B28" s="517"/>
      <c r="C28" s="508"/>
      <c r="D28" s="508"/>
      <c r="E28" s="508"/>
      <c r="F28" s="508"/>
      <c r="G28" s="510"/>
      <c r="H28" s="512"/>
      <c r="I28" s="513"/>
      <c r="J28" s="514"/>
      <c r="K28" s="535"/>
      <c r="L28" s="547"/>
      <c r="M28" s="550"/>
      <c r="N28" s="523"/>
      <c r="O28" s="520"/>
      <c r="P28" s="517"/>
      <c r="Q28" s="91" t="s">
        <v>63</v>
      </c>
      <c r="R28" s="96">
        <f t="shared" si="36"/>
        <v>0</v>
      </c>
      <c r="S28" s="91" t="s">
        <v>63</v>
      </c>
      <c r="T28" s="98">
        <f t="shared" si="37"/>
        <v>0</v>
      </c>
      <c r="U28" s="91" t="s">
        <v>63</v>
      </c>
      <c r="V28" s="98">
        <f t="shared" si="38"/>
        <v>0</v>
      </c>
      <c r="W28" s="91" t="s">
        <v>63</v>
      </c>
      <c r="X28" s="98">
        <f t="shared" si="39"/>
        <v>0</v>
      </c>
      <c r="Y28" s="91" t="s">
        <v>63</v>
      </c>
      <c r="Z28" s="98">
        <f t="shared" si="40"/>
        <v>0</v>
      </c>
      <c r="AA28" s="91" t="s">
        <v>63</v>
      </c>
      <c r="AB28" s="98">
        <f t="shared" si="41"/>
        <v>0</v>
      </c>
      <c r="AC28" s="91" t="s">
        <v>63</v>
      </c>
      <c r="AD28" s="98">
        <f t="shared" si="42"/>
        <v>0</v>
      </c>
      <c r="AE28" s="98">
        <f t="shared" si="43"/>
        <v>0</v>
      </c>
      <c r="AF28" s="96" t="str">
        <f t="shared" si="44"/>
        <v/>
      </c>
      <c r="AG28" s="93" t="s">
        <v>63</v>
      </c>
      <c r="AH28" s="96" t="str">
        <f t="shared" si="45"/>
        <v>NA</v>
      </c>
      <c r="AI28" s="99" t="str">
        <f t="shared" si="0"/>
        <v>NA</v>
      </c>
      <c r="AJ28" s="100">
        <f t="shared" si="46"/>
        <v>0</v>
      </c>
      <c r="AK28" s="96" t="str">
        <f t="shared" si="1"/>
        <v>NA</v>
      </c>
      <c r="AL28" s="508"/>
      <c r="AM28" s="514"/>
      <c r="AN28" s="508"/>
      <c r="AO28" s="535"/>
      <c r="AP28" s="537"/>
      <c r="AQ28" s="540"/>
      <c r="AR28" s="542"/>
      <c r="AS28" s="535"/>
      <c r="AT28" s="550"/>
      <c r="AU28" s="523"/>
      <c r="AV28" s="526"/>
      <c r="AW28" s="529"/>
      <c r="AX28" s="520"/>
      <c r="AY28" s="520"/>
      <c r="AZ28" s="520"/>
      <c r="BA28" s="520"/>
      <c r="BB28" s="517"/>
    </row>
    <row r="29" spans="1:54">
      <c r="A29" s="520"/>
      <c r="B29" s="517"/>
      <c r="C29" s="508"/>
      <c r="D29" s="508"/>
      <c r="E29" s="508"/>
      <c r="F29" s="508"/>
      <c r="G29" s="510"/>
      <c r="H29" s="512"/>
      <c r="I29" s="513"/>
      <c r="J29" s="514"/>
      <c r="K29" s="535"/>
      <c r="L29" s="547"/>
      <c r="M29" s="550"/>
      <c r="N29" s="523"/>
      <c r="O29" s="520"/>
      <c r="P29" s="517"/>
      <c r="Q29" s="91" t="s">
        <v>63</v>
      </c>
      <c r="R29" s="96">
        <f t="shared" si="36"/>
        <v>0</v>
      </c>
      <c r="S29" s="91" t="s">
        <v>63</v>
      </c>
      <c r="T29" s="98">
        <f t="shared" si="37"/>
        <v>0</v>
      </c>
      <c r="U29" s="91" t="s">
        <v>63</v>
      </c>
      <c r="V29" s="98">
        <f t="shared" si="38"/>
        <v>0</v>
      </c>
      <c r="W29" s="91" t="s">
        <v>63</v>
      </c>
      <c r="X29" s="98">
        <f t="shared" si="39"/>
        <v>0</v>
      </c>
      <c r="Y29" s="91" t="s">
        <v>63</v>
      </c>
      <c r="Z29" s="98">
        <f t="shared" si="40"/>
        <v>0</v>
      </c>
      <c r="AA29" s="91" t="s">
        <v>63</v>
      </c>
      <c r="AB29" s="98">
        <f t="shared" si="41"/>
        <v>0</v>
      </c>
      <c r="AC29" s="91" t="s">
        <v>63</v>
      </c>
      <c r="AD29" s="98">
        <f t="shared" si="42"/>
        <v>0</v>
      </c>
      <c r="AE29" s="98">
        <f t="shared" si="43"/>
        <v>0</v>
      </c>
      <c r="AF29" s="96" t="str">
        <f t="shared" si="44"/>
        <v/>
      </c>
      <c r="AG29" s="93" t="s">
        <v>63</v>
      </c>
      <c r="AH29" s="96" t="str">
        <f t="shared" si="45"/>
        <v>NA</v>
      </c>
      <c r="AI29" s="99" t="str">
        <f t="shared" si="0"/>
        <v>NA</v>
      </c>
      <c r="AJ29" s="100">
        <f t="shared" si="46"/>
        <v>0</v>
      </c>
      <c r="AK29" s="96" t="str">
        <f t="shared" si="1"/>
        <v>NA</v>
      </c>
      <c r="AL29" s="508"/>
      <c r="AM29" s="514"/>
      <c r="AN29" s="508"/>
      <c r="AO29" s="535"/>
      <c r="AP29" s="537"/>
      <c r="AQ29" s="540"/>
      <c r="AR29" s="542"/>
      <c r="AS29" s="535"/>
      <c r="AT29" s="550"/>
      <c r="AU29" s="523"/>
      <c r="AV29" s="526"/>
      <c r="AW29" s="529"/>
      <c r="AX29" s="520"/>
      <c r="AY29" s="520"/>
      <c r="AZ29" s="520"/>
      <c r="BA29" s="520"/>
      <c r="BB29" s="517"/>
    </row>
    <row r="30" spans="1:54">
      <c r="A30" s="520"/>
      <c r="B30" s="517"/>
      <c r="C30" s="508"/>
      <c r="D30" s="508"/>
      <c r="E30" s="508"/>
      <c r="F30" s="508"/>
      <c r="G30" s="511"/>
      <c r="H30" s="512"/>
      <c r="I30" s="513"/>
      <c r="J30" s="514"/>
      <c r="K30" s="535"/>
      <c r="L30" s="547"/>
      <c r="M30" s="550"/>
      <c r="N30" s="523"/>
      <c r="O30" s="521"/>
      <c r="P30" s="518"/>
      <c r="Q30" s="91" t="s">
        <v>63</v>
      </c>
      <c r="R30" s="96">
        <f t="shared" si="36"/>
        <v>0</v>
      </c>
      <c r="S30" s="91" t="s">
        <v>63</v>
      </c>
      <c r="T30" s="98">
        <f t="shared" si="37"/>
        <v>0</v>
      </c>
      <c r="U30" s="91" t="s">
        <v>63</v>
      </c>
      <c r="V30" s="98">
        <f t="shared" si="38"/>
        <v>0</v>
      </c>
      <c r="W30" s="91" t="s">
        <v>63</v>
      </c>
      <c r="X30" s="98">
        <f t="shared" si="39"/>
        <v>0</v>
      </c>
      <c r="Y30" s="91" t="s">
        <v>63</v>
      </c>
      <c r="Z30" s="98">
        <f t="shared" si="40"/>
        <v>0</v>
      </c>
      <c r="AA30" s="91" t="s">
        <v>63</v>
      </c>
      <c r="AB30" s="98">
        <f t="shared" si="41"/>
        <v>0</v>
      </c>
      <c r="AC30" s="91" t="s">
        <v>63</v>
      </c>
      <c r="AD30" s="98">
        <f t="shared" si="42"/>
        <v>0</v>
      </c>
      <c r="AE30" s="98">
        <f t="shared" si="43"/>
        <v>0</v>
      </c>
      <c r="AF30" s="96" t="str">
        <f t="shared" si="44"/>
        <v/>
      </c>
      <c r="AG30" s="93" t="s">
        <v>63</v>
      </c>
      <c r="AH30" s="96" t="str">
        <f t="shared" si="45"/>
        <v>NA</v>
      </c>
      <c r="AI30" s="99" t="str">
        <f t="shared" si="0"/>
        <v>NA</v>
      </c>
      <c r="AJ30" s="100">
        <f t="shared" si="46"/>
        <v>0</v>
      </c>
      <c r="AK30" s="96" t="str">
        <f t="shared" si="1"/>
        <v>NA</v>
      </c>
      <c r="AL30" s="508"/>
      <c r="AM30" s="514"/>
      <c r="AN30" s="508"/>
      <c r="AO30" s="535"/>
      <c r="AP30" s="538"/>
      <c r="AQ30" s="540"/>
      <c r="AR30" s="543"/>
      <c r="AS30" s="535"/>
      <c r="AT30" s="550"/>
      <c r="AU30" s="523"/>
      <c r="AV30" s="526"/>
      <c r="AW30" s="530"/>
      <c r="AX30" s="521"/>
      <c r="AY30" s="521"/>
      <c r="AZ30" s="521"/>
      <c r="BA30" s="521"/>
      <c r="BB30" s="518"/>
    </row>
    <row r="31" spans="1:54" ht="64">
      <c r="A31" s="520"/>
      <c r="B31" s="517"/>
      <c r="C31" s="508" t="s">
        <v>89</v>
      </c>
      <c r="D31" s="508" t="s">
        <v>89</v>
      </c>
      <c r="E31" s="508" t="s">
        <v>89</v>
      </c>
      <c r="F31" s="508" t="s">
        <v>89</v>
      </c>
      <c r="G31" s="509" t="s">
        <v>54</v>
      </c>
      <c r="H31" s="555" t="s">
        <v>314</v>
      </c>
      <c r="I31" s="513" t="s">
        <v>75</v>
      </c>
      <c r="J31" s="514">
        <f>IF(I31="","",IF(I31="Mas de 1 vez al año",5,IF(I31="Al menos 1 vez en el ultimo año",4,IF(I31="Al menos 1 vez en los ultimos 2 años",3,IF(I31="Al menos 1 vez en los ultimos 5 años",2,IF(I31="No se ha presentado en los ultimos 5 años",1,))))))</f>
        <v>1</v>
      </c>
      <c r="K31" s="535" t="str">
        <f>IF(J31&lt;=0,"",IF(J31&lt;=1,"Rara Vez",IF(J31&lt;=2,"Improbable",IF(J31&lt;=3,"Posible",IF(J31&lt;=4,"Probable","Casi seguro")))))</f>
        <v>Rara Vez</v>
      </c>
      <c r="L31" s="547"/>
      <c r="M31" s="550"/>
      <c r="N31" s="523"/>
      <c r="O31" s="89">
        <v>4</v>
      </c>
      <c r="P31" s="97" t="s">
        <v>315</v>
      </c>
      <c r="Q31" s="91" t="s">
        <v>67</v>
      </c>
      <c r="R31" s="96">
        <f>IF(Q31="","",IF(Q31="Asignado",15,IF(Q31="No Asigando",0,)))</f>
        <v>15</v>
      </c>
      <c r="S31" s="91" t="s">
        <v>68</v>
      </c>
      <c r="T31" s="98">
        <f>IF(S31="","",IF(S31="Adecuado",15,IF(S31="inadecuado",0,)))</f>
        <v>15</v>
      </c>
      <c r="U31" s="91" t="s">
        <v>69</v>
      </c>
      <c r="V31" s="98">
        <f>IF(U31="","",IF(U31="Oportuna",15,IF(U31="inoportuna",0,)))</f>
        <v>15</v>
      </c>
      <c r="W31" s="91" t="s">
        <v>70</v>
      </c>
      <c r="X31" s="98">
        <f>IF(W31="","",IF(W31="Prevenir",15,IF(W31="Detectar",10,IF(W31="No es control",0,))))</f>
        <v>15</v>
      </c>
      <c r="Y31" s="91" t="s">
        <v>71</v>
      </c>
      <c r="Z31" s="98">
        <f>IF(Y31="","",IF(Y31="Confiable",15,IF(Y31="No confiable",0,)))</f>
        <v>15</v>
      </c>
      <c r="AA31" s="91" t="s">
        <v>72</v>
      </c>
      <c r="AB31" s="98">
        <f>IF(AA31="","",IF(AA31="Se investigan y resuelven oportunamente",15,IF(AA31="Nose investigan y resuelven oportunamente",0,)))</f>
        <v>15</v>
      </c>
      <c r="AC31" s="91" t="s">
        <v>73</v>
      </c>
      <c r="AD31" s="98">
        <f>IF(AC31="","",IF(AC31="Completa",10,IF(AC31="Incompleta,No existe",5,)))</f>
        <v>10</v>
      </c>
      <c r="AE31" s="98">
        <f>+R31+T31+V31+X31+Z31+AB31+AD31</f>
        <v>100</v>
      </c>
      <c r="AF31" s="96" t="str">
        <f>IF(AE31&lt;=0,"",IF(AE31=0,"NA",IF(AE31&lt;=85,"Debil",IF(AE31&lt;=95,"Moderado",IF(AE31&lt;=100,"Fuerte","Fuerte")))))</f>
        <v>Fuerte</v>
      </c>
      <c r="AG31" s="93" t="s">
        <v>74</v>
      </c>
      <c r="AH31" s="96" t="str">
        <f>IF(AG31="","",IF(AG31="El control no se ejecuta por parte del responsable","Debil",IF(AG31="El control se ejecuta algunas veces por parte del responsable","Moderado",IF(AG31="El control se ejecuta de manera consistente por parte del responsable","Fuerte",IF(AG31="NA","NA","""")))))</f>
        <v>Fuerte</v>
      </c>
      <c r="AI31" s="99" t="str">
        <f t="shared" si="0"/>
        <v>Fuerte</v>
      </c>
      <c r="AJ31" s="100">
        <f>IF(AI31="","",IF(AI31="Fuerte",100,IF(AI31="Moderado",50,IF(AI31="Debil",0,))))</f>
        <v>100</v>
      </c>
      <c r="AK31" s="96" t="str">
        <f t="shared" si="1"/>
        <v>No</v>
      </c>
      <c r="AL31" s="508">
        <f>COUNTA(O31,O32,O33,O34,O35)</f>
        <v>1</v>
      </c>
      <c r="AM31" s="514">
        <f>(+AJ31+AJ32+AJ33+AJ34+AJ35)/AL31</f>
        <v>100</v>
      </c>
      <c r="AN31" s="508" t="str">
        <f>IF(AM31&lt;0,"",IF(AM31&lt;50,"Debil",IF(AM31&lt;=99,"Moderado",IF(AM31&lt;=100,"Fuerte","Fuerte"))))</f>
        <v>Fuerte</v>
      </c>
      <c r="AO31" s="535" t="s">
        <v>26</v>
      </c>
      <c r="AP31" s="536" t="str">
        <f>IF(OR(AND(AN31="Fuerte",AO31="directamente")),"2",IF(OR(AND(AN31="Fuerte",AO31="no disminuye")),"0",IF(OR(AND(AN31="Moderado",AO31="directamente")),"1",IF(OR(AND(AN31="Moderado",AO31="no disminuye")),"0",IF(OR(AND(AN31="Debil",AO31="directamente")),"0",IF(OR(AND(AN31="Debil",AO31="no disminuye")),"0",""))))))</f>
        <v>2</v>
      </c>
      <c r="AQ31" s="539">
        <f>+J31-AP31</f>
        <v>-1</v>
      </c>
      <c r="AR31" s="541">
        <f>+J31-AP31</f>
        <v>-1</v>
      </c>
      <c r="AS31" s="535" t="str">
        <f>IF(AQ31&lt;-1,"",IF(AQ31&lt;=1,"Rara Vez",IF(AQ31&lt;=2,"Improbable",IF(AQ31&lt;=3,"Posible",IF(AQ31&lt;=4,"Probable","Casi seguro")))))</f>
        <v>Rara Vez</v>
      </c>
      <c r="AT31" s="550"/>
      <c r="AU31" s="523"/>
      <c r="AV31" s="526"/>
      <c r="AW31" s="552"/>
      <c r="AX31" s="531">
        <v>45292</v>
      </c>
      <c r="AY31" s="531">
        <v>45657</v>
      </c>
      <c r="AZ31" s="556" t="s">
        <v>316</v>
      </c>
      <c r="BA31" s="519" t="s">
        <v>301</v>
      </c>
      <c r="BB31" s="516" t="s">
        <v>317</v>
      </c>
    </row>
    <row r="32" spans="1:54">
      <c r="A32" s="520"/>
      <c r="B32" s="517"/>
      <c r="C32" s="508"/>
      <c r="D32" s="508"/>
      <c r="E32" s="508"/>
      <c r="F32" s="508"/>
      <c r="G32" s="510"/>
      <c r="H32" s="555"/>
      <c r="I32" s="513"/>
      <c r="J32" s="514"/>
      <c r="K32" s="535"/>
      <c r="L32" s="547"/>
      <c r="M32" s="550"/>
      <c r="N32" s="523"/>
      <c r="O32" s="96"/>
      <c r="P32" s="96"/>
      <c r="Q32" s="91" t="s">
        <v>63</v>
      </c>
      <c r="R32" s="96">
        <f t="shared" ref="R32:R35" si="47">IF(Q32="","",IF(Q32="Asignado",15,IF(Q32="No Asigando",0,)))</f>
        <v>0</v>
      </c>
      <c r="S32" s="91" t="s">
        <v>63</v>
      </c>
      <c r="T32" s="98">
        <f t="shared" ref="T32:T35" si="48">IF(S32="","",IF(S32="Adecuado",15,IF(S32="inadecuado",0,)))</f>
        <v>0</v>
      </c>
      <c r="U32" s="91" t="s">
        <v>63</v>
      </c>
      <c r="V32" s="98">
        <f t="shared" ref="V32:V35" si="49">IF(U32="","",IF(U32="Oportuna",15,IF(U32="inoportuna",0,)))</f>
        <v>0</v>
      </c>
      <c r="W32" s="91" t="s">
        <v>63</v>
      </c>
      <c r="X32" s="98">
        <f t="shared" ref="X32:X35" si="50">IF(W32="","",IF(W32="Prevenir",15,IF(W32="Detectar",10,IF(W32="No es control",0,))))</f>
        <v>0</v>
      </c>
      <c r="Y32" s="91" t="s">
        <v>63</v>
      </c>
      <c r="Z32" s="98">
        <f t="shared" ref="Z32:Z35" si="51">IF(Y32="","",IF(Y32="Confiable",15,IF(Y32="No confiable",0,)))</f>
        <v>0</v>
      </c>
      <c r="AA32" s="91" t="s">
        <v>63</v>
      </c>
      <c r="AB32" s="98">
        <f t="shared" ref="AB32:AB35" si="52">IF(AA32="","",IF(AA32="Se investigan y resuelven oportunamente",15,IF(AA32="Nose investigan y resuelven oportunamente",0,)))</f>
        <v>0</v>
      </c>
      <c r="AC32" s="91" t="s">
        <v>63</v>
      </c>
      <c r="AD32" s="98">
        <f t="shared" ref="AD32:AD35" si="53">IF(AC32="","",IF(AC32="Completa",10,IF(AC32="Incompleta,No existe",5,)))</f>
        <v>0</v>
      </c>
      <c r="AE32" s="98">
        <f t="shared" ref="AE32:AE35" si="54">+R32+T32+V32+X32+Z32+AB32+AD32</f>
        <v>0</v>
      </c>
      <c r="AF32" s="96" t="str">
        <f t="shared" ref="AF32:AF35" si="55">IF(AE32&lt;=0,"",IF(AE32=0,"NA",IF(AE32&lt;=85,"Debil",IF(AE32&lt;=95,"Moderado",IF(AE32&lt;=100,"Fuerte","Fuerte")))))</f>
        <v/>
      </c>
      <c r="AG32" s="93" t="s">
        <v>63</v>
      </c>
      <c r="AH32" s="96" t="str">
        <f t="shared" ref="AH32:AH35" si="56">IF(AG32="","",IF(AG32="El control no se ejecuta por parte del responsable","Debil",IF(AG32="El control se ejecuta algunas veces por parte del responsable","Moderado",IF(AG32="El control se ejecuta de manera consistente por parte del responsable","Fuerte",IF(AG32="NA","NA","""")))))</f>
        <v>NA</v>
      </c>
      <c r="AI32" s="99" t="str">
        <f t="shared" si="0"/>
        <v>NA</v>
      </c>
      <c r="AJ32" s="100">
        <f t="shared" ref="AJ32:AJ35" si="57">IF(AI32="","",IF(AI32="Fuerte",100,IF(AI32="Moderado",50,IF(AI32="Debil",0,))))</f>
        <v>0</v>
      </c>
      <c r="AK32" s="96" t="str">
        <f t="shared" si="1"/>
        <v>NA</v>
      </c>
      <c r="AL32" s="508"/>
      <c r="AM32" s="514"/>
      <c r="AN32" s="508"/>
      <c r="AO32" s="535"/>
      <c r="AP32" s="537"/>
      <c r="AQ32" s="540"/>
      <c r="AR32" s="542"/>
      <c r="AS32" s="535"/>
      <c r="AT32" s="550"/>
      <c r="AU32" s="523"/>
      <c r="AV32" s="526"/>
      <c r="AW32" s="553"/>
      <c r="AX32" s="520"/>
      <c r="AY32" s="520"/>
      <c r="AZ32" s="557"/>
      <c r="BA32" s="520"/>
      <c r="BB32" s="517"/>
    </row>
    <row r="33" spans="1:54">
      <c r="A33" s="520"/>
      <c r="B33" s="517"/>
      <c r="C33" s="508"/>
      <c r="D33" s="508"/>
      <c r="E33" s="508"/>
      <c r="F33" s="508"/>
      <c r="G33" s="510"/>
      <c r="H33" s="555"/>
      <c r="I33" s="513"/>
      <c r="J33" s="514"/>
      <c r="K33" s="535"/>
      <c r="L33" s="547"/>
      <c r="M33" s="550"/>
      <c r="N33" s="523"/>
      <c r="O33" s="96"/>
      <c r="P33" s="96"/>
      <c r="Q33" s="91" t="s">
        <v>63</v>
      </c>
      <c r="R33" s="96">
        <f t="shared" si="47"/>
        <v>0</v>
      </c>
      <c r="S33" s="91" t="s">
        <v>63</v>
      </c>
      <c r="T33" s="98">
        <f t="shared" si="48"/>
        <v>0</v>
      </c>
      <c r="U33" s="91" t="s">
        <v>63</v>
      </c>
      <c r="V33" s="98">
        <f t="shared" si="49"/>
        <v>0</v>
      </c>
      <c r="W33" s="91" t="s">
        <v>63</v>
      </c>
      <c r="X33" s="98">
        <f t="shared" si="50"/>
        <v>0</v>
      </c>
      <c r="Y33" s="91" t="s">
        <v>63</v>
      </c>
      <c r="Z33" s="98">
        <f t="shared" si="51"/>
        <v>0</v>
      </c>
      <c r="AA33" s="91" t="s">
        <v>63</v>
      </c>
      <c r="AB33" s="98">
        <f t="shared" si="52"/>
        <v>0</v>
      </c>
      <c r="AC33" s="91" t="s">
        <v>63</v>
      </c>
      <c r="AD33" s="98">
        <f t="shared" si="53"/>
        <v>0</v>
      </c>
      <c r="AE33" s="98">
        <f t="shared" si="54"/>
        <v>0</v>
      </c>
      <c r="AF33" s="96" t="str">
        <f t="shared" si="55"/>
        <v/>
      </c>
      <c r="AG33" s="93" t="s">
        <v>63</v>
      </c>
      <c r="AH33" s="96" t="str">
        <f t="shared" si="56"/>
        <v>NA</v>
      </c>
      <c r="AI33" s="99" t="str">
        <f t="shared" si="0"/>
        <v>NA</v>
      </c>
      <c r="AJ33" s="100">
        <f t="shared" si="57"/>
        <v>0</v>
      </c>
      <c r="AK33" s="96" t="str">
        <f t="shared" si="1"/>
        <v>NA</v>
      </c>
      <c r="AL33" s="508"/>
      <c r="AM33" s="514"/>
      <c r="AN33" s="508"/>
      <c r="AO33" s="535"/>
      <c r="AP33" s="537"/>
      <c r="AQ33" s="540"/>
      <c r="AR33" s="542"/>
      <c r="AS33" s="535"/>
      <c r="AT33" s="550"/>
      <c r="AU33" s="523"/>
      <c r="AV33" s="526"/>
      <c r="AW33" s="553"/>
      <c r="AX33" s="520"/>
      <c r="AY33" s="520"/>
      <c r="AZ33" s="557"/>
      <c r="BA33" s="520"/>
      <c r="BB33" s="517"/>
    </row>
    <row r="34" spans="1:54">
      <c r="A34" s="520"/>
      <c r="B34" s="517"/>
      <c r="C34" s="508"/>
      <c r="D34" s="508"/>
      <c r="E34" s="508"/>
      <c r="F34" s="508"/>
      <c r="G34" s="510"/>
      <c r="H34" s="555"/>
      <c r="I34" s="513"/>
      <c r="J34" s="514"/>
      <c r="K34" s="535"/>
      <c r="L34" s="547"/>
      <c r="M34" s="550"/>
      <c r="N34" s="523"/>
      <c r="O34" s="96"/>
      <c r="P34" s="96"/>
      <c r="Q34" s="91" t="s">
        <v>63</v>
      </c>
      <c r="R34" s="96">
        <f t="shared" si="47"/>
        <v>0</v>
      </c>
      <c r="S34" s="91" t="s">
        <v>63</v>
      </c>
      <c r="T34" s="98">
        <f t="shared" si="48"/>
        <v>0</v>
      </c>
      <c r="U34" s="91" t="s">
        <v>63</v>
      </c>
      <c r="V34" s="98">
        <f t="shared" si="49"/>
        <v>0</v>
      </c>
      <c r="W34" s="91" t="s">
        <v>63</v>
      </c>
      <c r="X34" s="98">
        <f t="shared" si="50"/>
        <v>0</v>
      </c>
      <c r="Y34" s="91" t="s">
        <v>63</v>
      </c>
      <c r="Z34" s="98">
        <f t="shared" si="51"/>
        <v>0</v>
      </c>
      <c r="AA34" s="91" t="s">
        <v>63</v>
      </c>
      <c r="AB34" s="98">
        <f t="shared" si="52"/>
        <v>0</v>
      </c>
      <c r="AC34" s="91" t="s">
        <v>63</v>
      </c>
      <c r="AD34" s="98">
        <f t="shared" si="53"/>
        <v>0</v>
      </c>
      <c r="AE34" s="98">
        <f t="shared" si="54"/>
        <v>0</v>
      </c>
      <c r="AF34" s="96" t="str">
        <f t="shared" si="55"/>
        <v/>
      </c>
      <c r="AG34" s="93" t="s">
        <v>63</v>
      </c>
      <c r="AH34" s="96" t="str">
        <f t="shared" si="56"/>
        <v>NA</v>
      </c>
      <c r="AI34" s="99" t="str">
        <f t="shared" si="0"/>
        <v>NA</v>
      </c>
      <c r="AJ34" s="100">
        <f t="shared" si="57"/>
        <v>0</v>
      </c>
      <c r="AK34" s="96" t="str">
        <f t="shared" si="1"/>
        <v>NA</v>
      </c>
      <c r="AL34" s="508"/>
      <c r="AM34" s="514"/>
      <c r="AN34" s="508"/>
      <c r="AO34" s="535"/>
      <c r="AP34" s="537"/>
      <c r="AQ34" s="540"/>
      <c r="AR34" s="542"/>
      <c r="AS34" s="535"/>
      <c r="AT34" s="550"/>
      <c r="AU34" s="523"/>
      <c r="AV34" s="526"/>
      <c r="AW34" s="553"/>
      <c r="AX34" s="520"/>
      <c r="AY34" s="520"/>
      <c r="AZ34" s="557"/>
      <c r="BA34" s="520"/>
      <c r="BB34" s="517"/>
    </row>
    <row r="35" spans="1:54">
      <c r="A35" s="521"/>
      <c r="B35" s="518"/>
      <c r="C35" s="508"/>
      <c r="D35" s="508"/>
      <c r="E35" s="508"/>
      <c r="F35" s="508"/>
      <c r="G35" s="511"/>
      <c r="H35" s="555"/>
      <c r="I35" s="513"/>
      <c r="J35" s="514"/>
      <c r="K35" s="535"/>
      <c r="L35" s="548"/>
      <c r="M35" s="551"/>
      <c r="N35" s="524"/>
      <c r="O35" s="96"/>
      <c r="P35" s="96"/>
      <c r="Q35" s="91" t="s">
        <v>63</v>
      </c>
      <c r="R35" s="96">
        <f t="shared" si="47"/>
        <v>0</v>
      </c>
      <c r="S35" s="91" t="s">
        <v>63</v>
      </c>
      <c r="T35" s="98">
        <f t="shared" si="48"/>
        <v>0</v>
      </c>
      <c r="U35" s="91" t="s">
        <v>63</v>
      </c>
      <c r="V35" s="98">
        <f t="shared" si="49"/>
        <v>0</v>
      </c>
      <c r="W35" s="91" t="s">
        <v>63</v>
      </c>
      <c r="X35" s="98">
        <f t="shared" si="50"/>
        <v>0</v>
      </c>
      <c r="Y35" s="91" t="s">
        <v>63</v>
      </c>
      <c r="Z35" s="98">
        <f t="shared" si="51"/>
        <v>0</v>
      </c>
      <c r="AA35" s="91" t="s">
        <v>63</v>
      </c>
      <c r="AB35" s="98">
        <f t="shared" si="52"/>
        <v>0</v>
      </c>
      <c r="AC35" s="91" t="s">
        <v>63</v>
      </c>
      <c r="AD35" s="98">
        <f t="shared" si="53"/>
        <v>0</v>
      </c>
      <c r="AE35" s="98">
        <f t="shared" si="54"/>
        <v>0</v>
      </c>
      <c r="AF35" s="96" t="str">
        <f t="shared" si="55"/>
        <v/>
      </c>
      <c r="AG35" s="93" t="s">
        <v>63</v>
      </c>
      <c r="AH35" s="96" t="str">
        <f t="shared" si="56"/>
        <v>NA</v>
      </c>
      <c r="AI35" s="99" t="str">
        <f t="shared" si="0"/>
        <v>NA</v>
      </c>
      <c r="AJ35" s="100">
        <f t="shared" si="57"/>
        <v>0</v>
      </c>
      <c r="AK35" s="96" t="str">
        <f t="shared" si="1"/>
        <v>NA</v>
      </c>
      <c r="AL35" s="508"/>
      <c r="AM35" s="514"/>
      <c r="AN35" s="508"/>
      <c r="AO35" s="535"/>
      <c r="AP35" s="538"/>
      <c r="AQ35" s="540"/>
      <c r="AR35" s="543"/>
      <c r="AS35" s="535"/>
      <c r="AT35" s="551"/>
      <c r="AU35" s="524"/>
      <c r="AV35" s="527"/>
      <c r="AW35" s="554"/>
      <c r="AX35" s="521"/>
      <c r="AY35" s="521"/>
      <c r="AZ35" s="558"/>
      <c r="BA35" s="521"/>
      <c r="BB35" s="518"/>
    </row>
    <row r="36" spans="1:54" ht="96">
      <c r="A36" s="519">
        <v>3</v>
      </c>
      <c r="B36" s="516" t="s">
        <v>303</v>
      </c>
      <c r="C36" s="508" t="s">
        <v>89</v>
      </c>
      <c r="D36" s="508" t="s">
        <v>89</v>
      </c>
      <c r="E36" s="508" t="s">
        <v>89</v>
      </c>
      <c r="F36" s="508" t="s">
        <v>89</v>
      </c>
      <c r="G36" s="509" t="s">
        <v>54</v>
      </c>
      <c r="H36" s="512" t="s">
        <v>296</v>
      </c>
      <c r="I36" s="513" t="s">
        <v>297</v>
      </c>
      <c r="J36" s="514">
        <f>IF(I36="","",IF(I36="Mas de 1 vez al año",5,IF(I36="Al menos 1 vez en el ultimo año",4,IF(I36="Al menos 1 vez en los ultimos 2 años",3,IF(I36="Al menos 1 vez en los ultimos 5 años",2,IF(I36="No se ha presentado en los ultimos 5 años",1,))))))</f>
        <v>4</v>
      </c>
      <c r="K36" s="535" t="str">
        <f>IF(J36&lt;=0,"",IF(J36&lt;=1,"Rara Vez",IF(J36&lt;=2,"Improbable",IF(J36&lt;=3,"Posible",IF(J36&lt;=4,"Probable","Casi seguro")))))</f>
        <v>Probable</v>
      </c>
      <c r="L36" s="546">
        <f>+'[9]PREGUNTAS DE IMPACTO'!I23</f>
        <v>17</v>
      </c>
      <c r="M36" s="549" t="str">
        <f>IF(L36&lt;=0,"",IF(L36&lt;=5,"Moderado",IF(L36&lt;=11,"Mayor",IF(L36&lt;=20,"Catastrofico","Catastrofico"))))</f>
        <v>Catastrofico</v>
      </c>
      <c r="N36" s="522" t="str">
        <f>IF(OR(AND(K36="RaraVez",M36="Insignificante"),AND(K36="Rara Vez",M36="Menor"),AND(K36="Improbable",M36="Insignificante"),AND(K36="Improbable",M36="Menor")),"Bajo",IF(OR(AND(K36="Rara Vez",M36="Moderado"),AND(K36="Improbable",M36="Moderado"),AND(K36="Posible",M36="Menor"),AND(K36="Probable",M36="Insignificante")),"Moderado",IF(OR(AND(K36="Rara Vez",M36="Mayor"),AND(K36="Improbable",M36="Mayor"),AND(K36="Posible",M36="Moderado"),AND(K36="Probable",M36="Moderado"),AND(K36="Probable",M36="Menor"),AND(K36="Casi seguro",M36="Insignificante"),AND(K36="Casi seguro",M36="Menor")),"Alto",IF(OR(AND(K36="Rara Vez",M36="Catastrofico"),AND(K36="Improbable",M36="Catastrofico"),AND(K36="Posible",M36="Catastrofico"),AND(K36="Posible",M36="Mayor"),AND(K36="Probable",M36="Catastrofico"),AND(K36="Probable",M36="Mayor"),AND(K36="Casi seguro",M36="Moderado"),AND(K36="Casi seguro",M36="Mayor"),AND(K36="Casi seguro",M36="Catastrofico")),"Extremo",""))))</f>
        <v>Extremo</v>
      </c>
      <c r="O36" s="89">
        <v>1</v>
      </c>
      <c r="P36" s="97" t="s">
        <v>298</v>
      </c>
      <c r="Q36" s="91" t="s">
        <v>67</v>
      </c>
      <c r="R36" s="96">
        <f>IF(Q36="","",IF(Q36="Asignado",15,IF(Q36="No Asigando",0,)))</f>
        <v>15</v>
      </c>
      <c r="S36" s="91" t="s">
        <v>68</v>
      </c>
      <c r="T36" s="98">
        <f>IF(S36="","",IF(S36="Adecuado",15,IF(S36="inadecuado",0,)))</f>
        <v>15</v>
      </c>
      <c r="U36" s="91" t="s">
        <v>69</v>
      </c>
      <c r="V36" s="98">
        <f>IF(U36="","",IF(U36="Oportuna",15,IF(U36="inoportuna",0,)))</f>
        <v>15</v>
      </c>
      <c r="W36" s="91" t="s">
        <v>70</v>
      </c>
      <c r="X36" s="98">
        <f>IF(W36="","",IF(W36="Prevenir",15,IF(W36="Detectar",10,IF(W36="No es control",0,))))</f>
        <v>15</v>
      </c>
      <c r="Y36" s="91" t="s">
        <v>71</v>
      </c>
      <c r="Z36" s="98">
        <f>IF(Y36="","",IF(Y36="Confiable",15,IF(Y36="No confiable",0,)))</f>
        <v>15</v>
      </c>
      <c r="AA36" s="91" t="s">
        <v>72</v>
      </c>
      <c r="AB36" s="98">
        <f>IF(AA36="","",IF(AA36="Se investigan y resuelven oportunamente",15,IF(AA36="Nose investigan y resuelven oportunamente",0,)))</f>
        <v>15</v>
      </c>
      <c r="AC36" s="91" t="s">
        <v>73</v>
      </c>
      <c r="AD36" s="98">
        <f>IF(AC36="","",IF(AC36="Completa",10,IF(AC36="Incompleta,No existe",5,)))</f>
        <v>10</v>
      </c>
      <c r="AE36" s="98">
        <f>+R36+T36+V36+X36+Z36+AB36+AD36</f>
        <v>100</v>
      </c>
      <c r="AF36" s="96" t="str">
        <f>IF(AE36&lt;=0,"",IF(AE36=0,"NA",IF(AE36&lt;=85,"Debil",IF(AE36&lt;=95,"Moderado",IF(AE36&lt;=100,"Fuerte","Fuerte")))))</f>
        <v>Fuerte</v>
      </c>
      <c r="AG36" s="93" t="s">
        <v>74</v>
      </c>
      <c r="AH36" s="96" t="str">
        <f>IF(AG36="","",IF(AG36="El control no se ejecuta por parte del responsable","Debil",IF(AG36="El control se ejecuta algunas veces por parte del responsable","Moderado",IF(AG36="El control se ejecuta de manera consistente por parte del responsable","Fuerte",IF(AG36="NA","NA","""")))))</f>
        <v>Fuerte</v>
      </c>
      <c r="AI36" s="99" t="str">
        <f t="shared" si="0"/>
        <v>Fuerte</v>
      </c>
      <c r="AJ36" s="100">
        <f>IF(AI36="","",IF(AI36="Fuerte",100,IF(AI36="Moderado",50,IF(AI36="Debil",0,))))</f>
        <v>100</v>
      </c>
      <c r="AK36" s="96" t="str">
        <f t="shared" si="1"/>
        <v>No</v>
      </c>
      <c r="AL36" s="508">
        <f>COUNTA(O36,O37,O38,O39,O40)</f>
        <v>1</v>
      </c>
      <c r="AM36" s="514">
        <f>(+AJ36+AJ37+AJ38+AJ39+AJ40)/AL36</f>
        <v>100</v>
      </c>
      <c r="AN36" s="508" t="str">
        <f>IF(AM36&lt;0,"",IF(AM36&lt;50,"Debil",IF(AM36&lt;=99,"Moderado",IF(AM36&lt;=100,"Fuerte","Fuerte"))))</f>
        <v>Fuerte</v>
      </c>
      <c r="AO36" s="535" t="s">
        <v>26</v>
      </c>
      <c r="AP36" s="536" t="str">
        <f>IF(OR(AND(AN36="Fuerte",AO36="directamente")),"2",IF(OR(AND(AN36="Fuerte",AO36="no disminuye")),"0",IF(OR(AND(AN36="Moderado",AO36="directamente")),"1",IF(OR(AND(AN36="Moderado",AO36="no disminuye")),"0",IF(OR(AND(AN36="Debil",AO36="directamente")),"0",IF(OR(AND(AN36="Debil",AO36="no disminuye")),"0",""))))))</f>
        <v>2</v>
      </c>
      <c r="AQ36" s="539">
        <f>+J36-AP36</f>
        <v>2</v>
      </c>
      <c r="AR36" s="541">
        <f>+J36-AP36</f>
        <v>2</v>
      </c>
      <c r="AS36" s="535" t="str">
        <f>IF(AQ36&lt;-1,"",IF(AQ36&lt;=1,"Rara Vez",IF(AQ36&lt;=2,"Improbable",IF(AQ36&lt;=3,"Posible",IF(AQ36&lt;=4,"Probable","Casi seguro")))))</f>
        <v>Improbable</v>
      </c>
      <c r="AT36" s="549" t="str">
        <f>IF(L36&lt;=0,"",IF(L36&lt;=5,"Moderado",IF(L36&lt;=11,"Mayor",IF(L36&lt;=20,"Catastrofico","Catastrofico"))))</f>
        <v>Catastrofico</v>
      </c>
      <c r="AU36" s="522" t="str">
        <f>IF(OR(AND(AS36="RaraVez",AT36="Insignificante"),AND(AS36="Rara Vez",AT36="Menor"),AND(AS36="Improbable",AT36="Insignificante"),AND(AS36="Improbable",AT36="Menor")),"Bajo",IF(OR(AND(AS36="Rara Vez",AT36="Moderado"),AND(AS36="Improbable",AT36="Moderado"),AND(AS36="Posible",AT36="Menor"),AND(AS36="Probable",AT36="Insignificante")),"Moderado",IF(OR(AND(AS36="Rara Vez",AT36="Mayor"),AND(AS36="Improbable",AT36="Mayor"),AND(AS36="Posible",AT36="Moderado"),AND(AS36="Probable",AT36="Moderado"),AND(AS36="Probable",AT36="Menor"),AND(AS36="Casi seguro",AT36="Insignificante"),AND(AS36="Casi seguro",AT36="Menor")),"Alto",IF(OR(AND(AS36="Rara Vez",AT36="Catastrofico"),AND(AS36="Improbable",AT36="Catastrofico"),AND(AS36="Posible",AT36="Catastrofico"),AND(AS36="Posible",AT36="Mayor"),AND(AS36="Probable",AT36="Catastrofico"),AND(AS36="Probable",AT36="Mayor"),AND(AS36="Casi seguro",AT36="Moderado"),AND(AS36="Casi seguro",AT36="Mayor"),AND(AS36="Casi seguro",AT36="Catastrofico")),"Extremo",""))))</f>
        <v>Extremo</v>
      </c>
      <c r="AV36" s="525" t="str">
        <f>IF(AU36="","",IF(AU36="Extremo","Evitar el riesgo",IF(AU36="Alto","Compartir el riesgo",IF(AU36="Moderado","Reducir el riesgo",IF(AU36="Bajo","Reducir el riesgo")))))</f>
        <v>Evitar el riesgo</v>
      </c>
      <c r="AW36" s="563" t="s">
        <v>318</v>
      </c>
      <c r="AX36" s="531">
        <v>45292</v>
      </c>
      <c r="AY36" s="531">
        <v>45657</v>
      </c>
      <c r="AZ36" s="516" t="s">
        <v>319</v>
      </c>
      <c r="BA36" s="519" t="s">
        <v>301</v>
      </c>
      <c r="BB36" s="516" t="s">
        <v>302</v>
      </c>
    </row>
    <row r="37" spans="1:54">
      <c r="A37" s="520"/>
      <c r="B37" s="517"/>
      <c r="C37" s="508"/>
      <c r="D37" s="508"/>
      <c r="E37" s="508"/>
      <c r="F37" s="508"/>
      <c r="G37" s="510"/>
      <c r="H37" s="512"/>
      <c r="I37" s="513"/>
      <c r="J37" s="514"/>
      <c r="K37" s="535"/>
      <c r="L37" s="547"/>
      <c r="M37" s="550"/>
      <c r="N37" s="523"/>
      <c r="O37" s="96"/>
      <c r="P37" s="96"/>
      <c r="Q37" s="91" t="s">
        <v>63</v>
      </c>
      <c r="R37" s="96">
        <f t="shared" ref="R37:R40" si="58">IF(Q37="","",IF(Q37="Asignado",15,IF(Q37="No Asigando",0,)))</f>
        <v>0</v>
      </c>
      <c r="S37" s="91" t="s">
        <v>63</v>
      </c>
      <c r="T37" s="98">
        <f t="shared" ref="T37:T40" si="59">IF(S37="","",IF(S37="Adecuado",15,IF(S37="inadecuado",0,)))</f>
        <v>0</v>
      </c>
      <c r="U37" s="91" t="s">
        <v>63</v>
      </c>
      <c r="V37" s="98">
        <f t="shared" ref="V37:V40" si="60">IF(U37="","",IF(U37="Oportuna",15,IF(U37="inoportuna",0,)))</f>
        <v>0</v>
      </c>
      <c r="W37" s="91" t="s">
        <v>63</v>
      </c>
      <c r="X37" s="98">
        <f t="shared" ref="X37:X40" si="61">IF(W37="","",IF(W37="Prevenir",15,IF(W37="Detectar",10,IF(W37="No es control",0,))))</f>
        <v>0</v>
      </c>
      <c r="Y37" s="91" t="s">
        <v>63</v>
      </c>
      <c r="Z37" s="98">
        <f t="shared" ref="Z37:Z40" si="62">IF(Y37="","",IF(Y37="Confiable",15,IF(Y37="No confiable",0,)))</f>
        <v>0</v>
      </c>
      <c r="AA37" s="91" t="s">
        <v>63</v>
      </c>
      <c r="AB37" s="98">
        <f t="shared" ref="AB37:AB40" si="63">IF(AA37="","",IF(AA37="Se investigan y resuelven oportunamente",15,IF(AA37="Nose investigan y resuelven oportunamente",0,)))</f>
        <v>0</v>
      </c>
      <c r="AC37" s="91" t="s">
        <v>63</v>
      </c>
      <c r="AD37" s="98">
        <f t="shared" ref="AD37:AD40" si="64">IF(AC37="","",IF(AC37="Completa",10,IF(AC37="Incompleta,No existe",5,)))</f>
        <v>0</v>
      </c>
      <c r="AE37" s="98">
        <f t="shared" ref="AE37:AE40" si="65">+R37+T37+V37+X37+Z37+AB37+AD37</f>
        <v>0</v>
      </c>
      <c r="AF37" s="96" t="str">
        <f t="shared" ref="AF37:AF40" si="66">IF(AE37&lt;=0,"",IF(AE37=0,"NA",IF(AE37&lt;=85,"Debil",IF(AE37&lt;=95,"Moderado",IF(AE37&lt;=100,"Fuerte","Fuerte")))))</f>
        <v/>
      </c>
      <c r="AG37" s="93" t="s">
        <v>63</v>
      </c>
      <c r="AH37" s="96" t="str">
        <f t="shared" ref="AH37:AH40" si="67">IF(AG37="","",IF(AG37="El control no se ejecuta por parte del responsable","Debil",IF(AG37="El control se ejecuta algunas veces por parte del responsable","Moderado",IF(AG37="El control se ejecuta de manera consistente por parte del responsable","Fuerte",IF(AG37="NA","NA","""")))))</f>
        <v>NA</v>
      </c>
      <c r="AI37" s="99" t="str">
        <f t="shared" si="0"/>
        <v>NA</v>
      </c>
      <c r="AJ37" s="100">
        <f t="shared" ref="AJ37:AJ40" si="68">IF(AI37="","",IF(AI37="Fuerte",100,IF(AI37="Moderado",50,IF(AI37="Debil",0,))))</f>
        <v>0</v>
      </c>
      <c r="AK37" s="96" t="str">
        <f t="shared" si="1"/>
        <v>NA</v>
      </c>
      <c r="AL37" s="508"/>
      <c r="AM37" s="514"/>
      <c r="AN37" s="508"/>
      <c r="AO37" s="535"/>
      <c r="AP37" s="537"/>
      <c r="AQ37" s="540"/>
      <c r="AR37" s="542"/>
      <c r="AS37" s="535"/>
      <c r="AT37" s="550"/>
      <c r="AU37" s="523"/>
      <c r="AV37" s="526"/>
      <c r="AW37" s="564"/>
      <c r="AX37" s="520"/>
      <c r="AY37" s="520"/>
      <c r="AZ37" s="520"/>
      <c r="BA37" s="520"/>
      <c r="BB37" s="520"/>
    </row>
    <row r="38" spans="1:54">
      <c r="A38" s="520"/>
      <c r="B38" s="517"/>
      <c r="C38" s="508"/>
      <c r="D38" s="508"/>
      <c r="E38" s="508"/>
      <c r="F38" s="508"/>
      <c r="G38" s="510"/>
      <c r="H38" s="512"/>
      <c r="I38" s="513"/>
      <c r="J38" s="514"/>
      <c r="K38" s="535"/>
      <c r="L38" s="547"/>
      <c r="M38" s="550"/>
      <c r="N38" s="523"/>
      <c r="O38" s="96"/>
      <c r="P38" s="96"/>
      <c r="Q38" s="91" t="s">
        <v>63</v>
      </c>
      <c r="R38" s="96">
        <f t="shared" si="58"/>
        <v>0</v>
      </c>
      <c r="S38" s="91" t="s">
        <v>63</v>
      </c>
      <c r="T38" s="98">
        <f t="shared" si="59"/>
        <v>0</v>
      </c>
      <c r="U38" s="91" t="s">
        <v>63</v>
      </c>
      <c r="V38" s="98">
        <f t="shared" si="60"/>
        <v>0</v>
      </c>
      <c r="W38" s="91" t="s">
        <v>63</v>
      </c>
      <c r="X38" s="98">
        <f t="shared" si="61"/>
        <v>0</v>
      </c>
      <c r="Y38" s="91" t="s">
        <v>63</v>
      </c>
      <c r="Z38" s="98">
        <f t="shared" si="62"/>
        <v>0</v>
      </c>
      <c r="AA38" s="91" t="s">
        <v>63</v>
      </c>
      <c r="AB38" s="98">
        <f t="shared" si="63"/>
        <v>0</v>
      </c>
      <c r="AC38" s="91" t="s">
        <v>63</v>
      </c>
      <c r="AD38" s="98">
        <f t="shared" si="64"/>
        <v>0</v>
      </c>
      <c r="AE38" s="98">
        <f t="shared" si="65"/>
        <v>0</v>
      </c>
      <c r="AF38" s="96" t="str">
        <f t="shared" si="66"/>
        <v/>
      </c>
      <c r="AG38" s="93" t="s">
        <v>63</v>
      </c>
      <c r="AH38" s="96" t="str">
        <f t="shared" si="67"/>
        <v>NA</v>
      </c>
      <c r="AI38" s="99" t="str">
        <f t="shared" si="0"/>
        <v>NA</v>
      </c>
      <c r="AJ38" s="100">
        <f t="shared" si="68"/>
        <v>0</v>
      </c>
      <c r="AK38" s="96" t="str">
        <f t="shared" si="1"/>
        <v>NA</v>
      </c>
      <c r="AL38" s="508"/>
      <c r="AM38" s="514"/>
      <c r="AN38" s="508"/>
      <c r="AO38" s="535"/>
      <c r="AP38" s="537"/>
      <c r="AQ38" s="540"/>
      <c r="AR38" s="542"/>
      <c r="AS38" s="535"/>
      <c r="AT38" s="550"/>
      <c r="AU38" s="523"/>
      <c r="AV38" s="526"/>
      <c r="AW38" s="564"/>
      <c r="AX38" s="520"/>
      <c r="AY38" s="520"/>
      <c r="AZ38" s="520"/>
      <c r="BA38" s="520"/>
      <c r="BB38" s="520"/>
    </row>
    <row r="39" spans="1:54">
      <c r="A39" s="520"/>
      <c r="B39" s="517"/>
      <c r="C39" s="508"/>
      <c r="D39" s="508"/>
      <c r="E39" s="508"/>
      <c r="F39" s="508"/>
      <c r="G39" s="510"/>
      <c r="H39" s="512"/>
      <c r="I39" s="513"/>
      <c r="J39" s="514"/>
      <c r="K39" s="535"/>
      <c r="L39" s="547"/>
      <c r="M39" s="550"/>
      <c r="N39" s="523"/>
      <c r="O39" s="96"/>
      <c r="P39" s="96"/>
      <c r="Q39" s="91" t="s">
        <v>63</v>
      </c>
      <c r="R39" s="96">
        <f t="shared" si="58"/>
        <v>0</v>
      </c>
      <c r="S39" s="91" t="s">
        <v>63</v>
      </c>
      <c r="T39" s="98">
        <f t="shared" si="59"/>
        <v>0</v>
      </c>
      <c r="U39" s="91" t="s">
        <v>63</v>
      </c>
      <c r="V39" s="98">
        <f t="shared" si="60"/>
        <v>0</v>
      </c>
      <c r="W39" s="91" t="s">
        <v>63</v>
      </c>
      <c r="X39" s="98">
        <f t="shared" si="61"/>
        <v>0</v>
      </c>
      <c r="Y39" s="91" t="s">
        <v>63</v>
      </c>
      <c r="Z39" s="98">
        <f t="shared" si="62"/>
        <v>0</v>
      </c>
      <c r="AA39" s="91" t="s">
        <v>63</v>
      </c>
      <c r="AB39" s="98">
        <f t="shared" si="63"/>
        <v>0</v>
      </c>
      <c r="AC39" s="91" t="s">
        <v>63</v>
      </c>
      <c r="AD39" s="98">
        <f t="shared" si="64"/>
        <v>0</v>
      </c>
      <c r="AE39" s="98">
        <f t="shared" si="65"/>
        <v>0</v>
      </c>
      <c r="AF39" s="96" t="str">
        <f t="shared" si="66"/>
        <v/>
      </c>
      <c r="AG39" s="93" t="s">
        <v>63</v>
      </c>
      <c r="AH39" s="96" t="str">
        <f t="shared" si="67"/>
        <v>NA</v>
      </c>
      <c r="AI39" s="99" t="str">
        <f t="shared" si="0"/>
        <v>NA</v>
      </c>
      <c r="AJ39" s="100">
        <f t="shared" si="68"/>
        <v>0</v>
      </c>
      <c r="AK39" s="96" t="str">
        <f t="shared" si="1"/>
        <v>NA</v>
      </c>
      <c r="AL39" s="508"/>
      <c r="AM39" s="514"/>
      <c r="AN39" s="508"/>
      <c r="AO39" s="535"/>
      <c r="AP39" s="537"/>
      <c r="AQ39" s="540"/>
      <c r="AR39" s="542"/>
      <c r="AS39" s="535"/>
      <c r="AT39" s="550"/>
      <c r="AU39" s="523"/>
      <c r="AV39" s="526"/>
      <c r="AW39" s="564"/>
      <c r="AX39" s="520"/>
      <c r="AY39" s="520"/>
      <c r="AZ39" s="520"/>
      <c r="BA39" s="520"/>
      <c r="BB39" s="520"/>
    </row>
    <row r="40" spans="1:54">
      <c r="A40" s="520"/>
      <c r="B40" s="517"/>
      <c r="C40" s="508"/>
      <c r="D40" s="508"/>
      <c r="E40" s="508"/>
      <c r="F40" s="508"/>
      <c r="G40" s="511"/>
      <c r="H40" s="512"/>
      <c r="I40" s="513"/>
      <c r="J40" s="514"/>
      <c r="K40" s="535"/>
      <c r="L40" s="547"/>
      <c r="M40" s="550"/>
      <c r="N40" s="523"/>
      <c r="O40" s="96"/>
      <c r="P40" s="96"/>
      <c r="Q40" s="91" t="s">
        <v>63</v>
      </c>
      <c r="R40" s="96">
        <f t="shared" si="58"/>
        <v>0</v>
      </c>
      <c r="S40" s="91" t="s">
        <v>63</v>
      </c>
      <c r="T40" s="98">
        <f t="shared" si="59"/>
        <v>0</v>
      </c>
      <c r="U40" s="91" t="s">
        <v>63</v>
      </c>
      <c r="V40" s="98">
        <f t="shared" si="60"/>
        <v>0</v>
      </c>
      <c r="W40" s="91" t="s">
        <v>63</v>
      </c>
      <c r="X40" s="98">
        <f t="shared" si="61"/>
        <v>0</v>
      </c>
      <c r="Y40" s="91" t="s">
        <v>63</v>
      </c>
      <c r="Z40" s="98">
        <f t="shared" si="62"/>
        <v>0</v>
      </c>
      <c r="AA40" s="91" t="s">
        <v>63</v>
      </c>
      <c r="AB40" s="98">
        <f t="shared" si="63"/>
        <v>0</v>
      </c>
      <c r="AC40" s="91" t="s">
        <v>63</v>
      </c>
      <c r="AD40" s="98">
        <f t="shared" si="64"/>
        <v>0</v>
      </c>
      <c r="AE40" s="98">
        <f t="shared" si="65"/>
        <v>0</v>
      </c>
      <c r="AF40" s="96" t="str">
        <f t="shared" si="66"/>
        <v/>
      </c>
      <c r="AG40" s="93" t="s">
        <v>63</v>
      </c>
      <c r="AH40" s="96" t="str">
        <f t="shared" si="67"/>
        <v>NA</v>
      </c>
      <c r="AI40" s="99" t="str">
        <f t="shared" si="0"/>
        <v>NA</v>
      </c>
      <c r="AJ40" s="100">
        <f t="shared" si="68"/>
        <v>0</v>
      </c>
      <c r="AK40" s="96" t="str">
        <f t="shared" si="1"/>
        <v>NA</v>
      </c>
      <c r="AL40" s="508"/>
      <c r="AM40" s="514"/>
      <c r="AN40" s="508"/>
      <c r="AO40" s="535"/>
      <c r="AP40" s="538"/>
      <c r="AQ40" s="540"/>
      <c r="AR40" s="543"/>
      <c r="AS40" s="535"/>
      <c r="AT40" s="550"/>
      <c r="AU40" s="523"/>
      <c r="AV40" s="526"/>
      <c r="AW40" s="565"/>
      <c r="AX40" s="521"/>
      <c r="AY40" s="521"/>
      <c r="AZ40" s="521"/>
      <c r="BA40" s="521"/>
      <c r="BB40" s="521"/>
    </row>
    <row r="41" spans="1:54" ht="160">
      <c r="A41" s="520"/>
      <c r="B41" s="517"/>
      <c r="C41" s="508" t="s">
        <v>89</v>
      </c>
      <c r="D41" s="508" t="s">
        <v>89</v>
      </c>
      <c r="E41" s="508" t="s">
        <v>89</v>
      </c>
      <c r="F41" s="508" t="s">
        <v>89</v>
      </c>
      <c r="G41" s="509" t="s">
        <v>54</v>
      </c>
      <c r="H41" s="512" t="s">
        <v>320</v>
      </c>
      <c r="I41" s="513" t="s">
        <v>297</v>
      </c>
      <c r="J41" s="514">
        <f>IF(I41="","",IF(I41="Mas de 1 vez al año",5,IF(I41="Al menos 1 vez en el ultimo año",4,IF(I41="Al menos 1 vez en los ultimos 2 años",3,IF(I41="Al menos 1 vez en los ultimos 5 años",2,IF(I41="No se ha presentado en los ultimos 5 años",1,))))))</f>
        <v>4</v>
      </c>
      <c r="K41" s="535" t="str">
        <f>IF(J41&lt;=0,"",IF(J41&lt;=1,"Rara Vez",IF(J41&lt;=2,"Improbable",IF(J41&lt;=3,"Posible",IF(J41&lt;=4,"Probable","Casi seguro")))))</f>
        <v>Probable</v>
      </c>
      <c r="L41" s="547"/>
      <c r="M41" s="550"/>
      <c r="N41" s="523"/>
      <c r="O41" s="89">
        <v>2</v>
      </c>
      <c r="P41" s="97" t="s">
        <v>321</v>
      </c>
      <c r="Q41" s="91" t="s">
        <v>67</v>
      </c>
      <c r="R41" s="96">
        <f>IF(Q41="","",IF(Q41="Asignado",15,IF(Q41="No Asigando",0,)))</f>
        <v>15</v>
      </c>
      <c r="S41" s="91" t="s">
        <v>68</v>
      </c>
      <c r="T41" s="98">
        <f>IF(S41="","",IF(S41="Adecuado",15,IF(S41="inadecuado",0,)))</f>
        <v>15</v>
      </c>
      <c r="U41" s="91" t="s">
        <v>69</v>
      </c>
      <c r="V41" s="98">
        <f>IF(U41="","",IF(U41="Oportuna",15,IF(U41="inoportuna",0,)))</f>
        <v>15</v>
      </c>
      <c r="W41" s="91" t="s">
        <v>70</v>
      </c>
      <c r="X41" s="98">
        <f>IF(W41="","",IF(W41="Prevenir",15,IF(W41="Detectar",10,IF(W41="No es control",0,))))</f>
        <v>15</v>
      </c>
      <c r="Y41" s="91" t="s">
        <v>71</v>
      </c>
      <c r="Z41" s="98">
        <f>IF(Y41="","",IF(Y41="Confiable",15,IF(Y41="No confiable",0,)))</f>
        <v>15</v>
      </c>
      <c r="AA41" s="91" t="s">
        <v>72</v>
      </c>
      <c r="AB41" s="98">
        <f>IF(AA41="","",IF(AA41="Se investigan y resuelven oportunamente",15,IF(AA41="Nose investigan y resuelven oportunamente",0,)))</f>
        <v>15</v>
      </c>
      <c r="AC41" s="91" t="s">
        <v>73</v>
      </c>
      <c r="AD41" s="98">
        <f>IF(AC41="","",IF(AC41="Completa",10,IF(AC41="Incompleta,No existe",5,)))</f>
        <v>10</v>
      </c>
      <c r="AE41" s="98">
        <f>+R41+T41+V41+X41+Z41+AB41+AD41</f>
        <v>100</v>
      </c>
      <c r="AF41" s="96" t="str">
        <f>IF(AE41&lt;=0,"",IF(AE41=0,"NA",IF(AE41&lt;=85,"Debil",IF(AE41&lt;=95,"Moderado",IF(AE41&lt;=100,"Fuerte","Fuerte")))))</f>
        <v>Fuerte</v>
      </c>
      <c r="AG41" s="93" t="s">
        <v>74</v>
      </c>
      <c r="AH41" s="96" t="str">
        <f>IF(AG41="","",IF(AG41="El control no se ejecuta por parte del responsable","Debil",IF(AG41="El control se ejecuta algunas veces por parte del responsable","Moderado",IF(AG41="El control se ejecuta de manera consistente por parte del responsable","Fuerte",IF(AG41="NA","NA","""")))))</f>
        <v>Fuerte</v>
      </c>
      <c r="AI41" s="99" t="str">
        <f t="shared" si="0"/>
        <v>Fuerte</v>
      </c>
      <c r="AJ41" s="100">
        <f>IF(AI41="","",IF(AI41="Fuerte",100,IF(AI41="Moderado",50,IF(AI41="Debil",0,))))</f>
        <v>100</v>
      </c>
      <c r="AK41" s="96" t="str">
        <f t="shared" si="1"/>
        <v>No</v>
      </c>
      <c r="AL41" s="508">
        <f>COUNTA(O41,O42,O43,O44,O45)</f>
        <v>1</v>
      </c>
      <c r="AM41" s="514">
        <f>(+AJ41+AJ42+AJ43+AJ44+AJ45)/AL41</f>
        <v>100</v>
      </c>
      <c r="AN41" s="508" t="str">
        <f>IF(AM41&lt;0,"",IF(AM41&lt;50,"Debil",IF(AM41&lt;=99,"Moderado",IF(AM41&lt;=100,"Fuerte","Fuerte"))))</f>
        <v>Fuerte</v>
      </c>
      <c r="AO41" s="535" t="s">
        <v>26</v>
      </c>
      <c r="AP41" s="536" t="str">
        <f>IF(OR(AND(AN41="Fuerte",AO41="directamente")),"2",IF(OR(AND(AN41="Fuerte",AO41="no disminuye")),"0",IF(OR(AND(AN41="Moderado",AO41="directamente")),"1",IF(OR(AND(AN41="Moderado",AO41="no disminuye")),"0",IF(OR(AND(AN41="Debil",AO41="directamente")),"0",IF(OR(AND(AN41="Debil",AO41="no disminuye")),"0",""))))))</f>
        <v>2</v>
      </c>
      <c r="AQ41" s="539">
        <f>+J41-AP41</f>
        <v>2</v>
      </c>
      <c r="AR41" s="541">
        <f>+J41-AP41</f>
        <v>2</v>
      </c>
      <c r="AS41" s="535" t="str">
        <f>IF(AQ41&lt;-1,"",IF(AQ41&lt;=1,"Rara Vez",IF(AQ41&lt;=2,"Improbable",IF(AQ41&lt;=3,"Posible",IF(AQ41&lt;=4,"Probable","Casi seguro")))))</f>
        <v>Improbable</v>
      </c>
      <c r="AT41" s="550"/>
      <c r="AU41" s="523"/>
      <c r="AV41" s="526"/>
      <c r="AW41" s="516" t="s">
        <v>322</v>
      </c>
      <c r="AX41" s="531">
        <v>45292</v>
      </c>
      <c r="AY41" s="531">
        <v>45657</v>
      </c>
      <c r="AZ41" s="516" t="s">
        <v>323</v>
      </c>
      <c r="BA41" s="519" t="s">
        <v>301</v>
      </c>
      <c r="BB41" s="516" t="s">
        <v>324</v>
      </c>
    </row>
    <row r="42" spans="1:54">
      <c r="A42" s="520"/>
      <c r="B42" s="517"/>
      <c r="C42" s="508"/>
      <c r="D42" s="508"/>
      <c r="E42" s="508"/>
      <c r="F42" s="508"/>
      <c r="G42" s="510"/>
      <c r="H42" s="508"/>
      <c r="I42" s="513"/>
      <c r="J42" s="514"/>
      <c r="K42" s="535"/>
      <c r="L42" s="547"/>
      <c r="M42" s="550"/>
      <c r="N42" s="523"/>
      <c r="O42" s="96"/>
      <c r="P42" s="96"/>
      <c r="Q42" s="91" t="s">
        <v>63</v>
      </c>
      <c r="R42" s="96">
        <f t="shared" ref="R42:R45" si="69">IF(Q42="","",IF(Q42="Asignado",15,IF(Q42="No Asigando",0,)))</f>
        <v>0</v>
      </c>
      <c r="S42" s="91" t="s">
        <v>63</v>
      </c>
      <c r="T42" s="98">
        <f t="shared" ref="T42:T45" si="70">IF(S42="","",IF(S42="Adecuado",15,IF(S42="inadecuado",0,)))</f>
        <v>0</v>
      </c>
      <c r="U42" s="91" t="s">
        <v>63</v>
      </c>
      <c r="V42" s="98">
        <f t="shared" ref="V42:V45" si="71">IF(U42="","",IF(U42="Oportuna",15,IF(U42="inoportuna",0,)))</f>
        <v>0</v>
      </c>
      <c r="W42" s="91" t="s">
        <v>63</v>
      </c>
      <c r="X42" s="98">
        <f t="shared" ref="X42:X45" si="72">IF(W42="","",IF(W42="Prevenir",15,IF(W42="Detectar",10,IF(W42="No es control",0,))))</f>
        <v>0</v>
      </c>
      <c r="Y42" s="91" t="s">
        <v>63</v>
      </c>
      <c r="Z42" s="98">
        <f t="shared" ref="Z42:Z45" si="73">IF(Y42="","",IF(Y42="Confiable",15,IF(Y42="No confiable",0,)))</f>
        <v>0</v>
      </c>
      <c r="AA42" s="91" t="s">
        <v>63</v>
      </c>
      <c r="AB42" s="98">
        <f t="shared" ref="AB42:AB45" si="74">IF(AA42="","",IF(AA42="Se investigan y resuelven oportunamente",15,IF(AA42="Nose investigan y resuelven oportunamente",0,)))</f>
        <v>0</v>
      </c>
      <c r="AC42" s="91" t="s">
        <v>63</v>
      </c>
      <c r="AD42" s="98">
        <f t="shared" ref="AD42:AD45" si="75">IF(AC42="","",IF(AC42="Completa",10,IF(AC42="Incompleta,No existe",5,)))</f>
        <v>0</v>
      </c>
      <c r="AE42" s="98">
        <f t="shared" ref="AE42:AE45" si="76">+R42+T42+V42+X42+Z42+AB42+AD42</f>
        <v>0</v>
      </c>
      <c r="AF42" s="96" t="str">
        <f t="shared" ref="AF42:AF45" si="77">IF(AE42&lt;=0,"",IF(AE42=0,"NA",IF(AE42&lt;=85,"Debil",IF(AE42&lt;=95,"Moderado",IF(AE42&lt;=100,"Fuerte","Fuerte")))))</f>
        <v/>
      </c>
      <c r="AG42" s="93" t="s">
        <v>63</v>
      </c>
      <c r="AH42" s="96" t="str">
        <f t="shared" ref="AH42:AH45" si="78">IF(AG42="","",IF(AG42="El control no se ejecuta por parte del responsable","Debil",IF(AG42="El control se ejecuta algunas veces por parte del responsable","Moderado",IF(AG42="El control se ejecuta de manera consistente por parte del responsable","Fuerte",IF(AG42="NA","NA","""")))))</f>
        <v>NA</v>
      </c>
      <c r="AI42" s="99" t="str">
        <f t="shared" si="0"/>
        <v>NA</v>
      </c>
      <c r="AJ42" s="100">
        <f t="shared" ref="AJ42:AJ45" si="79">IF(AI42="","",IF(AI42="Fuerte",100,IF(AI42="Moderado",50,IF(AI42="Debil",0,))))</f>
        <v>0</v>
      </c>
      <c r="AK42" s="96" t="str">
        <f t="shared" si="1"/>
        <v>NA</v>
      </c>
      <c r="AL42" s="508"/>
      <c r="AM42" s="514"/>
      <c r="AN42" s="508"/>
      <c r="AO42" s="535"/>
      <c r="AP42" s="537"/>
      <c r="AQ42" s="540"/>
      <c r="AR42" s="542"/>
      <c r="AS42" s="535"/>
      <c r="AT42" s="550"/>
      <c r="AU42" s="523"/>
      <c r="AV42" s="526"/>
      <c r="AW42" s="517"/>
      <c r="AX42" s="520"/>
      <c r="AY42" s="520"/>
      <c r="AZ42" s="520"/>
      <c r="BA42" s="520"/>
      <c r="BB42" s="520"/>
    </row>
    <row r="43" spans="1:54">
      <c r="A43" s="520"/>
      <c r="B43" s="517"/>
      <c r="C43" s="508"/>
      <c r="D43" s="508"/>
      <c r="E43" s="508"/>
      <c r="F43" s="508"/>
      <c r="G43" s="510"/>
      <c r="H43" s="508"/>
      <c r="I43" s="513"/>
      <c r="J43" s="514"/>
      <c r="K43" s="535"/>
      <c r="L43" s="547"/>
      <c r="M43" s="550"/>
      <c r="N43" s="523"/>
      <c r="O43" s="96"/>
      <c r="P43" s="96"/>
      <c r="Q43" s="91" t="s">
        <v>63</v>
      </c>
      <c r="R43" s="96">
        <f t="shared" si="69"/>
        <v>0</v>
      </c>
      <c r="S43" s="91" t="s">
        <v>63</v>
      </c>
      <c r="T43" s="98">
        <f t="shared" si="70"/>
        <v>0</v>
      </c>
      <c r="U43" s="91" t="s">
        <v>63</v>
      </c>
      <c r="V43" s="98">
        <f t="shared" si="71"/>
        <v>0</v>
      </c>
      <c r="W43" s="91" t="s">
        <v>63</v>
      </c>
      <c r="X43" s="98">
        <f t="shared" si="72"/>
        <v>0</v>
      </c>
      <c r="Y43" s="91" t="s">
        <v>63</v>
      </c>
      <c r="Z43" s="98">
        <f t="shared" si="73"/>
        <v>0</v>
      </c>
      <c r="AA43" s="91" t="s">
        <v>63</v>
      </c>
      <c r="AB43" s="98">
        <f t="shared" si="74"/>
        <v>0</v>
      </c>
      <c r="AC43" s="91" t="s">
        <v>63</v>
      </c>
      <c r="AD43" s="98">
        <f t="shared" si="75"/>
        <v>0</v>
      </c>
      <c r="AE43" s="98">
        <f t="shared" si="76"/>
        <v>0</v>
      </c>
      <c r="AF43" s="96" t="str">
        <f t="shared" si="77"/>
        <v/>
      </c>
      <c r="AG43" s="93" t="s">
        <v>63</v>
      </c>
      <c r="AH43" s="96" t="str">
        <f t="shared" si="78"/>
        <v>NA</v>
      </c>
      <c r="AI43" s="99" t="str">
        <f t="shared" si="0"/>
        <v>NA</v>
      </c>
      <c r="AJ43" s="100">
        <f t="shared" si="79"/>
        <v>0</v>
      </c>
      <c r="AK43" s="96" t="str">
        <f t="shared" si="1"/>
        <v>NA</v>
      </c>
      <c r="AL43" s="508"/>
      <c r="AM43" s="514"/>
      <c r="AN43" s="508"/>
      <c r="AO43" s="535"/>
      <c r="AP43" s="537"/>
      <c r="AQ43" s="540"/>
      <c r="AR43" s="542"/>
      <c r="AS43" s="535"/>
      <c r="AT43" s="550"/>
      <c r="AU43" s="523"/>
      <c r="AV43" s="526"/>
      <c r="AW43" s="517"/>
      <c r="AX43" s="520"/>
      <c r="AY43" s="520"/>
      <c r="AZ43" s="520"/>
      <c r="BA43" s="520"/>
      <c r="BB43" s="520"/>
    </row>
    <row r="44" spans="1:54">
      <c r="A44" s="520"/>
      <c r="B44" s="517"/>
      <c r="C44" s="508"/>
      <c r="D44" s="508"/>
      <c r="E44" s="508"/>
      <c r="F44" s="508"/>
      <c r="G44" s="510"/>
      <c r="H44" s="508"/>
      <c r="I44" s="513"/>
      <c r="J44" s="514"/>
      <c r="K44" s="535"/>
      <c r="L44" s="547"/>
      <c r="M44" s="550"/>
      <c r="N44" s="523"/>
      <c r="O44" s="96"/>
      <c r="P44" s="96"/>
      <c r="Q44" s="91" t="s">
        <v>63</v>
      </c>
      <c r="R44" s="96">
        <f t="shared" si="69"/>
        <v>0</v>
      </c>
      <c r="S44" s="91" t="s">
        <v>63</v>
      </c>
      <c r="T44" s="98">
        <f t="shared" si="70"/>
        <v>0</v>
      </c>
      <c r="U44" s="91" t="s">
        <v>63</v>
      </c>
      <c r="V44" s="98">
        <f t="shared" si="71"/>
        <v>0</v>
      </c>
      <c r="W44" s="91" t="s">
        <v>63</v>
      </c>
      <c r="X44" s="98">
        <f t="shared" si="72"/>
        <v>0</v>
      </c>
      <c r="Y44" s="91" t="s">
        <v>63</v>
      </c>
      <c r="Z44" s="98">
        <f t="shared" si="73"/>
        <v>0</v>
      </c>
      <c r="AA44" s="91" t="s">
        <v>63</v>
      </c>
      <c r="AB44" s="98">
        <f t="shared" si="74"/>
        <v>0</v>
      </c>
      <c r="AC44" s="91" t="s">
        <v>63</v>
      </c>
      <c r="AD44" s="98">
        <f t="shared" si="75"/>
        <v>0</v>
      </c>
      <c r="AE44" s="98">
        <f t="shared" si="76"/>
        <v>0</v>
      </c>
      <c r="AF44" s="96" t="str">
        <f t="shared" si="77"/>
        <v/>
      </c>
      <c r="AG44" s="93" t="s">
        <v>63</v>
      </c>
      <c r="AH44" s="96" t="str">
        <f t="shared" si="78"/>
        <v>NA</v>
      </c>
      <c r="AI44" s="99" t="str">
        <f t="shared" si="0"/>
        <v>NA</v>
      </c>
      <c r="AJ44" s="100">
        <f t="shared" si="79"/>
        <v>0</v>
      </c>
      <c r="AK44" s="96" t="str">
        <f t="shared" si="1"/>
        <v>NA</v>
      </c>
      <c r="AL44" s="508"/>
      <c r="AM44" s="514"/>
      <c r="AN44" s="508"/>
      <c r="AO44" s="535"/>
      <c r="AP44" s="537"/>
      <c r="AQ44" s="540"/>
      <c r="AR44" s="542"/>
      <c r="AS44" s="535"/>
      <c r="AT44" s="550"/>
      <c r="AU44" s="523"/>
      <c r="AV44" s="526"/>
      <c r="AW44" s="517"/>
      <c r="AX44" s="520"/>
      <c r="AY44" s="520"/>
      <c r="AZ44" s="520"/>
      <c r="BA44" s="520"/>
      <c r="BB44" s="520"/>
    </row>
    <row r="45" spans="1:54">
      <c r="A45" s="520"/>
      <c r="B45" s="517"/>
      <c r="C45" s="508"/>
      <c r="D45" s="508"/>
      <c r="E45" s="508"/>
      <c r="F45" s="508"/>
      <c r="G45" s="511"/>
      <c r="H45" s="508"/>
      <c r="I45" s="513"/>
      <c r="J45" s="514"/>
      <c r="K45" s="535"/>
      <c r="L45" s="547"/>
      <c r="M45" s="550"/>
      <c r="N45" s="523"/>
      <c r="O45" s="96"/>
      <c r="P45" s="96"/>
      <c r="Q45" s="91" t="s">
        <v>63</v>
      </c>
      <c r="R45" s="96">
        <f t="shared" si="69"/>
        <v>0</v>
      </c>
      <c r="S45" s="91" t="s">
        <v>63</v>
      </c>
      <c r="T45" s="98">
        <f t="shared" si="70"/>
        <v>0</v>
      </c>
      <c r="U45" s="91" t="s">
        <v>63</v>
      </c>
      <c r="V45" s="98">
        <f t="shared" si="71"/>
        <v>0</v>
      </c>
      <c r="W45" s="91" t="s">
        <v>63</v>
      </c>
      <c r="X45" s="98">
        <f t="shared" si="72"/>
        <v>0</v>
      </c>
      <c r="Y45" s="91" t="s">
        <v>63</v>
      </c>
      <c r="Z45" s="98">
        <f t="shared" si="73"/>
        <v>0</v>
      </c>
      <c r="AA45" s="91" t="s">
        <v>63</v>
      </c>
      <c r="AB45" s="98">
        <f t="shared" si="74"/>
        <v>0</v>
      </c>
      <c r="AC45" s="91" t="s">
        <v>63</v>
      </c>
      <c r="AD45" s="98">
        <f t="shared" si="75"/>
        <v>0</v>
      </c>
      <c r="AE45" s="98">
        <f t="shared" si="76"/>
        <v>0</v>
      </c>
      <c r="AF45" s="96" t="str">
        <f t="shared" si="77"/>
        <v/>
      </c>
      <c r="AG45" s="93" t="s">
        <v>63</v>
      </c>
      <c r="AH45" s="96" t="str">
        <f t="shared" si="78"/>
        <v>NA</v>
      </c>
      <c r="AI45" s="99" t="str">
        <f t="shared" si="0"/>
        <v>NA</v>
      </c>
      <c r="AJ45" s="100">
        <f t="shared" si="79"/>
        <v>0</v>
      </c>
      <c r="AK45" s="96" t="str">
        <f t="shared" si="1"/>
        <v>NA</v>
      </c>
      <c r="AL45" s="508"/>
      <c r="AM45" s="514"/>
      <c r="AN45" s="508"/>
      <c r="AO45" s="535"/>
      <c r="AP45" s="538"/>
      <c r="AQ45" s="540"/>
      <c r="AR45" s="543"/>
      <c r="AS45" s="535"/>
      <c r="AT45" s="550"/>
      <c r="AU45" s="523"/>
      <c r="AV45" s="526"/>
      <c r="AW45" s="518"/>
      <c r="AX45" s="521"/>
      <c r="AY45" s="521"/>
      <c r="AZ45" s="521"/>
      <c r="BA45" s="521"/>
      <c r="BB45" s="521"/>
    </row>
    <row r="46" spans="1:54" ht="112">
      <c r="A46" s="520"/>
      <c r="B46" s="517"/>
      <c r="C46" s="508" t="s">
        <v>89</v>
      </c>
      <c r="D46" s="508" t="s">
        <v>89</v>
      </c>
      <c r="E46" s="508" t="s">
        <v>89</v>
      </c>
      <c r="F46" s="508" t="s">
        <v>89</v>
      </c>
      <c r="G46" s="509" t="s">
        <v>54</v>
      </c>
      <c r="H46" s="512" t="s">
        <v>325</v>
      </c>
      <c r="I46" s="513" t="s">
        <v>297</v>
      </c>
      <c r="J46" s="514">
        <f>IF(I46="","",IF(I46="Mas de 1 vez al año",5,IF(I46="Al menos 1 vez en el ultimo año",4,IF(I46="Al menos 1 vez en los ultimos 2 años",3,IF(I46="Al menos 1 vez en los ultimos 5 años",2,IF(I46="No se ha presentado en los ultimos 5 años",1,))))))</f>
        <v>4</v>
      </c>
      <c r="K46" s="535" t="str">
        <f>IF(J46&lt;=0,"",IF(J46&lt;=1,"Rara Vez",IF(J46&lt;=2,"Improbable",IF(J46&lt;=3,"Posible",IF(J46&lt;=4,"Probable","Casi seguro")))))</f>
        <v>Probable</v>
      </c>
      <c r="L46" s="547"/>
      <c r="M46" s="550"/>
      <c r="N46" s="523"/>
      <c r="O46" s="89">
        <v>3</v>
      </c>
      <c r="P46" s="97" t="s">
        <v>326</v>
      </c>
      <c r="Q46" s="91" t="s">
        <v>67</v>
      </c>
      <c r="R46" s="96">
        <f>IF(Q46="","",IF(Q46="Asignado",15,IF(Q46="No Asigando",0,)))</f>
        <v>15</v>
      </c>
      <c r="S46" s="91" t="s">
        <v>68</v>
      </c>
      <c r="T46" s="98">
        <f>IF(S46="","",IF(S46="Adecuado",15,IF(S46="inadecuado",0,)))</f>
        <v>15</v>
      </c>
      <c r="U46" s="91" t="s">
        <v>69</v>
      </c>
      <c r="V46" s="98">
        <f>IF(U46="","",IF(U46="Oportuna",15,IF(U46="inoportuna",0,)))</f>
        <v>15</v>
      </c>
      <c r="W46" s="91" t="s">
        <v>70</v>
      </c>
      <c r="X46" s="98">
        <f>IF(W46="","",IF(W46="Prevenir",15,IF(W46="Detectar",10,IF(W46="No es control",0,))))</f>
        <v>15</v>
      </c>
      <c r="Y46" s="91" t="s">
        <v>71</v>
      </c>
      <c r="Z46" s="98">
        <f>IF(Y46="","",IF(Y46="Confiable",15,IF(Y46="No confiable",0,)))</f>
        <v>15</v>
      </c>
      <c r="AA46" s="91" t="s">
        <v>72</v>
      </c>
      <c r="AB46" s="98">
        <f>IF(AA46="","",IF(AA46="Se investigan y resuelven oportunamente",15,IF(AA46="Nose investigan y resuelven oportunamente",0,)))</f>
        <v>15</v>
      </c>
      <c r="AC46" s="91" t="s">
        <v>73</v>
      </c>
      <c r="AD46" s="98">
        <f>IF(AC46="","",IF(AC46="Completa",10,IF(AC46="Incompleta,No existe",5,)))</f>
        <v>10</v>
      </c>
      <c r="AE46" s="98">
        <f>+R46+T46+V46+X46+Z46+AB46+AD46</f>
        <v>100</v>
      </c>
      <c r="AF46" s="96" t="str">
        <f>IF(AE46&lt;=0,"",IF(AE46=0,"NA",IF(AE46&lt;=85,"Debil",IF(AE46&lt;=95,"Moderado",IF(AE46&lt;=100,"Fuerte","Fuerte")))))</f>
        <v>Fuerte</v>
      </c>
      <c r="AG46" s="93" t="s">
        <v>74</v>
      </c>
      <c r="AH46" s="96" t="str">
        <f>IF(AG46="","",IF(AG46="El control no se ejecuta por parte del responsable","Debil",IF(AG46="El control se ejecuta algunas veces por parte del responsable","Moderado",IF(AG46="El control se ejecuta de manera consistente por parte del responsable","Fuerte",IF(AG46="NA","NA","""")))))</f>
        <v>Fuerte</v>
      </c>
      <c r="AI46" s="99" t="str">
        <f t="shared" si="0"/>
        <v>Fuerte</v>
      </c>
      <c r="AJ46" s="100">
        <f>IF(AI46="","",IF(AI46="Fuerte",100,IF(AI46="Moderado",50,IF(AI46="Debil",0,))))</f>
        <v>100</v>
      </c>
      <c r="AK46" s="96" t="str">
        <f t="shared" si="1"/>
        <v>No</v>
      </c>
      <c r="AL46" s="508">
        <f>COUNTA(O46,O47,O48,O49,O50)</f>
        <v>1</v>
      </c>
      <c r="AM46" s="514">
        <f>(+AJ46+AJ47+AJ48+AJ49+AJ50)/AL46</f>
        <v>100</v>
      </c>
      <c r="AN46" s="508" t="str">
        <f>IF(AM46&lt;0,"",IF(AM46&lt;50,"Debil",IF(AM46&lt;=99,"Moderado",IF(AM46&lt;=100,"Fuerte","Fuerte"))))</f>
        <v>Fuerte</v>
      </c>
      <c r="AO46" s="535" t="s">
        <v>26</v>
      </c>
      <c r="AP46" s="536" t="str">
        <f>IF(OR(AND(AN46="Fuerte",AO46="directamente")),"2",IF(OR(AND(AN46="Fuerte",AO46="no disminuye")),"0",IF(OR(AND(AN46="Moderado",AO46="directamente")),"1",IF(OR(AND(AN46="Moderado",AO46="no disminuye")),"0",IF(OR(AND(AN46="Debil",AO46="directamente")),"0",IF(OR(AND(AN46="Debil",AO46="no disminuye")),"0",""))))))</f>
        <v>2</v>
      </c>
      <c r="AQ46" s="539">
        <f>+J46-AP46</f>
        <v>2</v>
      </c>
      <c r="AR46" s="541">
        <f>+J46-AP46</f>
        <v>2</v>
      </c>
      <c r="AS46" s="535" t="str">
        <f>IF(AQ46&lt;-1,"",IF(AQ46&lt;=1,"Rara Vez",IF(AQ46&lt;=2,"Improbable",IF(AQ46&lt;=3,"Posible",IF(AQ46&lt;=4,"Probable","Casi seguro")))))</f>
        <v>Improbable</v>
      </c>
      <c r="AT46" s="550"/>
      <c r="AU46" s="523"/>
      <c r="AV46" s="526"/>
      <c r="AW46" s="516"/>
      <c r="AX46" s="531">
        <v>45292</v>
      </c>
      <c r="AY46" s="531">
        <v>45657</v>
      </c>
      <c r="AZ46" s="516" t="s">
        <v>327</v>
      </c>
      <c r="BA46" s="519" t="s">
        <v>301</v>
      </c>
      <c r="BB46" s="516" t="s">
        <v>328</v>
      </c>
    </row>
    <row r="47" spans="1:54">
      <c r="A47" s="520"/>
      <c r="B47" s="517"/>
      <c r="C47" s="508"/>
      <c r="D47" s="508"/>
      <c r="E47" s="508"/>
      <c r="F47" s="508"/>
      <c r="G47" s="510"/>
      <c r="H47" s="508"/>
      <c r="I47" s="513"/>
      <c r="J47" s="514"/>
      <c r="K47" s="535"/>
      <c r="L47" s="547"/>
      <c r="M47" s="550"/>
      <c r="N47" s="523"/>
      <c r="O47" s="96"/>
      <c r="P47" s="96"/>
      <c r="Q47" s="91" t="s">
        <v>63</v>
      </c>
      <c r="R47" s="96">
        <f t="shared" ref="R47:R50" si="80">IF(Q47="","",IF(Q47="Asignado",15,IF(Q47="No Asigando",0,)))</f>
        <v>0</v>
      </c>
      <c r="S47" s="91" t="s">
        <v>63</v>
      </c>
      <c r="T47" s="98">
        <f t="shared" ref="T47:T50" si="81">IF(S47="","",IF(S47="Adecuado",15,IF(S47="inadecuado",0,)))</f>
        <v>0</v>
      </c>
      <c r="U47" s="91" t="s">
        <v>63</v>
      </c>
      <c r="V47" s="98">
        <f t="shared" ref="V47:V50" si="82">IF(U47="","",IF(U47="Oportuna",15,IF(U47="inoportuna",0,)))</f>
        <v>0</v>
      </c>
      <c r="W47" s="91" t="s">
        <v>63</v>
      </c>
      <c r="X47" s="98">
        <f t="shared" ref="X47:X50" si="83">IF(W47="","",IF(W47="Prevenir",15,IF(W47="Detectar",10,IF(W47="No es control",0,))))</f>
        <v>0</v>
      </c>
      <c r="Y47" s="91" t="s">
        <v>63</v>
      </c>
      <c r="Z47" s="98">
        <f t="shared" ref="Z47:Z50" si="84">IF(Y47="","",IF(Y47="Confiable",15,IF(Y47="No confiable",0,)))</f>
        <v>0</v>
      </c>
      <c r="AA47" s="91" t="s">
        <v>63</v>
      </c>
      <c r="AB47" s="98">
        <f t="shared" ref="AB47:AB50" si="85">IF(AA47="","",IF(AA47="Se investigan y resuelven oportunamente",15,IF(AA47="Nose investigan y resuelven oportunamente",0,)))</f>
        <v>0</v>
      </c>
      <c r="AC47" s="91" t="s">
        <v>63</v>
      </c>
      <c r="AD47" s="98">
        <f t="shared" ref="AD47:AD50" si="86">IF(AC47="","",IF(AC47="Completa",10,IF(AC47="Incompleta,No existe",5,)))</f>
        <v>0</v>
      </c>
      <c r="AE47" s="98">
        <f t="shared" ref="AE47:AE50" si="87">+R47+T47+V47+X47+Z47+AB47+AD47</f>
        <v>0</v>
      </c>
      <c r="AF47" s="96" t="str">
        <f t="shared" ref="AF47:AF50" si="88">IF(AE47&lt;=0,"",IF(AE47=0,"NA",IF(AE47&lt;=85,"Debil",IF(AE47&lt;=95,"Moderado",IF(AE47&lt;=100,"Fuerte","Fuerte")))))</f>
        <v/>
      </c>
      <c r="AG47" s="93" t="s">
        <v>63</v>
      </c>
      <c r="AH47" s="96" t="str">
        <f t="shared" ref="AH47:AH50" si="89">IF(AG47="","",IF(AG47="El control no se ejecuta por parte del responsable","Debil",IF(AG47="El control se ejecuta algunas veces por parte del responsable","Moderado",IF(AG47="El control se ejecuta de manera consistente por parte del responsable","Fuerte",IF(AG47="NA","NA","""")))))</f>
        <v>NA</v>
      </c>
      <c r="AI47" s="99" t="str">
        <f t="shared" si="0"/>
        <v>NA</v>
      </c>
      <c r="AJ47" s="100">
        <f t="shared" ref="AJ47:AJ50" si="90">IF(AI47="","",IF(AI47="Fuerte",100,IF(AI47="Moderado",50,IF(AI47="Debil",0,))))</f>
        <v>0</v>
      </c>
      <c r="AK47" s="96" t="str">
        <f t="shared" si="1"/>
        <v>NA</v>
      </c>
      <c r="AL47" s="508"/>
      <c r="AM47" s="514"/>
      <c r="AN47" s="508"/>
      <c r="AO47" s="535"/>
      <c r="AP47" s="537"/>
      <c r="AQ47" s="540"/>
      <c r="AR47" s="542"/>
      <c r="AS47" s="535"/>
      <c r="AT47" s="550"/>
      <c r="AU47" s="523"/>
      <c r="AV47" s="526"/>
      <c r="AW47" s="517"/>
      <c r="AX47" s="520"/>
      <c r="AY47" s="520"/>
      <c r="AZ47" s="520"/>
      <c r="BA47" s="520"/>
      <c r="BB47" s="520"/>
    </row>
    <row r="48" spans="1:54">
      <c r="A48" s="520"/>
      <c r="B48" s="517"/>
      <c r="C48" s="508"/>
      <c r="D48" s="508"/>
      <c r="E48" s="508"/>
      <c r="F48" s="508"/>
      <c r="G48" s="510"/>
      <c r="H48" s="508"/>
      <c r="I48" s="513"/>
      <c r="J48" s="514"/>
      <c r="K48" s="535"/>
      <c r="L48" s="547"/>
      <c r="M48" s="550"/>
      <c r="N48" s="523"/>
      <c r="O48" s="96"/>
      <c r="P48" s="96"/>
      <c r="Q48" s="91" t="s">
        <v>63</v>
      </c>
      <c r="R48" s="96">
        <f t="shared" si="80"/>
        <v>0</v>
      </c>
      <c r="S48" s="91" t="s">
        <v>63</v>
      </c>
      <c r="T48" s="98">
        <f t="shared" si="81"/>
        <v>0</v>
      </c>
      <c r="U48" s="91" t="s">
        <v>63</v>
      </c>
      <c r="V48" s="98">
        <f t="shared" si="82"/>
        <v>0</v>
      </c>
      <c r="W48" s="91" t="s">
        <v>63</v>
      </c>
      <c r="X48" s="98">
        <f t="shared" si="83"/>
        <v>0</v>
      </c>
      <c r="Y48" s="91" t="s">
        <v>63</v>
      </c>
      <c r="Z48" s="98">
        <f t="shared" si="84"/>
        <v>0</v>
      </c>
      <c r="AA48" s="91" t="s">
        <v>63</v>
      </c>
      <c r="AB48" s="98">
        <f t="shared" si="85"/>
        <v>0</v>
      </c>
      <c r="AC48" s="91" t="s">
        <v>63</v>
      </c>
      <c r="AD48" s="98">
        <f t="shared" si="86"/>
        <v>0</v>
      </c>
      <c r="AE48" s="98">
        <f t="shared" si="87"/>
        <v>0</v>
      </c>
      <c r="AF48" s="96" t="str">
        <f t="shared" si="88"/>
        <v/>
      </c>
      <c r="AG48" s="93" t="s">
        <v>63</v>
      </c>
      <c r="AH48" s="96" t="str">
        <f t="shared" si="89"/>
        <v>NA</v>
      </c>
      <c r="AI48" s="99" t="str">
        <f t="shared" si="0"/>
        <v>NA</v>
      </c>
      <c r="AJ48" s="100">
        <f t="shared" si="90"/>
        <v>0</v>
      </c>
      <c r="AK48" s="96" t="str">
        <f t="shared" si="1"/>
        <v>NA</v>
      </c>
      <c r="AL48" s="508"/>
      <c r="AM48" s="514"/>
      <c r="AN48" s="508"/>
      <c r="AO48" s="535"/>
      <c r="AP48" s="537"/>
      <c r="AQ48" s="540"/>
      <c r="AR48" s="542"/>
      <c r="AS48" s="535"/>
      <c r="AT48" s="550"/>
      <c r="AU48" s="523"/>
      <c r="AV48" s="526"/>
      <c r="AW48" s="517"/>
      <c r="AX48" s="520"/>
      <c r="AY48" s="520"/>
      <c r="AZ48" s="520"/>
      <c r="BA48" s="520"/>
      <c r="BB48" s="520"/>
    </row>
    <row r="49" spans="1:54">
      <c r="A49" s="520"/>
      <c r="B49" s="517"/>
      <c r="C49" s="508"/>
      <c r="D49" s="508"/>
      <c r="E49" s="508"/>
      <c r="F49" s="508"/>
      <c r="G49" s="510"/>
      <c r="H49" s="508"/>
      <c r="I49" s="513"/>
      <c r="J49" s="514"/>
      <c r="K49" s="535"/>
      <c r="L49" s="547"/>
      <c r="M49" s="550"/>
      <c r="N49" s="523"/>
      <c r="O49" s="96"/>
      <c r="P49" s="96"/>
      <c r="Q49" s="91" t="s">
        <v>63</v>
      </c>
      <c r="R49" s="96">
        <f t="shared" si="80"/>
        <v>0</v>
      </c>
      <c r="S49" s="91" t="s">
        <v>63</v>
      </c>
      <c r="T49" s="98">
        <f t="shared" si="81"/>
        <v>0</v>
      </c>
      <c r="U49" s="91" t="s">
        <v>63</v>
      </c>
      <c r="V49" s="98">
        <f t="shared" si="82"/>
        <v>0</v>
      </c>
      <c r="W49" s="91" t="s">
        <v>63</v>
      </c>
      <c r="X49" s="98">
        <f t="shared" si="83"/>
        <v>0</v>
      </c>
      <c r="Y49" s="91" t="s">
        <v>63</v>
      </c>
      <c r="Z49" s="98">
        <f t="shared" si="84"/>
        <v>0</v>
      </c>
      <c r="AA49" s="91" t="s">
        <v>63</v>
      </c>
      <c r="AB49" s="98">
        <f t="shared" si="85"/>
        <v>0</v>
      </c>
      <c r="AC49" s="91" t="s">
        <v>63</v>
      </c>
      <c r="AD49" s="98">
        <f t="shared" si="86"/>
        <v>0</v>
      </c>
      <c r="AE49" s="98">
        <f t="shared" si="87"/>
        <v>0</v>
      </c>
      <c r="AF49" s="96" t="str">
        <f t="shared" si="88"/>
        <v/>
      </c>
      <c r="AG49" s="93" t="s">
        <v>63</v>
      </c>
      <c r="AH49" s="96" t="str">
        <f t="shared" si="89"/>
        <v>NA</v>
      </c>
      <c r="AI49" s="99" t="str">
        <f t="shared" si="0"/>
        <v>NA</v>
      </c>
      <c r="AJ49" s="100">
        <f t="shared" si="90"/>
        <v>0</v>
      </c>
      <c r="AK49" s="96" t="str">
        <f t="shared" si="1"/>
        <v>NA</v>
      </c>
      <c r="AL49" s="508"/>
      <c r="AM49" s="514"/>
      <c r="AN49" s="508"/>
      <c r="AO49" s="535"/>
      <c r="AP49" s="537"/>
      <c r="AQ49" s="540"/>
      <c r="AR49" s="542"/>
      <c r="AS49" s="535"/>
      <c r="AT49" s="550"/>
      <c r="AU49" s="523"/>
      <c r="AV49" s="526"/>
      <c r="AW49" s="517"/>
      <c r="AX49" s="520"/>
      <c r="AY49" s="520"/>
      <c r="AZ49" s="520"/>
      <c r="BA49" s="520"/>
      <c r="BB49" s="520"/>
    </row>
    <row r="50" spans="1:54">
      <c r="A50" s="520"/>
      <c r="B50" s="517"/>
      <c r="C50" s="508"/>
      <c r="D50" s="508"/>
      <c r="E50" s="508"/>
      <c r="F50" s="508"/>
      <c r="G50" s="511"/>
      <c r="H50" s="508"/>
      <c r="I50" s="513"/>
      <c r="J50" s="514"/>
      <c r="K50" s="535"/>
      <c r="L50" s="547"/>
      <c r="M50" s="550"/>
      <c r="N50" s="523"/>
      <c r="O50" s="96"/>
      <c r="P50" s="96"/>
      <c r="Q50" s="91" t="s">
        <v>63</v>
      </c>
      <c r="R50" s="96">
        <f t="shared" si="80"/>
        <v>0</v>
      </c>
      <c r="S50" s="91" t="s">
        <v>63</v>
      </c>
      <c r="T50" s="98">
        <f t="shared" si="81"/>
        <v>0</v>
      </c>
      <c r="U50" s="91" t="s">
        <v>63</v>
      </c>
      <c r="V50" s="98">
        <f t="shared" si="82"/>
        <v>0</v>
      </c>
      <c r="W50" s="91" t="s">
        <v>63</v>
      </c>
      <c r="X50" s="98">
        <f t="shared" si="83"/>
        <v>0</v>
      </c>
      <c r="Y50" s="91" t="s">
        <v>63</v>
      </c>
      <c r="Z50" s="98">
        <f t="shared" si="84"/>
        <v>0</v>
      </c>
      <c r="AA50" s="91" t="s">
        <v>63</v>
      </c>
      <c r="AB50" s="98">
        <f t="shared" si="85"/>
        <v>0</v>
      </c>
      <c r="AC50" s="91" t="s">
        <v>63</v>
      </c>
      <c r="AD50" s="98">
        <f t="shared" si="86"/>
        <v>0</v>
      </c>
      <c r="AE50" s="98">
        <f t="shared" si="87"/>
        <v>0</v>
      </c>
      <c r="AF50" s="96" t="str">
        <f t="shared" si="88"/>
        <v/>
      </c>
      <c r="AG50" s="93" t="s">
        <v>63</v>
      </c>
      <c r="AH50" s="96" t="str">
        <f t="shared" si="89"/>
        <v>NA</v>
      </c>
      <c r="AI50" s="99" t="str">
        <f t="shared" si="0"/>
        <v>NA</v>
      </c>
      <c r="AJ50" s="100">
        <f t="shared" si="90"/>
        <v>0</v>
      </c>
      <c r="AK50" s="96" t="str">
        <f t="shared" si="1"/>
        <v>NA</v>
      </c>
      <c r="AL50" s="508"/>
      <c r="AM50" s="514"/>
      <c r="AN50" s="508"/>
      <c r="AO50" s="535"/>
      <c r="AP50" s="538"/>
      <c r="AQ50" s="540"/>
      <c r="AR50" s="543"/>
      <c r="AS50" s="535"/>
      <c r="AT50" s="550"/>
      <c r="AU50" s="523"/>
      <c r="AV50" s="527"/>
      <c r="AW50" s="518"/>
      <c r="AX50" s="521"/>
      <c r="AY50" s="521"/>
      <c r="AZ50" s="521"/>
      <c r="BA50" s="521"/>
      <c r="BB50" s="521"/>
    </row>
    <row r="51" spans="1:54" ht="112">
      <c r="A51" s="520"/>
      <c r="B51" s="517"/>
      <c r="C51" s="508" t="s">
        <v>89</v>
      </c>
      <c r="D51" s="508" t="s">
        <v>89</v>
      </c>
      <c r="E51" s="508" t="s">
        <v>89</v>
      </c>
      <c r="F51" s="508" t="s">
        <v>89</v>
      </c>
      <c r="G51" s="509" t="s">
        <v>54</v>
      </c>
      <c r="H51" s="512" t="s">
        <v>329</v>
      </c>
      <c r="I51" s="513" t="s">
        <v>297</v>
      </c>
      <c r="J51" s="514">
        <f>IF(I51="","",IF(I51="Mas de 1 vez al año",5,IF(I51="Al menos 1 vez en el ultimo año",4,IF(I51="Al menos 1 vez en los ultimos 2 años",3,IF(I51="Al menos 1 vez en los ultimos 5 años",2,IF(I51="No se ha presentado en los ultimos 5 años",1,))))))</f>
        <v>4</v>
      </c>
      <c r="K51" s="535" t="str">
        <f>IF(J51&lt;=0,"",IF(J51&lt;=1,"Rara Vez",IF(J51&lt;=2,"Improbable",IF(J51&lt;=3,"Posible",IF(J51&lt;=4,"Probable","Casi seguro")))))</f>
        <v>Probable</v>
      </c>
      <c r="L51" s="547"/>
      <c r="M51" s="550"/>
      <c r="N51" s="523"/>
      <c r="O51" s="89">
        <v>4</v>
      </c>
      <c r="P51" s="97" t="s">
        <v>330</v>
      </c>
      <c r="Q51" s="91" t="s">
        <v>67</v>
      </c>
      <c r="R51" s="96">
        <f>IF(Q51="","",IF(Q51="Asignado",15,IF(Q51="No Asigando",0,)))</f>
        <v>15</v>
      </c>
      <c r="S51" s="91" t="s">
        <v>68</v>
      </c>
      <c r="T51" s="98">
        <f>IF(S51="","",IF(S51="Adecuado",15,IF(S51="inadecuado",0,)))</f>
        <v>15</v>
      </c>
      <c r="U51" s="91" t="s">
        <v>69</v>
      </c>
      <c r="V51" s="98">
        <f>IF(U51="","",IF(U51="Oportuna",15,IF(U51="inoportuna",0,)))</f>
        <v>15</v>
      </c>
      <c r="W51" s="91" t="s">
        <v>70</v>
      </c>
      <c r="X51" s="98">
        <f>IF(W51="","",IF(W51="Prevenir",15,IF(W51="Detectar",10,IF(W51="No es control",0,))))</f>
        <v>15</v>
      </c>
      <c r="Y51" s="91" t="s">
        <v>71</v>
      </c>
      <c r="Z51" s="98">
        <f>IF(Y51="","",IF(Y51="Confiable",15,IF(Y51="No confiable",0,)))</f>
        <v>15</v>
      </c>
      <c r="AA51" s="91" t="s">
        <v>72</v>
      </c>
      <c r="AB51" s="98">
        <f>IF(AA51="","",IF(AA51="Se investigan y resuelven oportunamente",15,IF(AA51="Nose investigan y resuelven oportunamente",0,)))</f>
        <v>15</v>
      </c>
      <c r="AC51" s="91" t="s">
        <v>73</v>
      </c>
      <c r="AD51" s="98">
        <f>IF(AC51="","",IF(AC51="Completa",10,IF(AC51="Incompleta,No existe",5,)))</f>
        <v>10</v>
      </c>
      <c r="AE51" s="98">
        <f>+R51+T51+V51+X51+Z51+AB51+AD51</f>
        <v>100</v>
      </c>
      <c r="AF51" s="96" t="str">
        <f>IF(AE51&lt;=0,"",IF(AE51=0,"NA",IF(AE51&lt;=85,"Debil",IF(AE51&lt;=95,"Moderado",IF(AE51&lt;=100,"Fuerte","Fuerte")))))</f>
        <v>Fuerte</v>
      </c>
      <c r="AG51" s="93" t="s">
        <v>74</v>
      </c>
      <c r="AH51" s="96" t="str">
        <f>IF(AG51="","",IF(AG51="El control no se ejecuta por parte del responsable","Debil",IF(AG51="El control se ejecuta algunas veces por parte del responsable","Moderado",IF(AG51="El control se ejecuta de manera consistente por parte del responsable","Fuerte",IF(AG51="NA","NA","""")))))</f>
        <v>Fuerte</v>
      </c>
      <c r="AI51" s="99" t="str">
        <f t="shared" si="0"/>
        <v>Fuerte</v>
      </c>
      <c r="AJ51" s="100">
        <f>IF(AI51="","",IF(AI51="Fuerte",100,IF(AI51="Moderado",50,IF(AI51="Debil",0,))))</f>
        <v>100</v>
      </c>
      <c r="AK51" s="96" t="str">
        <f t="shared" si="1"/>
        <v>No</v>
      </c>
      <c r="AL51" s="508">
        <f>COUNTA(O51,O52,O53,O54,O55)</f>
        <v>1</v>
      </c>
      <c r="AM51" s="514">
        <f>(+AJ51+AJ52+AJ53+AJ54+AJ55)/AL51</f>
        <v>100</v>
      </c>
      <c r="AN51" s="508" t="str">
        <f>IF(AM51&lt;0,"",IF(AM51&lt;50,"Debil",IF(AM51&lt;=99,"Moderado",IF(AM51&lt;=100,"Fuerte","Fuerte"))))</f>
        <v>Fuerte</v>
      </c>
      <c r="AO51" s="535" t="s">
        <v>26</v>
      </c>
      <c r="AP51" s="536" t="str">
        <f>IF(OR(AND(AN51="Fuerte",AO51="directamente")),"2",IF(OR(AND(AN51="Fuerte",AO51="no disminuye")),"0",IF(OR(AND(AN51="Moderado",AO51="directamente")),"1",IF(OR(AND(AN51="Moderado",AO51="no disminuye")),"0",IF(OR(AND(AN51="Debil",AO51="directamente")),"0",IF(OR(AND(AN51="Debil",AO51="no disminuye")),"0",""))))))</f>
        <v>2</v>
      </c>
      <c r="AQ51" s="539">
        <f>+J51-AP51</f>
        <v>2</v>
      </c>
      <c r="AR51" s="541">
        <f>+J51-AP51</f>
        <v>2</v>
      </c>
      <c r="AS51" s="535" t="str">
        <f>IF(AQ51&lt;-1,"",IF(AQ51&lt;=1,"Rara Vez",IF(AQ51&lt;=2,"Improbable",IF(AQ51&lt;=3,"Posible",IF(AQ51&lt;=4,"Probable","Casi seguro")))))</f>
        <v>Improbable</v>
      </c>
      <c r="AT51" s="550"/>
      <c r="AU51" s="523"/>
      <c r="AV51" s="559" t="str">
        <f>IF(AU51="","",IF(AU51="Extremo","Evitar el riesgo",IF(AU51="Alto","Compartir el riesgo",IF(AU51="Moderado","Reducir el riesgo",IF(AU51="Bajo","Reducir el riesgo")))))</f>
        <v/>
      </c>
      <c r="AW51" s="516" t="s">
        <v>331</v>
      </c>
      <c r="AX51" s="531">
        <v>45292</v>
      </c>
      <c r="AY51" s="531">
        <v>45657</v>
      </c>
      <c r="AZ51" s="516" t="s">
        <v>332</v>
      </c>
      <c r="BA51" s="519" t="s">
        <v>301</v>
      </c>
      <c r="BB51" s="516" t="s">
        <v>328</v>
      </c>
    </row>
    <row r="52" spans="1:54">
      <c r="A52" s="520"/>
      <c r="B52" s="517"/>
      <c r="C52" s="508"/>
      <c r="D52" s="508"/>
      <c r="E52" s="508"/>
      <c r="F52" s="508"/>
      <c r="G52" s="510"/>
      <c r="H52" s="508"/>
      <c r="I52" s="513"/>
      <c r="J52" s="514"/>
      <c r="K52" s="535"/>
      <c r="L52" s="547"/>
      <c r="M52" s="550"/>
      <c r="N52" s="523"/>
      <c r="O52" s="96"/>
      <c r="P52" s="96"/>
      <c r="Q52" s="91" t="s">
        <v>63</v>
      </c>
      <c r="R52" s="96">
        <f t="shared" ref="R52:R55" si="91">IF(Q52="","",IF(Q52="Asignado",15,IF(Q52="No Asigando",0,)))</f>
        <v>0</v>
      </c>
      <c r="S52" s="91" t="s">
        <v>63</v>
      </c>
      <c r="T52" s="98">
        <f t="shared" ref="T52:T55" si="92">IF(S52="","",IF(S52="Adecuado",15,IF(S52="inadecuado",0,)))</f>
        <v>0</v>
      </c>
      <c r="U52" s="91" t="s">
        <v>63</v>
      </c>
      <c r="V52" s="98">
        <f t="shared" ref="V52:V55" si="93">IF(U52="","",IF(U52="Oportuna",15,IF(U52="inoportuna",0,)))</f>
        <v>0</v>
      </c>
      <c r="W52" s="91" t="s">
        <v>63</v>
      </c>
      <c r="X52" s="98">
        <f t="shared" ref="X52:X55" si="94">IF(W52="","",IF(W52="Prevenir",15,IF(W52="Detectar",10,IF(W52="No es control",0,))))</f>
        <v>0</v>
      </c>
      <c r="Y52" s="91" t="s">
        <v>63</v>
      </c>
      <c r="Z52" s="98">
        <f t="shared" ref="Z52:Z55" si="95">IF(Y52="","",IF(Y52="Confiable",15,IF(Y52="No confiable",0,)))</f>
        <v>0</v>
      </c>
      <c r="AA52" s="91" t="s">
        <v>63</v>
      </c>
      <c r="AB52" s="98">
        <f t="shared" ref="AB52:AB55" si="96">IF(AA52="","",IF(AA52="Se investigan y resuelven oportunamente",15,IF(AA52="Nose investigan y resuelven oportunamente",0,)))</f>
        <v>0</v>
      </c>
      <c r="AC52" s="91" t="s">
        <v>63</v>
      </c>
      <c r="AD52" s="98">
        <f t="shared" ref="AD52:AD55" si="97">IF(AC52="","",IF(AC52="Completa",10,IF(AC52="Incompleta,No existe",5,)))</f>
        <v>0</v>
      </c>
      <c r="AE52" s="98">
        <f t="shared" ref="AE52:AE55" si="98">+R52+T52+V52+X52+Z52+AB52+AD52</f>
        <v>0</v>
      </c>
      <c r="AF52" s="96" t="str">
        <f t="shared" ref="AF52:AF55" si="99">IF(AE52&lt;=0,"",IF(AE52=0,"NA",IF(AE52&lt;=85,"Debil",IF(AE52&lt;=95,"Moderado",IF(AE52&lt;=100,"Fuerte","Fuerte")))))</f>
        <v/>
      </c>
      <c r="AG52" s="93" t="s">
        <v>63</v>
      </c>
      <c r="AH52" s="96" t="str">
        <f t="shared" ref="AH52:AH55" si="100">IF(AG52="","",IF(AG52="El control no se ejecuta por parte del responsable","Debil",IF(AG52="El control se ejecuta algunas veces por parte del responsable","Moderado",IF(AG52="El control se ejecuta de manera consistente por parte del responsable","Fuerte",IF(AG52="NA","NA","""")))))</f>
        <v>NA</v>
      </c>
      <c r="AI52" s="99" t="str">
        <f t="shared" si="0"/>
        <v>NA</v>
      </c>
      <c r="AJ52" s="100">
        <f t="shared" ref="AJ52:AJ55" si="101">IF(AI52="","",IF(AI52="Fuerte",100,IF(AI52="Moderado",50,IF(AI52="Debil",0,))))</f>
        <v>0</v>
      </c>
      <c r="AK52" s="96" t="str">
        <f t="shared" si="1"/>
        <v>NA</v>
      </c>
      <c r="AL52" s="508"/>
      <c r="AM52" s="514"/>
      <c r="AN52" s="508"/>
      <c r="AO52" s="535"/>
      <c r="AP52" s="537"/>
      <c r="AQ52" s="540"/>
      <c r="AR52" s="542"/>
      <c r="AS52" s="535"/>
      <c r="AT52" s="550"/>
      <c r="AU52" s="523"/>
      <c r="AV52" s="560" t="str">
        <f t="shared" ref="AV52:AV55" si="102">IF(AU52="","",IF(AU52="El control no se ejecuta por parte del responsable","Debil",IF(AU52="El control se ejecuta algunas veces por parte del responsable","Moderado",IF(AU52="El control se ejecuta de manera consistente por parte del responsable","Fuerte","Fuerte"))))</f>
        <v/>
      </c>
      <c r="AW52" s="517"/>
      <c r="AX52" s="520"/>
      <c r="AY52" s="520"/>
      <c r="AZ52" s="520"/>
      <c r="BA52" s="520"/>
      <c r="BB52" s="520"/>
    </row>
    <row r="53" spans="1:54">
      <c r="A53" s="520"/>
      <c r="B53" s="517"/>
      <c r="C53" s="508"/>
      <c r="D53" s="508"/>
      <c r="E53" s="508"/>
      <c r="F53" s="508"/>
      <c r="G53" s="510"/>
      <c r="H53" s="508"/>
      <c r="I53" s="513"/>
      <c r="J53" s="514"/>
      <c r="K53" s="535"/>
      <c r="L53" s="547"/>
      <c r="M53" s="550"/>
      <c r="N53" s="523"/>
      <c r="O53" s="96"/>
      <c r="P53" s="96"/>
      <c r="Q53" s="91" t="s">
        <v>63</v>
      </c>
      <c r="R53" s="96">
        <f t="shared" si="91"/>
        <v>0</v>
      </c>
      <c r="S53" s="91" t="s">
        <v>63</v>
      </c>
      <c r="T53" s="98">
        <f t="shared" si="92"/>
        <v>0</v>
      </c>
      <c r="U53" s="91" t="s">
        <v>63</v>
      </c>
      <c r="V53" s="98">
        <f t="shared" si="93"/>
        <v>0</v>
      </c>
      <c r="W53" s="91" t="s">
        <v>63</v>
      </c>
      <c r="X53" s="98">
        <f t="shared" si="94"/>
        <v>0</v>
      </c>
      <c r="Y53" s="91" t="s">
        <v>63</v>
      </c>
      <c r="Z53" s="98">
        <f t="shared" si="95"/>
        <v>0</v>
      </c>
      <c r="AA53" s="91" t="s">
        <v>63</v>
      </c>
      <c r="AB53" s="98">
        <f t="shared" si="96"/>
        <v>0</v>
      </c>
      <c r="AC53" s="91" t="s">
        <v>63</v>
      </c>
      <c r="AD53" s="98">
        <f t="shared" si="97"/>
        <v>0</v>
      </c>
      <c r="AE53" s="98">
        <f t="shared" si="98"/>
        <v>0</v>
      </c>
      <c r="AF53" s="96" t="str">
        <f t="shared" si="99"/>
        <v/>
      </c>
      <c r="AG53" s="93" t="s">
        <v>63</v>
      </c>
      <c r="AH53" s="96" t="str">
        <f t="shared" si="100"/>
        <v>NA</v>
      </c>
      <c r="AI53" s="99" t="str">
        <f t="shared" si="0"/>
        <v>NA</v>
      </c>
      <c r="AJ53" s="100">
        <f t="shared" si="101"/>
        <v>0</v>
      </c>
      <c r="AK53" s="96" t="str">
        <f t="shared" si="1"/>
        <v>NA</v>
      </c>
      <c r="AL53" s="508"/>
      <c r="AM53" s="514"/>
      <c r="AN53" s="508"/>
      <c r="AO53" s="535"/>
      <c r="AP53" s="537"/>
      <c r="AQ53" s="540"/>
      <c r="AR53" s="542"/>
      <c r="AS53" s="535"/>
      <c r="AT53" s="550"/>
      <c r="AU53" s="523"/>
      <c r="AV53" s="560" t="str">
        <f t="shared" si="102"/>
        <v/>
      </c>
      <c r="AW53" s="517"/>
      <c r="AX53" s="520"/>
      <c r="AY53" s="520"/>
      <c r="AZ53" s="520"/>
      <c r="BA53" s="520"/>
      <c r="BB53" s="520"/>
    </row>
    <row r="54" spans="1:54">
      <c r="A54" s="520"/>
      <c r="B54" s="517"/>
      <c r="C54" s="508"/>
      <c r="D54" s="508"/>
      <c r="E54" s="508"/>
      <c r="F54" s="508"/>
      <c r="G54" s="510"/>
      <c r="H54" s="508"/>
      <c r="I54" s="513"/>
      <c r="J54" s="514"/>
      <c r="K54" s="535"/>
      <c r="L54" s="547"/>
      <c r="M54" s="550"/>
      <c r="N54" s="523"/>
      <c r="O54" s="96"/>
      <c r="P54" s="96"/>
      <c r="Q54" s="91" t="s">
        <v>63</v>
      </c>
      <c r="R54" s="96">
        <f t="shared" si="91"/>
        <v>0</v>
      </c>
      <c r="S54" s="91" t="s">
        <v>63</v>
      </c>
      <c r="T54" s="98">
        <f t="shared" si="92"/>
        <v>0</v>
      </c>
      <c r="U54" s="91" t="s">
        <v>63</v>
      </c>
      <c r="V54" s="98">
        <f t="shared" si="93"/>
        <v>0</v>
      </c>
      <c r="W54" s="91" t="s">
        <v>63</v>
      </c>
      <c r="X54" s="98">
        <f t="shared" si="94"/>
        <v>0</v>
      </c>
      <c r="Y54" s="91" t="s">
        <v>63</v>
      </c>
      <c r="Z54" s="98">
        <f t="shared" si="95"/>
        <v>0</v>
      </c>
      <c r="AA54" s="91" t="s">
        <v>63</v>
      </c>
      <c r="AB54" s="98">
        <f t="shared" si="96"/>
        <v>0</v>
      </c>
      <c r="AC54" s="91" t="s">
        <v>63</v>
      </c>
      <c r="AD54" s="98">
        <f t="shared" si="97"/>
        <v>0</v>
      </c>
      <c r="AE54" s="98">
        <f t="shared" si="98"/>
        <v>0</v>
      </c>
      <c r="AF54" s="96" t="str">
        <f t="shared" si="99"/>
        <v/>
      </c>
      <c r="AG54" s="93" t="s">
        <v>63</v>
      </c>
      <c r="AH54" s="96" t="str">
        <f t="shared" si="100"/>
        <v>NA</v>
      </c>
      <c r="AI54" s="99" t="str">
        <f t="shared" si="0"/>
        <v>NA</v>
      </c>
      <c r="AJ54" s="100">
        <f t="shared" si="101"/>
        <v>0</v>
      </c>
      <c r="AK54" s="96" t="str">
        <f t="shared" si="1"/>
        <v>NA</v>
      </c>
      <c r="AL54" s="508"/>
      <c r="AM54" s="514"/>
      <c r="AN54" s="508"/>
      <c r="AO54" s="535"/>
      <c r="AP54" s="537"/>
      <c r="AQ54" s="540"/>
      <c r="AR54" s="542"/>
      <c r="AS54" s="535"/>
      <c r="AT54" s="550"/>
      <c r="AU54" s="523"/>
      <c r="AV54" s="560" t="str">
        <f t="shared" si="102"/>
        <v/>
      </c>
      <c r="AW54" s="517"/>
      <c r="AX54" s="520"/>
      <c r="AY54" s="520"/>
      <c r="AZ54" s="520"/>
      <c r="BA54" s="520"/>
      <c r="BB54" s="520"/>
    </row>
    <row r="55" spans="1:54">
      <c r="A55" s="520"/>
      <c r="B55" s="517"/>
      <c r="C55" s="508"/>
      <c r="D55" s="508"/>
      <c r="E55" s="508"/>
      <c r="F55" s="508"/>
      <c r="G55" s="511"/>
      <c r="H55" s="508"/>
      <c r="I55" s="513"/>
      <c r="J55" s="514"/>
      <c r="K55" s="535"/>
      <c r="L55" s="547"/>
      <c r="M55" s="550"/>
      <c r="N55" s="523"/>
      <c r="O55" s="96"/>
      <c r="P55" s="96"/>
      <c r="Q55" s="91" t="s">
        <v>63</v>
      </c>
      <c r="R55" s="96">
        <f t="shared" si="91"/>
        <v>0</v>
      </c>
      <c r="S55" s="91" t="s">
        <v>63</v>
      </c>
      <c r="T55" s="98">
        <f t="shared" si="92"/>
        <v>0</v>
      </c>
      <c r="U55" s="91" t="s">
        <v>63</v>
      </c>
      <c r="V55" s="98">
        <f t="shared" si="93"/>
        <v>0</v>
      </c>
      <c r="W55" s="91" t="s">
        <v>63</v>
      </c>
      <c r="X55" s="98">
        <f t="shared" si="94"/>
        <v>0</v>
      </c>
      <c r="Y55" s="91" t="s">
        <v>63</v>
      </c>
      <c r="Z55" s="98">
        <f t="shared" si="95"/>
        <v>0</v>
      </c>
      <c r="AA55" s="91" t="s">
        <v>63</v>
      </c>
      <c r="AB55" s="98">
        <f t="shared" si="96"/>
        <v>0</v>
      </c>
      <c r="AC55" s="91" t="s">
        <v>63</v>
      </c>
      <c r="AD55" s="98">
        <f t="shared" si="97"/>
        <v>0</v>
      </c>
      <c r="AE55" s="98">
        <f t="shared" si="98"/>
        <v>0</v>
      </c>
      <c r="AF55" s="96" t="str">
        <f t="shared" si="99"/>
        <v/>
      </c>
      <c r="AG55" s="93" t="s">
        <v>63</v>
      </c>
      <c r="AH55" s="96" t="str">
        <f t="shared" si="100"/>
        <v>NA</v>
      </c>
      <c r="AI55" s="99" t="str">
        <f t="shared" si="0"/>
        <v>NA</v>
      </c>
      <c r="AJ55" s="100">
        <f t="shared" si="101"/>
        <v>0</v>
      </c>
      <c r="AK55" s="96" t="str">
        <f t="shared" si="1"/>
        <v>NA</v>
      </c>
      <c r="AL55" s="508"/>
      <c r="AM55" s="514"/>
      <c r="AN55" s="508"/>
      <c r="AO55" s="535"/>
      <c r="AP55" s="538"/>
      <c r="AQ55" s="540"/>
      <c r="AR55" s="543"/>
      <c r="AS55" s="535"/>
      <c r="AT55" s="550"/>
      <c r="AU55" s="523"/>
      <c r="AV55" s="561" t="str">
        <f t="shared" si="102"/>
        <v/>
      </c>
      <c r="AW55" s="518"/>
      <c r="AX55" s="521"/>
      <c r="AY55" s="521"/>
      <c r="AZ55" s="521"/>
      <c r="BA55" s="521"/>
      <c r="BB55" s="521"/>
    </row>
    <row r="56" spans="1:54" ht="112">
      <c r="A56" s="520"/>
      <c r="B56" s="517"/>
      <c r="C56" s="508" t="s">
        <v>89</v>
      </c>
      <c r="D56" s="508" t="s">
        <v>89</v>
      </c>
      <c r="E56" s="508" t="s">
        <v>89</v>
      </c>
      <c r="F56" s="508" t="s">
        <v>89</v>
      </c>
      <c r="G56" s="509" t="s">
        <v>54</v>
      </c>
      <c r="H56" s="512" t="s">
        <v>333</v>
      </c>
      <c r="I56" s="513" t="s">
        <v>297</v>
      </c>
      <c r="J56" s="514">
        <f>IF(I56="","",IF(I56="Mas de 1 vez al año",5,IF(I56="Al menos 1 vez en el ultimo año",4,IF(I56="Al menos 1 vez en los ultimos 2 años",3,IF(I56="Al menos 1 vez en los ultimos 5 años",2,IF(I56="No se ha presentado en los ultimos 5 años",1,))))))</f>
        <v>4</v>
      </c>
      <c r="K56" s="535" t="str">
        <f>IF(J56&lt;=0,"",IF(J56&lt;=1,"Rara Vez",IF(J56&lt;=2,"Improbable",IF(J56&lt;=3,"Posible",IF(J56&lt;=4,"Probable","Casi seguro")))))</f>
        <v>Probable</v>
      </c>
      <c r="L56" s="547"/>
      <c r="M56" s="550"/>
      <c r="N56" s="523"/>
      <c r="O56" s="89">
        <v>5</v>
      </c>
      <c r="P56" s="97" t="s">
        <v>334</v>
      </c>
      <c r="Q56" s="91" t="s">
        <v>67</v>
      </c>
      <c r="R56" s="96">
        <f>IF(Q56="","",IF(Q56="Asignado",15,IF(Q56="No Asigando",0,)))</f>
        <v>15</v>
      </c>
      <c r="S56" s="91" t="s">
        <v>68</v>
      </c>
      <c r="T56" s="98">
        <f>IF(S56="","",IF(S56="Adecuado",15,IF(S56="inadecuado",0,)))</f>
        <v>15</v>
      </c>
      <c r="U56" s="91" t="s">
        <v>69</v>
      </c>
      <c r="V56" s="98">
        <f>IF(U56="","",IF(U56="Oportuna",15,IF(U56="inoportuna",0,)))</f>
        <v>15</v>
      </c>
      <c r="W56" s="91" t="s">
        <v>70</v>
      </c>
      <c r="X56" s="98">
        <f>IF(W56="","",IF(W56="Prevenir",15,IF(W56="Detectar",10,IF(W56="No es control",0,))))</f>
        <v>15</v>
      </c>
      <c r="Y56" s="91" t="s">
        <v>71</v>
      </c>
      <c r="Z56" s="98">
        <f>IF(Y56="","",IF(Y56="Confiable",15,IF(Y56="No confiable",0,)))</f>
        <v>15</v>
      </c>
      <c r="AA56" s="91" t="s">
        <v>72</v>
      </c>
      <c r="AB56" s="98">
        <f>IF(AA56="","",IF(AA56="Se investigan y resuelven oportunamente",15,IF(AA56="Nose investigan y resuelven oportunamente",0,)))</f>
        <v>15</v>
      </c>
      <c r="AC56" s="91" t="s">
        <v>73</v>
      </c>
      <c r="AD56" s="98">
        <f>IF(AC56="","",IF(AC56="Completa",10,IF(AC56="Incompleta,No existe",5,)))</f>
        <v>10</v>
      </c>
      <c r="AE56" s="98">
        <f>+R56+T56+V56+X56+Z56+AB56+AD56</f>
        <v>100</v>
      </c>
      <c r="AF56" s="96" t="str">
        <f>IF(AE56&lt;=0,"",IF(AE56=0,"NA",IF(AE56&lt;=85,"Debil",IF(AE56&lt;=95,"Moderado",IF(AE56&lt;=100,"Fuerte","Fuerte")))))</f>
        <v>Fuerte</v>
      </c>
      <c r="AG56" s="93" t="s">
        <v>74</v>
      </c>
      <c r="AH56" s="96" t="str">
        <f>IF(AG56="","",IF(AG56="El control no se ejecuta por parte del responsable","Debil",IF(AG56="El control se ejecuta algunas veces por parte del responsable","Moderado",IF(AG56="El control se ejecuta de manera consistente por parte del responsable","Fuerte",IF(AG56="NA","NA","""")))))</f>
        <v>Fuerte</v>
      </c>
      <c r="AI56" s="99" t="str">
        <f t="shared" si="0"/>
        <v>Fuerte</v>
      </c>
      <c r="AJ56" s="100">
        <f>IF(AI56="","",IF(AI56="Fuerte",100,IF(AI56="Moderado",50,IF(AI56="Debil",0,))))</f>
        <v>100</v>
      </c>
      <c r="AK56" s="96" t="str">
        <f t="shared" si="1"/>
        <v>No</v>
      </c>
      <c r="AL56" s="508">
        <f>COUNTA(O56,O57,O58,O59,O60)</f>
        <v>1</v>
      </c>
      <c r="AM56" s="514">
        <f>(+AJ56+AJ57+AJ58+AJ59+AJ60)/AL56</f>
        <v>100</v>
      </c>
      <c r="AN56" s="508" t="str">
        <f>IF(AM56&lt;0,"",IF(AM56&lt;50,"Debil",IF(AM56&lt;=99,"Moderado",IF(AM56&lt;=100,"Fuerte","Fuerte"))))</f>
        <v>Fuerte</v>
      </c>
      <c r="AO56" s="535" t="s">
        <v>26</v>
      </c>
      <c r="AP56" s="536" t="str">
        <f>IF(OR(AND(AN56="Fuerte",AO56="directamente")),"2",IF(OR(AND(AN56="Fuerte",AO56="no disminuye")),"0",IF(OR(AND(AN56="Moderado",AO56="directamente")),"1",IF(OR(AND(AN56="Moderado",AO56="no disminuye")),"0",IF(OR(AND(AN56="Debil",AO56="directamente")),"0",IF(OR(AND(AN56="Debil",AO56="no disminuye")),"0",""))))))</f>
        <v>2</v>
      </c>
      <c r="AQ56" s="539">
        <f>+J56-AP56</f>
        <v>2</v>
      </c>
      <c r="AR56" s="541">
        <f>+J56-AP56</f>
        <v>2</v>
      </c>
      <c r="AS56" s="535" t="str">
        <f>IF(AQ56&lt;-1,"",IF(AQ56&lt;=1,"Rara Vez",IF(AQ56&lt;=2,"Improbable",IF(AQ56&lt;=3,"Posible",IF(AQ56&lt;=4,"Probable","Casi seguro")))))</f>
        <v>Improbable</v>
      </c>
      <c r="AT56" s="550"/>
      <c r="AU56" s="523"/>
      <c r="AV56" s="559" t="str">
        <f>IF(AU56="","",IF(AU56="Extremo","Evitar el riesgo",IF(AU56="Alto","Compartir el riesgo",IF(AU56="Moderado","Reducir el riesgo",IF(AU56="Bajo","Reducir el riesgo")))))</f>
        <v/>
      </c>
      <c r="AW56" s="516" t="s">
        <v>335</v>
      </c>
      <c r="AX56" s="531">
        <v>45292</v>
      </c>
      <c r="AY56" s="531">
        <v>45657</v>
      </c>
      <c r="AZ56" s="562" t="s">
        <v>336</v>
      </c>
      <c r="BA56" s="519" t="s">
        <v>301</v>
      </c>
      <c r="BB56" s="516" t="s">
        <v>337</v>
      </c>
    </row>
    <row r="57" spans="1:54">
      <c r="A57" s="520"/>
      <c r="B57" s="517"/>
      <c r="C57" s="508"/>
      <c r="D57" s="508"/>
      <c r="E57" s="508"/>
      <c r="F57" s="508"/>
      <c r="G57" s="510"/>
      <c r="H57" s="512"/>
      <c r="I57" s="513"/>
      <c r="J57" s="514"/>
      <c r="K57" s="535"/>
      <c r="L57" s="547"/>
      <c r="M57" s="550"/>
      <c r="N57" s="523"/>
      <c r="O57" s="96"/>
      <c r="P57" s="96"/>
      <c r="Q57" s="91" t="s">
        <v>63</v>
      </c>
      <c r="R57" s="96">
        <f t="shared" ref="R57:R60" si="103">IF(Q57="","",IF(Q57="Asignado",15,IF(Q57="No Asigando",0,)))</f>
        <v>0</v>
      </c>
      <c r="S57" s="91" t="s">
        <v>63</v>
      </c>
      <c r="T57" s="98">
        <f t="shared" ref="T57:T60" si="104">IF(S57="","",IF(S57="Adecuado",15,IF(S57="inadecuado",0,)))</f>
        <v>0</v>
      </c>
      <c r="U57" s="91" t="s">
        <v>63</v>
      </c>
      <c r="V57" s="98">
        <f t="shared" ref="V57:V60" si="105">IF(U57="","",IF(U57="Oportuna",15,IF(U57="inoportuna",0,)))</f>
        <v>0</v>
      </c>
      <c r="W57" s="91" t="s">
        <v>63</v>
      </c>
      <c r="X57" s="98">
        <f t="shared" ref="X57:X60" si="106">IF(W57="","",IF(W57="Prevenir",15,IF(W57="Detectar",10,IF(W57="No es control",0,))))</f>
        <v>0</v>
      </c>
      <c r="Y57" s="91" t="s">
        <v>63</v>
      </c>
      <c r="Z57" s="98">
        <f t="shared" ref="Z57:Z60" si="107">IF(Y57="","",IF(Y57="Confiable",15,IF(Y57="No confiable",0,)))</f>
        <v>0</v>
      </c>
      <c r="AA57" s="91" t="s">
        <v>63</v>
      </c>
      <c r="AB57" s="98">
        <f t="shared" ref="AB57:AB60" si="108">IF(AA57="","",IF(AA57="Se investigan y resuelven oportunamente",15,IF(AA57="Nose investigan y resuelven oportunamente",0,)))</f>
        <v>0</v>
      </c>
      <c r="AC57" s="91" t="s">
        <v>63</v>
      </c>
      <c r="AD57" s="98">
        <f t="shared" ref="AD57:AD60" si="109">IF(AC57="","",IF(AC57="Completa",10,IF(AC57="Incompleta,No existe",5,)))</f>
        <v>0</v>
      </c>
      <c r="AE57" s="98">
        <f t="shared" ref="AE57:AE60" si="110">+R57+T57+V57+X57+Z57+AB57+AD57</f>
        <v>0</v>
      </c>
      <c r="AF57" s="96" t="str">
        <f t="shared" ref="AF57:AF60" si="111">IF(AE57&lt;=0,"",IF(AE57=0,"NA",IF(AE57&lt;=85,"Debil",IF(AE57&lt;=95,"Moderado",IF(AE57&lt;=100,"Fuerte","Fuerte")))))</f>
        <v/>
      </c>
      <c r="AG57" s="93" t="s">
        <v>63</v>
      </c>
      <c r="AH57" s="96" t="str">
        <f t="shared" ref="AH57:AH60" si="112">IF(AG57="","",IF(AG57="El control no se ejecuta por parte del responsable","Debil",IF(AG57="El control se ejecuta algunas veces por parte del responsable","Moderado",IF(AG57="El control se ejecuta de manera consistente por parte del responsable","Fuerte",IF(AG57="NA","NA","""")))))</f>
        <v>NA</v>
      </c>
      <c r="AI57" s="99" t="str">
        <f t="shared" si="0"/>
        <v>NA</v>
      </c>
      <c r="AJ57" s="100">
        <f t="shared" ref="AJ57:AJ60" si="113">IF(AI57="","",IF(AI57="Fuerte",100,IF(AI57="Moderado",50,IF(AI57="Debil",0,))))</f>
        <v>0</v>
      </c>
      <c r="AK57" s="96" t="str">
        <f t="shared" si="1"/>
        <v>NA</v>
      </c>
      <c r="AL57" s="508"/>
      <c r="AM57" s="514"/>
      <c r="AN57" s="508"/>
      <c r="AO57" s="535"/>
      <c r="AP57" s="537"/>
      <c r="AQ57" s="540"/>
      <c r="AR57" s="542"/>
      <c r="AS57" s="535"/>
      <c r="AT57" s="550"/>
      <c r="AU57" s="523"/>
      <c r="AV57" s="560" t="str">
        <f t="shared" ref="AV57:AV60" si="114">IF(AU57="","",IF(AU57="El control no se ejecuta por parte del responsable","Debil",IF(AU57="El control se ejecuta algunas veces por parte del responsable","Moderado",IF(AU57="El control se ejecuta de manera consistente por parte del responsable","Fuerte","Fuerte"))))</f>
        <v/>
      </c>
      <c r="AW57" s="517"/>
      <c r="AX57" s="520"/>
      <c r="AY57" s="520"/>
      <c r="AZ57" s="520"/>
      <c r="BA57" s="520"/>
      <c r="BB57" s="520"/>
    </row>
    <row r="58" spans="1:54">
      <c r="A58" s="520"/>
      <c r="B58" s="517"/>
      <c r="C58" s="508"/>
      <c r="D58" s="508"/>
      <c r="E58" s="508"/>
      <c r="F58" s="508"/>
      <c r="G58" s="510"/>
      <c r="H58" s="512"/>
      <c r="I58" s="513"/>
      <c r="J58" s="514"/>
      <c r="K58" s="535"/>
      <c r="L58" s="547"/>
      <c r="M58" s="550"/>
      <c r="N58" s="523"/>
      <c r="O58" s="96"/>
      <c r="P58" s="96"/>
      <c r="Q58" s="91" t="s">
        <v>63</v>
      </c>
      <c r="R58" s="96">
        <f t="shared" si="103"/>
        <v>0</v>
      </c>
      <c r="S58" s="91" t="s">
        <v>63</v>
      </c>
      <c r="T58" s="98">
        <f t="shared" si="104"/>
        <v>0</v>
      </c>
      <c r="U58" s="91" t="s">
        <v>63</v>
      </c>
      <c r="V58" s="98">
        <f t="shared" si="105"/>
        <v>0</v>
      </c>
      <c r="W58" s="91" t="s">
        <v>63</v>
      </c>
      <c r="X58" s="98">
        <f t="shared" si="106"/>
        <v>0</v>
      </c>
      <c r="Y58" s="91" t="s">
        <v>63</v>
      </c>
      <c r="Z58" s="98">
        <f t="shared" si="107"/>
        <v>0</v>
      </c>
      <c r="AA58" s="91" t="s">
        <v>63</v>
      </c>
      <c r="AB58" s="98">
        <f t="shared" si="108"/>
        <v>0</v>
      </c>
      <c r="AC58" s="91" t="s">
        <v>63</v>
      </c>
      <c r="AD58" s="98">
        <f t="shared" si="109"/>
        <v>0</v>
      </c>
      <c r="AE58" s="98">
        <f t="shared" si="110"/>
        <v>0</v>
      </c>
      <c r="AF58" s="96" t="str">
        <f t="shared" si="111"/>
        <v/>
      </c>
      <c r="AG58" s="93" t="s">
        <v>63</v>
      </c>
      <c r="AH58" s="96" t="str">
        <f t="shared" si="112"/>
        <v>NA</v>
      </c>
      <c r="AI58" s="99" t="str">
        <f t="shared" si="0"/>
        <v>NA</v>
      </c>
      <c r="AJ58" s="100">
        <f t="shared" si="113"/>
        <v>0</v>
      </c>
      <c r="AK58" s="96" t="str">
        <f t="shared" si="1"/>
        <v>NA</v>
      </c>
      <c r="AL58" s="508"/>
      <c r="AM58" s="514"/>
      <c r="AN58" s="508"/>
      <c r="AO58" s="535"/>
      <c r="AP58" s="537"/>
      <c r="AQ58" s="540"/>
      <c r="AR58" s="542"/>
      <c r="AS58" s="535"/>
      <c r="AT58" s="550"/>
      <c r="AU58" s="523"/>
      <c r="AV58" s="560" t="str">
        <f t="shared" si="114"/>
        <v/>
      </c>
      <c r="AW58" s="517"/>
      <c r="AX58" s="520"/>
      <c r="AY58" s="520"/>
      <c r="AZ58" s="520"/>
      <c r="BA58" s="520"/>
      <c r="BB58" s="520"/>
    </row>
    <row r="59" spans="1:54">
      <c r="A59" s="520"/>
      <c r="B59" s="517"/>
      <c r="C59" s="508"/>
      <c r="D59" s="508"/>
      <c r="E59" s="508"/>
      <c r="F59" s="508"/>
      <c r="G59" s="510"/>
      <c r="H59" s="512"/>
      <c r="I59" s="513"/>
      <c r="J59" s="514"/>
      <c r="K59" s="535"/>
      <c r="L59" s="547"/>
      <c r="M59" s="550"/>
      <c r="N59" s="523"/>
      <c r="O59" s="96"/>
      <c r="P59" s="96"/>
      <c r="Q59" s="91" t="s">
        <v>63</v>
      </c>
      <c r="R59" s="96">
        <f t="shared" si="103"/>
        <v>0</v>
      </c>
      <c r="S59" s="91" t="s">
        <v>63</v>
      </c>
      <c r="T59" s="98">
        <f t="shared" si="104"/>
        <v>0</v>
      </c>
      <c r="U59" s="91" t="s">
        <v>63</v>
      </c>
      <c r="V59" s="98">
        <f t="shared" si="105"/>
        <v>0</v>
      </c>
      <c r="W59" s="91" t="s">
        <v>63</v>
      </c>
      <c r="X59" s="98">
        <f t="shared" si="106"/>
        <v>0</v>
      </c>
      <c r="Y59" s="91" t="s">
        <v>63</v>
      </c>
      <c r="Z59" s="98">
        <f t="shared" si="107"/>
        <v>0</v>
      </c>
      <c r="AA59" s="91" t="s">
        <v>63</v>
      </c>
      <c r="AB59" s="98">
        <f t="shared" si="108"/>
        <v>0</v>
      </c>
      <c r="AC59" s="91" t="s">
        <v>63</v>
      </c>
      <c r="AD59" s="98">
        <f t="shared" si="109"/>
        <v>0</v>
      </c>
      <c r="AE59" s="98">
        <f t="shared" si="110"/>
        <v>0</v>
      </c>
      <c r="AF59" s="96" t="str">
        <f t="shared" si="111"/>
        <v/>
      </c>
      <c r="AG59" s="93" t="s">
        <v>63</v>
      </c>
      <c r="AH59" s="96" t="str">
        <f t="shared" si="112"/>
        <v>NA</v>
      </c>
      <c r="AI59" s="99" t="str">
        <f t="shared" si="0"/>
        <v>NA</v>
      </c>
      <c r="AJ59" s="100">
        <f t="shared" si="113"/>
        <v>0</v>
      </c>
      <c r="AK59" s="96" t="str">
        <f t="shared" si="1"/>
        <v>NA</v>
      </c>
      <c r="AL59" s="508"/>
      <c r="AM59" s="514"/>
      <c r="AN59" s="508"/>
      <c r="AO59" s="535"/>
      <c r="AP59" s="537"/>
      <c r="AQ59" s="540"/>
      <c r="AR59" s="542"/>
      <c r="AS59" s="535"/>
      <c r="AT59" s="550"/>
      <c r="AU59" s="523"/>
      <c r="AV59" s="560" t="str">
        <f t="shared" si="114"/>
        <v/>
      </c>
      <c r="AW59" s="517"/>
      <c r="AX59" s="520"/>
      <c r="AY59" s="520"/>
      <c r="AZ59" s="520"/>
      <c r="BA59" s="520"/>
      <c r="BB59" s="520"/>
    </row>
    <row r="60" spans="1:54">
      <c r="A60" s="521"/>
      <c r="B60" s="518"/>
      <c r="C60" s="508"/>
      <c r="D60" s="508"/>
      <c r="E60" s="508"/>
      <c r="F60" s="508"/>
      <c r="G60" s="511"/>
      <c r="H60" s="512"/>
      <c r="I60" s="513"/>
      <c r="J60" s="514"/>
      <c r="K60" s="535"/>
      <c r="L60" s="548"/>
      <c r="M60" s="551"/>
      <c r="N60" s="524"/>
      <c r="O60" s="96"/>
      <c r="P60" s="96"/>
      <c r="Q60" s="91" t="s">
        <v>63</v>
      </c>
      <c r="R60" s="96">
        <f t="shared" si="103"/>
        <v>0</v>
      </c>
      <c r="S60" s="91" t="s">
        <v>63</v>
      </c>
      <c r="T60" s="98">
        <f t="shared" si="104"/>
        <v>0</v>
      </c>
      <c r="U60" s="91" t="s">
        <v>63</v>
      </c>
      <c r="V60" s="98">
        <f t="shared" si="105"/>
        <v>0</v>
      </c>
      <c r="W60" s="91" t="s">
        <v>63</v>
      </c>
      <c r="X60" s="98">
        <f t="shared" si="106"/>
        <v>0</v>
      </c>
      <c r="Y60" s="91" t="s">
        <v>63</v>
      </c>
      <c r="Z60" s="98">
        <f t="shared" si="107"/>
        <v>0</v>
      </c>
      <c r="AA60" s="91" t="s">
        <v>63</v>
      </c>
      <c r="AB60" s="98">
        <f t="shared" si="108"/>
        <v>0</v>
      </c>
      <c r="AC60" s="91" t="s">
        <v>63</v>
      </c>
      <c r="AD60" s="98">
        <f t="shared" si="109"/>
        <v>0</v>
      </c>
      <c r="AE60" s="98">
        <f t="shared" si="110"/>
        <v>0</v>
      </c>
      <c r="AF60" s="96" t="str">
        <f t="shared" si="111"/>
        <v/>
      </c>
      <c r="AG60" s="93" t="s">
        <v>63</v>
      </c>
      <c r="AH60" s="96" t="str">
        <f t="shared" si="112"/>
        <v>NA</v>
      </c>
      <c r="AI60" s="99" t="str">
        <f t="shared" si="0"/>
        <v>NA</v>
      </c>
      <c r="AJ60" s="100">
        <f t="shared" si="113"/>
        <v>0</v>
      </c>
      <c r="AK60" s="96" t="str">
        <f t="shared" si="1"/>
        <v>NA</v>
      </c>
      <c r="AL60" s="508"/>
      <c r="AM60" s="514"/>
      <c r="AN60" s="508"/>
      <c r="AO60" s="535"/>
      <c r="AP60" s="538"/>
      <c r="AQ60" s="540"/>
      <c r="AR60" s="543"/>
      <c r="AS60" s="535"/>
      <c r="AT60" s="551"/>
      <c r="AU60" s="524"/>
      <c r="AV60" s="561" t="str">
        <f t="shared" si="114"/>
        <v/>
      </c>
      <c r="AW60" s="518"/>
      <c r="AX60" s="521"/>
      <c r="AY60" s="521"/>
      <c r="AZ60" s="521"/>
      <c r="BA60" s="521"/>
      <c r="BB60" s="521"/>
    </row>
    <row r="61" spans="1:54" ht="112">
      <c r="A61" s="508">
        <v>4</v>
      </c>
      <c r="B61" s="516" t="s">
        <v>338</v>
      </c>
      <c r="C61" s="508" t="s">
        <v>89</v>
      </c>
      <c r="D61" s="508" t="s">
        <v>89</v>
      </c>
      <c r="E61" s="508" t="s">
        <v>89</v>
      </c>
      <c r="F61" s="508" t="s">
        <v>89</v>
      </c>
      <c r="G61" s="509" t="s">
        <v>54</v>
      </c>
      <c r="H61" s="512" t="s">
        <v>339</v>
      </c>
      <c r="I61" s="513" t="s">
        <v>297</v>
      </c>
      <c r="J61" s="514">
        <f>IF(I61="","",IF(I61="Mas de 1 vez al año",5,IF(I61="Al menos 1 vez en el ultimo año",4,IF(I61="Al menos 1 vez en los ultimos 2 años",3,IF(I61="Al menos 1 vez en los ultimos 5 años",2,IF(I61="No se ha presentado en los ultimos 5 años",1,))))))</f>
        <v>4</v>
      </c>
      <c r="K61" s="535" t="str">
        <f>IF(J61&lt;=0,"",IF(J61&lt;=1,"Rara Vez",IF(J61&lt;=2,"Improbable",IF(J61&lt;=3,"Posible",IF(J61&lt;=4,"Probable","Casi seguro")))))</f>
        <v>Probable</v>
      </c>
      <c r="L61" s="566">
        <f>+'[9]PREGUNTAS DE IMPACTO'!L23</f>
        <v>16</v>
      </c>
      <c r="M61" s="535" t="str">
        <f>IF(L61&lt;=0,"",IF(L61&lt;=5,"Moderado",IF(L61&lt;=11,"Mayor",IF(L61&lt;=20,"Catastrofico","Catastrofico"))))</f>
        <v>Catastrofico</v>
      </c>
      <c r="N61" s="545" t="str">
        <f>IF(OR(AND(K61="RaraVez",M61="Insignificante"),AND(K61="Rara Vez",M61="Menor"),AND(K61="Improbable",M61="Insignificante"),AND(K61="Improbable",M61="Menor")),"Bajo",IF(OR(AND(K61="Rara Vez",M61="Moderado"),AND(K61="Improbable",M61="Moderado"),AND(K61="Posible",M61="Menor"),AND(K61="Probable",M61="Insignificante")),"Moderado",IF(OR(AND(K61="Rara Vez",M61="Mayor"),AND(K61="Improbable",M61="Mayor"),AND(K61="Posible",M61="Moderado"),AND(K61="Probable",M61="Moderado"),AND(K61="Probable",M61="Menor"),AND(K61="Casi seguro",M61="Insignificante"),AND(K61="Casi seguro",M61="Menor")),"Alto",IF(OR(AND(K61="Rara Vez",M61="Catastrofico"),AND(K61="Improbable",M61="Catastrofico"),AND(K61="Posible",M61="Catastrofico"),AND(K61="Posible",M61="Mayor"),AND(K61="Probable",M61="Catastrofico"),AND(K61="Probable",M61="Mayor"),AND(K61="Casi seguro",M61="Moderado"),AND(K61="Casi seguro",M61="Mayor"),AND(K61="Casi seguro",M61="Catastrofico")),"Extremo",""))))</f>
        <v>Extremo</v>
      </c>
      <c r="O61" s="89">
        <v>1</v>
      </c>
      <c r="P61" s="97" t="s">
        <v>340</v>
      </c>
      <c r="Q61" s="91" t="s">
        <v>67</v>
      </c>
      <c r="R61" s="96">
        <f>IF(Q61="","",IF(Q61="Asignado",15,IF(Q61="No Asigando",0,)))</f>
        <v>15</v>
      </c>
      <c r="S61" s="91" t="s">
        <v>68</v>
      </c>
      <c r="T61" s="98">
        <f>IF(S61="","",IF(S61="Adecuado",15,IF(S61="inadecuado",0,)))</f>
        <v>15</v>
      </c>
      <c r="U61" s="91" t="s">
        <v>69</v>
      </c>
      <c r="V61" s="98">
        <f>IF(U61="","",IF(U61="Oportuna",15,IF(U61="inoportuna",0,)))</f>
        <v>15</v>
      </c>
      <c r="W61" s="91" t="s">
        <v>70</v>
      </c>
      <c r="X61" s="98">
        <f>IF(W61="","",IF(W61="Prevenir",15,IF(W61="Detectar",10,IF(W61="No es control",0,))))</f>
        <v>15</v>
      </c>
      <c r="Y61" s="91" t="s">
        <v>71</v>
      </c>
      <c r="Z61" s="98">
        <f>IF(Y61="","",IF(Y61="Confiable",15,IF(Y61="No confiable",0,)))</f>
        <v>15</v>
      </c>
      <c r="AA61" s="91" t="s">
        <v>72</v>
      </c>
      <c r="AB61" s="98">
        <f>IF(AA61="","",IF(AA61="Se investigan y resuelven oportunamente",15,IF(AA61="Nose investigan y resuelven oportunamente",0,)))</f>
        <v>15</v>
      </c>
      <c r="AC61" s="91" t="s">
        <v>73</v>
      </c>
      <c r="AD61" s="98">
        <f>IF(AC61="","",IF(AC61="Completa",10,IF(AC61="Incompleta,No existe",5,)))</f>
        <v>10</v>
      </c>
      <c r="AE61" s="98">
        <f>+R61+T61+V61+X61+Z61+AB61+AD61</f>
        <v>100</v>
      </c>
      <c r="AF61" s="96" t="str">
        <f>IF(AE61&lt;=0,"",IF(AE61=0,"NA",IF(AE61&lt;=85,"Debil",IF(AE61&lt;=95,"Moderado",IF(AE61&lt;=100,"Fuerte","Fuerte")))))</f>
        <v>Fuerte</v>
      </c>
      <c r="AG61" s="93" t="s">
        <v>74</v>
      </c>
      <c r="AH61" s="96" t="str">
        <f>IF(AG61="","",IF(AG61="El control no se ejecuta por parte del responsable","Debil",IF(AG61="El control se ejecuta algunas veces por parte del responsable","Moderado",IF(AG61="El control se ejecuta de manera consistente por parte del responsable","Fuerte",IF(AG61="NA","NA","""")))))</f>
        <v>Fuerte</v>
      </c>
      <c r="AI61" s="99" t="str">
        <f t="shared" si="0"/>
        <v>Fuerte</v>
      </c>
      <c r="AJ61" s="100">
        <f>IF(AI61="","",IF(AI61="Fuerte",100,IF(AI61="Moderado",50,IF(AI61="Debil",0,))))</f>
        <v>100</v>
      </c>
      <c r="AK61" s="96" t="str">
        <f t="shared" si="1"/>
        <v>No</v>
      </c>
      <c r="AL61" s="508">
        <f>COUNTA(O61,O62,O63,O64,O65)</f>
        <v>1</v>
      </c>
      <c r="AM61" s="514">
        <f>(+AJ61+AJ62+AJ63+AJ64+AJ65)/AL61</f>
        <v>100</v>
      </c>
      <c r="AN61" s="508" t="str">
        <f>IF(AM61&lt;0,"",IF(AM61&lt;50,"Debil",IF(AM61&lt;=99,"Moderado",IF(AM61&lt;=100,"Fuerte","Fuerte"))))</f>
        <v>Fuerte</v>
      </c>
      <c r="AO61" s="535" t="s">
        <v>26</v>
      </c>
      <c r="AP61" s="536" t="str">
        <f>IF(OR(AND(AN61="Fuerte",AO61="directamente")),"2",IF(OR(AND(AN61="Fuerte",AO61="no disminuye")),"0",IF(OR(AND(AN61="Moderado",AO61="directamente")),"1",IF(OR(AND(AN61="Moderado",AO61="no disminuye")),"0",IF(OR(AND(AN61="Debil",AO61="directamente")),"0",IF(OR(AND(AN61="Debil",AO61="no disminuye")),"0",""))))))</f>
        <v>2</v>
      </c>
      <c r="AQ61" s="539">
        <f>+J61-AP61</f>
        <v>2</v>
      </c>
      <c r="AR61" s="541">
        <f>+J61-AP61</f>
        <v>2</v>
      </c>
      <c r="AS61" s="535" t="str">
        <f>IF(AQ61&lt;-1,"",IF(AQ61&lt;=1,"Rara Vez",IF(AQ61&lt;=2,"Improbable",IF(AQ61&lt;=3,"Posible",IF(AQ61&lt;=4,"Probable","Casi seguro")))))</f>
        <v>Improbable</v>
      </c>
      <c r="AT61" s="535" t="str">
        <f>IF(L61&lt;=0,"",IF(L61&lt;=5,"Moderado",IF(L61&lt;=11,"Mayor",IF(L61&lt;=20,"Catastrofico","Catastrofico"))))</f>
        <v>Catastrofico</v>
      </c>
      <c r="AU61" s="522" t="str">
        <f>IF(OR(AND(AS61="RaraVez",AT61="Insignificante"),AND(AS61="Rara Vez",AT61="Menor"),AND(AS61="Improbable",AT61="Insignificante"),AND(AS61="Improbable",AT61="Menor")),"Bajo",IF(OR(AND(AS61="Rara Vez",AT61="Moderado"),AND(AS61="Improbable",AT61="Moderado"),AND(AS61="Posible",AT61="Menor"),AND(AS61="Probable",AT61="Insignificante")),"Moderado",IF(OR(AND(AS61="Rara Vez",AT61="Mayor"),AND(AS61="Improbable",AT61="Mayor"),AND(AS61="Posible",AT61="Moderado"),AND(AS61="Probable",AT61="Moderado"),AND(AS61="Probable",AT61="Menor"),AND(AS61="Casi seguro",AT61="Insignificante"),AND(AS61="Casi seguro",AT61="Menor")),"Alto",IF(OR(AND(AS61="Rara Vez",AT61="Catastrofico"),AND(AS61="Improbable",AT61="Catastrofico"),AND(AS61="Posible",AT61="Catastrofico"),AND(AS61="Posible",AT61="Mayor"),AND(AS61="Probable",AT61="Catastrofico"),AND(AS61="Probable",AT61="Mayor"),AND(AS61="Casi seguro",AT61="Moderado"),AND(AS61="Casi seguro",AT61="Mayor"),AND(AS61="Casi seguro",AT61="Catastrofico")),"Extremo",""))))</f>
        <v>Extremo</v>
      </c>
      <c r="AV61" s="525" t="str">
        <f>IF(AU61="","",IF(AU61="Extremo","Evitar el riesgo",IF(AU61="Alto","Compartir el riesgo",IF(AU61="Moderado","Reducir el riesgo",IF(AU61="Bajo","Reducir el riesgo")))))</f>
        <v>Evitar el riesgo</v>
      </c>
      <c r="AW61" s="528" t="s">
        <v>341</v>
      </c>
      <c r="AX61" s="531">
        <v>45292</v>
      </c>
      <c r="AY61" s="531">
        <v>45657</v>
      </c>
      <c r="AZ61" s="528" t="s">
        <v>342</v>
      </c>
      <c r="BA61" s="519" t="s">
        <v>301</v>
      </c>
      <c r="BB61" s="516" t="s">
        <v>343</v>
      </c>
    </row>
    <row r="62" spans="1:54">
      <c r="A62" s="508"/>
      <c r="B62" s="517"/>
      <c r="C62" s="508"/>
      <c r="D62" s="508"/>
      <c r="E62" s="508"/>
      <c r="F62" s="508"/>
      <c r="G62" s="510"/>
      <c r="H62" s="512"/>
      <c r="I62" s="513"/>
      <c r="J62" s="514"/>
      <c r="K62" s="535"/>
      <c r="L62" s="566"/>
      <c r="M62" s="535"/>
      <c r="N62" s="545"/>
      <c r="O62" s="96"/>
      <c r="P62" s="96"/>
      <c r="Q62" s="91" t="s">
        <v>63</v>
      </c>
      <c r="R62" s="96">
        <f t="shared" ref="R62:R65" si="115">IF(Q62="","",IF(Q62="Asignado",15,IF(Q62="No Asigando",0,)))</f>
        <v>0</v>
      </c>
      <c r="S62" s="91" t="s">
        <v>63</v>
      </c>
      <c r="T62" s="98">
        <f t="shared" ref="T62:T65" si="116">IF(S62="","",IF(S62="Adecuado",15,IF(S62="inadecuado",0,)))</f>
        <v>0</v>
      </c>
      <c r="U62" s="91" t="s">
        <v>63</v>
      </c>
      <c r="V62" s="98">
        <f t="shared" ref="V62:V65" si="117">IF(U62="","",IF(U62="Oportuna",15,IF(U62="inoportuna",0,)))</f>
        <v>0</v>
      </c>
      <c r="W62" s="91" t="s">
        <v>63</v>
      </c>
      <c r="X62" s="98">
        <f t="shared" ref="X62:X65" si="118">IF(W62="","",IF(W62="Prevenir",15,IF(W62="Detectar",10,IF(W62="No es control",0,))))</f>
        <v>0</v>
      </c>
      <c r="Y62" s="91" t="s">
        <v>63</v>
      </c>
      <c r="Z62" s="98">
        <f t="shared" ref="Z62:Z65" si="119">IF(Y62="","",IF(Y62="Confiable",15,IF(Y62="No confiable",0,)))</f>
        <v>0</v>
      </c>
      <c r="AA62" s="91" t="s">
        <v>63</v>
      </c>
      <c r="AB62" s="98">
        <f t="shared" ref="AB62:AB65" si="120">IF(AA62="","",IF(AA62="Se investigan y resuelven oportunamente",15,IF(AA62="Nose investigan y resuelven oportunamente",0,)))</f>
        <v>0</v>
      </c>
      <c r="AC62" s="91" t="s">
        <v>63</v>
      </c>
      <c r="AD62" s="98">
        <f t="shared" ref="AD62:AD65" si="121">IF(AC62="","",IF(AC62="Completa",10,IF(AC62="Incompleta,No existe",5,)))</f>
        <v>0</v>
      </c>
      <c r="AE62" s="98">
        <f t="shared" ref="AE62:AE65" si="122">+R62+T62+V62+X62+Z62+AB62+AD62</f>
        <v>0</v>
      </c>
      <c r="AF62" s="96" t="str">
        <f t="shared" ref="AF62:AF65" si="123">IF(AE62&lt;=0,"",IF(AE62=0,"NA",IF(AE62&lt;=85,"Debil",IF(AE62&lt;=95,"Moderado",IF(AE62&lt;=100,"Fuerte","Fuerte")))))</f>
        <v/>
      </c>
      <c r="AG62" s="93" t="s">
        <v>63</v>
      </c>
      <c r="AH62" s="96" t="str">
        <f t="shared" ref="AH62:AH65" si="124">IF(AG62="","",IF(AG62="El control no se ejecuta por parte del responsable","Debil",IF(AG62="El control se ejecuta algunas veces por parte del responsable","Moderado",IF(AG62="El control se ejecuta de manera consistente por parte del responsable","Fuerte",IF(AG62="NA","NA","""")))))</f>
        <v>NA</v>
      </c>
      <c r="AI62" s="99" t="str">
        <f t="shared" si="0"/>
        <v>NA</v>
      </c>
      <c r="AJ62" s="100">
        <f t="shared" ref="AJ62:AJ65" si="125">IF(AI62="","",IF(AI62="Fuerte",100,IF(AI62="Moderado",50,IF(AI62="Debil",0,))))</f>
        <v>0</v>
      </c>
      <c r="AK62" s="96" t="str">
        <f t="shared" si="1"/>
        <v>NA</v>
      </c>
      <c r="AL62" s="508"/>
      <c r="AM62" s="514"/>
      <c r="AN62" s="508"/>
      <c r="AO62" s="535"/>
      <c r="AP62" s="537"/>
      <c r="AQ62" s="540"/>
      <c r="AR62" s="542"/>
      <c r="AS62" s="535"/>
      <c r="AT62" s="535"/>
      <c r="AU62" s="523"/>
      <c r="AV62" s="526" t="str">
        <f t="shared" ref="AV62:AV65" si="126">IF(AU62="","",IF(AU62="El control no se ejecuta por parte del responsable","Debil",IF(AU62="El control se ejecuta algunas veces por parte del responsable","Moderado",IF(AU62="El control se ejecuta de manera consistente por parte del responsable","Fuerte","Fuerte"))))</f>
        <v/>
      </c>
      <c r="AW62" s="529"/>
      <c r="AX62" s="520"/>
      <c r="AY62" s="520"/>
      <c r="AZ62" s="553"/>
      <c r="BA62" s="520"/>
      <c r="BB62" s="517"/>
    </row>
    <row r="63" spans="1:54">
      <c r="A63" s="508"/>
      <c r="B63" s="517"/>
      <c r="C63" s="508"/>
      <c r="D63" s="508"/>
      <c r="E63" s="508"/>
      <c r="F63" s="508"/>
      <c r="G63" s="510"/>
      <c r="H63" s="512"/>
      <c r="I63" s="513"/>
      <c r="J63" s="514"/>
      <c r="K63" s="535"/>
      <c r="L63" s="566"/>
      <c r="M63" s="535"/>
      <c r="N63" s="545"/>
      <c r="O63" s="96"/>
      <c r="P63" s="96"/>
      <c r="Q63" s="91" t="s">
        <v>63</v>
      </c>
      <c r="R63" s="96">
        <f t="shared" si="115"/>
        <v>0</v>
      </c>
      <c r="S63" s="91" t="s">
        <v>63</v>
      </c>
      <c r="T63" s="98">
        <f t="shared" si="116"/>
        <v>0</v>
      </c>
      <c r="U63" s="91" t="s">
        <v>63</v>
      </c>
      <c r="V63" s="98">
        <f t="shared" si="117"/>
        <v>0</v>
      </c>
      <c r="W63" s="91" t="s">
        <v>63</v>
      </c>
      <c r="X63" s="98">
        <f t="shared" si="118"/>
        <v>0</v>
      </c>
      <c r="Y63" s="91" t="s">
        <v>63</v>
      </c>
      <c r="Z63" s="98">
        <f t="shared" si="119"/>
        <v>0</v>
      </c>
      <c r="AA63" s="91" t="s">
        <v>63</v>
      </c>
      <c r="AB63" s="98">
        <f t="shared" si="120"/>
        <v>0</v>
      </c>
      <c r="AC63" s="91" t="s">
        <v>63</v>
      </c>
      <c r="AD63" s="98">
        <f t="shared" si="121"/>
        <v>0</v>
      </c>
      <c r="AE63" s="98">
        <f t="shared" si="122"/>
        <v>0</v>
      </c>
      <c r="AF63" s="96" t="str">
        <f t="shared" si="123"/>
        <v/>
      </c>
      <c r="AG63" s="93" t="s">
        <v>63</v>
      </c>
      <c r="AH63" s="96" t="str">
        <f t="shared" si="124"/>
        <v>NA</v>
      </c>
      <c r="AI63" s="99" t="str">
        <f t="shared" si="0"/>
        <v>NA</v>
      </c>
      <c r="AJ63" s="100">
        <f t="shared" si="125"/>
        <v>0</v>
      </c>
      <c r="AK63" s="96" t="str">
        <f t="shared" si="1"/>
        <v>NA</v>
      </c>
      <c r="AL63" s="508"/>
      <c r="AM63" s="514"/>
      <c r="AN63" s="508"/>
      <c r="AO63" s="535"/>
      <c r="AP63" s="537"/>
      <c r="AQ63" s="540"/>
      <c r="AR63" s="542"/>
      <c r="AS63" s="535"/>
      <c r="AT63" s="535"/>
      <c r="AU63" s="523"/>
      <c r="AV63" s="526" t="str">
        <f t="shared" si="126"/>
        <v/>
      </c>
      <c r="AW63" s="529"/>
      <c r="AX63" s="520"/>
      <c r="AY63" s="520"/>
      <c r="AZ63" s="553"/>
      <c r="BA63" s="520"/>
      <c r="BB63" s="517"/>
    </row>
    <row r="64" spans="1:54">
      <c r="A64" s="508"/>
      <c r="B64" s="517"/>
      <c r="C64" s="508"/>
      <c r="D64" s="508"/>
      <c r="E64" s="508"/>
      <c r="F64" s="508"/>
      <c r="G64" s="510"/>
      <c r="H64" s="512"/>
      <c r="I64" s="513"/>
      <c r="J64" s="514"/>
      <c r="K64" s="535"/>
      <c r="L64" s="566"/>
      <c r="M64" s="535"/>
      <c r="N64" s="545"/>
      <c r="O64" s="96"/>
      <c r="P64" s="96"/>
      <c r="Q64" s="91" t="s">
        <v>63</v>
      </c>
      <c r="R64" s="96">
        <f t="shared" si="115"/>
        <v>0</v>
      </c>
      <c r="S64" s="91" t="s">
        <v>63</v>
      </c>
      <c r="T64" s="98">
        <f t="shared" si="116"/>
        <v>0</v>
      </c>
      <c r="U64" s="91" t="s">
        <v>63</v>
      </c>
      <c r="V64" s="98">
        <f t="shared" si="117"/>
        <v>0</v>
      </c>
      <c r="W64" s="91" t="s">
        <v>63</v>
      </c>
      <c r="X64" s="98">
        <f t="shared" si="118"/>
        <v>0</v>
      </c>
      <c r="Y64" s="91" t="s">
        <v>63</v>
      </c>
      <c r="Z64" s="98">
        <f t="shared" si="119"/>
        <v>0</v>
      </c>
      <c r="AA64" s="91" t="s">
        <v>63</v>
      </c>
      <c r="AB64" s="98">
        <f t="shared" si="120"/>
        <v>0</v>
      </c>
      <c r="AC64" s="91" t="s">
        <v>63</v>
      </c>
      <c r="AD64" s="98">
        <f t="shared" si="121"/>
        <v>0</v>
      </c>
      <c r="AE64" s="98">
        <f t="shared" si="122"/>
        <v>0</v>
      </c>
      <c r="AF64" s="96" t="str">
        <f t="shared" si="123"/>
        <v/>
      </c>
      <c r="AG64" s="93" t="s">
        <v>63</v>
      </c>
      <c r="AH64" s="96" t="str">
        <f t="shared" si="124"/>
        <v>NA</v>
      </c>
      <c r="AI64" s="99" t="str">
        <f t="shared" si="0"/>
        <v>NA</v>
      </c>
      <c r="AJ64" s="100">
        <f t="shared" si="125"/>
        <v>0</v>
      </c>
      <c r="AK64" s="96" t="str">
        <f t="shared" si="1"/>
        <v>NA</v>
      </c>
      <c r="AL64" s="508"/>
      <c r="AM64" s="514"/>
      <c r="AN64" s="508"/>
      <c r="AO64" s="535"/>
      <c r="AP64" s="537"/>
      <c r="AQ64" s="540"/>
      <c r="AR64" s="542"/>
      <c r="AS64" s="535"/>
      <c r="AT64" s="535"/>
      <c r="AU64" s="523"/>
      <c r="AV64" s="526" t="str">
        <f t="shared" si="126"/>
        <v/>
      </c>
      <c r="AW64" s="529"/>
      <c r="AX64" s="520"/>
      <c r="AY64" s="520"/>
      <c r="AZ64" s="553"/>
      <c r="BA64" s="520"/>
      <c r="BB64" s="517"/>
    </row>
    <row r="65" spans="1:54">
      <c r="A65" s="508"/>
      <c r="B65" s="518"/>
      <c r="C65" s="508"/>
      <c r="D65" s="508"/>
      <c r="E65" s="508"/>
      <c r="F65" s="508"/>
      <c r="G65" s="511"/>
      <c r="H65" s="512"/>
      <c r="I65" s="513"/>
      <c r="J65" s="514"/>
      <c r="K65" s="535"/>
      <c r="L65" s="566"/>
      <c r="M65" s="535"/>
      <c r="N65" s="545"/>
      <c r="O65" s="96"/>
      <c r="P65" s="96"/>
      <c r="Q65" s="91" t="s">
        <v>63</v>
      </c>
      <c r="R65" s="96">
        <f t="shared" si="115"/>
        <v>0</v>
      </c>
      <c r="S65" s="91" t="s">
        <v>63</v>
      </c>
      <c r="T65" s="98">
        <f t="shared" si="116"/>
        <v>0</v>
      </c>
      <c r="U65" s="91" t="s">
        <v>63</v>
      </c>
      <c r="V65" s="98">
        <f t="shared" si="117"/>
        <v>0</v>
      </c>
      <c r="W65" s="91" t="s">
        <v>63</v>
      </c>
      <c r="X65" s="98">
        <f t="shared" si="118"/>
        <v>0</v>
      </c>
      <c r="Y65" s="91" t="s">
        <v>63</v>
      </c>
      <c r="Z65" s="98">
        <f t="shared" si="119"/>
        <v>0</v>
      </c>
      <c r="AA65" s="91" t="s">
        <v>63</v>
      </c>
      <c r="AB65" s="98">
        <f t="shared" si="120"/>
        <v>0</v>
      </c>
      <c r="AC65" s="91" t="s">
        <v>63</v>
      </c>
      <c r="AD65" s="98">
        <f t="shared" si="121"/>
        <v>0</v>
      </c>
      <c r="AE65" s="98">
        <f t="shared" si="122"/>
        <v>0</v>
      </c>
      <c r="AF65" s="96" t="str">
        <f t="shared" si="123"/>
        <v/>
      </c>
      <c r="AG65" s="93" t="s">
        <v>63</v>
      </c>
      <c r="AH65" s="96" t="str">
        <f t="shared" si="124"/>
        <v>NA</v>
      </c>
      <c r="AI65" s="99" t="str">
        <f t="shared" si="0"/>
        <v>NA</v>
      </c>
      <c r="AJ65" s="100">
        <f t="shared" si="125"/>
        <v>0</v>
      </c>
      <c r="AK65" s="96" t="str">
        <f t="shared" si="1"/>
        <v>NA</v>
      </c>
      <c r="AL65" s="508"/>
      <c r="AM65" s="514"/>
      <c r="AN65" s="508"/>
      <c r="AO65" s="535"/>
      <c r="AP65" s="538"/>
      <c r="AQ65" s="540"/>
      <c r="AR65" s="543"/>
      <c r="AS65" s="535"/>
      <c r="AT65" s="535"/>
      <c r="AU65" s="524"/>
      <c r="AV65" s="527" t="str">
        <f t="shared" si="126"/>
        <v/>
      </c>
      <c r="AW65" s="530"/>
      <c r="AX65" s="521"/>
      <c r="AY65" s="521"/>
      <c r="AZ65" s="554"/>
      <c r="BA65" s="521"/>
      <c r="BB65" s="518"/>
    </row>
    <row r="66" spans="1:54" ht="48">
      <c r="A66" s="508">
        <v>5</v>
      </c>
      <c r="B66" s="516" t="s">
        <v>344</v>
      </c>
      <c r="C66" s="508" t="s">
        <v>89</v>
      </c>
      <c r="D66" s="508" t="s">
        <v>89</v>
      </c>
      <c r="E66" s="508" t="s">
        <v>89</v>
      </c>
      <c r="F66" s="508" t="s">
        <v>89</v>
      </c>
      <c r="G66" s="509" t="s">
        <v>54</v>
      </c>
      <c r="H66" s="512" t="s">
        <v>345</v>
      </c>
      <c r="I66" s="513" t="s">
        <v>75</v>
      </c>
      <c r="J66" s="514">
        <f>IF(I66="","",IF(I66="Mas de 1 vez al año",5,IF(I66="Al menos 1 vez en el ultimo año",4,IF(I66="Al menos 1 vez en los ultimos 2 años",3,IF(I66="Al menos 1 vez en los ultimos 5 años",2,IF(I66="No se ha presentado en los ultimos 5 años",1,))))))</f>
        <v>1</v>
      </c>
      <c r="K66" s="535" t="str">
        <f>IF(J66&lt;=0,"",IF(J66&lt;=1,"Rara Vez",IF(J66&lt;=2,"Improbable",IF(J66&lt;=3,"Posible",IF(J66&lt;=4,"Probable","Casi seguro")))))</f>
        <v>Rara Vez</v>
      </c>
      <c r="L66" s="566">
        <f>+'[9]PREGUNTAS DE IMPACTO'!O23</f>
        <v>9</v>
      </c>
      <c r="M66" s="535" t="str">
        <f>IF(L66&lt;=0,"",IF(L66&lt;=5,"Moderado",IF(L66&lt;=11,"Mayor",IF(L66&lt;=20,"Catastrofico","Catastrofico"))))</f>
        <v>Mayor</v>
      </c>
      <c r="N66" s="545" t="str">
        <f>IF(OR(AND(K66="RaraVez",M66="Insignificante"),AND(K66="Rara Vez",M66="Menor"),AND(K66="Improbable",M66="Insignificante"),AND(K66="Improbable",M66="Menor")),"Bajo",IF(OR(AND(K66="Rara Vez",M66="Moderado"),AND(K66="Improbable",M66="Moderado"),AND(K66="Posible",M66="Menor"),AND(K66="Probable",M66="Insignificante")),"Moderado",IF(OR(AND(K66="Rara Vez",M66="Mayor"),AND(K66="Improbable",M66="Mayor"),AND(K66="Posible",M66="Moderado"),AND(K66="Probable",M66="Moderado"),AND(K66="Probable",M66="Menor"),AND(K66="Casi seguro",M66="Insignificante"),AND(K66="Casi seguro",M66="Menor")),"Alto",IF(OR(AND(K66="Rara Vez",M66="Catastrofico"),AND(K66="Improbable",M66="Catastrofico"),AND(K66="Posible",M66="Catastrofico"),AND(K66="Posible",M66="Mayor"),AND(K66="Probable",M66="Catastrofico"),AND(K66="Probable",M66="Mayor"),AND(K66="Casi seguro",M66="Moderado"),AND(K66="Casi seguro",M66="Mayor"),AND(K66="Casi seguro",M66="Catastrofico")),"Extremo",""))))</f>
        <v>Alto</v>
      </c>
      <c r="O66" s="89">
        <v>1</v>
      </c>
      <c r="P66" s="97" t="s">
        <v>346</v>
      </c>
      <c r="Q66" s="91" t="s">
        <v>67</v>
      </c>
      <c r="R66" s="96">
        <f>IF(Q66="","",IF(Q66="Asignado",15,IF(Q66="No Asigando",0,)))</f>
        <v>15</v>
      </c>
      <c r="S66" s="91" t="s">
        <v>68</v>
      </c>
      <c r="T66" s="98">
        <f>IF(S66="","",IF(S66="Adecuado",15,IF(S66="inadecuado",0,)))</f>
        <v>15</v>
      </c>
      <c r="U66" s="91" t="s">
        <v>69</v>
      </c>
      <c r="V66" s="98">
        <f>IF(U66="","",IF(U66="Oportuna",15,IF(U66="inoportuna",0,)))</f>
        <v>15</v>
      </c>
      <c r="W66" s="91" t="s">
        <v>70</v>
      </c>
      <c r="X66" s="98">
        <f>IF(W66="","",IF(W66="Prevenir",15,IF(W66="Detectar",10,IF(W66="No es control",0,))))</f>
        <v>15</v>
      </c>
      <c r="Y66" s="91" t="s">
        <v>71</v>
      </c>
      <c r="Z66" s="98">
        <f>IF(Y66="","",IF(Y66="Confiable",15,IF(Y66="No confiable",0,)))</f>
        <v>15</v>
      </c>
      <c r="AA66" s="91" t="s">
        <v>72</v>
      </c>
      <c r="AB66" s="98">
        <f>IF(AA66="","",IF(AA66="Se investigan y resuelven oportunamente",15,IF(AA66="Nose investigan y resuelven oportunamente",0,)))</f>
        <v>15</v>
      </c>
      <c r="AC66" s="91" t="s">
        <v>73</v>
      </c>
      <c r="AD66" s="98">
        <f>IF(AC66="","",IF(AC66="Completa",10,IF(AC66="Incompleta,No existe",5,)))</f>
        <v>10</v>
      </c>
      <c r="AE66" s="98">
        <f>+R66+T66+V66+X66+Z66+AB66+AD66</f>
        <v>100</v>
      </c>
      <c r="AF66" s="96" t="str">
        <f>IF(AE66&lt;=0,"",IF(AE66=0,"NA",IF(AE66&lt;=85,"Debil",IF(AE66&lt;=95,"Moderado",IF(AE66&lt;=100,"Fuerte","Fuerte")))))</f>
        <v>Fuerte</v>
      </c>
      <c r="AG66" s="93" t="s">
        <v>74</v>
      </c>
      <c r="AH66" s="96" t="str">
        <f>IF(AG66="","",IF(AG66="El control no se ejecuta por parte del responsable","Debil",IF(AG66="El control se ejecuta algunas veces por parte del responsable","Moderado",IF(AG66="El control se ejecuta de manera consistente por parte del responsable","Fuerte",IF(AG66="NA","NA","""")))))</f>
        <v>Fuerte</v>
      </c>
      <c r="AI66" s="99" t="str">
        <f t="shared" si="0"/>
        <v>Fuerte</v>
      </c>
      <c r="AJ66" s="100">
        <f>IF(AI66="","",IF(AI66="Fuerte",100,IF(AI66="Moderado",50,IF(AI66="Debil",0,))))</f>
        <v>100</v>
      </c>
      <c r="AK66" s="96" t="str">
        <f t="shared" si="1"/>
        <v>No</v>
      </c>
      <c r="AL66" s="508">
        <f>COUNTA(O66,O67,O68,O69,O70)</f>
        <v>1</v>
      </c>
      <c r="AM66" s="514">
        <f>(+AJ66+AJ67+AJ68+AJ69+AJ70)/AL66</f>
        <v>100</v>
      </c>
      <c r="AN66" s="508" t="str">
        <f>IF(AM66&lt;0,"",IF(AM66&lt;50,"Debil",IF(AM66&lt;=99,"Moderado",IF(AM66&lt;=100,"Fuerte","Fuerte"))))</f>
        <v>Fuerte</v>
      </c>
      <c r="AO66" s="535" t="s">
        <v>26</v>
      </c>
      <c r="AP66" s="536" t="str">
        <f>IF(OR(AND(AN66="Fuerte",AO66="directamente")),"2",IF(OR(AND(AN66="Fuerte",AO66="no disminuye")),"0",IF(OR(AND(AN66="Moderado",AO66="directamente")),"1",IF(OR(AND(AN66="Moderado",AO66="no disminuye")),"0",IF(OR(AND(AN66="Debil",AO66="directamente")),"0",IF(OR(AND(AN66="Debil",AO66="no disminuye")),"0",""))))))</f>
        <v>2</v>
      </c>
      <c r="AQ66" s="539">
        <f>+J66-AP66</f>
        <v>-1</v>
      </c>
      <c r="AR66" s="541">
        <f>+J66-AP66</f>
        <v>-1</v>
      </c>
      <c r="AS66" s="535" t="str">
        <f>IF(AQ66&lt;-1,"",IF(AQ66&lt;=1,"Rara Vez",IF(AQ66&lt;=2,"Improbable",IF(AQ66&lt;=3,"Posible",IF(AQ66&lt;=4,"Probable","Casi seguro")))))</f>
        <v>Rara Vez</v>
      </c>
      <c r="AT66" s="535" t="str">
        <f>IF(L66&lt;=0,"",IF(L66&lt;=5,"Moderado",IF(L66&lt;=11,"Mayor",IF(L66&lt;=20,"Catastrofico","Catastrofico"))))</f>
        <v>Mayor</v>
      </c>
      <c r="AU66" s="522" t="str">
        <f>IF(OR(AND(AS66="RaraVez",AT66="Insignificante"),AND(AS66="Rara Vez",AT66="Menor"),AND(AS66="Improbable",AT66="Insignificante"),AND(AS66="Improbable",AT66="Menor")),"Bajo",IF(OR(AND(AS66="Rara Vez",AT66="Moderado"),AND(AS66="Improbable",AT66="Moderado"),AND(AS66="Posible",AT66="Menor"),AND(AS66="Probable",AT66="Insignificante")),"Moderado",IF(OR(AND(AS66="Rara Vez",AT66="Mayor"),AND(AS66="Improbable",AT66="Mayor"),AND(AS66="Posible",AT66="Moderado"),AND(AS66="Probable",AT66="Moderado"),AND(AS66="Probable",AT66="Menor"),AND(AS66="Casi seguro",AT66="Insignificante"),AND(AS66="Casi seguro",AT66="Menor")),"Alto",IF(OR(AND(AS66="Rara Vez",AT66="Catastrofico"),AND(AS66="Improbable",AT66="Catastrofico"),AND(AS66="Posible",AT66="Catastrofico"),AND(AS66="Posible",AT66="Mayor"),AND(AS66="Probable",AT66="Catastrofico"),AND(AS66="Probable",AT66="Mayor"),AND(AS66="Casi seguro",AT66="Moderado"),AND(AS66="Casi seguro",AT66="Mayor"),AND(AS66="Casi seguro",AT66="Catastrofico")),"Extremo",""))))</f>
        <v>Alto</v>
      </c>
      <c r="AV66" s="525" t="str">
        <f>IF(AU66="","",IF(AU66="Extremo","Evitar el riesgo",IF(AU66="Alto","Compartir el riesgo",IF(AU66="Moderado","Reducir el riesgo",IF(AU66="Bajo","Reducir el riesgo")))))</f>
        <v>Compartir el riesgo</v>
      </c>
      <c r="AW66" s="516"/>
      <c r="AX66" s="531">
        <v>45292</v>
      </c>
      <c r="AY66" s="531">
        <v>45657</v>
      </c>
      <c r="AZ66" s="516" t="s">
        <v>347</v>
      </c>
      <c r="BA66" s="519" t="s">
        <v>301</v>
      </c>
      <c r="BB66" s="516" t="s">
        <v>348</v>
      </c>
    </row>
    <row r="67" spans="1:54">
      <c r="A67" s="508"/>
      <c r="B67" s="517"/>
      <c r="C67" s="508"/>
      <c r="D67" s="508"/>
      <c r="E67" s="508"/>
      <c r="F67" s="508"/>
      <c r="G67" s="510"/>
      <c r="H67" s="512"/>
      <c r="I67" s="513"/>
      <c r="J67" s="514"/>
      <c r="K67" s="535"/>
      <c r="L67" s="566"/>
      <c r="M67" s="535"/>
      <c r="N67" s="545"/>
      <c r="O67" s="96"/>
      <c r="P67" s="96"/>
      <c r="Q67" s="91" t="s">
        <v>63</v>
      </c>
      <c r="R67" s="96">
        <f t="shared" ref="R67:R70" si="127">IF(Q67="","",IF(Q67="Asignado",15,IF(Q67="No Asigando",0,)))</f>
        <v>0</v>
      </c>
      <c r="S67" s="91" t="s">
        <v>63</v>
      </c>
      <c r="T67" s="98">
        <f t="shared" ref="T67:T70" si="128">IF(S67="","",IF(S67="Adecuado",15,IF(S67="inadecuado",0,)))</f>
        <v>0</v>
      </c>
      <c r="U67" s="91" t="s">
        <v>63</v>
      </c>
      <c r="V67" s="98">
        <f t="shared" ref="V67:V70" si="129">IF(U67="","",IF(U67="Oportuna",15,IF(U67="inoportuna",0,)))</f>
        <v>0</v>
      </c>
      <c r="W67" s="91" t="s">
        <v>63</v>
      </c>
      <c r="X67" s="98">
        <f t="shared" ref="X67:X70" si="130">IF(W67="","",IF(W67="Prevenir",15,IF(W67="Detectar",10,IF(W67="No es control",0,))))</f>
        <v>0</v>
      </c>
      <c r="Y67" s="91" t="s">
        <v>63</v>
      </c>
      <c r="Z67" s="98">
        <f t="shared" ref="Z67:Z70" si="131">IF(Y67="","",IF(Y67="Confiable",15,IF(Y67="No confiable",0,)))</f>
        <v>0</v>
      </c>
      <c r="AA67" s="91" t="s">
        <v>63</v>
      </c>
      <c r="AB67" s="98">
        <f t="shared" ref="AB67:AB70" si="132">IF(AA67="","",IF(AA67="Se investigan y resuelven oportunamente",15,IF(AA67="Nose investigan y resuelven oportunamente",0,)))</f>
        <v>0</v>
      </c>
      <c r="AC67" s="91" t="s">
        <v>63</v>
      </c>
      <c r="AD67" s="98">
        <f t="shared" ref="AD67:AD70" si="133">IF(AC67="","",IF(AC67="Completa",10,IF(AC67="Incompleta,No existe",5,)))</f>
        <v>0</v>
      </c>
      <c r="AE67" s="98">
        <f t="shared" ref="AE67:AE70" si="134">+R67+T67+V67+X67+Z67+AB67+AD67</f>
        <v>0</v>
      </c>
      <c r="AF67" s="96" t="str">
        <f t="shared" ref="AF67:AF70" si="135">IF(AE67&lt;=0,"",IF(AE67=0,"NA",IF(AE67&lt;=85,"Debil",IF(AE67&lt;=95,"Moderado",IF(AE67&lt;=100,"Fuerte","Fuerte")))))</f>
        <v/>
      </c>
      <c r="AG67" s="93" t="s">
        <v>63</v>
      </c>
      <c r="AH67" s="96" t="str">
        <f t="shared" ref="AH67:AH70" si="136">IF(AG67="","",IF(AG67="El control no se ejecuta por parte del responsable","Debil",IF(AG67="El control se ejecuta algunas veces por parte del responsable","Moderado",IF(AG67="El control se ejecuta de manera consistente por parte del responsable","Fuerte",IF(AG67="NA","NA","""")))))</f>
        <v>NA</v>
      </c>
      <c r="AI67" s="99" t="str">
        <f t="shared" si="0"/>
        <v>NA</v>
      </c>
      <c r="AJ67" s="100">
        <f t="shared" ref="AJ67:AJ70" si="137">IF(AI67="","",IF(AI67="Fuerte",100,IF(AI67="Moderado",50,IF(AI67="Debil",0,))))</f>
        <v>0</v>
      </c>
      <c r="AK67" s="96" t="str">
        <f t="shared" si="1"/>
        <v>NA</v>
      </c>
      <c r="AL67" s="508"/>
      <c r="AM67" s="514"/>
      <c r="AN67" s="508"/>
      <c r="AO67" s="535"/>
      <c r="AP67" s="537"/>
      <c r="AQ67" s="540"/>
      <c r="AR67" s="542"/>
      <c r="AS67" s="535"/>
      <c r="AT67" s="535"/>
      <c r="AU67" s="523"/>
      <c r="AV67" s="526" t="str">
        <f t="shared" ref="AV67:AV70" si="138">IF(AU67="","",IF(AU67="El control no se ejecuta por parte del responsable","Debil",IF(AU67="El control se ejecuta algunas veces por parte del responsable","Moderado",IF(AU67="El control se ejecuta de manera consistente por parte del responsable","Fuerte","Fuerte"))))</f>
        <v/>
      </c>
      <c r="AW67" s="517"/>
      <c r="AX67" s="520"/>
      <c r="AY67" s="520"/>
      <c r="AZ67" s="517"/>
      <c r="BA67" s="520"/>
      <c r="BB67" s="520"/>
    </row>
    <row r="68" spans="1:54">
      <c r="A68" s="508"/>
      <c r="B68" s="517"/>
      <c r="C68" s="508"/>
      <c r="D68" s="508"/>
      <c r="E68" s="508"/>
      <c r="F68" s="508"/>
      <c r="G68" s="510"/>
      <c r="H68" s="512"/>
      <c r="I68" s="513"/>
      <c r="J68" s="514"/>
      <c r="K68" s="535"/>
      <c r="L68" s="566"/>
      <c r="M68" s="535"/>
      <c r="N68" s="545"/>
      <c r="O68" s="96"/>
      <c r="P68" s="96"/>
      <c r="Q68" s="91" t="s">
        <v>63</v>
      </c>
      <c r="R68" s="96">
        <f t="shared" si="127"/>
        <v>0</v>
      </c>
      <c r="S68" s="91" t="s">
        <v>63</v>
      </c>
      <c r="T68" s="98">
        <f t="shared" si="128"/>
        <v>0</v>
      </c>
      <c r="U68" s="91" t="s">
        <v>63</v>
      </c>
      <c r="V68" s="98">
        <f t="shared" si="129"/>
        <v>0</v>
      </c>
      <c r="W68" s="91" t="s">
        <v>63</v>
      </c>
      <c r="X68" s="98">
        <f t="shared" si="130"/>
        <v>0</v>
      </c>
      <c r="Y68" s="91" t="s">
        <v>63</v>
      </c>
      <c r="Z68" s="98">
        <f t="shared" si="131"/>
        <v>0</v>
      </c>
      <c r="AA68" s="91" t="s">
        <v>63</v>
      </c>
      <c r="AB68" s="98">
        <f t="shared" si="132"/>
        <v>0</v>
      </c>
      <c r="AC68" s="91" t="s">
        <v>63</v>
      </c>
      <c r="AD68" s="98">
        <f t="shared" si="133"/>
        <v>0</v>
      </c>
      <c r="AE68" s="98">
        <f t="shared" si="134"/>
        <v>0</v>
      </c>
      <c r="AF68" s="96" t="str">
        <f t="shared" si="135"/>
        <v/>
      </c>
      <c r="AG68" s="93" t="s">
        <v>63</v>
      </c>
      <c r="AH68" s="96" t="str">
        <f t="shared" si="136"/>
        <v>NA</v>
      </c>
      <c r="AI68" s="99" t="str">
        <f t="shared" si="0"/>
        <v>NA</v>
      </c>
      <c r="AJ68" s="100">
        <f t="shared" si="137"/>
        <v>0</v>
      </c>
      <c r="AK68" s="96" t="str">
        <f t="shared" si="1"/>
        <v>NA</v>
      </c>
      <c r="AL68" s="508"/>
      <c r="AM68" s="514"/>
      <c r="AN68" s="508"/>
      <c r="AO68" s="535"/>
      <c r="AP68" s="537"/>
      <c r="AQ68" s="540"/>
      <c r="AR68" s="542"/>
      <c r="AS68" s="535"/>
      <c r="AT68" s="535"/>
      <c r="AU68" s="523"/>
      <c r="AV68" s="526" t="str">
        <f t="shared" si="138"/>
        <v/>
      </c>
      <c r="AW68" s="517"/>
      <c r="AX68" s="520"/>
      <c r="AY68" s="520"/>
      <c r="AZ68" s="517"/>
      <c r="BA68" s="520"/>
      <c r="BB68" s="520"/>
    </row>
    <row r="69" spans="1:54">
      <c r="A69" s="508"/>
      <c r="B69" s="517"/>
      <c r="C69" s="508"/>
      <c r="D69" s="508"/>
      <c r="E69" s="508"/>
      <c r="F69" s="508"/>
      <c r="G69" s="510"/>
      <c r="H69" s="512"/>
      <c r="I69" s="513"/>
      <c r="J69" s="514"/>
      <c r="K69" s="535"/>
      <c r="L69" s="566"/>
      <c r="M69" s="535"/>
      <c r="N69" s="545"/>
      <c r="O69" s="96"/>
      <c r="P69" s="96"/>
      <c r="Q69" s="91" t="s">
        <v>63</v>
      </c>
      <c r="R69" s="96">
        <f t="shared" si="127"/>
        <v>0</v>
      </c>
      <c r="S69" s="91" t="s">
        <v>63</v>
      </c>
      <c r="T69" s="98">
        <f t="shared" si="128"/>
        <v>0</v>
      </c>
      <c r="U69" s="91" t="s">
        <v>63</v>
      </c>
      <c r="V69" s="98">
        <f t="shared" si="129"/>
        <v>0</v>
      </c>
      <c r="W69" s="91" t="s">
        <v>63</v>
      </c>
      <c r="X69" s="98">
        <f t="shared" si="130"/>
        <v>0</v>
      </c>
      <c r="Y69" s="91" t="s">
        <v>63</v>
      </c>
      <c r="Z69" s="98">
        <f t="shared" si="131"/>
        <v>0</v>
      </c>
      <c r="AA69" s="91" t="s">
        <v>63</v>
      </c>
      <c r="AB69" s="98">
        <f t="shared" si="132"/>
        <v>0</v>
      </c>
      <c r="AC69" s="91" t="s">
        <v>63</v>
      </c>
      <c r="AD69" s="98">
        <f t="shared" si="133"/>
        <v>0</v>
      </c>
      <c r="AE69" s="98">
        <f t="shared" si="134"/>
        <v>0</v>
      </c>
      <c r="AF69" s="96" t="str">
        <f t="shared" si="135"/>
        <v/>
      </c>
      <c r="AG69" s="93" t="s">
        <v>63</v>
      </c>
      <c r="AH69" s="96" t="str">
        <f t="shared" si="136"/>
        <v>NA</v>
      </c>
      <c r="AI69" s="99" t="str">
        <f t="shared" si="0"/>
        <v>NA</v>
      </c>
      <c r="AJ69" s="100">
        <f t="shared" si="137"/>
        <v>0</v>
      </c>
      <c r="AK69" s="96" t="str">
        <f t="shared" si="1"/>
        <v>NA</v>
      </c>
      <c r="AL69" s="508"/>
      <c r="AM69" s="514"/>
      <c r="AN69" s="508"/>
      <c r="AO69" s="535"/>
      <c r="AP69" s="537"/>
      <c r="AQ69" s="540"/>
      <c r="AR69" s="542"/>
      <c r="AS69" s="535"/>
      <c r="AT69" s="535"/>
      <c r="AU69" s="523"/>
      <c r="AV69" s="526" t="str">
        <f t="shared" si="138"/>
        <v/>
      </c>
      <c r="AW69" s="517"/>
      <c r="AX69" s="520"/>
      <c r="AY69" s="520"/>
      <c r="AZ69" s="517"/>
      <c r="BA69" s="520"/>
      <c r="BB69" s="520"/>
    </row>
    <row r="70" spans="1:54">
      <c r="A70" s="508"/>
      <c r="B70" s="518"/>
      <c r="C70" s="508"/>
      <c r="D70" s="508"/>
      <c r="E70" s="508"/>
      <c r="F70" s="508"/>
      <c r="G70" s="511"/>
      <c r="H70" s="512"/>
      <c r="I70" s="513"/>
      <c r="J70" s="514"/>
      <c r="K70" s="535"/>
      <c r="L70" s="566"/>
      <c r="M70" s="535"/>
      <c r="N70" s="545"/>
      <c r="O70" s="96"/>
      <c r="P70" s="96"/>
      <c r="Q70" s="91" t="s">
        <v>63</v>
      </c>
      <c r="R70" s="96">
        <f t="shared" si="127"/>
        <v>0</v>
      </c>
      <c r="S70" s="91" t="s">
        <v>63</v>
      </c>
      <c r="T70" s="98">
        <f t="shared" si="128"/>
        <v>0</v>
      </c>
      <c r="U70" s="91" t="s">
        <v>63</v>
      </c>
      <c r="V70" s="98">
        <f t="shared" si="129"/>
        <v>0</v>
      </c>
      <c r="W70" s="91" t="s">
        <v>63</v>
      </c>
      <c r="X70" s="98">
        <f t="shared" si="130"/>
        <v>0</v>
      </c>
      <c r="Y70" s="91" t="s">
        <v>63</v>
      </c>
      <c r="Z70" s="98">
        <f t="shared" si="131"/>
        <v>0</v>
      </c>
      <c r="AA70" s="91" t="s">
        <v>63</v>
      </c>
      <c r="AB70" s="98">
        <f t="shared" si="132"/>
        <v>0</v>
      </c>
      <c r="AC70" s="91" t="s">
        <v>63</v>
      </c>
      <c r="AD70" s="98">
        <f t="shared" si="133"/>
        <v>0</v>
      </c>
      <c r="AE70" s="98">
        <f t="shared" si="134"/>
        <v>0</v>
      </c>
      <c r="AF70" s="96" t="str">
        <f t="shared" si="135"/>
        <v/>
      </c>
      <c r="AG70" s="93" t="s">
        <v>63</v>
      </c>
      <c r="AH70" s="96" t="str">
        <f t="shared" si="136"/>
        <v>NA</v>
      </c>
      <c r="AI70" s="99" t="str">
        <f t="shared" si="0"/>
        <v>NA</v>
      </c>
      <c r="AJ70" s="100">
        <f t="shared" si="137"/>
        <v>0</v>
      </c>
      <c r="AK70" s="96" t="str">
        <f t="shared" si="1"/>
        <v>NA</v>
      </c>
      <c r="AL70" s="508"/>
      <c r="AM70" s="514"/>
      <c r="AN70" s="508"/>
      <c r="AO70" s="535"/>
      <c r="AP70" s="538"/>
      <c r="AQ70" s="540"/>
      <c r="AR70" s="543"/>
      <c r="AS70" s="535"/>
      <c r="AT70" s="535"/>
      <c r="AU70" s="524"/>
      <c r="AV70" s="527" t="str">
        <f t="shared" si="138"/>
        <v/>
      </c>
      <c r="AW70" s="518"/>
      <c r="AX70" s="521"/>
      <c r="AY70" s="521"/>
      <c r="AZ70" s="518"/>
      <c r="BA70" s="521"/>
      <c r="BB70" s="521"/>
    </row>
    <row r="71" spans="1:54" ht="96">
      <c r="A71" s="310">
        <v>6</v>
      </c>
      <c r="B71" s="372" t="s">
        <v>349</v>
      </c>
      <c r="C71" s="310" t="s">
        <v>89</v>
      </c>
      <c r="D71" s="310" t="s">
        <v>89</v>
      </c>
      <c r="E71" s="310" t="s">
        <v>89</v>
      </c>
      <c r="F71" s="310" t="s">
        <v>89</v>
      </c>
      <c r="G71" s="509" t="s">
        <v>54</v>
      </c>
      <c r="H71" s="512" t="s">
        <v>350</v>
      </c>
      <c r="I71" s="513" t="s">
        <v>75</v>
      </c>
      <c r="J71" s="514">
        <f>IF(I71="","",IF(I71="Mas de 1 vez al año",5,IF(I71="Al menos 1 vez en el ultimo año",4,IF(I71="Al menos 1 vez en los ultimos 2 años",3,IF(I71="Al menos 1 vez en los ultimos 5 años",2,IF(I71="No se ha presentado en los ultimos 5 años",1,))))))</f>
        <v>1</v>
      </c>
      <c r="K71" s="535" t="str">
        <f>IF(J71&lt;=0,"",IF(J71&lt;=1,"Rara Vez",IF(J71&lt;=2,"Improbable",IF(J71&lt;=3,"Posible",IF(J71&lt;=4,"Probable","Casi seguro")))))</f>
        <v>Rara Vez</v>
      </c>
      <c r="L71" s="566">
        <f>+'[9]PREGUNTAS DE IMPACTO'!R23</f>
        <v>11</v>
      </c>
      <c r="M71" s="535" t="str">
        <f>IF(L71&lt;=0,"",IF(L71&lt;=5,"Moderado",IF(L71&lt;=11,"Mayor",IF(L71&lt;=20,"Catastrofico","Catastrofico"))))</f>
        <v>Mayor</v>
      </c>
      <c r="N71" s="545" t="str">
        <f>IF(OR(AND(K71="RaraVez",M71="Insignificante"),AND(K71="Rara Vez",M71="Menor"),AND(K71="Improbable",M71="Insignificante"),AND(K71="Improbable",M71="Menor")),"Bajo",IF(OR(AND(K71="Rara Vez",M71="Moderado"),AND(K71="Improbable",M71="Moderado"),AND(K71="Posible",M71="Menor"),AND(K71="Probable",M71="Insignificante")),"Moderado",IF(OR(AND(K71="Rara Vez",M71="Mayor"),AND(K71="Improbable",M71="Mayor"),AND(K71="Posible",M71="Moderado"),AND(K71="Probable",M71="Moderado"),AND(K71="Probable",M71="Menor"),AND(K71="Casi seguro",M71="Insignificante"),AND(K71="Casi seguro",M71="Menor")),"Alto",IF(OR(AND(K71="Rara Vez",M71="Catastrofico"),AND(K71="Improbable",M71="Catastrofico"),AND(K71="Posible",M71="Catastrofico"),AND(K71="Posible",M71="Mayor"),AND(K71="Probable",M71="Catastrofico"),AND(K71="Probable",M71="Mayor"),AND(K71="Casi seguro",M71="Moderado"),AND(K71="Casi seguro",M71="Mayor"),AND(K71="Casi seguro",M71="Catastrofico")),"Extremo",""))))</f>
        <v>Alto</v>
      </c>
      <c r="O71" s="89">
        <v>1</v>
      </c>
      <c r="P71" s="97" t="s">
        <v>351</v>
      </c>
      <c r="Q71" s="91" t="s">
        <v>67</v>
      </c>
      <c r="R71" s="96">
        <f>IF(Q71="","",IF(Q71="Asignado",15,IF(Q71="No Asigando",0,)))</f>
        <v>15</v>
      </c>
      <c r="S71" s="91" t="s">
        <v>68</v>
      </c>
      <c r="T71" s="98">
        <f>IF(S71="","",IF(S71="Adecuado",15,IF(S71="inadecuado",0,)))</f>
        <v>15</v>
      </c>
      <c r="U71" s="91" t="s">
        <v>69</v>
      </c>
      <c r="V71" s="98">
        <f>IF(U71="","",IF(U71="Oportuna",15,IF(U71="inoportuna",0,)))</f>
        <v>15</v>
      </c>
      <c r="W71" s="91" t="s">
        <v>70</v>
      </c>
      <c r="X71" s="98">
        <f>IF(W71="","",IF(W71="Prevenir",15,IF(W71="Detectar",10,IF(W71="No es control",0,))))</f>
        <v>15</v>
      </c>
      <c r="Y71" s="91" t="s">
        <v>71</v>
      </c>
      <c r="Z71" s="98">
        <f>IF(Y71="","",IF(Y71="Confiable",15,IF(Y71="No confiable",0,)))</f>
        <v>15</v>
      </c>
      <c r="AA71" s="91" t="s">
        <v>72</v>
      </c>
      <c r="AB71" s="98">
        <f>IF(AA71="","",IF(AA71="Se investigan y resuelven oportunamente",15,IF(AA71="Nose investigan y resuelven oportunamente",0,)))</f>
        <v>15</v>
      </c>
      <c r="AC71" s="91" t="s">
        <v>73</v>
      </c>
      <c r="AD71" s="98">
        <f>IF(AC71="","",IF(AC71="Completa",10,IF(AC71="Incompleta,No existe",5,)))</f>
        <v>10</v>
      </c>
      <c r="AE71" s="98">
        <f>+R71+T71+V71+X71+Z71+AB71+AD71</f>
        <v>100</v>
      </c>
      <c r="AF71" s="96" t="str">
        <f>IF(AE71&lt;=0,"",IF(AE71=0,"NA",IF(AE71&lt;=85,"Debil",IF(AE71&lt;=95,"Moderado",IF(AE71&lt;=100,"Fuerte","Fuerte")))))</f>
        <v>Fuerte</v>
      </c>
      <c r="AG71" s="93" t="s">
        <v>74</v>
      </c>
      <c r="AH71" s="96" t="str">
        <f>IF(AG71="","",IF(AG71="El control no se ejecuta por parte del responsable","Debil",IF(AG71="El control se ejecuta algunas veces por parte del responsable","Moderado",IF(AG71="El control se ejecuta de manera consistente por parte del responsable","Fuerte",IF(AG71="NA","NA","""")))))</f>
        <v>Fuerte</v>
      </c>
      <c r="AI71" s="99" t="str">
        <f t="shared" si="0"/>
        <v>Fuerte</v>
      </c>
      <c r="AJ71" s="100">
        <f>IF(AI71="","",IF(AI71="Fuerte",100,IF(AI71="Moderado",50,IF(AI71="Debil",0,))))</f>
        <v>100</v>
      </c>
      <c r="AK71" s="96" t="str">
        <f t="shared" si="1"/>
        <v>No</v>
      </c>
      <c r="AL71" s="508">
        <f>COUNTA(O71,O72,O73,O74,O75)</f>
        <v>1</v>
      </c>
      <c r="AM71" s="514">
        <f>(+AJ71+AJ72+AJ73+AJ74+AJ75)/AL71</f>
        <v>100</v>
      </c>
      <c r="AN71" s="508" t="str">
        <f>IF(AM71&lt;0,"",IF(AM71&lt;50,"Debil",IF(AM71&lt;=99,"Moderado",IF(AM71&lt;=100,"Fuerte","Fuerte"))))</f>
        <v>Fuerte</v>
      </c>
      <c r="AO71" s="535" t="s">
        <v>26</v>
      </c>
      <c r="AP71" s="536" t="str">
        <f>IF(OR(AND(AN71="Fuerte",AO71="directamente")),"2",IF(OR(AND(AN71="Fuerte",AO71="no disminuye")),"0",IF(OR(AND(AN71="Moderado",AO71="directamente")),"1",IF(OR(AND(AN71="Moderado",AO71="no disminuye")),"0",IF(OR(AND(AN71="Debil",AO71="directamente")),"0",IF(OR(AND(AN71="Debil",AO71="no disminuye")),"0",""))))))</f>
        <v>2</v>
      </c>
      <c r="AQ71" s="539">
        <f>+J71-AP71</f>
        <v>-1</v>
      </c>
      <c r="AR71" s="541">
        <f>+J71-AP71</f>
        <v>-1</v>
      </c>
      <c r="AS71" s="535" t="str">
        <f>IF(AQ71&lt;-1,"",IF(AQ71&lt;=1,"Rara Vez",IF(AQ71&lt;=2,"Improbable",IF(AQ71&lt;=3,"Posible",IF(AQ71&lt;=4,"Probable","Casi seguro")))))</f>
        <v>Rara Vez</v>
      </c>
      <c r="AT71" s="535" t="str">
        <f>IF(L71&lt;=0,"",IF(L71&lt;=5,"Moderado",IF(L71&lt;=11,"Mayor",IF(L71&lt;=20,"Catastrofico","Catastrofico"))))</f>
        <v>Mayor</v>
      </c>
      <c r="AU71" s="522" t="str">
        <f>IF(OR(AND(AS71="RaraVez",AT71="Insignificante"),AND(AS71="Rara Vez",AT71="Menor"),AND(AS71="Improbable",AT71="Insignificante"),AND(AS71="Improbable",AT71="Menor")),"Bajo",IF(OR(AND(AS71="Rara Vez",AT71="Moderado"),AND(AS71="Improbable",AT71="Moderado"),AND(AS71="Posible",AT71="Menor"),AND(AS71="Probable",AT71="Insignificante")),"Moderado",IF(OR(AND(AS71="Rara Vez",AT71="Mayor"),AND(AS71="Improbable",AT71="Mayor"),AND(AS71="Posible",AT71="Moderado"),AND(AS71="Probable",AT71="Moderado"),AND(AS71="Probable",AT71="Menor"),AND(AS71="Casi seguro",AT71="Insignificante"),AND(AS71="Casi seguro",AT71="Menor")),"Alto",IF(OR(AND(AS71="Rara Vez",AT71="Catastrofico"),AND(AS71="Improbable",AT71="Catastrofico"),AND(AS71="Posible",AT71="Catastrofico"),AND(AS71="Posible",AT71="Mayor"),AND(AS71="Probable",AT71="Catastrofico"),AND(AS71="Probable",AT71="Mayor"),AND(AS71="Casi seguro",AT71="Moderado"),AND(AS71="Casi seguro",AT71="Mayor"),AND(AS71="Casi seguro",AT71="Catastrofico")),"Extremo",""))))</f>
        <v>Alto</v>
      </c>
      <c r="AV71" s="525" t="str">
        <f>IF(AU71="","",IF(AU71="Extremo","Evitar el riesgo",IF(AU71="Alto","Compartir el riesgo",IF(AU71="Moderado","Reducir el riesgo",IF(AU71="Bajo","Reducir el riesgo")))))</f>
        <v>Compartir el riesgo</v>
      </c>
      <c r="AW71" s="516" t="s">
        <v>352</v>
      </c>
      <c r="AX71" s="531">
        <v>45292</v>
      </c>
      <c r="AY71" s="531">
        <v>45657</v>
      </c>
      <c r="AZ71" s="516" t="s">
        <v>353</v>
      </c>
      <c r="BA71" s="519" t="s">
        <v>301</v>
      </c>
      <c r="BB71" s="516" t="s">
        <v>354</v>
      </c>
    </row>
    <row r="72" spans="1:54">
      <c r="A72" s="310"/>
      <c r="B72" s="373"/>
      <c r="C72" s="310"/>
      <c r="D72" s="310"/>
      <c r="E72" s="310"/>
      <c r="F72" s="310"/>
      <c r="G72" s="510"/>
      <c r="H72" s="508"/>
      <c r="I72" s="513"/>
      <c r="J72" s="514"/>
      <c r="K72" s="535"/>
      <c r="L72" s="566"/>
      <c r="M72" s="535"/>
      <c r="N72" s="545"/>
      <c r="O72" s="96"/>
      <c r="P72" s="96"/>
      <c r="Q72" s="91" t="s">
        <v>63</v>
      </c>
      <c r="R72" s="96">
        <f t="shared" ref="R72:R75" si="139">IF(Q72="","",IF(Q72="Asignado",15,IF(Q72="No Asigando",0,)))</f>
        <v>0</v>
      </c>
      <c r="S72" s="91" t="s">
        <v>63</v>
      </c>
      <c r="T72" s="98">
        <f t="shared" ref="T72:T75" si="140">IF(S72="","",IF(S72="Adecuado",15,IF(S72="inadecuado",0,)))</f>
        <v>0</v>
      </c>
      <c r="U72" s="91" t="s">
        <v>63</v>
      </c>
      <c r="V72" s="98">
        <f t="shared" ref="V72:V75" si="141">IF(U72="","",IF(U72="Oportuna",15,IF(U72="inoportuna",0,)))</f>
        <v>0</v>
      </c>
      <c r="W72" s="91" t="s">
        <v>63</v>
      </c>
      <c r="X72" s="98">
        <f t="shared" ref="X72:X75" si="142">IF(W72="","",IF(W72="Prevenir",15,IF(W72="Detectar",10,IF(W72="No es control",0,))))</f>
        <v>0</v>
      </c>
      <c r="Y72" s="91" t="s">
        <v>63</v>
      </c>
      <c r="Z72" s="98">
        <f t="shared" ref="Z72:Z75" si="143">IF(Y72="","",IF(Y72="Confiable",15,IF(Y72="No confiable",0,)))</f>
        <v>0</v>
      </c>
      <c r="AA72" s="91" t="s">
        <v>63</v>
      </c>
      <c r="AB72" s="98">
        <f t="shared" ref="AB72:AB75" si="144">IF(AA72="","",IF(AA72="Se investigan y resuelven oportunamente",15,IF(AA72="Nose investigan y resuelven oportunamente",0,)))</f>
        <v>0</v>
      </c>
      <c r="AC72" s="91" t="s">
        <v>63</v>
      </c>
      <c r="AD72" s="98">
        <f t="shared" ref="AD72:AD75" si="145">IF(AC72="","",IF(AC72="Completa",10,IF(AC72="Incompleta,No existe",5,)))</f>
        <v>0</v>
      </c>
      <c r="AE72" s="98">
        <f t="shared" ref="AE72:AE75" si="146">+R72+T72+V72+X72+Z72+AB72+AD72</f>
        <v>0</v>
      </c>
      <c r="AF72" s="96" t="str">
        <f t="shared" ref="AF72:AF75" si="147">IF(AE72&lt;=0,"",IF(AE72=0,"NA",IF(AE72&lt;=85,"Debil",IF(AE72&lt;=95,"Moderado",IF(AE72&lt;=100,"Fuerte","Fuerte")))))</f>
        <v/>
      </c>
      <c r="AG72" s="93" t="s">
        <v>63</v>
      </c>
      <c r="AH72" s="96" t="str">
        <f t="shared" ref="AH72:AH75" si="148">IF(AG72="","",IF(AG72="El control no se ejecuta por parte del responsable","Debil",IF(AG72="El control se ejecuta algunas veces por parte del responsable","Moderado",IF(AG72="El control se ejecuta de manera consistente por parte del responsable","Fuerte",IF(AG72="NA","NA","""")))))</f>
        <v>NA</v>
      </c>
      <c r="AI72" s="99" t="str">
        <f t="shared" si="0"/>
        <v>NA</v>
      </c>
      <c r="AJ72" s="100">
        <f t="shared" ref="AJ72:AJ75" si="149">IF(AI72="","",IF(AI72="Fuerte",100,IF(AI72="Moderado",50,IF(AI72="Debil",0,))))</f>
        <v>0</v>
      </c>
      <c r="AK72" s="96" t="str">
        <f t="shared" si="1"/>
        <v>NA</v>
      </c>
      <c r="AL72" s="508"/>
      <c r="AM72" s="514"/>
      <c r="AN72" s="508"/>
      <c r="AO72" s="535"/>
      <c r="AP72" s="537"/>
      <c r="AQ72" s="540"/>
      <c r="AR72" s="542"/>
      <c r="AS72" s="535"/>
      <c r="AT72" s="535"/>
      <c r="AU72" s="523"/>
      <c r="AV72" s="526" t="str">
        <f t="shared" ref="AV72:AV75" si="150">IF(AU72="","",IF(AU72="El control no se ejecuta por parte del responsable","Debil",IF(AU72="El control se ejecuta algunas veces por parte del responsable","Moderado",IF(AU72="El control se ejecuta de manera consistente por parte del responsable","Fuerte","Fuerte"))))</f>
        <v/>
      </c>
      <c r="AW72" s="517"/>
      <c r="AX72" s="520"/>
      <c r="AY72" s="520"/>
      <c r="AZ72" s="517"/>
      <c r="BA72" s="520"/>
      <c r="BB72" s="517"/>
    </row>
    <row r="73" spans="1:54">
      <c r="A73" s="310"/>
      <c r="B73" s="373"/>
      <c r="C73" s="310"/>
      <c r="D73" s="310"/>
      <c r="E73" s="310"/>
      <c r="F73" s="310"/>
      <c r="G73" s="510"/>
      <c r="H73" s="508"/>
      <c r="I73" s="513"/>
      <c r="J73" s="514"/>
      <c r="K73" s="535"/>
      <c r="L73" s="566"/>
      <c r="M73" s="535"/>
      <c r="N73" s="545"/>
      <c r="O73" s="96"/>
      <c r="P73" s="96"/>
      <c r="Q73" s="91" t="s">
        <v>63</v>
      </c>
      <c r="R73" s="96">
        <f t="shared" si="139"/>
        <v>0</v>
      </c>
      <c r="S73" s="91" t="s">
        <v>63</v>
      </c>
      <c r="T73" s="98">
        <f t="shared" si="140"/>
        <v>0</v>
      </c>
      <c r="U73" s="91" t="s">
        <v>63</v>
      </c>
      <c r="V73" s="98">
        <f t="shared" si="141"/>
        <v>0</v>
      </c>
      <c r="W73" s="91" t="s">
        <v>63</v>
      </c>
      <c r="X73" s="98">
        <f t="shared" si="142"/>
        <v>0</v>
      </c>
      <c r="Y73" s="91" t="s">
        <v>63</v>
      </c>
      <c r="Z73" s="98">
        <f t="shared" si="143"/>
        <v>0</v>
      </c>
      <c r="AA73" s="91" t="s">
        <v>63</v>
      </c>
      <c r="AB73" s="98">
        <f t="shared" si="144"/>
        <v>0</v>
      </c>
      <c r="AC73" s="91" t="s">
        <v>63</v>
      </c>
      <c r="AD73" s="98">
        <f t="shared" si="145"/>
        <v>0</v>
      </c>
      <c r="AE73" s="98">
        <f t="shared" si="146"/>
        <v>0</v>
      </c>
      <c r="AF73" s="96" t="str">
        <f t="shared" si="147"/>
        <v/>
      </c>
      <c r="AG73" s="93" t="s">
        <v>63</v>
      </c>
      <c r="AH73" s="96" t="str">
        <f t="shared" si="148"/>
        <v>NA</v>
      </c>
      <c r="AI73" s="99" t="str">
        <f t="shared" si="0"/>
        <v>NA</v>
      </c>
      <c r="AJ73" s="100">
        <f t="shared" si="149"/>
        <v>0</v>
      </c>
      <c r="AK73" s="96" t="str">
        <f t="shared" si="1"/>
        <v>NA</v>
      </c>
      <c r="AL73" s="508"/>
      <c r="AM73" s="514"/>
      <c r="AN73" s="508"/>
      <c r="AO73" s="535"/>
      <c r="AP73" s="537"/>
      <c r="AQ73" s="540"/>
      <c r="AR73" s="542"/>
      <c r="AS73" s="535"/>
      <c r="AT73" s="535"/>
      <c r="AU73" s="523"/>
      <c r="AV73" s="526" t="str">
        <f t="shared" si="150"/>
        <v/>
      </c>
      <c r="AW73" s="517"/>
      <c r="AX73" s="520"/>
      <c r="AY73" s="520"/>
      <c r="AZ73" s="517"/>
      <c r="BA73" s="520"/>
      <c r="BB73" s="517"/>
    </row>
    <row r="74" spans="1:54">
      <c r="A74" s="310"/>
      <c r="B74" s="373"/>
      <c r="C74" s="310"/>
      <c r="D74" s="310"/>
      <c r="E74" s="310"/>
      <c r="F74" s="310"/>
      <c r="G74" s="510"/>
      <c r="H74" s="508"/>
      <c r="I74" s="513"/>
      <c r="J74" s="514"/>
      <c r="K74" s="535"/>
      <c r="L74" s="566"/>
      <c r="M74" s="535"/>
      <c r="N74" s="545"/>
      <c r="O74" s="96"/>
      <c r="P74" s="96"/>
      <c r="Q74" s="91" t="s">
        <v>63</v>
      </c>
      <c r="R74" s="96">
        <f t="shared" si="139"/>
        <v>0</v>
      </c>
      <c r="S74" s="91" t="s">
        <v>63</v>
      </c>
      <c r="T74" s="98">
        <f t="shared" si="140"/>
        <v>0</v>
      </c>
      <c r="U74" s="91" t="s">
        <v>63</v>
      </c>
      <c r="V74" s="98">
        <f t="shared" si="141"/>
        <v>0</v>
      </c>
      <c r="W74" s="91" t="s">
        <v>63</v>
      </c>
      <c r="X74" s="98">
        <f t="shared" si="142"/>
        <v>0</v>
      </c>
      <c r="Y74" s="91" t="s">
        <v>63</v>
      </c>
      <c r="Z74" s="98">
        <f t="shared" si="143"/>
        <v>0</v>
      </c>
      <c r="AA74" s="91" t="s">
        <v>63</v>
      </c>
      <c r="AB74" s="98">
        <f t="shared" si="144"/>
        <v>0</v>
      </c>
      <c r="AC74" s="91" t="s">
        <v>63</v>
      </c>
      <c r="AD74" s="98">
        <f t="shared" si="145"/>
        <v>0</v>
      </c>
      <c r="AE74" s="98">
        <f t="shared" si="146"/>
        <v>0</v>
      </c>
      <c r="AF74" s="96" t="str">
        <f t="shared" si="147"/>
        <v/>
      </c>
      <c r="AG74" s="93" t="s">
        <v>63</v>
      </c>
      <c r="AH74" s="96" t="str">
        <f t="shared" si="148"/>
        <v>NA</v>
      </c>
      <c r="AI74" s="99" t="str">
        <f t="shared" si="0"/>
        <v>NA</v>
      </c>
      <c r="AJ74" s="100">
        <f t="shared" si="149"/>
        <v>0</v>
      </c>
      <c r="AK74" s="96" t="str">
        <f t="shared" si="1"/>
        <v>NA</v>
      </c>
      <c r="AL74" s="508"/>
      <c r="AM74" s="514"/>
      <c r="AN74" s="508"/>
      <c r="AO74" s="535"/>
      <c r="AP74" s="537"/>
      <c r="AQ74" s="540"/>
      <c r="AR74" s="542"/>
      <c r="AS74" s="535"/>
      <c r="AT74" s="535"/>
      <c r="AU74" s="523"/>
      <c r="AV74" s="526" t="str">
        <f t="shared" si="150"/>
        <v/>
      </c>
      <c r="AW74" s="517"/>
      <c r="AX74" s="520"/>
      <c r="AY74" s="520"/>
      <c r="AZ74" s="517"/>
      <c r="BA74" s="520"/>
      <c r="BB74" s="517"/>
    </row>
    <row r="75" spans="1:54">
      <c r="A75" s="310"/>
      <c r="B75" s="374"/>
      <c r="C75" s="310"/>
      <c r="D75" s="310"/>
      <c r="E75" s="310"/>
      <c r="F75" s="310"/>
      <c r="G75" s="511"/>
      <c r="H75" s="508"/>
      <c r="I75" s="513"/>
      <c r="J75" s="514"/>
      <c r="K75" s="535"/>
      <c r="L75" s="566"/>
      <c r="M75" s="535"/>
      <c r="N75" s="545"/>
      <c r="O75" s="96"/>
      <c r="P75" s="96"/>
      <c r="Q75" s="91" t="s">
        <v>63</v>
      </c>
      <c r="R75" s="96">
        <f t="shared" si="139"/>
        <v>0</v>
      </c>
      <c r="S75" s="91" t="s">
        <v>63</v>
      </c>
      <c r="T75" s="98">
        <f t="shared" si="140"/>
        <v>0</v>
      </c>
      <c r="U75" s="91" t="s">
        <v>63</v>
      </c>
      <c r="V75" s="98">
        <f t="shared" si="141"/>
        <v>0</v>
      </c>
      <c r="W75" s="91" t="s">
        <v>63</v>
      </c>
      <c r="X75" s="98">
        <f t="shared" si="142"/>
        <v>0</v>
      </c>
      <c r="Y75" s="91" t="s">
        <v>63</v>
      </c>
      <c r="Z75" s="98">
        <f t="shared" si="143"/>
        <v>0</v>
      </c>
      <c r="AA75" s="91" t="s">
        <v>63</v>
      </c>
      <c r="AB75" s="98">
        <f t="shared" si="144"/>
        <v>0</v>
      </c>
      <c r="AC75" s="91" t="s">
        <v>63</v>
      </c>
      <c r="AD75" s="98">
        <f t="shared" si="145"/>
        <v>0</v>
      </c>
      <c r="AE75" s="98">
        <f t="shared" si="146"/>
        <v>0</v>
      </c>
      <c r="AF75" s="96" t="str">
        <f t="shared" si="147"/>
        <v/>
      </c>
      <c r="AG75" s="93" t="s">
        <v>63</v>
      </c>
      <c r="AH75" s="96" t="str">
        <f t="shared" si="148"/>
        <v>NA</v>
      </c>
      <c r="AI75" s="99" t="str">
        <f t="shared" ref="AI75" si="151">IF(OR(AND(AF75="Fuerte",AH75="Fuerte")),"Fuerte",IF(OR(AND(AF75="Fuerte",AH75="Moderado")),"Moderado",IF(OR(AND(AF75="Fuerte",AH75="Debil")),"Debil",IF(OR(AND(AF75="Moderado",AH75="Fuerte")),"Moderado",IF(OR(AND(AF75="Moderado",AH75="Moderado")),"Moderado",IF(OR(AND(AF75="Moderado",AH75="Debil")),"Debil",IF(OR(AND(AF75="Debil",AH75="Fuerte")),"Debil",IF(OR(AND(AF75="Debil",AH75="Moderado")),"Debil",IF(OR(AND(AF75="Debil",AH75="Debil")),"Debil",IF(OR(AND(AH75="NA")),"NA"))))))))))</f>
        <v>NA</v>
      </c>
      <c r="AJ75" s="100">
        <f t="shared" si="149"/>
        <v>0</v>
      </c>
      <c r="AK75" s="96" t="str">
        <f t="shared" ref="AK75" si="152">IF(OR(AND(AI75="Fuerte")),"No",IF(OR(AND(AI75="Moderado")),"Si",IF(OR(AND(AI75="Debil")),"Si",IF(OR(AND(AI75="NA")),"NA"))))</f>
        <v>NA</v>
      </c>
      <c r="AL75" s="508"/>
      <c r="AM75" s="514"/>
      <c r="AN75" s="508"/>
      <c r="AO75" s="535"/>
      <c r="AP75" s="538"/>
      <c r="AQ75" s="540"/>
      <c r="AR75" s="543"/>
      <c r="AS75" s="535"/>
      <c r="AT75" s="535"/>
      <c r="AU75" s="524"/>
      <c r="AV75" s="527" t="str">
        <f t="shared" si="150"/>
        <v/>
      </c>
      <c r="AW75" s="518"/>
      <c r="AX75" s="521"/>
      <c r="AY75" s="521"/>
      <c r="AZ75" s="518"/>
      <c r="BA75" s="521"/>
      <c r="BB75" s="518"/>
    </row>
  </sheetData>
  <mergeCells count="402">
    <mergeCell ref="AY71:AY75"/>
    <mergeCell ref="AZ71:AZ75"/>
    <mergeCell ref="BA71:BA75"/>
    <mergeCell ref="BB71:BB75"/>
    <mergeCell ref="AS71:AS75"/>
    <mergeCell ref="AT71:AT75"/>
    <mergeCell ref="AU71:AU75"/>
    <mergeCell ref="AV71:AV75"/>
    <mergeCell ref="AW71:AW75"/>
    <mergeCell ref="AX71:AX75"/>
    <mergeCell ref="AM71:AM75"/>
    <mergeCell ref="AN71:AN75"/>
    <mergeCell ref="AO71:AO75"/>
    <mergeCell ref="AP71:AP75"/>
    <mergeCell ref="AQ71:AQ75"/>
    <mergeCell ref="AR71:AR75"/>
    <mergeCell ref="J71:J75"/>
    <mergeCell ref="K71:K75"/>
    <mergeCell ref="L71:L75"/>
    <mergeCell ref="M71:M75"/>
    <mergeCell ref="N71:N75"/>
    <mergeCell ref="AL71:AL75"/>
    <mergeCell ref="BB66:BB70"/>
    <mergeCell ref="A71:A75"/>
    <mergeCell ref="B71:B75"/>
    <mergeCell ref="C71:C75"/>
    <mergeCell ref="D71:D75"/>
    <mergeCell ref="E71:E75"/>
    <mergeCell ref="F71:F75"/>
    <mergeCell ref="G71:G75"/>
    <mergeCell ref="H71:H75"/>
    <mergeCell ref="I71:I75"/>
    <mergeCell ref="AV66:AV70"/>
    <mergeCell ref="AW66:AW70"/>
    <mergeCell ref="AX66:AX70"/>
    <mergeCell ref="AY66:AY70"/>
    <mergeCell ref="AZ66:AZ70"/>
    <mergeCell ref="BA66:BA70"/>
    <mergeCell ref="AP66:AP70"/>
    <mergeCell ref="AQ66:AQ70"/>
    <mergeCell ref="AR66:AR70"/>
    <mergeCell ref="AS66:AS70"/>
    <mergeCell ref="AT66:AT70"/>
    <mergeCell ref="AU66:AU70"/>
    <mergeCell ref="M66:M70"/>
    <mergeCell ref="N66:N70"/>
    <mergeCell ref="J61:J65"/>
    <mergeCell ref="K61:K65"/>
    <mergeCell ref="L61:L65"/>
    <mergeCell ref="M61:M65"/>
    <mergeCell ref="AL66:AL70"/>
    <mergeCell ref="AM66:AM70"/>
    <mergeCell ref="AN66:AN70"/>
    <mergeCell ref="AO66:AO70"/>
    <mergeCell ref="G66:G70"/>
    <mergeCell ref="H66:H70"/>
    <mergeCell ref="I66:I70"/>
    <mergeCell ref="J66:J70"/>
    <mergeCell ref="K66:K70"/>
    <mergeCell ref="L66:L70"/>
    <mergeCell ref="BB61:BB65"/>
    <mergeCell ref="AQ61:AQ65"/>
    <mergeCell ref="AR61:AR65"/>
    <mergeCell ref="AS61:AS65"/>
    <mergeCell ref="AT61:AT65"/>
    <mergeCell ref="AU61:AU65"/>
    <mergeCell ref="AV61:AV65"/>
    <mergeCell ref="A66:A70"/>
    <mergeCell ref="B66:B70"/>
    <mergeCell ref="C66:C70"/>
    <mergeCell ref="D66:D70"/>
    <mergeCell ref="E66:E70"/>
    <mergeCell ref="F66:F70"/>
    <mergeCell ref="AW61:AW65"/>
    <mergeCell ref="AX61:AX65"/>
    <mergeCell ref="AY61:AY65"/>
    <mergeCell ref="N61:N65"/>
    <mergeCell ref="AL61:AL65"/>
    <mergeCell ref="AM61:AM65"/>
    <mergeCell ref="AN61:AN65"/>
    <mergeCell ref="AO61:AO65"/>
    <mergeCell ref="AP61:AP65"/>
    <mergeCell ref="H61:H65"/>
    <mergeCell ref="I61:I65"/>
    <mergeCell ref="BB56:BB60"/>
    <mergeCell ref="A61:A65"/>
    <mergeCell ref="B61:B65"/>
    <mergeCell ref="C61:C65"/>
    <mergeCell ref="D61:D65"/>
    <mergeCell ref="E61:E65"/>
    <mergeCell ref="F61:F65"/>
    <mergeCell ref="G61:G65"/>
    <mergeCell ref="AR56:AR60"/>
    <mergeCell ref="AS56:AS60"/>
    <mergeCell ref="AV56:AV60"/>
    <mergeCell ref="AW56:AW60"/>
    <mergeCell ref="AX56:AX60"/>
    <mergeCell ref="AY56:AY60"/>
    <mergeCell ref="AL56:AL60"/>
    <mergeCell ref="AM56:AM60"/>
    <mergeCell ref="AN56:AN60"/>
    <mergeCell ref="AO56:AO60"/>
    <mergeCell ref="AP56:AP60"/>
    <mergeCell ref="AQ56:AQ60"/>
    <mergeCell ref="A36:A60"/>
    <mergeCell ref="B36:B60"/>
    <mergeCell ref="AZ61:AZ65"/>
    <mergeCell ref="BA61:BA65"/>
    <mergeCell ref="C56:C60"/>
    <mergeCell ref="D56:D60"/>
    <mergeCell ref="E56:E60"/>
    <mergeCell ref="F56:F60"/>
    <mergeCell ref="G56:G60"/>
    <mergeCell ref="H56:H60"/>
    <mergeCell ref="I56:I60"/>
    <mergeCell ref="AR51:AR55"/>
    <mergeCell ref="AS51:AS55"/>
    <mergeCell ref="AL51:AL55"/>
    <mergeCell ref="AM51:AM55"/>
    <mergeCell ref="AN51:AN55"/>
    <mergeCell ref="AO51:AO55"/>
    <mergeCell ref="AP51:AP55"/>
    <mergeCell ref="AQ51:AQ55"/>
    <mergeCell ref="BB46:BB50"/>
    <mergeCell ref="C51:C55"/>
    <mergeCell ref="D51:D55"/>
    <mergeCell ref="E51:E55"/>
    <mergeCell ref="F51:F55"/>
    <mergeCell ref="G51:G55"/>
    <mergeCell ref="H51:H55"/>
    <mergeCell ref="I51:I55"/>
    <mergeCell ref="J51:J55"/>
    <mergeCell ref="AR46:AR50"/>
    <mergeCell ref="AS46:AS50"/>
    <mergeCell ref="AW46:AW50"/>
    <mergeCell ref="AX46:AX50"/>
    <mergeCell ref="AY46:AY50"/>
    <mergeCell ref="AZ46:AZ50"/>
    <mergeCell ref="AL46:AL50"/>
    <mergeCell ref="AM46:AM50"/>
    <mergeCell ref="AN46:AN50"/>
    <mergeCell ref="AO46:AO50"/>
    <mergeCell ref="AP46:AP50"/>
    <mergeCell ref="AQ46:AQ50"/>
    <mergeCell ref="AZ51:AZ55"/>
    <mergeCell ref="BA51:BA55"/>
    <mergeCell ref="BB51:BB55"/>
    <mergeCell ref="BB41:BB45"/>
    <mergeCell ref="C46:C50"/>
    <mergeCell ref="D46:D50"/>
    <mergeCell ref="E46:E50"/>
    <mergeCell ref="F46:F50"/>
    <mergeCell ref="G46:G50"/>
    <mergeCell ref="H46:H50"/>
    <mergeCell ref="I46:I50"/>
    <mergeCell ref="J46:J50"/>
    <mergeCell ref="AT36:AT60"/>
    <mergeCell ref="AU36:AU60"/>
    <mergeCell ref="AP41:AP45"/>
    <mergeCell ref="AQ41:AQ45"/>
    <mergeCell ref="AR41:AR45"/>
    <mergeCell ref="AS41:AS45"/>
    <mergeCell ref="M36:M60"/>
    <mergeCell ref="N36:N60"/>
    <mergeCell ref="AL36:AL40"/>
    <mergeCell ref="AM36:AM40"/>
    <mergeCell ref="AN36:AN40"/>
    <mergeCell ref="AO36:AO40"/>
    <mergeCell ref="AL41:AL45"/>
    <mergeCell ref="AM41:AM45"/>
    <mergeCell ref="BA46:BA50"/>
    <mergeCell ref="BB36:BB40"/>
    <mergeCell ref="C41:C45"/>
    <mergeCell ref="D41:D45"/>
    <mergeCell ref="E41:E45"/>
    <mergeCell ref="F41:F45"/>
    <mergeCell ref="G41:G45"/>
    <mergeCell ref="H41:H45"/>
    <mergeCell ref="I41:I45"/>
    <mergeCell ref="J41:J45"/>
    <mergeCell ref="K41:K45"/>
    <mergeCell ref="AV36:AV50"/>
    <mergeCell ref="AW36:AW40"/>
    <mergeCell ref="AX36:AX40"/>
    <mergeCell ref="AY36:AY40"/>
    <mergeCell ref="AZ36:AZ40"/>
    <mergeCell ref="BA36:BA40"/>
    <mergeCell ref="AW41:AW45"/>
    <mergeCell ref="AX41:AX45"/>
    <mergeCell ref="AY41:AY45"/>
    <mergeCell ref="AZ41:AZ45"/>
    <mergeCell ref="AP36:AP40"/>
    <mergeCell ref="AQ36:AQ40"/>
    <mergeCell ref="AR36:AR40"/>
    <mergeCell ref="AS36:AS40"/>
    <mergeCell ref="AW31:AW35"/>
    <mergeCell ref="AX31:AX35"/>
    <mergeCell ref="AY31:AY35"/>
    <mergeCell ref="AZ31:AZ35"/>
    <mergeCell ref="BA31:BA35"/>
    <mergeCell ref="AN41:AN45"/>
    <mergeCell ref="AO41:AO45"/>
    <mergeCell ref="G36:G40"/>
    <mergeCell ref="H36:H40"/>
    <mergeCell ref="I36:I40"/>
    <mergeCell ref="J36:J40"/>
    <mergeCell ref="K36:K40"/>
    <mergeCell ref="L36:L60"/>
    <mergeCell ref="K46:K50"/>
    <mergeCell ref="K51:K55"/>
    <mergeCell ref="J56:J60"/>
    <mergeCell ref="K56:K60"/>
    <mergeCell ref="BA41:BA45"/>
    <mergeCell ref="AV51:AV55"/>
    <mergeCell ref="AW51:AW55"/>
    <mergeCell ref="AX51:AX55"/>
    <mergeCell ref="AY51:AY55"/>
    <mergeCell ref="AZ56:AZ60"/>
    <mergeCell ref="BA56:BA60"/>
    <mergeCell ref="AR31:AR35"/>
    <mergeCell ref="AS31:AS35"/>
    <mergeCell ref="H31:H35"/>
    <mergeCell ref="I31:I35"/>
    <mergeCell ref="J31:J35"/>
    <mergeCell ref="K31:K35"/>
    <mergeCell ref="AL31:AL35"/>
    <mergeCell ref="AM31:AM35"/>
    <mergeCell ref="C36:C40"/>
    <mergeCell ref="D36:D40"/>
    <mergeCell ref="E36:E40"/>
    <mergeCell ref="F36:F40"/>
    <mergeCell ref="C31:C35"/>
    <mergeCell ref="D31:D35"/>
    <mergeCell ref="E31:E35"/>
    <mergeCell ref="F31:F35"/>
    <mergeCell ref="G31:G35"/>
    <mergeCell ref="AN31:AN35"/>
    <mergeCell ref="AO31:AO35"/>
    <mergeCell ref="H21:H25"/>
    <mergeCell ref="I21:I25"/>
    <mergeCell ref="J21:J25"/>
    <mergeCell ref="K21:K25"/>
    <mergeCell ref="AL21:AL25"/>
    <mergeCell ref="AM21:AM25"/>
    <mergeCell ref="AX26:AX30"/>
    <mergeCell ref="AY26:AY30"/>
    <mergeCell ref="AZ26:AZ30"/>
    <mergeCell ref="AP26:AP30"/>
    <mergeCell ref="AQ26:AQ30"/>
    <mergeCell ref="AL26:AL30"/>
    <mergeCell ref="AM26:AM30"/>
    <mergeCell ref="AN26:AN30"/>
    <mergeCell ref="AO26:AO30"/>
    <mergeCell ref="H26:H30"/>
    <mergeCell ref="I26:I30"/>
    <mergeCell ref="J26:J30"/>
    <mergeCell ref="K26:K30"/>
    <mergeCell ref="O26:O30"/>
    <mergeCell ref="P26:P30"/>
    <mergeCell ref="C21:C25"/>
    <mergeCell ref="D21:D25"/>
    <mergeCell ref="E21:E25"/>
    <mergeCell ref="F21:F25"/>
    <mergeCell ref="G21:G25"/>
    <mergeCell ref="AR16:AR20"/>
    <mergeCell ref="AS16:AS20"/>
    <mergeCell ref="AT16:AT35"/>
    <mergeCell ref="AU16:AU35"/>
    <mergeCell ref="AR26:AR30"/>
    <mergeCell ref="AS26:AS30"/>
    <mergeCell ref="AL16:AL20"/>
    <mergeCell ref="AM16:AM20"/>
    <mergeCell ref="AN16:AN20"/>
    <mergeCell ref="AO16:AO20"/>
    <mergeCell ref="C26:C30"/>
    <mergeCell ref="D26:D30"/>
    <mergeCell ref="E26:E30"/>
    <mergeCell ref="F26:F30"/>
    <mergeCell ref="G26:G30"/>
    <mergeCell ref="AN21:AN25"/>
    <mergeCell ref="AO21:AO25"/>
    <mergeCell ref="AP21:AP25"/>
    <mergeCell ref="AQ21:AQ25"/>
    <mergeCell ref="BA11:BA15"/>
    <mergeCell ref="AL11:AL15"/>
    <mergeCell ref="AM11:AM15"/>
    <mergeCell ref="AN11:AN15"/>
    <mergeCell ref="AX16:AX20"/>
    <mergeCell ref="AY16:AY20"/>
    <mergeCell ref="AZ16:AZ20"/>
    <mergeCell ref="BA16:BA20"/>
    <mergeCell ref="BB16:BB20"/>
    <mergeCell ref="AV16:AV35"/>
    <mergeCell ref="AW16:AW20"/>
    <mergeCell ref="AW21:AW25"/>
    <mergeCell ref="AW26:AW30"/>
    <mergeCell ref="AX21:AX25"/>
    <mergeCell ref="AY21:AY25"/>
    <mergeCell ref="AZ21:AZ25"/>
    <mergeCell ref="BA21:BA25"/>
    <mergeCell ref="BB21:BB25"/>
    <mergeCell ref="AR21:AR25"/>
    <mergeCell ref="AS21:AS25"/>
    <mergeCell ref="BA26:BA30"/>
    <mergeCell ref="BB26:BB30"/>
    <mergeCell ref="BB31:BB35"/>
    <mergeCell ref="AP31:AP35"/>
    <mergeCell ref="M11:M15"/>
    <mergeCell ref="N11:N15"/>
    <mergeCell ref="AP16:AP20"/>
    <mergeCell ref="AQ16:AQ20"/>
    <mergeCell ref="I16:I20"/>
    <mergeCell ref="J16:J20"/>
    <mergeCell ref="K16:K20"/>
    <mergeCell ref="L16:L35"/>
    <mergeCell ref="M16:M35"/>
    <mergeCell ref="N16:N35"/>
    <mergeCell ref="AQ31:AQ35"/>
    <mergeCell ref="K9:K10"/>
    <mergeCell ref="L9:L10"/>
    <mergeCell ref="BB11:BB15"/>
    <mergeCell ref="A16:A35"/>
    <mergeCell ref="B16:B35"/>
    <mergeCell ref="C16:C20"/>
    <mergeCell ref="D16:D20"/>
    <mergeCell ref="E16:E20"/>
    <mergeCell ref="F16:F20"/>
    <mergeCell ref="G16:G20"/>
    <mergeCell ref="H16:H20"/>
    <mergeCell ref="AU11:AU15"/>
    <mergeCell ref="AV11:AV15"/>
    <mergeCell ref="AW11:AW15"/>
    <mergeCell ref="AX11:AX15"/>
    <mergeCell ref="AY11:AY15"/>
    <mergeCell ref="AZ11:AZ15"/>
    <mergeCell ref="AO11:AO15"/>
    <mergeCell ref="AP11:AP15"/>
    <mergeCell ref="AQ11:AQ15"/>
    <mergeCell ref="AR11:AR15"/>
    <mergeCell ref="AS11:AS15"/>
    <mergeCell ref="AT11:AT15"/>
    <mergeCell ref="L11:L15"/>
    <mergeCell ref="M9:M10"/>
    <mergeCell ref="N9:N10"/>
    <mergeCell ref="A11:A15"/>
    <mergeCell ref="B11:B15"/>
    <mergeCell ref="C11:C15"/>
    <mergeCell ref="D11:D15"/>
    <mergeCell ref="E11:E15"/>
    <mergeCell ref="AZ7:AZ10"/>
    <mergeCell ref="BA7:BA10"/>
    <mergeCell ref="A7:A10"/>
    <mergeCell ref="B7:H8"/>
    <mergeCell ref="I7:K8"/>
    <mergeCell ref="L7:N8"/>
    <mergeCell ref="B9:B10"/>
    <mergeCell ref="C9:G9"/>
    <mergeCell ref="H9:H10"/>
    <mergeCell ref="I9:I10"/>
    <mergeCell ref="F11:F15"/>
    <mergeCell ref="G11:G15"/>
    <mergeCell ref="H11:H15"/>
    <mergeCell ref="I11:I15"/>
    <mergeCell ref="J11:J15"/>
    <mergeCell ref="K11:K15"/>
    <mergeCell ref="J9:J10"/>
    <mergeCell ref="BB7:BB10"/>
    <mergeCell ref="O8:O10"/>
    <mergeCell ref="P8:P10"/>
    <mergeCell ref="Q8:AO9"/>
    <mergeCell ref="AP8:AP10"/>
    <mergeCell ref="AQ8:AQ10"/>
    <mergeCell ref="AR8:AR10"/>
    <mergeCell ref="AT7:AT10"/>
    <mergeCell ref="AU7:AU10"/>
    <mergeCell ref="AV7:AV10"/>
    <mergeCell ref="AW7:AW10"/>
    <mergeCell ref="AX7:AX10"/>
    <mergeCell ref="AY7:AY10"/>
    <mergeCell ref="O7:AR7"/>
    <mergeCell ref="AS7:AS10"/>
    <mergeCell ref="W5:Z5"/>
    <mergeCell ref="AA5:AB5"/>
    <mergeCell ref="AC5:AE5"/>
    <mergeCell ref="A6:F6"/>
    <mergeCell ref="G6:O6"/>
    <mergeCell ref="Q6:AE6"/>
    <mergeCell ref="A5:F5"/>
    <mergeCell ref="G5:H5"/>
    <mergeCell ref="J5:M5"/>
    <mergeCell ref="N5:O5"/>
    <mergeCell ref="R5:S5"/>
    <mergeCell ref="T5:V5"/>
    <mergeCell ref="A1:B4"/>
    <mergeCell ref="C1:AZ1"/>
    <mergeCell ref="BA1:BB1"/>
    <mergeCell ref="C2:AZ2"/>
    <mergeCell ref="BA2:BB2"/>
    <mergeCell ref="C3:AZ3"/>
    <mergeCell ref="BA3:BB3"/>
    <mergeCell ref="C4:AZ4"/>
    <mergeCell ref="BA4:BB4"/>
  </mergeCells>
  <conditionalFormatting sqref="K11">
    <cfRule type="cellIs" dxfId="1572" priority="73" operator="equal">
      <formula>"Casi seguro"</formula>
    </cfRule>
    <cfRule type="cellIs" dxfId="1571" priority="76" operator="equal">
      <formula>"Improbable"</formula>
    </cfRule>
    <cfRule type="cellIs" dxfId="1570" priority="75" operator="equal">
      <formula>"Posible"</formula>
    </cfRule>
    <cfRule type="cellIs" dxfId="1569" priority="74" operator="equal">
      <formula>"Probable"</formula>
    </cfRule>
    <cfRule type="cellIs" dxfId="1568" priority="77" operator="equal">
      <formula>"Rara Vez"</formula>
    </cfRule>
  </conditionalFormatting>
  <conditionalFormatting sqref="K16">
    <cfRule type="cellIs" dxfId="1567" priority="197" operator="equal">
      <formula>"Probable"</formula>
    </cfRule>
    <cfRule type="cellIs" dxfId="1566" priority="198" operator="equal">
      <formula>"Posible"</formula>
    </cfRule>
    <cfRule type="cellIs" dxfId="1565" priority="199" operator="equal">
      <formula>"Improbable"</formula>
    </cfRule>
    <cfRule type="cellIs" dxfId="1564" priority="200" operator="equal">
      <formula>"Rara Vez"</formula>
    </cfRule>
    <cfRule type="cellIs" dxfId="1563" priority="196" operator="equal">
      <formula>"Casi seguro"</formula>
    </cfRule>
  </conditionalFormatting>
  <conditionalFormatting sqref="K21">
    <cfRule type="cellIs" dxfId="1562" priority="172" operator="equal">
      <formula>"Casi seguro"</formula>
    </cfRule>
    <cfRule type="cellIs" dxfId="1561" priority="173" operator="equal">
      <formula>"Probable"</formula>
    </cfRule>
    <cfRule type="cellIs" dxfId="1560" priority="176" operator="equal">
      <formula>"Rara Vez"</formula>
    </cfRule>
    <cfRule type="cellIs" dxfId="1559" priority="175" operator="equal">
      <formula>"Improbable"</formula>
    </cfRule>
    <cfRule type="cellIs" dxfId="1558" priority="174" operator="equal">
      <formula>"Posible"</formula>
    </cfRule>
  </conditionalFormatting>
  <conditionalFormatting sqref="K26">
    <cfRule type="cellIs" dxfId="1557" priority="166" operator="equal">
      <formula>"Rara Vez"</formula>
    </cfRule>
    <cfRule type="cellIs" dxfId="1556" priority="163" operator="equal">
      <formula>"Probable"</formula>
    </cfRule>
    <cfRule type="cellIs" dxfId="1555" priority="164" operator="equal">
      <formula>"Posible"</formula>
    </cfRule>
    <cfRule type="cellIs" dxfId="1554" priority="165" operator="equal">
      <formula>"Improbable"</formula>
    </cfRule>
    <cfRule type="cellIs" dxfId="1553" priority="162" operator="equal">
      <formula>"Casi seguro"</formula>
    </cfRule>
  </conditionalFormatting>
  <conditionalFormatting sqref="K31">
    <cfRule type="cellIs" dxfId="1552" priority="154" operator="equal">
      <formula>"Posible"</formula>
    </cfRule>
    <cfRule type="cellIs" dxfId="1551" priority="152" operator="equal">
      <formula>"Casi seguro"</formula>
    </cfRule>
    <cfRule type="cellIs" dxfId="1550" priority="156" operator="equal">
      <formula>"Rara Vez"</formula>
    </cfRule>
    <cfRule type="cellIs" dxfId="1549" priority="155" operator="equal">
      <formula>"Improbable"</formula>
    </cfRule>
    <cfRule type="cellIs" dxfId="1548" priority="153" operator="equal">
      <formula>"Probable"</formula>
    </cfRule>
  </conditionalFormatting>
  <conditionalFormatting sqref="K36">
    <cfRule type="cellIs" dxfId="1547" priority="142" operator="equal">
      <formula>"Casi seguro"</formula>
    </cfRule>
    <cfRule type="cellIs" dxfId="1546" priority="146" operator="equal">
      <formula>"Rara Vez"</formula>
    </cfRule>
    <cfRule type="cellIs" dxfId="1545" priority="145" operator="equal">
      <formula>"Improbable"</formula>
    </cfRule>
    <cfRule type="cellIs" dxfId="1544" priority="144" operator="equal">
      <formula>"Posible"</formula>
    </cfRule>
    <cfRule type="cellIs" dxfId="1543" priority="143" operator="equal">
      <formula>"Probable"</formula>
    </cfRule>
  </conditionalFormatting>
  <conditionalFormatting sqref="K41">
    <cfRule type="cellIs" dxfId="1542" priority="121" operator="equal">
      <formula>"Improbable"</formula>
    </cfRule>
    <cfRule type="cellIs" dxfId="1541" priority="122" operator="equal">
      <formula>"Rara Vez"</formula>
    </cfRule>
    <cfRule type="cellIs" dxfId="1540" priority="118" operator="equal">
      <formula>"Casi seguro"</formula>
    </cfRule>
    <cfRule type="cellIs" dxfId="1539" priority="120" operator="equal">
      <formula>"Posible"</formula>
    </cfRule>
    <cfRule type="cellIs" dxfId="1538" priority="119" operator="equal">
      <formula>"Probable"</formula>
    </cfRule>
  </conditionalFormatting>
  <conditionalFormatting sqref="K46">
    <cfRule type="cellIs" dxfId="1537" priority="110" operator="equal">
      <formula>"Posible"</formula>
    </cfRule>
    <cfRule type="cellIs" dxfId="1536" priority="112" operator="equal">
      <formula>"Rara Vez"</formula>
    </cfRule>
    <cfRule type="cellIs" dxfId="1535" priority="111" operator="equal">
      <formula>"Improbable"</formula>
    </cfRule>
    <cfRule type="cellIs" dxfId="1534" priority="109" operator="equal">
      <formula>"Probable"</formula>
    </cfRule>
    <cfRule type="cellIs" dxfId="1533" priority="108" operator="equal">
      <formula>"Casi seguro"</formula>
    </cfRule>
  </conditionalFormatting>
  <conditionalFormatting sqref="K51">
    <cfRule type="cellIs" dxfId="1532" priority="102" operator="equal">
      <formula>"Rara Vez"</formula>
    </cfRule>
    <cfRule type="cellIs" dxfId="1531" priority="101" operator="equal">
      <formula>"Improbable"</formula>
    </cfRule>
    <cfRule type="cellIs" dxfId="1530" priority="100" operator="equal">
      <formula>"Posible"</formula>
    </cfRule>
    <cfRule type="cellIs" dxfId="1529" priority="98" operator="equal">
      <formula>"Casi seguro"</formula>
    </cfRule>
    <cfRule type="cellIs" dxfId="1528" priority="99" operator="equal">
      <formula>"Probable"</formula>
    </cfRule>
  </conditionalFormatting>
  <conditionalFormatting sqref="K56">
    <cfRule type="cellIs" dxfId="1527" priority="92" operator="equal">
      <formula>"Rara Vez"</formula>
    </cfRule>
    <cfRule type="cellIs" dxfId="1526" priority="88" operator="equal">
      <formula>"Casi seguro"</formula>
    </cfRule>
    <cfRule type="cellIs" dxfId="1525" priority="89" operator="equal">
      <formula>"Probable"</formula>
    </cfRule>
    <cfRule type="cellIs" dxfId="1524" priority="90" operator="equal">
      <formula>"Posible"</formula>
    </cfRule>
    <cfRule type="cellIs" dxfId="1523" priority="91" operator="equal">
      <formula>"Improbable"</formula>
    </cfRule>
  </conditionalFormatting>
  <conditionalFormatting sqref="K61">
    <cfRule type="cellIs" dxfId="1522" priority="68" operator="equal">
      <formula>"Casi seguro"</formula>
    </cfRule>
    <cfRule type="cellIs" dxfId="1521" priority="71" operator="equal">
      <formula>"Improbable"</formula>
    </cfRule>
    <cfRule type="cellIs" dxfId="1520" priority="70" operator="equal">
      <formula>"Posible"</formula>
    </cfRule>
    <cfRule type="cellIs" dxfId="1519" priority="69" operator="equal">
      <formula>"Probable"</formula>
    </cfRule>
    <cfRule type="cellIs" dxfId="1518" priority="72" operator="equal">
      <formula>"Rara Vez"</formula>
    </cfRule>
  </conditionalFormatting>
  <conditionalFormatting sqref="K66">
    <cfRule type="cellIs" dxfId="1517" priority="47" operator="equal">
      <formula>"Improbable"</formula>
    </cfRule>
    <cfRule type="cellIs" dxfId="1516" priority="46" operator="equal">
      <formula>"Posible"</formula>
    </cfRule>
    <cfRule type="cellIs" dxfId="1515" priority="48" operator="equal">
      <formula>"Rara Vez"</formula>
    </cfRule>
    <cfRule type="cellIs" dxfId="1514" priority="45" operator="equal">
      <formula>"Probable"</formula>
    </cfRule>
    <cfRule type="cellIs" dxfId="1513" priority="44" operator="equal">
      <formula>"Casi seguro"</formula>
    </cfRule>
  </conditionalFormatting>
  <conditionalFormatting sqref="K71">
    <cfRule type="cellIs" dxfId="1512" priority="23" operator="equal">
      <formula>"Improbable"</formula>
    </cfRule>
    <cfRule type="cellIs" dxfId="1511" priority="20" operator="equal">
      <formula>"Casi seguro"</formula>
    </cfRule>
    <cfRule type="cellIs" dxfId="1510" priority="21" operator="equal">
      <formula>"Probable"</formula>
    </cfRule>
    <cfRule type="cellIs" dxfId="1509" priority="22" operator="equal">
      <formula>"Posible"</formula>
    </cfRule>
    <cfRule type="cellIs" dxfId="1508" priority="24" operator="equal">
      <formula>"Rara Vez"</formula>
    </cfRule>
  </conditionalFormatting>
  <conditionalFormatting sqref="M11">
    <cfRule type="cellIs" dxfId="1507" priority="219" operator="equal">
      <formula>"Moderado"</formula>
    </cfRule>
    <cfRule type="cellIs" dxfId="1506" priority="218" operator="equal">
      <formula>"Mayor"</formula>
    </cfRule>
    <cfRule type="cellIs" dxfId="1505" priority="217" operator="equal">
      <formula>"Catastrofico"</formula>
    </cfRule>
  </conditionalFormatting>
  <conditionalFormatting sqref="M16">
    <cfRule type="cellIs" dxfId="1504" priority="193" operator="equal">
      <formula>"Catastrofico"</formula>
    </cfRule>
    <cfRule type="cellIs" dxfId="1503" priority="194" operator="equal">
      <formula>"Mayor"</formula>
    </cfRule>
    <cfRule type="cellIs" dxfId="1502" priority="195" operator="equal">
      <formula>"Moderado"</formula>
    </cfRule>
  </conditionalFormatting>
  <conditionalFormatting sqref="M36">
    <cfRule type="cellIs" dxfId="1501" priority="139" operator="equal">
      <formula>"Catastrofico"</formula>
    </cfRule>
    <cfRule type="cellIs" dxfId="1500" priority="140" operator="equal">
      <formula>"Mayor"</formula>
    </cfRule>
    <cfRule type="cellIs" dxfId="1499" priority="141" operator="equal">
      <formula>"Moderado"</formula>
    </cfRule>
  </conditionalFormatting>
  <conditionalFormatting sqref="M61">
    <cfRule type="cellIs" dxfId="1498" priority="67" operator="equal">
      <formula>"Moderado"</formula>
    </cfRule>
    <cfRule type="cellIs" dxfId="1497" priority="66" operator="equal">
      <formula>"Mayor"</formula>
    </cfRule>
    <cfRule type="cellIs" dxfId="1496" priority="65" operator="equal">
      <formula>"Catastrofico"</formula>
    </cfRule>
  </conditionalFormatting>
  <conditionalFormatting sqref="M66">
    <cfRule type="cellIs" dxfId="1495" priority="42" operator="equal">
      <formula>"Mayor"</formula>
    </cfRule>
    <cfRule type="cellIs" dxfId="1494" priority="43" operator="equal">
      <formula>"Moderado"</formula>
    </cfRule>
    <cfRule type="cellIs" dxfId="1493" priority="41" operator="equal">
      <formula>"Catastrofico"</formula>
    </cfRule>
  </conditionalFormatting>
  <conditionalFormatting sqref="M71">
    <cfRule type="cellIs" dxfId="1492" priority="17" operator="equal">
      <formula>"Catastrofico"</formula>
    </cfRule>
    <cfRule type="cellIs" dxfId="1491" priority="19" operator="equal">
      <formula>"Moderado"</formula>
    </cfRule>
    <cfRule type="cellIs" dxfId="1490" priority="18" operator="equal">
      <formula>"Mayor"</formula>
    </cfRule>
  </conditionalFormatting>
  <conditionalFormatting sqref="N11">
    <cfRule type="cellIs" dxfId="1489" priority="213" operator="equal">
      <formula>"Extremo"</formula>
    </cfRule>
    <cfRule type="cellIs" dxfId="1488" priority="215" operator="equal">
      <formula>"Moderado"</formula>
    </cfRule>
    <cfRule type="cellIs" dxfId="1487" priority="216" operator="equal">
      <formula>"Bajo"</formula>
    </cfRule>
    <cfRule type="cellIs" dxfId="1486" priority="214" operator="equal">
      <formula>"Alto"</formula>
    </cfRule>
  </conditionalFormatting>
  <conditionalFormatting sqref="N16">
    <cfRule type="cellIs" dxfId="1485" priority="189" operator="equal">
      <formula>"Extremo"</formula>
    </cfRule>
    <cfRule type="cellIs" dxfId="1484" priority="192" operator="equal">
      <formula>"Bajo"</formula>
    </cfRule>
    <cfRule type="cellIs" dxfId="1483" priority="190" operator="equal">
      <formula>"Alto"</formula>
    </cfRule>
    <cfRule type="cellIs" dxfId="1482" priority="191" operator="equal">
      <formula>"Moderado"</formula>
    </cfRule>
  </conditionalFormatting>
  <conditionalFormatting sqref="N36">
    <cfRule type="cellIs" dxfId="1481" priority="136" operator="equal">
      <formula>"Alto"</formula>
    </cfRule>
    <cfRule type="cellIs" dxfId="1480" priority="137" operator="equal">
      <formula>"Moderado"</formula>
    </cfRule>
    <cfRule type="cellIs" dxfId="1479" priority="135" operator="equal">
      <formula>"Extremo"</formula>
    </cfRule>
    <cfRule type="cellIs" dxfId="1478" priority="138" operator="equal">
      <formula>"Bajo"</formula>
    </cfRule>
  </conditionalFormatting>
  <conditionalFormatting sqref="N61">
    <cfRule type="cellIs" dxfId="1477" priority="64" operator="equal">
      <formula>"Bajo"</formula>
    </cfRule>
    <cfRule type="cellIs" dxfId="1476" priority="63" operator="equal">
      <formula>"Moderado"</formula>
    </cfRule>
    <cfRule type="cellIs" dxfId="1475" priority="61" operator="equal">
      <formula>"Extremo"</formula>
    </cfRule>
    <cfRule type="cellIs" dxfId="1474" priority="62" operator="equal">
      <formula>"Alto"</formula>
    </cfRule>
  </conditionalFormatting>
  <conditionalFormatting sqref="N66">
    <cfRule type="cellIs" dxfId="1473" priority="37" operator="equal">
      <formula>"Extremo"</formula>
    </cfRule>
    <cfRule type="cellIs" dxfId="1472" priority="38" operator="equal">
      <formula>"Alto"</formula>
    </cfRule>
    <cfRule type="cellIs" dxfId="1471" priority="39" operator="equal">
      <formula>"Moderado"</formula>
    </cfRule>
    <cfRule type="cellIs" dxfId="1470" priority="40" operator="equal">
      <formula>"Bajo"</formula>
    </cfRule>
  </conditionalFormatting>
  <conditionalFormatting sqref="N71">
    <cfRule type="cellIs" dxfId="1469" priority="16" operator="equal">
      <formula>"Bajo"</formula>
    </cfRule>
    <cfRule type="cellIs" dxfId="1468" priority="13" operator="equal">
      <formula>"Extremo"</formula>
    </cfRule>
    <cfRule type="cellIs" dxfId="1467" priority="14" operator="equal">
      <formula>"Alto"</formula>
    </cfRule>
    <cfRule type="cellIs" dxfId="1466" priority="15" operator="equal">
      <formula>"Moderado"</formula>
    </cfRule>
  </conditionalFormatting>
  <conditionalFormatting sqref="AG11:AG75">
    <cfRule type="cellIs" dxfId="1465" priority="82" operator="equal">
      <formula>"Leve"</formula>
    </cfRule>
    <cfRule type="cellIs" dxfId="1464" priority="81" operator="equal">
      <formula>"Menor"</formula>
    </cfRule>
    <cfRule type="cellIs" dxfId="1463" priority="80" operator="equal">
      <formula>"Moderado"</formula>
    </cfRule>
    <cfRule type="cellIs" dxfId="1462" priority="79" operator="equal">
      <formula>"Mayor"</formula>
    </cfRule>
    <cfRule type="cellIs" dxfId="1461" priority="78" operator="equal">
      <formula>"Catastrofico"</formula>
    </cfRule>
  </conditionalFormatting>
  <conditionalFormatting sqref="AS11">
    <cfRule type="cellIs" dxfId="1460" priority="212" operator="equal">
      <formula>"Rara Vez"</formula>
    </cfRule>
    <cfRule type="cellIs" dxfId="1459" priority="208" operator="equal">
      <formula>"Casi seguro"</formula>
    </cfRule>
    <cfRule type="cellIs" dxfId="1458" priority="209" operator="equal">
      <formula>"Probable"</formula>
    </cfRule>
    <cfRule type="cellIs" dxfId="1457" priority="210" operator="equal">
      <formula>"Posible"</formula>
    </cfRule>
    <cfRule type="cellIs" dxfId="1456" priority="211" operator="equal">
      <formula>"Improbable"</formula>
    </cfRule>
  </conditionalFormatting>
  <conditionalFormatting sqref="AS16">
    <cfRule type="cellIs" dxfId="1455" priority="184" operator="equal">
      <formula>"Casi seguro"</formula>
    </cfRule>
    <cfRule type="cellIs" dxfId="1454" priority="186" operator="equal">
      <formula>"Posible"</formula>
    </cfRule>
    <cfRule type="cellIs" dxfId="1453" priority="185" operator="equal">
      <formula>"Probable"</formula>
    </cfRule>
    <cfRule type="cellIs" dxfId="1452" priority="187" operator="equal">
      <formula>"Improbable"</formula>
    </cfRule>
    <cfRule type="cellIs" dxfId="1451" priority="188" operator="equal">
      <formula>"Rara Vez"</formula>
    </cfRule>
  </conditionalFormatting>
  <conditionalFormatting sqref="AS21">
    <cfRule type="cellIs" dxfId="1450" priority="169" operator="equal">
      <formula>"Posible"</formula>
    </cfRule>
    <cfRule type="cellIs" dxfId="1449" priority="168" operator="equal">
      <formula>"Probable"</formula>
    </cfRule>
    <cfRule type="cellIs" dxfId="1448" priority="171" operator="equal">
      <formula>"Rara Vez"</formula>
    </cfRule>
    <cfRule type="cellIs" dxfId="1447" priority="167" operator="equal">
      <formula>"Casi seguro"</formula>
    </cfRule>
    <cfRule type="cellIs" dxfId="1446" priority="170" operator="equal">
      <formula>"Improbable"</formula>
    </cfRule>
  </conditionalFormatting>
  <conditionalFormatting sqref="AS26">
    <cfRule type="cellIs" dxfId="1445" priority="161" operator="equal">
      <formula>"Rara Vez"</formula>
    </cfRule>
    <cfRule type="cellIs" dxfId="1444" priority="158" operator="equal">
      <formula>"Probable"</formula>
    </cfRule>
    <cfRule type="cellIs" dxfId="1443" priority="157" operator="equal">
      <formula>"Casi seguro"</formula>
    </cfRule>
    <cfRule type="cellIs" dxfId="1442" priority="159" operator="equal">
      <formula>"Posible"</formula>
    </cfRule>
    <cfRule type="cellIs" dxfId="1441" priority="160" operator="equal">
      <formula>"Improbable"</formula>
    </cfRule>
  </conditionalFormatting>
  <conditionalFormatting sqref="AS31">
    <cfRule type="cellIs" dxfId="1440" priority="150" operator="equal">
      <formula>"Improbable"</formula>
    </cfRule>
    <cfRule type="cellIs" dxfId="1439" priority="147" operator="equal">
      <formula>"Casi seguro"</formula>
    </cfRule>
    <cfRule type="cellIs" dxfId="1438" priority="151" operator="equal">
      <formula>"Rara Vez"</formula>
    </cfRule>
    <cfRule type="cellIs" dxfId="1437" priority="149" operator="equal">
      <formula>"Posible"</formula>
    </cfRule>
    <cfRule type="cellIs" dxfId="1436" priority="148" operator="equal">
      <formula>"Probable"</formula>
    </cfRule>
  </conditionalFormatting>
  <conditionalFormatting sqref="AS36">
    <cfRule type="cellIs" dxfId="1435" priority="134" operator="equal">
      <formula>"Rara Vez"</formula>
    </cfRule>
    <cfRule type="cellIs" dxfId="1434" priority="132" operator="equal">
      <formula>"Posible"</formula>
    </cfRule>
    <cfRule type="cellIs" dxfId="1433" priority="130" operator="equal">
      <formula>"Casi seguro"</formula>
    </cfRule>
    <cfRule type="cellIs" dxfId="1432" priority="131" operator="equal">
      <formula>"Probable"</formula>
    </cfRule>
    <cfRule type="cellIs" dxfId="1431" priority="133" operator="equal">
      <formula>"Improbable"</formula>
    </cfRule>
  </conditionalFormatting>
  <conditionalFormatting sqref="AS41">
    <cfRule type="cellIs" dxfId="1430" priority="117" operator="equal">
      <formula>"Rara Vez"</formula>
    </cfRule>
    <cfRule type="cellIs" dxfId="1429" priority="115" operator="equal">
      <formula>"Posible"</formula>
    </cfRule>
    <cfRule type="cellIs" dxfId="1428" priority="116" operator="equal">
      <formula>"Improbable"</formula>
    </cfRule>
    <cfRule type="cellIs" dxfId="1427" priority="114" operator="equal">
      <formula>"Probable"</formula>
    </cfRule>
    <cfRule type="cellIs" dxfId="1426" priority="113" operator="equal">
      <formula>"Casi seguro"</formula>
    </cfRule>
  </conditionalFormatting>
  <conditionalFormatting sqref="AS46">
    <cfRule type="cellIs" dxfId="1425" priority="103" operator="equal">
      <formula>"Casi seguro"</formula>
    </cfRule>
    <cfRule type="cellIs" dxfId="1424" priority="105" operator="equal">
      <formula>"Posible"</formula>
    </cfRule>
    <cfRule type="cellIs" dxfId="1423" priority="107" operator="equal">
      <formula>"Rara Vez"</formula>
    </cfRule>
    <cfRule type="cellIs" dxfId="1422" priority="106" operator="equal">
      <formula>"Improbable"</formula>
    </cfRule>
    <cfRule type="cellIs" dxfId="1421" priority="104" operator="equal">
      <formula>"Probable"</formula>
    </cfRule>
  </conditionalFormatting>
  <conditionalFormatting sqref="AS51">
    <cfRule type="cellIs" dxfId="1420" priority="93" operator="equal">
      <formula>"Casi seguro"</formula>
    </cfRule>
    <cfRule type="cellIs" dxfId="1419" priority="94" operator="equal">
      <formula>"Probable"</formula>
    </cfRule>
    <cfRule type="cellIs" dxfId="1418" priority="95" operator="equal">
      <formula>"Posible"</formula>
    </cfRule>
    <cfRule type="cellIs" dxfId="1417" priority="97" operator="equal">
      <formula>"Rara Vez"</formula>
    </cfRule>
    <cfRule type="cellIs" dxfId="1416" priority="96" operator="equal">
      <formula>"Improbable"</formula>
    </cfRule>
  </conditionalFormatting>
  <conditionalFormatting sqref="AS56">
    <cfRule type="cellIs" dxfId="1415" priority="83" operator="equal">
      <formula>"Casi seguro"</formula>
    </cfRule>
    <cfRule type="cellIs" dxfId="1414" priority="87" operator="equal">
      <formula>"Rara Vez"</formula>
    </cfRule>
    <cfRule type="cellIs" dxfId="1413" priority="86" operator="equal">
      <formula>"Improbable"</formula>
    </cfRule>
    <cfRule type="cellIs" dxfId="1412" priority="85" operator="equal">
      <formula>"Posible"</formula>
    </cfRule>
    <cfRule type="cellIs" dxfId="1411" priority="84" operator="equal">
      <formula>"Probable"</formula>
    </cfRule>
  </conditionalFormatting>
  <conditionalFormatting sqref="AS61">
    <cfRule type="cellIs" dxfId="1410" priority="60" operator="equal">
      <formula>"Rara Vez"</formula>
    </cfRule>
    <cfRule type="cellIs" dxfId="1409" priority="59" operator="equal">
      <formula>"Improbable"</formula>
    </cfRule>
    <cfRule type="cellIs" dxfId="1408" priority="56" operator="equal">
      <formula>"Casi seguro"</formula>
    </cfRule>
    <cfRule type="cellIs" dxfId="1407" priority="57" operator="equal">
      <formula>"Probable"</formula>
    </cfRule>
    <cfRule type="cellIs" dxfId="1406" priority="58" operator="equal">
      <formula>"Posible"</formula>
    </cfRule>
  </conditionalFormatting>
  <conditionalFormatting sqref="AS66">
    <cfRule type="cellIs" dxfId="1405" priority="33" operator="equal">
      <formula>"Probable"</formula>
    </cfRule>
    <cfRule type="cellIs" dxfId="1404" priority="34" operator="equal">
      <formula>"Posible"</formula>
    </cfRule>
    <cfRule type="cellIs" dxfId="1403" priority="35" operator="equal">
      <formula>"Improbable"</formula>
    </cfRule>
    <cfRule type="cellIs" dxfId="1402" priority="36" operator="equal">
      <formula>"Rara Vez"</formula>
    </cfRule>
    <cfRule type="cellIs" dxfId="1401" priority="32" operator="equal">
      <formula>"Casi seguro"</formula>
    </cfRule>
  </conditionalFormatting>
  <conditionalFormatting sqref="AS71">
    <cfRule type="cellIs" dxfId="1400" priority="10" operator="equal">
      <formula>"Posible"</formula>
    </cfRule>
    <cfRule type="cellIs" dxfId="1399" priority="9" operator="equal">
      <formula>"Probable"</formula>
    </cfRule>
    <cfRule type="cellIs" dxfId="1398" priority="8" operator="equal">
      <formula>"Casi seguro"</formula>
    </cfRule>
    <cfRule type="cellIs" dxfId="1397" priority="11" operator="equal">
      <formula>"Improbable"</formula>
    </cfRule>
    <cfRule type="cellIs" dxfId="1396" priority="12" operator="equal">
      <formula>"Rara Vez"</formula>
    </cfRule>
  </conditionalFormatting>
  <conditionalFormatting sqref="AT11">
    <cfRule type="cellIs" dxfId="1395" priority="206" operator="equal">
      <formula>"Mayor"</formula>
    </cfRule>
    <cfRule type="cellIs" dxfId="1394" priority="207" operator="equal">
      <formula>"Moderado"</formula>
    </cfRule>
    <cfRule type="cellIs" dxfId="1393" priority="205" operator="equal">
      <formula>"Catastrofico"</formula>
    </cfRule>
  </conditionalFormatting>
  <conditionalFormatting sqref="AT16">
    <cfRule type="cellIs" dxfId="1392" priority="181" operator="equal">
      <formula>"Catastrofico"</formula>
    </cfRule>
    <cfRule type="cellIs" dxfId="1391" priority="182" operator="equal">
      <formula>"Mayor"</formula>
    </cfRule>
    <cfRule type="cellIs" dxfId="1390" priority="183" operator="equal">
      <formula>"Moderado"</formula>
    </cfRule>
  </conditionalFormatting>
  <conditionalFormatting sqref="AT36">
    <cfRule type="cellIs" dxfId="1389" priority="128" operator="equal">
      <formula>"Mayor"</formula>
    </cfRule>
    <cfRule type="cellIs" dxfId="1388" priority="129" operator="equal">
      <formula>"Moderado"</formula>
    </cfRule>
    <cfRule type="cellIs" dxfId="1387" priority="127" operator="equal">
      <formula>"Catastrofico"</formula>
    </cfRule>
  </conditionalFormatting>
  <conditionalFormatting sqref="AT61">
    <cfRule type="cellIs" dxfId="1386" priority="55" operator="equal">
      <formula>"Moderado"</formula>
    </cfRule>
    <cfRule type="cellIs" dxfId="1385" priority="53" operator="equal">
      <formula>"Catastrofico"</formula>
    </cfRule>
    <cfRule type="cellIs" dxfId="1384" priority="54" operator="equal">
      <formula>"Mayor"</formula>
    </cfRule>
  </conditionalFormatting>
  <conditionalFormatting sqref="AT66">
    <cfRule type="cellIs" dxfId="1383" priority="30" operator="equal">
      <formula>"Mayor"</formula>
    </cfRule>
    <cfRule type="cellIs" dxfId="1382" priority="31" operator="equal">
      <formula>"Moderado"</formula>
    </cfRule>
    <cfRule type="cellIs" dxfId="1381" priority="29" operator="equal">
      <formula>"Catastrofico"</formula>
    </cfRule>
  </conditionalFormatting>
  <conditionalFormatting sqref="AT71">
    <cfRule type="cellIs" dxfId="1380" priority="5" operator="equal">
      <formula>"Catastrofico"</formula>
    </cfRule>
    <cfRule type="cellIs" dxfId="1379" priority="7" operator="equal">
      <formula>"Moderado"</formula>
    </cfRule>
    <cfRule type="cellIs" dxfId="1378" priority="6" operator="equal">
      <formula>"Mayor"</formula>
    </cfRule>
  </conditionalFormatting>
  <conditionalFormatting sqref="AU11">
    <cfRule type="cellIs" dxfId="1377" priority="204" operator="equal">
      <formula>"Bajo"</formula>
    </cfRule>
    <cfRule type="cellIs" dxfId="1376" priority="201" operator="equal">
      <formula>"Extremo"</formula>
    </cfRule>
    <cfRule type="cellIs" dxfId="1375" priority="203" operator="equal">
      <formula>"Moderado"</formula>
    </cfRule>
    <cfRule type="cellIs" dxfId="1374" priority="202" operator="equal">
      <formula>"Alto"</formula>
    </cfRule>
  </conditionalFormatting>
  <conditionalFormatting sqref="AU16">
    <cfRule type="cellIs" dxfId="1373" priority="179" operator="equal">
      <formula>"Moderado"</formula>
    </cfRule>
    <cfRule type="cellIs" dxfId="1372" priority="178" operator="equal">
      <formula>"Alto"</formula>
    </cfRule>
    <cfRule type="cellIs" dxfId="1371" priority="180" operator="equal">
      <formula>"Bajo"</formula>
    </cfRule>
    <cfRule type="cellIs" dxfId="1370" priority="177" operator="equal">
      <formula>"Extremo"</formula>
    </cfRule>
  </conditionalFormatting>
  <conditionalFormatting sqref="AU36">
    <cfRule type="cellIs" dxfId="1369" priority="126" operator="equal">
      <formula>"Bajo"</formula>
    </cfRule>
    <cfRule type="cellIs" dxfId="1368" priority="123" operator="equal">
      <formula>"Extremo"</formula>
    </cfRule>
    <cfRule type="cellIs" dxfId="1367" priority="124" operator="equal">
      <formula>"Alto"</formula>
    </cfRule>
    <cfRule type="cellIs" dxfId="1366" priority="125" operator="equal">
      <formula>"Moderado"</formula>
    </cfRule>
  </conditionalFormatting>
  <conditionalFormatting sqref="AU61">
    <cfRule type="cellIs" dxfId="1365" priority="51" operator="equal">
      <formula>"Moderado"</formula>
    </cfRule>
    <cfRule type="cellIs" dxfId="1364" priority="50" operator="equal">
      <formula>"Alto"</formula>
    </cfRule>
    <cfRule type="cellIs" dxfId="1363" priority="52" operator="equal">
      <formula>"Bajo"</formula>
    </cfRule>
    <cfRule type="cellIs" dxfId="1362" priority="49" operator="equal">
      <formula>"Extremo"</formula>
    </cfRule>
  </conditionalFormatting>
  <conditionalFormatting sqref="AU66">
    <cfRule type="cellIs" dxfId="1361" priority="28" operator="equal">
      <formula>"Bajo"</formula>
    </cfRule>
    <cfRule type="cellIs" dxfId="1360" priority="27" operator="equal">
      <formula>"Moderado"</formula>
    </cfRule>
    <cfRule type="cellIs" dxfId="1359" priority="26" operator="equal">
      <formula>"Alto"</formula>
    </cfRule>
    <cfRule type="cellIs" dxfId="1358" priority="25" operator="equal">
      <formula>"Extremo"</formula>
    </cfRule>
  </conditionalFormatting>
  <conditionalFormatting sqref="AU71">
    <cfRule type="cellIs" dxfId="1357" priority="3" operator="equal">
      <formula>"Moderado"</formula>
    </cfRule>
    <cfRule type="cellIs" dxfId="1356" priority="4" operator="equal">
      <formula>"Bajo"</formula>
    </cfRule>
    <cfRule type="cellIs" dxfId="1355" priority="2" operator="equal">
      <formula>"Alto"</formula>
    </cfRule>
    <cfRule type="cellIs" dxfId="1354" priority="1" operator="equal">
      <formula>"Extremo"</formula>
    </cfRule>
  </conditionalFormatting>
  <dataValidations count="12">
    <dataValidation type="list" allowBlank="1" showInputMessage="1" showErrorMessage="1" sqref="R5" xr:uid="{00000000-0002-0000-0800-000000000000}">
      <formula1>"Estrategico,Misional,Apoyo"</formula1>
    </dataValidation>
    <dataValidation type="list" allowBlank="1" showInputMessage="1" showErrorMessage="1" sqref="I11:I75" xr:uid="{00000000-0002-0000-0800-000001000000}">
      <formula1>"N/A, Mas de 1 vez al año,Al menos 1 vez en el ultimo año,Al menos 1 vez en los ultimos 2 años,Al menos 1 vez en los ultimos 5 años,No se ha presentado en los ultimos 5 años"</formula1>
    </dataValidation>
    <dataValidation type="list" allowBlank="1" showInputMessage="1" showErrorMessage="1" sqref="G11:G75" xr:uid="{00000000-0002-0000-0800-000002000000}">
      <formula1>"CORRUPCION,NA"</formula1>
    </dataValidation>
    <dataValidation type="list" allowBlank="1" showInputMessage="1" showErrorMessage="1" sqref="AO11 AO16 AO21 AO26 AO31 AO36 AO41 AO46 AO51 AO56 AO61 AO66 AO71" xr:uid="{00000000-0002-0000-0800-000003000000}">
      <formula1>"directamente,no disminuye"</formula1>
    </dataValidation>
    <dataValidation type="list" allowBlank="1" showInputMessage="1" showErrorMessage="1" sqref="AG11:AG75" xr:uid="{00000000-0002-0000-0800-000004000000}">
      <formula1>"NA,El control se ejecuta de manera consistente por parte del responsable,El control se ejecuta algunas veces por parte del responsable,El control no se ejecuta por parte del responsable"</formula1>
    </dataValidation>
    <dataValidation type="list" allowBlank="1" showInputMessage="1" showErrorMessage="1" sqref="AC11:AC75" xr:uid="{00000000-0002-0000-0800-000005000000}">
      <formula1>"Completa,Incompleta,No existe,NA"</formula1>
    </dataValidation>
    <dataValidation type="list" allowBlank="1" showInputMessage="1" showErrorMessage="1" sqref="AA11:AA75" xr:uid="{00000000-0002-0000-0800-000006000000}">
      <formula1>"NA,Se investigan y resuelven oportunamente,No se investigan y resuelven oportunamente"</formula1>
    </dataValidation>
    <dataValidation type="list" allowBlank="1" showInputMessage="1" showErrorMessage="1" sqref="Y11:Y75" xr:uid="{00000000-0002-0000-0800-000007000000}">
      <formula1>"Confiable,No confiable,NA"</formula1>
    </dataValidation>
    <dataValidation type="list" allowBlank="1" showInputMessage="1" showErrorMessage="1" sqref="W11:W75" xr:uid="{00000000-0002-0000-0800-000008000000}">
      <formula1>"Prevenir, Detectar,No es control,NA"</formula1>
    </dataValidation>
    <dataValidation type="list" allowBlank="1" showInputMessage="1" showErrorMessage="1" sqref="U11:U75" xr:uid="{00000000-0002-0000-0800-000009000000}">
      <formula1>"Oportuna, Inoportuna,NA"</formula1>
    </dataValidation>
    <dataValidation type="list" allowBlank="1" showInputMessage="1" showErrorMessage="1" sqref="S11:S75" xr:uid="{00000000-0002-0000-0800-00000A000000}">
      <formula1>"Adecuado, Inadecuado,NA"</formula1>
    </dataValidation>
    <dataValidation type="list" allowBlank="1" showInputMessage="1" showErrorMessage="1" sqref="Q11:Q75" xr:uid="{00000000-0002-0000-0800-00000B000000}">
      <formula1>"Asignado, No Asignado,NA"</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25</vt:i4>
      </vt:variant>
    </vt:vector>
  </HeadingPairs>
  <TitlesOfParts>
    <vt:vector size="25" baseType="lpstr">
      <vt:lpstr>ARCHIVO GRAL.</vt:lpstr>
      <vt:lpstr>SEC. PLANEACIÓN</vt:lpstr>
      <vt:lpstr>ESCUELA DE GOBIERNO</vt:lpstr>
      <vt:lpstr>SECR PARTICIPA</vt:lpstr>
      <vt:lpstr>DADIS</vt:lpstr>
      <vt:lpstr>OF. JURIDICA</vt:lpstr>
      <vt:lpstr>SECR INFRAESTRUC</vt:lpstr>
      <vt:lpstr>FONDO DE PENSIO</vt:lpstr>
      <vt:lpstr>SECR HACIENDA</vt:lpstr>
      <vt:lpstr>DATT</vt:lpstr>
      <vt:lpstr>INFORMATICA</vt:lpstr>
      <vt:lpstr>CONTROL DISCIPLI</vt:lpstr>
      <vt:lpstr>CONTROL INTER</vt:lpstr>
      <vt:lpstr>COMUNICACIONES</vt:lpstr>
      <vt:lpstr>TRANSPARENCIA</vt:lpstr>
      <vt:lpstr>COOPERACION</vt:lpstr>
      <vt:lpstr>TALENTO H.</vt:lpstr>
      <vt:lpstr>G. DEL RIESGO</vt:lpstr>
      <vt:lpstr>SECR GENERAL</vt:lpstr>
      <vt:lpstr>SEC. INTERIOR</vt:lpstr>
      <vt:lpstr>SECR EDUCACION</vt:lpstr>
      <vt:lpstr>APOYO LOGIS</vt:lpstr>
      <vt:lpstr>ESPACIO PUBLI</vt:lpstr>
      <vt:lpstr>VALORIZACIÓN</vt:lpstr>
      <vt:lpstr>FONPECAR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Thomas Romero</dc:creator>
  <cp:lastModifiedBy>Hellen Lopez</cp:lastModifiedBy>
  <dcterms:created xsi:type="dcterms:W3CDTF">2023-11-28T15:25:25Z</dcterms:created>
  <dcterms:modified xsi:type="dcterms:W3CDTF">2024-08-21T15:48:40Z</dcterms:modified>
</cp:coreProperties>
</file>