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C:\Users\edinson\Desktop\"/>
    </mc:Choice>
  </mc:AlternateContent>
  <xr:revisionPtr revIDLastSave="0" documentId="11_2752A7CAC2261EAABBAC5105B9C5A8791F258939" xr6:coauthVersionLast="47" xr6:coauthVersionMax="47" xr10:uidLastSave="{00000000-0000-0000-0000-000000000000}"/>
  <bookViews>
    <workbookView xWindow="0" yWindow="0" windowWidth="20490" windowHeight="7500" xr2:uid="{00000000-000D-0000-FFFF-FFFF00000000}"/>
  </bookViews>
  <sheets>
    <sheet name="SEGUIMIENTO PLAN DE ACCIÓN EG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7" i="1" l="1"/>
  <c r="AR37" i="1" s="1"/>
  <c r="AM37" i="1"/>
  <c r="AQ34" i="1"/>
  <c r="AR34" i="1" s="1"/>
  <c r="AR30" i="1"/>
  <c r="Y32" i="1"/>
  <c r="AR29" i="1"/>
  <c r="AR26" i="1"/>
  <c r="Y26" i="1"/>
  <c r="AQ24" i="1"/>
  <c r="AR24" i="1" s="1"/>
  <c r="AQ10" i="1"/>
  <c r="AA13" i="1"/>
  <c r="Z13" i="1"/>
  <c r="Y10" i="1"/>
  <c r="AQ13" i="1" l="1"/>
  <c r="AR13" i="1" s="1"/>
  <c r="AR9" i="1"/>
  <c r="AQ40" i="1"/>
  <c r="AP40" i="1"/>
  <c r="AR35" i="1"/>
  <c r="AR19" i="1"/>
  <c r="AR14" i="1"/>
  <c r="AR40" i="1" l="1"/>
  <c r="AM34" i="1"/>
  <c r="AM24" i="1"/>
  <c r="AM29" i="1"/>
  <c r="AM18" i="1"/>
  <c r="AM13" i="1"/>
  <c r="AA35" i="1"/>
  <c r="Z35" i="1"/>
  <c r="AA25" i="1"/>
  <c r="AA19" i="1"/>
  <c r="Z19" i="1"/>
  <c r="AA14" i="1"/>
  <c r="AV36" i="1" l="1"/>
  <c r="AV35" i="1"/>
  <c r="AV33" i="1" l="1"/>
  <c r="AV32" i="1"/>
  <c r="AV31" i="1"/>
  <c r="AV30" i="1"/>
  <c r="AV28" i="1" l="1"/>
  <c r="AV27" i="1"/>
  <c r="AV26" i="1"/>
  <c r="AV25" i="1"/>
  <c r="AV21" i="1" l="1"/>
  <c r="AV23" i="1"/>
  <c r="AV22" i="1"/>
  <c r="AV20" i="1"/>
  <c r="AV19" i="1"/>
  <c r="AV17" i="1" l="1"/>
  <c r="AV16" i="1"/>
  <c r="AV15" i="1"/>
  <c r="AV14" i="1"/>
  <c r="AV10" i="1" l="1"/>
  <c r="AV11" i="1"/>
  <c r="AV12" i="1"/>
  <c r="AV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0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J7" authorId="0" shapeId="0" xr:uid="{00000000-0006-0000-00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S7" authorId="0" shapeId="0" xr:uid="{00000000-0006-0000-0000-00000300000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C7" authorId="1" shapeId="0" xr:uid="{00000000-0006-0000-0000-00000400000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P7" authorId="2" shapeId="0" xr:uid="{00000000-0006-0000-0000-000005000000}">
      <text>
        <r>
          <rPr>
            <sz val="9"/>
            <color indexed="81"/>
            <rFont val="Tahoma"/>
            <family val="2"/>
          </rPr>
          <t xml:space="preserve">VER ANEXO 1
</t>
        </r>
      </text>
    </comment>
    <comment ref="BQ7" authorId="2" shapeId="0" xr:uid="{00000000-0006-0000-0000-00000600000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<sst xmlns="http://schemas.openxmlformats.org/spreadsheetml/2006/main" count="434" uniqueCount="264">
  <si>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</si>
  <si>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</si>
  <si>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</si>
  <si>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</si>
  <si>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</si>
  <si>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</si>
  <si>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</si>
  <si>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</si>
  <si>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</si>
  <si>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</si>
  <si>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</si>
  <si>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SEGUIMIENTO</t>
  </si>
  <si>
    <t xml:space="preserve">ARTICULACION </t>
  </si>
  <si>
    <t>PLAN DE ACCION -INFORMACION DE ACTIVIDADES</t>
  </si>
  <si>
    <t>PROGRAMACIÓN PRESUPUESTAL</t>
  </si>
  <si>
    <t>PLAN GENERAL DE COMPRAS</t>
  </si>
  <si>
    <t>POLITICA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</si>
  <si>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</si>
  <si>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</si>
  <si>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</si>
  <si>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</si>
  <si>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</si>
  <si>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</si>
  <si>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</si>
  <si>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</si>
  <si>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</si>
  <si>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</si>
  <si>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</si>
  <si>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</si>
  <si>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</si>
  <si>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</si>
  <si>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</si>
  <si>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</si>
  <si>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</si>
  <si>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</si>
  <si>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</si>
  <si>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EJECUTADO DE ENERO 1 A MARZO 31 DE 2023</t>
  </si>
  <si>
    <t>REPORTE META PRODUCTO
EJECUTADO DE ENERO 1 A JUNIO 30 DE 2023</t>
  </si>
  <si>
    <t>REPORTE META PRODUCTO
EJECUTADO DE ENERO 1 A SEPTIEMBRE 30 DE 2023</t>
  </si>
  <si>
    <t>REPORTE META PRODUCTO
EJECUTADO DE ENERO 1 A DICIEMBRE 31 DE 2023</t>
  </si>
  <si>
    <t>ACUMULADO METAS PRODUCTOS A A DICIEMBRE 31 DE 2023</t>
  </si>
  <si>
    <t>AVANCE METAS PRODUCTOS A DICIEMBRE 31 DE 2023</t>
  </si>
  <si>
    <t>AVANCE METAS PRODUCTOS AL CUATRIENIO 2020 2023</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</si>
  <si>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</si>
  <si>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</si>
  <si>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</si>
  <si>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</si>
  <si>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</si>
  <si>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</si>
  <si>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</si>
  <si>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</si>
  <si>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</si>
  <si>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</si>
  <si>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ACTIVIDAD DE PROYECTO
EJECUTADO DE ENERO 1 A DIC. 31 DE 2023</t>
  </si>
  <si>
    <t>EVALUACION DE ACTIVIDADES DEL PROYECTO A DICIEMBRE 31 DE 2023</t>
  </si>
  <si>
    <t>CODIGO</t>
  </si>
  <si>
    <t>RUBRO</t>
  </si>
  <si>
    <t>APROPIACION DEFINITIVA A DICIEMBRE 31 DE 2023</t>
  </si>
  <si>
    <t>EJECUTADO A DICIEMBRE 31 DE 2023 (GIROS)</t>
  </si>
  <si>
    <t>PORCENTAJE EJECUTADO</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</si>
  <si>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</si>
  <si>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</si>
  <si>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</si>
  <si>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</si>
  <si>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</si>
  <si>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</si>
  <si>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</si>
  <si>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</si>
  <si>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</si>
  <si>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</si>
  <si>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</si>
  <si>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</si>
  <si>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</si>
  <si>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REPORTE EJECUCIÓN PRESUPUESTAL (POR RP) 
ENERO 1 A MARZO 31 DE 2023</t>
  </si>
  <si>
    <t>REPORTE EJECUCIÓN PRESUPUESTAL (POR RP) 
ENERO 1 A JUNIO 30 DE 2023</t>
  </si>
  <si>
    <t>REPORTE EJECUCIÓN PRESUPUESTAL (POR RP) 
ENERO 1 A SEPT. 30 DE 2023</t>
  </si>
  <si>
    <t>REPORTE EJECUCIÓN PRESUPUESTAL (POR RP) 
ENERO 1 A DIC. 31 DE 2023</t>
  </si>
  <si>
    <t>REPORTE EJECUCIÓN PRESUPUESTAL (POR PAGOS)
ENERO 1 A MARZO 31 DE 2023</t>
  </si>
  <si>
    <t>REPORTE EJECUCIÓN PRESUPUESTAL (POR PAGOS)
ENERO 1 A JUNIO 30 DE 2023</t>
  </si>
  <si>
    <t>REPORTE EJECUCIÓN PRESUPUESTAL (POR PAGOS)
ENERO 1 A SEPT. 30 DE 2023</t>
  </si>
  <si>
    <t>REPORTE EJECUCIÓN PRESUPUESTAL (POR PAGOS)
ENERO 1 A DIC. 31 DE 2023</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</si>
  <si>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</si>
  <si>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</si>
  <si>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</si>
  <si>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</si>
  <si>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</si>
  <si>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</si>
  <si>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</si>
  <si>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</si>
  <si>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</si>
  <si>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</si>
  <si>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16 - Paz, Justicia e Instituciones Sólidas</t>
  </si>
  <si>
    <t>CARTAGENA TRANSPARENTE</t>
  </si>
  <si>
    <t>CULTURA CIUDADANA PARA LA DEMOCRACIA Y LA PAZ</t>
  </si>
  <si>
    <t>PLAN DECENAL DE CULTURA CIUDADANA Y CARTAGENEIDAD FORMULADO E IMPLMENTADO</t>
  </si>
  <si>
    <t>FORMULAR E IMPLEMENTAR EL PLAN DE CULTURA CIUDADANA Y CARTAGENEIDAD EN UN 100%</t>
  </si>
  <si>
    <t>Porcentaje</t>
  </si>
  <si>
    <t>SERVIDOR Y SERVIDORA PÚBLICA AL SERVICIO DE LA CIUDADANIA</t>
  </si>
  <si>
    <t>Número de funcionarios y servidores públicos formados y capacitados</t>
  </si>
  <si>
    <t>Número de personas</t>
  </si>
  <si>
    <t>Capacitar a 1.054 los funcionarios y servidores públicos de la Administración Distrital</t>
  </si>
  <si>
    <t>X</t>
  </si>
  <si>
    <t>Servicio de educación informal</t>
  </si>
  <si>
    <t>1. Talento Humano
2. Integridad</t>
  </si>
  <si>
    <t>Gestión Institucional y de la Comunidad</t>
  </si>
  <si>
    <t>Impulsar la gestión institucional y comunitaria a todos los habitantes del distrito de Cartagena, a través del desarrollo de procesos permanentes de transformación positiva de comportamientos humanos, el fortalecimiento de los liderazgos en las organizaciones sociales y comunitarias, el desarrollo de habilidades, capacidades y competencias de los servidores públicos, con el fin de contribuir a la construccion de una sociedad mas justa, plural y con mayor inclusion social.</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</si>
  <si>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</si>
  <si>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</si>
  <si>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Coordinación y gestión para la elaboración, implementación y seguimiento del plan de formación para los servidores y servidoras públicas del Distrito.</t>
  </si>
  <si>
    <t>Informes de seguimiento al proyecto de inversión (SPI)</t>
  </si>
  <si>
    <t>2021130010232 FORMACION DESARROLLO DE LAS COMPETENCIAS DE LOS SERVIDORES Y SERVIDORAS PUBLICAS DEL DISTRITO DE CARTAGENA DE INDIAS</t>
  </si>
  <si>
    <t>ESCUELA DE GOBIERNO Y LIDERAZGO</t>
  </si>
  <si>
    <t>LIVIS PATRICIA LÓPEZ CORREA</t>
  </si>
  <si>
    <t>Inversión</t>
  </si>
  <si>
    <t>Recursos Propios - ICLD</t>
  </si>
  <si>
    <t>FORMACION DESARROLLO DE LAS COMPETENCIAS DE LOS SERVIDORES Y SERVIDORAS PUBLICAS DEL DISTRITO DE CARTAGENA DE INDIAS</t>
  </si>
  <si>
    <t>2.3.4599.1000.2021130010232</t>
  </si>
  <si>
    <t>SI</t>
  </si>
  <si>
    <t>CONTRATO DE PRESTACION DE SERVICIOS</t>
  </si>
  <si>
    <t>Contratación Directa</t>
  </si>
  <si>
    <t>*Se continuó con la contratación de 2 profesionales para la gestión y coordinación del proyecto.
*Se han realizado actividades tales como:
-Reuniones con la directora y el equipo de la Escuela de Gobierno.
-Reuniones con el equipo de Servidor Público para organizar el plan de trabajo.
-Organización de diferentes capacitaciones dirigidas a servidores públicos. 
-Seguimiento a ejecución de contrato de mímima cuantía suscrito con la Universidad de Cartagena para desarrollo de la estrategia de formación en habilidades blandas "Mañanas y tardes de café", así como el componente de sistematización del proyecto.</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</si>
  <si>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</si>
  <si>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</si>
  <si>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Desarrollo de procesos de formación en habilidades duras y blandas dirigidas a los servidores y servidoras públicas para el fortalecimiento de las competencias laborales, sociales, participativas e institucionales.</t>
  </si>
  <si>
    <t>Reportes con evidencias de los procesos de formación desarrollados</t>
  </si>
  <si>
    <t>CONTRATO DE MÍNIMA CUANTÍA</t>
  </si>
  <si>
    <t>*Se desarrolló principalmente la estrategia de formación en habilidades blandas "Mañanas y tardes de café", donde participaron 800 servidores públicos del Distrito. Esto se realizó mediante el contrato de mínima cuantía suscrito con la Universidad de Cartagena. Un total de 1.754 servidores fueron formados de enero a dic. de 2023. 
*Se celebró contrato de mínina cuantía N° MC – ESCGOB - 002-2023 con la Universidad de Cartagena, con el objeto de “Contratar servicios con el fin de fortalecer las habilidades blandas de los servidores y las servidoras públicas del Distrito de Cartagena, promoviendo el desarrollo integral que permita las transformaciones con eficiencia y eficacia que impacten la prestación se sus servicios a la ciudadanía”.</t>
  </si>
  <si>
    <t>Desarrollo de una feria para socializar y promocionar las iniciativas de innovación pública identificadas en las dependencias y entidades del Distrito.</t>
  </si>
  <si>
    <t>Informe de realización de la feria con soportes</t>
  </si>
  <si>
    <t>CONTRATO DE ARRENDAMIENTO</t>
  </si>
  <si>
    <t>Mínima Cuantía</t>
  </si>
  <si>
    <t>Actividad cumplida en el segundo trimestre del año.</t>
  </si>
  <si>
    <t xml:space="preserve">Sistematización del programa servidores y servidoras al servicio de la ciudadanía. </t>
  </si>
  <si>
    <t>Documento de sistematización</t>
  </si>
  <si>
    <t>*Se elaboró documento de sistematización del programa Servidor y Servidora Pública correspondiente al cuatrienio 2020-2023, mediante el contrato suscrito con la Universidad de Cartagena. Se cuenta con 40 ejemplares impresos de la sistematización.</t>
  </si>
  <si>
    <t>AVANCE DEL PROGRAMA SERVIDOR Y SERVIDORA PÚBLICA AL SERVICIO DE LA CIUDADANIA</t>
  </si>
  <si>
    <t>AVANCE DEL PROYECTO</t>
  </si>
  <si>
    <t xml:space="preserve">EJECUCCION PRESUPUESTAL </t>
  </si>
  <si>
    <t>CIUDADANIA LIBRE, INCLUYENTE Y TRANSFORMADORA</t>
  </si>
  <si>
    <t>Número de organizaciones de la sociedad civil y comunales que inciden y hacen control a las decisiones del Gobierno Distrital y de las alcaldías locales</t>
  </si>
  <si>
    <t>Número de organizaciones</t>
  </si>
  <si>
    <t>N/D</t>
  </si>
  <si>
    <t>128 Organizaciones comunales y sociales participan, inciden y hacen control a las decisiones de la Administración Distrital</t>
  </si>
  <si>
    <t>Servicio de promoción a la participación ciudadana</t>
  </si>
  <si>
    <t>Formación de la ciudadanía libre, incluyente y transformadora para la democracia 2022-2023 Cartagena de Indias</t>
  </si>
  <si>
    <t>Aumentar la participación ciudadana especialmente de mujeres y jóvenes de organizaciones sociales y comunales en los procesos de transformación, desarrollo local y toma de decisiones del Gobierno de Cartagena de Indias.</t>
  </si>
  <si>
    <t>Coordinación, supervisión y gestión de las actividades y metas del proyecto.</t>
  </si>
  <si>
    <t>2021130010231 FORMACION DE LA CIUDADANIA LIBRE INCLUYENTE Y TRANSFORMADORA PARA LA DEMOCRACIA 2022 2023</t>
  </si>
  <si>
    <t>FORMACION DE LA CIUDADANIA LIBRE INCLUYENTE Y TRANSFORMADORA PARA LA DEMOCRACIA 2022 2023</t>
  </si>
  <si>
    <t>2.3.4502.1000.2021130010231</t>
  </si>
  <si>
    <t>*Se realizó el seguimiento a la ejecución del convenio suscrito con la Pastoral Social de la Arquidiócesis de Cartagena  (016 de 2023) para desarrollo de las actividades del proyecto, el cual finalizó el 30 de noviembre de 2023.</t>
  </si>
  <si>
    <t>Sistematización de la experiencia Ciudadanía Libre.</t>
  </si>
  <si>
    <t>CONVENIO DE ASOCIACION</t>
  </si>
  <si>
    <t>*Se elaboró documento final de la sistematización del proyecto Ciudadanía Libre entregado mediante el convenio 016 de 2023 suscrito con la Arquidiócesis de Cartagena.</t>
  </si>
  <si>
    <t>Diagnóstico, socialización, convocatoria, selección y diseño del plan de formación a organizaciones sociales y comunales.</t>
  </si>
  <si>
    <t>Informes de avance del proceso</t>
  </si>
  <si>
    <t>*En el marco del convenio suscrito con la Pastoral Social, se realizó proceso de formación a 32 organizaciones sociales y comunales de acuerdo con el plan de formación previamente elaborado a partir del diagnóstico realizado. Así mismo se desarrollaron sesiones formativas con organizaciones de mujeres, lideradas por el equipo del proyecto de la Escuela de Gobierno.</t>
  </si>
  <si>
    <t>Proceso de fortalecimiento a organizaciones sociales y comunales y construcción de escenarios de gestión.</t>
  </si>
  <si>
    <t>Informe del proceso de fortalecimiento</t>
  </si>
  <si>
    <t>*En el marco del convenio suscrito con la Pastoral Social, se desarrolló el proceso de fortalecimiento a 13 de las organizaciones sociales y comunales participantes del proyecto, quienes presentaron sus iniciativas comunitarias de incidencia.</t>
  </si>
  <si>
    <t>AVANCE DEL PROGRAMA CIUDADANIA LIBRE, INCLUYENTE Y TRANSFORMADORA</t>
  </si>
  <si>
    <t>AVANCE PRESUPUESTAL</t>
  </si>
  <si>
    <t>11 - Ciudades y comunidades sostenibles</t>
  </si>
  <si>
    <t>CARTAGENA TE QUIERE, QUIERE A CARTAGENA: PLAN DECENAL DE CULTURA CIUDADANA Y CARTAGENEIDAD</t>
  </si>
  <si>
    <t>Número de Plan decenal de cultura ciudadana y cartegeneidad formulado e implementado</t>
  </si>
  <si>
    <t>Número</t>
  </si>
  <si>
    <t>Formular e Implementar un plan de Cultura Ciudadana y Cartageneidad</t>
  </si>
  <si>
    <t>Servicio de implementación sistemas de gestión</t>
  </si>
  <si>
    <t>La gestión de la comunidad, tiene como tarea armonizar las relaciones institucionales con el entorno en una dinámica que integra procesos formativos y educativos que intervenidos favorecen el desarrollo de las comunidades.</t>
  </si>
  <si>
    <t xml:space="preserve"> PLAN DECENAL DE CULTURA CIUDADANA Y CARTAGENEIDAD</t>
  </si>
  <si>
    <t>Implementar de manera participativa y experimental un plan decenal de cultura ciudadana que contenga la política pública de Cartagena y
las estrategias de la ciudad para los próximos 10 años.</t>
  </si>
  <si>
    <t>2021130010239 IMPLEMENTACION PLAN DECENAL DE CULTURA CIUDADANA Y CARTAGENEIDAD</t>
  </si>
  <si>
    <t>IMPLEMENTACION PLAN DECENAL DE CULTURA CIUDADANA Y CARTAGENEIDAD</t>
  </si>
  <si>
    <t>2.3.4501.1000.2021130010239</t>
  </si>
  <si>
    <t>*Se continuó con los profesionales y personal de apoyo a la gestión contratados para llevar a cabo las actividades del proyecto desde la EGL.
*Se han desarrollado diferentes reuniones internas y externas de articulación que permiten aunar esfuerzos para que las actividades a desarrollar en materia de cultura ciudadana tengan mayor impacto en Cartagena y sus corregimientos.
*Se  realizó seguimiento a la ejecución del convenio de asociación No. 015 de 2023 suscrito con la Fundación Encausa para ser el aliado operador en la implementación del proyecto Plan Decenal 2023. El convenio finalizó el 30 de noviembre de 2023.</t>
  </si>
  <si>
    <t xml:space="preserve">Implementación de acciones pedagógicas de cultura ciudadana Eje Derecho a la ciudad.  </t>
  </si>
  <si>
    <t>Informes de avance de acciones pedagógicas  - Eje derecho a la ciudad</t>
  </si>
  <si>
    <t xml:space="preserve">*Se han llevado a cabo diversas actividades pedagógicas en el eje derecho a la ciudad que buscan generar cambios de comportamiento en las y los ciudadanos. En estas actividades los ciudadanos pudieron a través de estrategias prácticas evidenciar diferentes acciones tendientes al buen comportamiento social. </t>
  </si>
  <si>
    <t>Implementación de acciones pedagógicas de cultura ciudadana Eje Autocuidado.</t>
  </si>
  <si>
    <t>Informes de avance de acciones pedagógicas  - Eje Autocuidado</t>
  </si>
  <si>
    <t>*Se inició la implementación del laboratorio de autocuidado en la Institución Educativa Luis Carlos López, con estudiantes de noveno grado, con la aplicación de una encuesta que buscaba determinar los conocimientos, actitudes y prácticas de los de estudiantes frente al estado de su salud mental. Dentro de la metodología planteada se realizaron tres talleres de primeros auxilios psicológicos, dirigido a docentes, padres y estudiantes.
*Se realizó la implementación de acciones pedagógicas que fueron el resultado del análisis de la encuesta aplicada y del grupo focal.
*Se realizaron actividades pedagógicas de autocuidado en los barrios Olaya sector Ricaurte, El Pozón, sector Nuevo Horizonte, La Boquilla, sector Los Manglares y en Pablo Sexto II.</t>
  </si>
  <si>
    <t>Implementación de acciones pedagógicas de cultura ciudadana Eje Transparencia.</t>
  </si>
  <si>
    <t>Informes de avance de acciones pedagógicas  - Eje Transparencia</t>
  </si>
  <si>
    <t>*Se realizó el análisis de los datos arrojados por la encuesta de cultura ciudadana implementada en la ciudad. En total fueron 2.000 encuestas realizadas en la zona urbana y rural de Cartagena.
*Se realizó un encuentro que permitió conocer los resultados más relevantes de la encuesta de Cultura Ciudadana 2023.</t>
  </si>
  <si>
    <t>Implementación de una estrategia de comunicación y movilización social que permita la visibilización de las acciones de cultura ciudadana.</t>
  </si>
  <si>
    <t>Informes de avances de implementación de estrategias de comunicación</t>
  </si>
  <si>
    <t>*La estrategia de comunicación se ha enfocado en visibilizar las acciones pedagógicas implementadas. Durante este periodo, se han publicado diferentes noticias en las redes sociales de la Escuela de Gobierno y Liderazgo y en medios de comunicación.</t>
  </si>
  <si>
    <t>AVANCE DEL PROGRAMA CARTAGENA TE QUIERE, QUIERE A CARTAGENA: PLAN DECENAL DE CULTURA CIUDADANA Y CARTAGENEIDAD</t>
  </si>
  <si>
    <t>EJECUCCION PRESUPUESTAL</t>
  </si>
  <si>
    <t>YO SOY CARTAGENA</t>
  </si>
  <si>
    <t>Número de cartegeneros y cartageneras que se sienten orgullosas de la ciudad</t>
  </si>
  <si>
    <t>52% de las personas se sienten orgullosos de la Ciuidad</t>
  </si>
  <si>
    <t>Lograr que 882.989 (80%) de las y los cartageneros se sientan orgullosos de su ciudad</t>
  </si>
  <si>
    <t>Servicios de información implementados</t>
  </si>
  <si>
    <t>FORMACIÓN MI ORGULLO ES CARTAGENA</t>
  </si>
  <si>
    <t>Aumentar en un 80% el sentido de pertenencia e identidad territorial, de las y los cartageneros con su ciudad, su historia, su cultura, sus espacios comunes, su patrimonio material e inmaterial y su satisfacción con Cartagena como una ciudad para el buen vivir.</t>
  </si>
  <si>
    <t xml:space="preserve">Desarrollo de actividades de gestión y articulación para impulsar el posicionamiento del orgullo por la ciudad por parte de los cartageneros y cartageneras. </t>
  </si>
  <si>
    <t>FORMACION MI ORGULLO ES CARTAGENA</t>
  </si>
  <si>
    <t>2.3.4599.1000.2021130010242</t>
  </si>
  <si>
    <t>*Se han desarrollado distintas reuniones de gestión y articulación con el fin de generar sentido de pertenencia entre las y los cartageneros. Una de ellas fue ccon la Corporación Turismo Cartagena de Indias, IPCC y la Secretaría del Interior y convivencia ciudadana en aras de concertar la participación de la Escuela de Gobierno en la agenda de la estrategia “Abraza tu plaza”.</t>
  </si>
  <si>
    <t>Conformación de una mesa para promover el orgullo por Cartagena como una marca de ciudad mediante la articulación con diferentes actores del sector académico, económico, social y cultural.</t>
  </si>
  <si>
    <t>Actas de reunión de la mesa de orgullo</t>
  </si>
  <si>
    <t>2021130010242 FORMACION MI ORGULLO ES CARTAGENA</t>
  </si>
  <si>
    <t>CONTRATO DE PRESTACION DE SERVICIOS MINIMA CUANTIA</t>
  </si>
  <si>
    <t>*Se realizó la cuarta Mesa de la Cartageneidad que contó con los diferentes actores público – privados que vienen participando activamente en las acciones tendientes a elevar el orgullo por la ciudad. 
*En la actividad se hizo la socialización del decreto que constituye este espacio de articulación en la ciudad con el objetivo de incrementar el orgullo por Cartagena.</t>
  </si>
  <si>
    <t>Desarrollo de una estrategia pedagógica con enfoque territorial que permita aumentar el conocimiento de los cartageneros y cartageneras sobre su ciudad, y así poder aumentar el sentido de pertenencia por Cartagena.</t>
  </si>
  <si>
    <t>Informes de avances del desarrollo de la estrategia pedagógica</t>
  </si>
  <si>
    <t>*Se han realizado diversas actividades pedagógicas en las que se desarrolla la Cátedra "Mi Orgullo es Cartagena", en instituciones educativas y otros espacios de la ciudad.
*Se llegó a diferentes barrios de la ciudad para elevar el sentido de pertenecía. El arte se vio reflejado a través de murales realizados con el apoyo de las comunidades en el que se expresaron mensajes de cuidado y apropiación</t>
  </si>
  <si>
    <t>Diseño e implementación de una estrategia de comunicación que promueva la transformación de comportamientos de los cartageneros y cartageneras para con su ciudad.</t>
  </si>
  <si>
    <t>*Se ha implementado la estrategia de comunicación, difundiendo a través de redes sociales y medios de comunicación las acciones relevantes al orgullo de la ciudad. Al corte del mes de diciembre se ha tenido un alcance en las publicaciones de 238.831 cartageneros y cartageneras (Entre Instagram y Facebook). Esta cifra se reporta como cantidad lograda en la meta del cuatrienio planteada para el año 2023.</t>
  </si>
  <si>
    <t>AVANCE DEL PROGRAMA YO SOY CARTAGEN</t>
  </si>
  <si>
    <t>EJECUCION PRESUPUESTAL</t>
  </si>
  <si>
    <t>10 - Reducción de las desigualdades
11 - Ciudades y comunidades sostenibles</t>
  </si>
  <si>
    <t>NUESTRA CARTAGENA SOÑADA</t>
  </si>
  <si>
    <t>Número de ciudadanas y ciudadanos participantes en la construcción  del plan estratégico prospectivo para Cartagena 2040</t>
  </si>
  <si>
    <t>Alcanzar la participación de 102.837 ciudadanas y ciudadanos (10%) de la poblacion cartagenera en la construcción de un Plan Estratégico Prospectivo</t>
  </si>
  <si>
    <t>Servicio de integración de la oferta pública</t>
  </si>
  <si>
    <t>Formulación agenda prospectiva de ciudad Nuestra Cartagena Soñada</t>
  </si>
  <si>
    <t>Fortalecer los espacios de participación de la ciudadanía y distintas agremiaciones en la construcción de documentos que apunten a una visión prospectiva de ciudad en el que se integren distintos enfoques y se genere confianza institucional.</t>
  </si>
  <si>
    <t>2021130010238 FORMULACION AGENDA PROSPECTIVA DE CIUDAD NUESTRA CARTAGENA SO?ADA</t>
  </si>
  <si>
    <t>FORMULACION AGENDA PROSPECTIVA DE CIUDAD NUESTRA CARTAGENA SOÑADA</t>
  </si>
  <si>
    <t>2.3.4599.1000.2021130010238</t>
  </si>
  <si>
    <t>*Se continuó con la gestión del proyecto por parte del grupo de profesionales y apoyo a la gestión contratados desde la EGL. Se realizaron gestiones de articulación con diferentes entidades, como Caminos IPS y DADIS.</t>
  </si>
  <si>
    <t>Construcción de documento final de formulación de agenda prospectiva de ciudad.</t>
  </si>
  <si>
    <t>Documento de formulación de agenda prospectiva</t>
  </si>
  <si>
    <t>*Se reporta documento de Escenario de Apuesta de Nuestra Cartagena Soñada al 2040 elaborado en alianza con el PNUD (Programa de las Naciones Unidas para el Desarrollo), donde el equipo de trabajo de la Escuela de Gobierno y Liderazgo estuvo realizando las revisiones pertinentes al proceso y alimentando el documento con diferentes actividades de distintos grupos de valor, para así lograr el producto final.</t>
  </si>
  <si>
    <t>Gestión del conocimiento y sistematización de experiencia.</t>
  </si>
  <si>
    <t>*Se elaboró documento que consolida la sistematización del programa Nuestra Cartagena Soñada durante el cuatrienio 2020-2023.</t>
  </si>
  <si>
    <t>Estrategias pedagógicas de comunicación y movilización social para la agenda.</t>
  </si>
  <si>
    <t>Informes de avance de las estrategias implementadas</t>
  </si>
  <si>
    <t>*Se han llevado a cabo diversas actividades en Instituciones Educativas y otros espacios representativos de la ciudad, donde se desarrollaron talleres formativos acerca de prospectiva territorial. También se aplicaron encuestas para recoger información insumo para la priorización de proyectos a incluir en el documento de agenda prospectiva de ciudad.</t>
  </si>
  <si>
    <t>AVANCE DEL PROGRAMA NUESTRA CARTAGENA SOÑADA</t>
  </si>
  <si>
    <t>4 - Educación de calidad</t>
  </si>
  <si>
    <t>CONÉCTATE CON CARTAGENA</t>
  </si>
  <si>
    <t>Porcentaje de implementacion de la Escuela Virtual  y aplicativo aplicación Cartagena Reporta</t>
  </si>
  <si>
    <t>Implementar las etapas de diseño, montaje y funcionamiento de la Escuela Virtual</t>
  </si>
  <si>
    <t>Desarrollo e implementación de cursos de formación virtual en la Escuela de Gobierno del Distrito de Cartagena de Indias</t>
  </si>
  <si>
    <t>Implementar herramientas digitales para la interacción entre la ciudadanía y las entidades distritales de la ciudad de Cartagena.</t>
  </si>
  <si>
    <t>2021130010241 DESARROLLO E IMPLEMENTACION DE CURSOS DE FORMACION VIRTUAL EN LA ESCUELA DE GOBIERNO DEL DISTRITO DE CARTAGENA DE INDIAS</t>
  </si>
  <si>
    <t>DESARROLLO E IMPLEMENTACION DE CURSOS DE FORMACION VIRTUAL EN LA ESCUELA DE GOBIERNO DEL DISTRITO DE CARTAGENA DE INDIAS</t>
  </si>
  <si>
    <t>2.3.4599.1000.2021130010241</t>
  </si>
  <si>
    <t>*Se han llevado a cabo diferentes reuniones en el marco de la gestión de coordinación y articulación de actividades del proyecto.
*Se realizó la convocatoria al curso 4 Reglas de Oro para mejorar las finanzas y comunicación por las redes sociales.
*Se suscribió convenio con la Universidad Simón Bolívar para el desarollo de 4 cursos virtuales (Inglés básico, emprendimiento e innovación, formulación de proeyectos y contratación básica), para beneficiar a 400 personas.</t>
  </si>
  <si>
    <t>Desarrollo de la plataforma escuela virtual.</t>
  </si>
  <si>
    <t>Informe consolidado del desarrollo de la escuela virtual</t>
  </si>
  <si>
    <t xml:space="preserve">CONVENIO </t>
  </si>
  <si>
    <t>*En el marco del desarrollo de la plataforma de la Escuela Virtual, se han realizado actividades como:
-Implementación del curso 4 Reglas de Oro para las Finanzas.
-Desarrollo y certificación de los 4 cursos con la Unisimón.
-Sistematización de todos los participantes inscritos por convocatoria en los cursos impartidos por la Unisimón.</t>
  </si>
  <si>
    <t>AVANCE DEL PROGRAMACONÉCTATE CON CARTAGENA</t>
  </si>
  <si>
    <t>CARTAGENA INTELIGENTE CON TODOS Y PARA TODOS</t>
  </si>
  <si>
    <t xml:space="preserve">PORCENTAJE CIUDADANOS CARTAGENEROS CONECTADOS ALFABETIZADOS DIGITALMENTE </t>
  </si>
  <si>
    <t>60% DE LOS CIUDADANOS CARTAGENEROS</t>
  </si>
  <si>
    <t xml:space="preserve">JORGE PIEDRAHITA ADUEN </t>
  </si>
  <si>
    <t>Número de premios otorgados</t>
  </si>
  <si>
    <t>N.D.</t>
  </si>
  <si>
    <t>Otorgar 12 Reconocimientos en el concurso sobre Investigaciones del Impacto de la Corrupción en Cartagena</t>
  </si>
  <si>
    <t>NA</t>
  </si>
  <si>
    <t>FORMACIÓN INVESTIGACIÓN PREMIOS JORGE PIEDRAHÍTA ADUÉN</t>
  </si>
  <si>
    <t>Sensibilizar a la ciudadanía en general para realizar procesos de investigación, divulgación y concurso, sobre el impacto de la corrupción en
la ciudad.</t>
  </si>
  <si>
    <t>FORMACION INVESTIGACION PREMIOS JORGE PIEDRAHITA ADUEN</t>
  </si>
  <si>
    <t>2.3.4502.1000.2021130010240</t>
  </si>
  <si>
    <t>NO</t>
  </si>
  <si>
    <t>*Al programa Jorge Piedrahita se le asignó un peso ($1) de presupuesto en el año 2023 con el fin de dejarlo abierto por si durante el año se requeriría ejecutar acciones asociadas al programa, teniendo en cuenta que la meta producto del cuatrienio se cumplió desde el año 2021, con actividades de refuerzo en el 2022. Sin embargo, al cabo de finalizar el año, no se hizo necesario incorporar recursos al proyecto, por lo que se procederá a su cierre.</t>
  </si>
  <si>
    <t>AVANCE DE LAS ACTIVIDADES DEL PROYECTO  A DICIEMBRE 31 DE 2023</t>
  </si>
  <si>
    <t>EJECUCCION PRESUPUESTAL A 31 DE DICIEMBRE DE 2023</t>
  </si>
  <si>
    <t>AVANCE METAS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</si>
</sst>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0;[Red]0"/>
    <numFmt numFmtId="165" formatCode="dd/mm/yy;@"/>
    <numFmt numFmtId="166" formatCode="_-* #,##0_-;\-* #,##0_-;_-* &quot;-&quot;??_-;_-@_-"/>
    <numFmt numFmtId="167" formatCode="#,##0.0000"/>
    <numFmt numFmtId="168" formatCode="#,##0.0"/>
    <numFmt numFmtId="169" formatCode="#,##0.000"/>
  </numFmts>
  <fonts count="18">
    <font>
      <sz val="11"/>
      <color theme="1"/>
      <name val="Calibri"/>
      <family val="2"/>
      <scheme val="minor"/>
    </font>
    <font>
      <b/>
      <sz val="11"/>
      <color theme="1"/>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sz val="11"/>
      <color theme="1"/>
      <name val="Calibri"/>
      <family val="2"/>
      <scheme val="minor"/>
    </font>
    <font>
      <b/>
      <sz val="16"/>
      <color theme="1"/>
      <name val="Arial"/>
      <family val="2"/>
    </font>
    <font>
      <sz val="11"/>
      <name val="Arial"/>
      <family val="2"/>
    </font>
    <font>
      <b/>
      <sz val="11"/>
      <color rgb="FFFF0000"/>
      <name val="Arial"/>
      <family val="2"/>
    </font>
    <font>
      <b/>
      <sz val="11"/>
      <color theme="1" tint="4.9989318521683403E-2"/>
      <name val="Arial"/>
      <family val="2"/>
    </font>
    <font>
      <b/>
      <sz val="9"/>
      <color rgb="FF000000"/>
      <name val="Tahoma"/>
      <family val="2"/>
    </font>
    <font>
      <sz val="9"/>
      <color rgb="FF000000"/>
      <name val="Tahoma"/>
      <family val="2"/>
    </font>
    <font>
      <b/>
      <sz val="20"/>
      <color theme="1"/>
      <name val="Arial"/>
      <family val="2"/>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s>
  <cellStyleXfs count="8">
    <xf numFmtId="0" fontId="0" fillId="0" borderId="0"/>
    <xf numFmtId="0" fontId="7" fillId="2" borderId="0" applyNumberFormat="0" applyBorder="0" applyProtection="0">
      <alignment horizontal="center" vertical="center"/>
    </xf>
    <xf numFmtId="49" fontId="8" fillId="0" borderId="0" applyFill="0" applyBorder="0" applyProtection="0">
      <alignment horizontal="left" vertical="center"/>
    </xf>
    <xf numFmtId="3" fontId="8" fillId="0" borderId="0" applyFill="0" applyBorder="0" applyProtection="0">
      <alignment horizontal="right" vertical="center"/>
    </xf>
    <xf numFmtId="0" fontId="9"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257">
    <xf numFmtId="0" fontId="0" fillId="0" borderId="0" xfId="0"/>
    <xf numFmtId="0" fontId="3" fillId="0" borderId="0" xfId="0" applyFont="1"/>
    <xf numFmtId="0" fontId="4" fillId="0" borderId="0" xfId="0" applyFont="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0" xfId="0" applyNumberFormat="1" applyFont="1" applyAlignment="1">
      <alignment horizontal="center" vertical="center" wrapText="1"/>
    </xf>
    <xf numFmtId="0" fontId="1" fillId="3" borderId="21" xfId="0" applyFont="1" applyFill="1" applyBorder="1" applyAlignment="1">
      <alignment horizontal="center" vertical="center" wrapText="1"/>
    </xf>
    <xf numFmtId="0" fontId="3" fillId="0" borderId="13" xfId="0" applyFont="1" applyBorder="1" applyAlignment="1">
      <alignment horizontal="justify" vertical="center" wrapText="1"/>
    </xf>
    <xf numFmtId="165"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17" fontId="3" fillId="0" borderId="13" xfId="0" applyNumberFormat="1" applyFont="1" applyBorder="1" applyAlignment="1">
      <alignment horizontal="center" vertical="center" wrapText="1"/>
    </xf>
    <xf numFmtId="0" fontId="3" fillId="0" borderId="1" xfId="0" applyFont="1" applyBorder="1" applyAlignment="1">
      <alignment horizontal="justify" vertical="center" wrapText="1"/>
    </xf>
    <xf numFmtId="16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justify" vertical="center" wrapText="1"/>
    </xf>
    <xf numFmtId="165" fontId="3" fillId="0" borderId="14" xfId="0" applyNumberFormat="1" applyFont="1" applyBorder="1" applyAlignment="1">
      <alignment horizontal="center" vertical="center"/>
    </xf>
    <xf numFmtId="14" fontId="3" fillId="0" borderId="14"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 fontId="3" fillId="0" borderId="14"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 fontId="3" fillId="0" borderId="0" xfId="0" applyNumberFormat="1"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42"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1" fontId="3"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3" fillId="0" borderId="0" xfId="0" applyFont="1" applyAlignment="1">
      <alignment horizontal="center"/>
    </xf>
    <xf numFmtId="0" fontId="1" fillId="0" borderId="1" xfId="4" applyFont="1" applyBorder="1" applyAlignment="1">
      <alignment horizontal="left" vertical="center"/>
    </xf>
    <xf numFmtId="9" fontId="3" fillId="0" borderId="13"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0" fontId="1" fillId="0" borderId="1" xfId="0" applyFont="1" applyBorder="1" applyAlignment="1">
      <alignment horizontal="center" vertical="center"/>
    </xf>
    <xf numFmtId="9" fontId="3" fillId="0" borderId="0" xfId="6" applyFont="1" applyAlignment="1">
      <alignment horizontal="center" vertical="center" wrapText="1"/>
    </xf>
    <xf numFmtId="0" fontId="3" fillId="0" borderId="3" xfId="0" applyFont="1" applyBorder="1" applyAlignment="1">
      <alignment horizontal="center" vertical="center" wrapText="1"/>
    </xf>
    <xf numFmtId="10" fontId="3"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0" fontId="12" fillId="0" borderId="29" xfId="0" applyFont="1" applyBorder="1" applyAlignment="1">
      <alignment horizontal="justify" vertical="center" wrapText="1"/>
    </xf>
    <xf numFmtId="0" fontId="4" fillId="0" borderId="29" xfId="0" applyFont="1" applyBorder="1" applyAlignment="1">
      <alignment horizontal="center" vertical="center" wrapText="1"/>
    </xf>
    <xf numFmtId="164" fontId="3" fillId="0" borderId="29" xfId="0" applyNumberFormat="1" applyFont="1" applyBorder="1" applyAlignment="1">
      <alignment horizontal="center" vertical="center" wrapText="1"/>
    </xf>
    <xf numFmtId="0" fontId="4"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3" fillId="0" borderId="29" xfId="0" applyFont="1" applyBorder="1" applyAlignment="1">
      <alignment horizontal="justify" vertical="center" wrapText="1"/>
    </xf>
    <xf numFmtId="166" fontId="3" fillId="0" borderId="29" xfId="5"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66" fontId="3" fillId="0" borderId="3" xfId="5"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0" fontId="3" fillId="0" borderId="27" xfId="0" applyFont="1" applyBorder="1" applyAlignment="1">
      <alignment horizontal="center" vertical="center" wrapText="1"/>
    </xf>
    <xf numFmtId="9" fontId="3" fillId="0" borderId="29" xfId="0" applyNumberFormat="1" applyFont="1" applyBorder="1" applyAlignment="1">
      <alignment horizontal="center" vertical="center" wrapText="1"/>
    </xf>
    <xf numFmtId="166" fontId="3" fillId="0" borderId="3" xfId="5"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26"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9" fontId="3" fillId="0" borderId="34"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4" fillId="0" borderId="34" xfId="0" applyNumberFormat="1" applyFont="1" applyBorder="1" applyAlignment="1">
      <alignment horizontal="center" vertical="center" wrapText="1"/>
    </xf>
    <xf numFmtId="0" fontId="4" fillId="0" borderId="34" xfId="0" applyFont="1" applyBorder="1" applyAlignment="1">
      <alignment horizontal="center" vertical="center" wrapText="1"/>
    </xf>
    <xf numFmtId="164" fontId="3" fillId="0" borderId="34" xfId="0" applyNumberFormat="1" applyFont="1" applyBorder="1" applyAlignment="1">
      <alignment horizontal="center" vertical="center" wrapText="1"/>
    </xf>
    <xf numFmtId="0" fontId="12" fillId="0" borderId="34" xfId="0" applyFont="1" applyBorder="1" applyAlignment="1">
      <alignment horizontal="center" vertical="center" wrapText="1"/>
    </xf>
    <xf numFmtId="1" fontId="12" fillId="0" borderId="34" xfId="0" applyNumberFormat="1" applyFont="1" applyBorder="1" applyAlignment="1">
      <alignment horizontal="center" vertical="center" wrapText="1"/>
    </xf>
    <xf numFmtId="0" fontId="3" fillId="0" borderId="34" xfId="0" applyFont="1" applyBorder="1" applyAlignment="1">
      <alignment horizontal="justify" vertical="center" wrapText="1"/>
    </xf>
    <xf numFmtId="165" fontId="3" fillId="0" borderId="34" xfId="0" applyNumberFormat="1" applyFont="1" applyBorder="1" applyAlignment="1">
      <alignment horizontal="center" vertical="center"/>
    </xf>
    <xf numFmtId="14" fontId="3" fillId="0" borderId="34" xfId="0" applyNumberFormat="1" applyFont="1" applyBorder="1" applyAlignment="1">
      <alignment horizontal="center" vertical="center" wrapText="1"/>
    </xf>
    <xf numFmtId="1" fontId="3" fillId="0" borderId="34" xfId="0" applyNumberFormat="1" applyFont="1" applyBorder="1" applyAlignment="1">
      <alignment horizontal="center" vertical="center" wrapText="1"/>
    </xf>
    <xf numFmtId="166" fontId="3" fillId="0" borderId="34" xfId="5" applyNumberFormat="1" applyFont="1" applyBorder="1" applyAlignment="1">
      <alignment horizontal="center" vertical="center" wrapText="1"/>
    </xf>
    <xf numFmtId="10" fontId="3" fillId="0" borderId="34" xfId="0" applyNumberFormat="1" applyFont="1" applyBorder="1" applyAlignment="1">
      <alignment horizontal="center" vertical="center" wrapText="1"/>
    </xf>
    <xf numFmtId="17" fontId="3" fillId="0" borderId="34"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1" fillId="0" borderId="7" xfId="0" applyFont="1" applyBorder="1" applyAlignment="1">
      <alignment horizontal="center" vertical="center"/>
    </xf>
    <xf numFmtId="9" fontId="4" fillId="0" borderId="3" xfId="6" applyFont="1" applyBorder="1" applyAlignment="1">
      <alignment horizontal="center" vertical="center" wrapText="1"/>
    </xf>
    <xf numFmtId="9" fontId="4" fillId="0" borderId="29" xfId="6" applyFont="1" applyBorder="1" applyAlignment="1">
      <alignment horizontal="center" vertical="center" wrapText="1"/>
    </xf>
    <xf numFmtId="165"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Border="1" applyAlignment="1">
      <alignment horizontal="justify" vertical="center" wrapText="1"/>
    </xf>
    <xf numFmtId="165" fontId="3" fillId="0" borderId="29" xfId="0" applyNumberFormat="1" applyFont="1" applyBorder="1" applyAlignment="1">
      <alignment horizontal="center" vertical="center"/>
    </xf>
    <xf numFmtId="14" fontId="3" fillId="0" borderId="29" xfId="0" applyNumberFormat="1" applyFont="1" applyBorder="1" applyAlignment="1">
      <alignment horizontal="center" vertical="center" wrapText="1"/>
    </xf>
    <xf numFmtId="1" fontId="3" fillId="0" borderId="29" xfId="0" applyNumberFormat="1" applyFont="1" applyBorder="1" applyAlignment="1">
      <alignment horizontal="center" vertical="center" wrapText="1"/>
    </xf>
    <xf numFmtId="0" fontId="3" fillId="0" borderId="6" xfId="0" applyFont="1" applyBorder="1" applyAlignment="1">
      <alignment horizontal="justify" vertical="center" wrapText="1"/>
    </xf>
    <xf numFmtId="9" fontId="3" fillId="0" borderId="1" xfId="6" applyFont="1" applyBorder="1" applyAlignment="1">
      <alignment horizontal="center" vertical="center" wrapText="1"/>
    </xf>
    <xf numFmtId="9" fontId="3" fillId="0" borderId="14" xfId="6" applyFont="1" applyBorder="1" applyAlignment="1">
      <alignment horizontal="center" vertical="center" wrapText="1"/>
    </xf>
    <xf numFmtId="9" fontId="3" fillId="0" borderId="3" xfId="6" applyFont="1" applyBorder="1" applyAlignment="1">
      <alignment horizontal="center" vertical="center" wrapText="1"/>
    </xf>
    <xf numFmtId="9" fontId="1" fillId="0" borderId="3" xfId="6" applyFont="1" applyBorder="1" applyAlignment="1">
      <alignment horizontal="center" vertical="center" wrapText="1"/>
    </xf>
    <xf numFmtId="9" fontId="3" fillId="0" borderId="13" xfId="6" applyFont="1" applyBorder="1" applyAlignment="1">
      <alignment horizontal="center" vertical="center" wrapText="1"/>
    </xf>
    <xf numFmtId="9" fontId="3" fillId="0" borderId="2" xfId="6" applyFont="1" applyBorder="1" applyAlignment="1">
      <alignment horizontal="center" vertical="center" wrapText="1"/>
    </xf>
    <xf numFmtId="44" fontId="1" fillId="0" borderId="3" xfId="7"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3" fontId="14" fillId="6" borderId="40" xfId="0" applyNumberFormat="1" applyFont="1" applyFill="1" applyBorder="1" applyAlignment="1">
      <alignment horizontal="center" vertical="center" wrapText="1"/>
    </xf>
    <xf numFmtId="3" fontId="14" fillId="6" borderId="39" xfId="0" applyNumberFormat="1" applyFont="1" applyFill="1" applyBorder="1" applyAlignment="1">
      <alignment horizontal="center" vertical="center" wrapText="1"/>
    </xf>
    <xf numFmtId="3" fontId="14" fillId="6" borderId="0" xfId="0" applyNumberFormat="1" applyFont="1" applyFill="1" applyAlignment="1">
      <alignment horizontal="center" vertical="center" wrapText="1"/>
    </xf>
    <xf numFmtId="3" fontId="14" fillId="0" borderId="40" xfId="0" applyNumberFormat="1" applyFont="1" applyBorder="1" applyAlignment="1">
      <alignment horizontal="center" vertical="center" wrapText="1"/>
    </xf>
    <xf numFmtId="44" fontId="3" fillId="0" borderId="28" xfId="7" applyFont="1" applyBorder="1" applyAlignment="1">
      <alignment vertical="center" wrapText="1"/>
    </xf>
    <xf numFmtId="44" fontId="3" fillId="0" borderId="3" xfId="7" applyFont="1" applyBorder="1" applyAlignment="1">
      <alignment vertical="center" wrapText="1"/>
    </xf>
    <xf numFmtId="44" fontId="3" fillId="0" borderId="29" xfId="7" applyFont="1" applyBorder="1" applyAlignment="1">
      <alignment vertical="center" wrapText="1"/>
    </xf>
    <xf numFmtId="0" fontId="17" fillId="0" borderId="0" xfId="0" applyFont="1" applyAlignment="1">
      <alignment horizontal="center" vertical="center" wrapText="1"/>
    </xf>
    <xf numFmtId="9" fontId="17" fillId="0" borderId="0" xfId="6" applyFont="1" applyAlignment="1">
      <alignment horizontal="center" vertical="center" wrapText="1"/>
    </xf>
    <xf numFmtId="44" fontId="1" fillId="0" borderId="0" xfId="0" applyNumberFormat="1" applyFont="1" applyAlignment="1">
      <alignment horizontal="center" vertical="center" wrapText="1"/>
    </xf>
    <xf numFmtId="0" fontId="1" fillId="0" borderId="0" xfId="0" applyFont="1" applyAlignment="1">
      <alignment horizontal="center" vertical="center" wrapText="1"/>
    </xf>
    <xf numFmtId="9" fontId="1" fillId="0" borderId="0" xfId="6" applyFont="1" applyAlignment="1">
      <alignment horizontal="center" vertical="center" wrapText="1"/>
    </xf>
    <xf numFmtId="44" fontId="3" fillId="0" borderId="28" xfId="7" applyFont="1" applyBorder="1" applyAlignment="1">
      <alignment horizontal="center" vertical="center" wrapText="1"/>
    </xf>
    <xf numFmtId="44" fontId="3" fillId="0" borderId="3" xfId="7" applyFont="1" applyBorder="1" applyAlignment="1">
      <alignment horizontal="center" vertical="center" wrapText="1"/>
    </xf>
    <xf numFmtId="9" fontId="3" fillId="0" borderId="28" xfId="6" applyFont="1" applyBorder="1" applyAlignment="1">
      <alignment horizontal="center" vertical="center" wrapText="1"/>
    </xf>
    <xf numFmtId="9" fontId="3" fillId="0" borderId="3" xfId="6" applyFont="1" applyBorder="1" applyAlignment="1">
      <alignment horizontal="center" vertical="center" wrapText="1"/>
    </xf>
    <xf numFmtId="9" fontId="1" fillId="6" borderId="38" xfId="6" applyFont="1" applyFill="1" applyBorder="1" applyAlignment="1">
      <alignment horizontal="center" vertical="center" wrapText="1"/>
    </xf>
    <xf numFmtId="9" fontId="1" fillId="6" borderId="39" xfId="6" applyFont="1" applyFill="1" applyBorder="1" applyAlignment="1">
      <alignment horizontal="center" vertical="center" wrapText="1"/>
    </xf>
    <xf numFmtId="168" fontId="4" fillId="0" borderId="28" xfId="0" applyNumberFormat="1" applyFont="1" applyBorder="1" applyAlignment="1">
      <alignment horizontal="center" vertical="center" wrapText="1"/>
    </xf>
    <xf numFmtId="168" fontId="4" fillId="0" borderId="29" xfId="0" applyNumberFormat="1" applyFont="1" applyBorder="1" applyAlignment="1">
      <alignment horizontal="center"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10" fontId="3" fillId="0" borderId="28"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167" fontId="4" fillId="0" borderId="28"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29"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3" fillId="0" borderId="28" xfId="0" applyFont="1" applyBorder="1" applyAlignment="1">
      <alignment horizontal="center" vertical="center" wrapText="1"/>
    </xf>
    <xf numFmtId="166" fontId="3" fillId="0" borderId="28" xfId="5" applyNumberFormat="1" applyFont="1" applyBorder="1" applyAlignment="1">
      <alignment horizontal="center" vertical="center" wrapText="1"/>
    </xf>
    <xf numFmtId="166" fontId="3" fillId="0" borderId="3" xfId="5" applyNumberFormat="1" applyFont="1" applyBorder="1" applyAlignment="1">
      <alignment horizontal="center" vertical="center" wrapText="1"/>
    </xf>
    <xf numFmtId="166" fontId="3" fillId="0" borderId="29" xfId="5"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 xfId="0" applyFont="1" applyBorder="1" applyAlignment="1">
      <alignment horizontal="center" wrapText="1"/>
    </xf>
    <xf numFmtId="0" fontId="1" fillId="4" borderId="20"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164" fontId="3" fillId="0" borderId="28"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0" fontId="12" fillId="0" borderId="28"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29" xfId="0" applyFont="1" applyBorder="1" applyAlignment="1">
      <alignment horizontal="justify" vertical="center" wrapText="1"/>
    </xf>
    <xf numFmtId="1" fontId="12" fillId="0" borderId="28"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29"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17" fontId="3" fillId="0" borderId="21"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66" fontId="3" fillId="0" borderId="28" xfId="5" applyNumberFormat="1" applyFont="1" applyFill="1" applyBorder="1" applyAlignment="1">
      <alignment horizontal="center" vertical="center" wrapText="1"/>
    </xf>
    <xf numFmtId="166" fontId="3" fillId="0" borderId="3" xfId="5" applyNumberFormat="1" applyFont="1" applyFill="1" applyBorder="1" applyAlignment="1">
      <alignment horizontal="center" vertical="center" wrapText="1"/>
    </xf>
    <xf numFmtId="166" fontId="3" fillId="0" borderId="29" xfId="5"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1" fillId="7" borderId="21" xfId="0" applyFont="1" applyFill="1" applyBorder="1" applyAlignment="1">
      <alignment horizontal="center" vertical="center" wrapText="1"/>
    </xf>
    <xf numFmtId="0" fontId="1" fillId="7" borderId="2" xfId="0" applyFont="1" applyFill="1" applyBorder="1" applyAlignment="1">
      <alignment horizontal="center" vertical="center" wrapText="1"/>
    </xf>
    <xf numFmtId="9" fontId="4" fillId="0" borderId="28" xfId="6" applyFont="1" applyBorder="1" applyAlignment="1">
      <alignment horizontal="center" vertical="center" wrapText="1"/>
    </xf>
    <xf numFmtId="9" fontId="4" fillId="0" borderId="3" xfId="6" applyFont="1" applyBorder="1" applyAlignment="1">
      <alignment horizontal="center" vertical="center" wrapText="1"/>
    </xf>
    <xf numFmtId="9" fontId="4" fillId="0" borderId="29" xfId="6" applyFont="1" applyBorder="1" applyAlignment="1">
      <alignment horizontal="center" vertical="center" wrapText="1"/>
    </xf>
    <xf numFmtId="3" fontId="14" fillId="6" borderId="36" xfId="0" applyNumberFormat="1" applyFont="1" applyFill="1" applyBorder="1" applyAlignment="1">
      <alignment horizontal="center" vertical="center" wrapText="1"/>
    </xf>
    <xf numFmtId="3" fontId="14" fillId="6" borderId="35" xfId="0" applyNumberFormat="1" applyFont="1" applyFill="1" applyBorder="1" applyAlignment="1">
      <alignment horizontal="center" vertical="center" wrapText="1"/>
    </xf>
    <xf numFmtId="3" fontId="14" fillId="6" borderId="37" xfId="0" applyNumberFormat="1" applyFont="1" applyFill="1" applyBorder="1" applyAlignment="1">
      <alignment horizontal="center" vertical="center" wrapText="1"/>
    </xf>
    <xf numFmtId="169" fontId="4" fillId="0" borderId="28" xfId="0" applyNumberFormat="1" applyFont="1" applyBorder="1" applyAlignment="1">
      <alignment horizontal="center" vertical="center" wrapText="1"/>
    </xf>
    <xf numFmtId="169" fontId="4" fillId="0" borderId="3"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7" xfId="0" applyFont="1" applyFill="1" applyBorder="1" applyAlignment="1">
      <alignment horizontal="center" vertical="center" wrapText="1"/>
    </xf>
    <xf numFmtId="9" fontId="1" fillId="0" borderId="41" xfId="6" applyFont="1" applyBorder="1" applyAlignment="1">
      <alignment horizontal="center" vertical="center" wrapText="1"/>
    </xf>
    <xf numFmtId="9" fontId="1" fillId="0" borderId="0" xfId="6" applyFont="1" applyBorder="1" applyAlignment="1">
      <alignment horizontal="center" vertical="center" wrapText="1"/>
    </xf>
    <xf numFmtId="3" fontId="14" fillId="6" borderId="41" xfId="0" applyNumberFormat="1" applyFont="1" applyFill="1" applyBorder="1" applyAlignment="1">
      <alignment horizontal="center" vertical="center" wrapText="1"/>
    </xf>
    <xf numFmtId="3" fontId="14" fillId="6" borderId="0" xfId="0" applyNumberFormat="1" applyFont="1" applyFill="1" applyAlignment="1">
      <alignment horizontal="center" vertical="center" wrapText="1"/>
    </xf>
    <xf numFmtId="9" fontId="3" fillId="0" borderId="21" xfId="6" applyFont="1" applyBorder="1" applyAlignment="1">
      <alignment horizontal="center" vertical="center" wrapText="1"/>
    </xf>
    <xf numFmtId="44" fontId="3" fillId="0" borderId="21" xfId="7" applyFont="1" applyBorder="1" applyAlignment="1">
      <alignment horizontal="center" vertical="center" wrapText="1"/>
    </xf>
    <xf numFmtId="44" fontId="1" fillId="6" borderId="38" xfId="7" applyFont="1" applyFill="1" applyBorder="1" applyAlignment="1">
      <alignment horizontal="center" vertical="center" wrapText="1"/>
    </xf>
    <xf numFmtId="44" fontId="1" fillId="6" borderId="39" xfId="7" applyFont="1" applyFill="1" applyBorder="1" applyAlignment="1">
      <alignment horizontal="center" vertical="center" wrapText="1"/>
    </xf>
    <xf numFmtId="44" fontId="3" fillId="0" borderId="29" xfId="7" applyFont="1" applyBorder="1" applyAlignment="1">
      <alignment horizontal="center" vertical="center" wrapText="1"/>
    </xf>
    <xf numFmtId="9" fontId="3" fillId="0" borderId="29" xfId="6" applyFont="1" applyBorder="1" applyAlignment="1">
      <alignment horizontal="center" vertical="center" wrapText="1"/>
    </xf>
    <xf numFmtId="9" fontId="1" fillId="6" borderId="36" xfId="6" applyFont="1" applyFill="1" applyBorder="1" applyAlignment="1">
      <alignment horizontal="center" vertical="center" wrapText="1"/>
    </xf>
    <xf numFmtId="9" fontId="1" fillId="6" borderId="37" xfId="6" applyFont="1" applyFill="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7" builtinId="4"/>
    <cellStyle name="Normal" xfId="0" builtinId="0"/>
    <cellStyle name="Normal 2" xfId="4"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7"/>
  <sheetViews>
    <sheetView tabSelected="1" topLeftCell="O6" zoomScale="60" zoomScaleNormal="60" workbookViewId="0">
      <pane ySplit="3" topLeftCell="A38" activePane="bottomLeft" state="frozen"/>
      <selection pane="bottomLeft" activeCell="AA42" sqref="AA42:AA46"/>
      <selection activeCell="A6" sqref="A6"/>
    </sheetView>
  </sheetViews>
  <sheetFormatPr defaultColWidth="11.42578125" defaultRowHeight="14.25"/>
  <cols>
    <col min="1" max="1" width="17.42578125" style="1" customWidth="1"/>
    <col min="2" max="2" width="26.28515625" style="1" customWidth="1"/>
    <col min="3" max="3" width="26.140625" style="1" customWidth="1"/>
    <col min="4" max="4" width="24.140625" style="1" customWidth="1"/>
    <col min="5" max="5" width="23.28515625" style="1" customWidth="1"/>
    <col min="6" max="6" width="25.42578125" style="1" customWidth="1"/>
    <col min="7" max="7" width="17.42578125" style="1" customWidth="1"/>
    <col min="8" max="8" width="21.7109375" style="1" customWidth="1"/>
    <col min="9" max="9" width="21.42578125" style="1" customWidth="1"/>
    <col min="10" max="10" width="22.140625" style="1" customWidth="1"/>
    <col min="11" max="11" width="21.85546875" style="1" customWidth="1"/>
    <col min="12" max="12" width="17.28515625" style="1" customWidth="1"/>
    <col min="13" max="13" width="17.85546875" style="1" customWidth="1"/>
    <col min="14" max="14" width="23.28515625" style="31" customWidth="1"/>
    <col min="15" max="15" width="15.42578125" style="31" customWidth="1"/>
    <col min="16" max="16" width="17.7109375" style="31" customWidth="1"/>
    <col min="17" max="17" width="22" style="31" customWidth="1"/>
    <col min="18" max="18" width="19.140625" style="31" customWidth="1"/>
    <col min="19" max="19" width="25.42578125" style="32" customWidth="1"/>
    <col min="20" max="20" width="20.28515625" style="33" customWidth="1"/>
    <col min="21" max="27" width="27.42578125" style="33" customWidth="1"/>
    <col min="28" max="28" width="23.28515625" style="32" customWidth="1"/>
    <col min="29" max="29" width="24.7109375" style="2" customWidth="1"/>
    <col min="30" max="30" width="21.7109375" style="3" customWidth="1"/>
    <col min="31" max="31" width="49.7109375" style="34" customWidth="1"/>
    <col min="32" max="32" width="24.140625" style="34" customWidth="1"/>
    <col min="33" max="33" width="29.42578125" style="35" customWidth="1"/>
    <col min="34" max="34" width="22.7109375" style="35" customWidth="1"/>
    <col min="35" max="35" width="52.7109375" style="29" customWidth="1"/>
    <col min="36" max="36" width="28.28515625" style="1" customWidth="1"/>
    <col min="37" max="44" width="25.140625" style="1" customWidth="1"/>
    <col min="45" max="45" width="22.28515625" style="4" customWidth="1"/>
    <col min="46" max="46" width="20.28515625" style="30" customWidth="1"/>
    <col min="47" max="47" width="25.7109375" style="36" customWidth="1"/>
    <col min="48" max="48" width="22.42578125" style="1" customWidth="1"/>
    <col min="49" max="49" width="24.140625" style="1" customWidth="1"/>
    <col min="50" max="50" width="22" style="1" customWidth="1"/>
    <col min="51" max="51" width="23" style="1" customWidth="1"/>
    <col min="52" max="53" width="23.42578125" style="1" customWidth="1"/>
    <col min="54" max="54" width="28.42578125" style="1" customWidth="1"/>
    <col min="55" max="55" width="25" style="1" customWidth="1"/>
    <col min="56" max="56" width="25.42578125" style="1" customWidth="1"/>
    <col min="57" max="65" width="25.7109375" style="1" customWidth="1"/>
    <col min="66" max="66" width="28.28515625" style="1" customWidth="1"/>
    <col min="67" max="67" width="48.42578125" style="1" customWidth="1"/>
    <col min="68" max="68" width="19.42578125" style="1" customWidth="1"/>
    <col min="69" max="69" width="18.85546875" style="1" customWidth="1"/>
    <col min="70" max="70" width="25.42578125" style="1" customWidth="1"/>
    <col min="71" max="71" width="85.42578125" style="1" customWidth="1"/>
    <col min="72" max="72" width="33.7109375" style="1" customWidth="1"/>
    <col min="73" max="73" width="29.28515625" style="1" customWidth="1"/>
    <col min="74" max="16384" width="11.42578125" style="1"/>
  </cols>
  <sheetData>
    <row r="1" spans="1:73" ht="29.25" customHeight="1">
      <c r="B1" s="180" t="s">
        <v>0</v>
      </c>
      <c r="C1" s="180"/>
      <c r="D1" s="177" t="s">
        <v>1</v>
      </c>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9"/>
      <c r="BO1" s="37" t="s">
        <v>2</v>
      </c>
    </row>
    <row r="2" spans="1:73" ht="30" customHeight="1">
      <c r="B2" s="180"/>
      <c r="C2" s="180"/>
      <c r="D2" s="177" t="s">
        <v>3</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9"/>
      <c r="BO2" s="37" t="s">
        <v>4</v>
      </c>
    </row>
    <row r="3" spans="1:73" ht="30.75" customHeight="1">
      <c r="B3" s="180"/>
      <c r="C3" s="180"/>
      <c r="D3" s="177" t="s">
        <v>5</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9"/>
      <c r="BO3" s="37" t="s">
        <v>6</v>
      </c>
    </row>
    <row r="4" spans="1:73" ht="24.75" customHeight="1">
      <c r="B4" s="180"/>
      <c r="C4" s="180"/>
      <c r="D4" s="177" t="s">
        <v>7</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9"/>
      <c r="BO4" s="37" t="s">
        <v>8</v>
      </c>
    </row>
    <row r="5" spans="1:73" ht="27" customHeight="1">
      <c r="B5" s="174" t="s">
        <v>9</v>
      </c>
      <c r="C5" s="174"/>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6"/>
    </row>
    <row r="6" spans="1:73" ht="30.75" customHeight="1" thickBot="1">
      <c r="A6" s="155" t="s">
        <v>10</v>
      </c>
      <c r="B6" s="155"/>
      <c r="C6" s="155"/>
      <c r="D6" s="155"/>
      <c r="E6" s="155"/>
      <c r="F6" s="155"/>
      <c r="G6" s="155"/>
      <c r="H6" s="155"/>
      <c r="I6" s="155"/>
      <c r="J6" s="155"/>
      <c r="K6" s="155"/>
      <c r="L6" s="155"/>
      <c r="M6" s="155"/>
      <c r="N6" s="155"/>
      <c r="O6" s="155"/>
      <c r="P6" s="155"/>
      <c r="Q6" s="155"/>
      <c r="R6" s="155"/>
      <c r="S6" s="155"/>
      <c r="T6" s="155"/>
      <c r="U6" s="41" t="s">
        <v>11</v>
      </c>
      <c r="V6" s="41" t="s">
        <v>11</v>
      </c>
      <c r="W6" s="41" t="s">
        <v>11</v>
      </c>
      <c r="X6" s="41" t="s">
        <v>11</v>
      </c>
      <c r="Y6" s="80"/>
      <c r="Z6" s="80"/>
      <c r="AA6" s="80"/>
      <c r="AB6" s="156" t="s">
        <v>12</v>
      </c>
      <c r="AC6" s="156"/>
      <c r="AD6" s="156"/>
      <c r="AE6" s="157"/>
      <c r="AF6" s="160" t="s">
        <v>13</v>
      </c>
      <c r="AG6" s="161"/>
      <c r="AH6" s="161"/>
      <c r="AI6" s="161"/>
      <c r="AJ6" s="161"/>
      <c r="AK6" s="161"/>
      <c r="AL6" s="161"/>
      <c r="AM6" s="161"/>
      <c r="AN6" s="161"/>
      <c r="AO6" s="161"/>
      <c r="AP6" s="161"/>
      <c r="AQ6" s="161"/>
      <c r="AR6" s="161"/>
      <c r="AS6" s="161"/>
      <c r="AT6" s="161"/>
      <c r="AU6" s="161"/>
      <c r="AV6" s="162"/>
      <c r="AW6" s="158" t="s">
        <v>14</v>
      </c>
      <c r="AX6" s="159"/>
      <c r="AY6" s="159"/>
      <c r="AZ6" s="159"/>
      <c r="BA6" s="159"/>
      <c r="BB6" s="163" t="s">
        <v>15</v>
      </c>
      <c r="BC6" s="163"/>
      <c r="BD6" s="163"/>
      <c r="BE6" s="163"/>
      <c r="BF6" s="163"/>
      <c r="BG6" s="163"/>
      <c r="BH6" s="163"/>
      <c r="BI6" s="163"/>
      <c r="BJ6" s="163"/>
      <c r="BK6" s="163"/>
      <c r="BL6" s="163"/>
      <c r="BM6" s="163"/>
      <c r="BN6" s="163"/>
      <c r="BO6" s="163"/>
      <c r="BP6" s="163"/>
      <c r="BQ6" s="163"/>
      <c r="BR6" s="163"/>
      <c r="BS6" s="163"/>
      <c r="BT6" s="150" t="s">
        <v>16</v>
      </c>
      <c r="BU6" s="150"/>
    </row>
    <row r="7" spans="1:73" ht="96" customHeight="1">
      <c r="A7" s="151" t="s">
        <v>17</v>
      </c>
      <c r="B7" s="181" t="s">
        <v>18</v>
      </c>
      <c r="C7" s="181" t="s">
        <v>19</v>
      </c>
      <c r="D7" s="181" t="s">
        <v>20</v>
      </c>
      <c r="E7" s="181" t="s">
        <v>21</v>
      </c>
      <c r="F7" s="181" t="s">
        <v>22</v>
      </c>
      <c r="G7" s="186" t="s">
        <v>23</v>
      </c>
      <c r="H7" s="186" t="s">
        <v>24</v>
      </c>
      <c r="I7" s="186" t="s">
        <v>25</v>
      </c>
      <c r="J7" s="181" t="s">
        <v>26</v>
      </c>
      <c r="K7" s="181" t="s">
        <v>27</v>
      </c>
      <c r="L7" s="181" t="s">
        <v>28</v>
      </c>
      <c r="M7" s="181" t="s">
        <v>29</v>
      </c>
      <c r="N7" s="181" t="s">
        <v>30</v>
      </c>
      <c r="O7" s="186" t="s">
        <v>31</v>
      </c>
      <c r="P7" s="186"/>
      <c r="Q7" s="173" t="s">
        <v>32</v>
      </c>
      <c r="R7" s="171" t="s">
        <v>33</v>
      </c>
      <c r="S7" s="171" t="s">
        <v>34</v>
      </c>
      <c r="T7" s="171" t="s">
        <v>35</v>
      </c>
      <c r="U7" s="133" t="s">
        <v>36</v>
      </c>
      <c r="V7" s="133" t="s">
        <v>37</v>
      </c>
      <c r="W7" s="133" t="s">
        <v>38</v>
      </c>
      <c r="X7" s="133" t="s">
        <v>39</v>
      </c>
      <c r="Y7" s="229" t="s">
        <v>40</v>
      </c>
      <c r="Z7" s="229" t="s">
        <v>41</v>
      </c>
      <c r="AA7" s="229" t="s">
        <v>42</v>
      </c>
      <c r="AB7" s="153" t="s">
        <v>43</v>
      </c>
      <c r="AC7" s="153" t="s">
        <v>44</v>
      </c>
      <c r="AD7" s="153" t="s">
        <v>45</v>
      </c>
      <c r="AE7" s="153" t="s">
        <v>46</v>
      </c>
      <c r="AF7" s="171" t="s">
        <v>47</v>
      </c>
      <c r="AG7" s="171" t="s">
        <v>48</v>
      </c>
      <c r="AH7" s="171" t="s">
        <v>49</v>
      </c>
      <c r="AI7" s="172" t="s">
        <v>50</v>
      </c>
      <c r="AJ7" s="172" t="s">
        <v>51</v>
      </c>
      <c r="AK7" s="172" t="s">
        <v>52</v>
      </c>
      <c r="AL7" s="124" t="s">
        <v>53</v>
      </c>
      <c r="AM7" s="240" t="s">
        <v>54</v>
      </c>
      <c r="AN7" s="240" t="s">
        <v>55</v>
      </c>
      <c r="AO7" s="240" t="s">
        <v>56</v>
      </c>
      <c r="AP7" s="240" t="s">
        <v>57</v>
      </c>
      <c r="AQ7" s="240" t="s">
        <v>58</v>
      </c>
      <c r="AR7" s="240" t="s">
        <v>59</v>
      </c>
      <c r="AS7" s="172" t="s">
        <v>60</v>
      </c>
      <c r="AT7" s="172" t="s">
        <v>61</v>
      </c>
      <c r="AU7" s="172" t="s">
        <v>62</v>
      </c>
      <c r="AV7" s="185" t="s">
        <v>63</v>
      </c>
      <c r="AW7" s="185" t="s">
        <v>64</v>
      </c>
      <c r="AX7" s="185" t="s">
        <v>65</v>
      </c>
      <c r="AY7" s="185" t="s">
        <v>66</v>
      </c>
      <c r="AZ7" s="185" t="s">
        <v>67</v>
      </c>
      <c r="BA7" s="185" t="s">
        <v>68</v>
      </c>
      <c r="BB7" s="185" t="s">
        <v>69</v>
      </c>
      <c r="BC7" s="185" t="s">
        <v>70</v>
      </c>
      <c r="BD7" s="185" t="s">
        <v>71</v>
      </c>
      <c r="BE7" s="183" t="s">
        <v>72</v>
      </c>
      <c r="BF7" s="126" t="s">
        <v>73</v>
      </c>
      <c r="BG7" s="126" t="s">
        <v>74</v>
      </c>
      <c r="BH7" s="126" t="s">
        <v>75</v>
      </c>
      <c r="BI7" s="126" t="s">
        <v>76</v>
      </c>
      <c r="BJ7" s="126" t="s">
        <v>77</v>
      </c>
      <c r="BK7" s="126" t="s">
        <v>78</v>
      </c>
      <c r="BL7" s="126" t="s">
        <v>79</v>
      </c>
      <c r="BM7" s="126" t="s">
        <v>80</v>
      </c>
      <c r="BN7" s="166" t="s">
        <v>81</v>
      </c>
      <c r="BO7" s="164" t="s">
        <v>82</v>
      </c>
      <c r="BP7" s="166" t="s">
        <v>83</v>
      </c>
      <c r="BQ7" s="164" t="s">
        <v>84</v>
      </c>
      <c r="BR7" s="168" t="s">
        <v>85</v>
      </c>
      <c r="BS7" s="170" t="s">
        <v>86</v>
      </c>
      <c r="BT7" s="148" t="s">
        <v>87</v>
      </c>
      <c r="BU7" s="148" t="s">
        <v>88</v>
      </c>
    </row>
    <row r="8" spans="1:73" ht="78.75" customHeight="1" thickBot="1">
      <c r="A8" s="152"/>
      <c r="B8" s="182"/>
      <c r="C8" s="182"/>
      <c r="D8" s="182"/>
      <c r="E8" s="182"/>
      <c r="F8" s="182"/>
      <c r="G8" s="187"/>
      <c r="H8" s="187"/>
      <c r="I8" s="187"/>
      <c r="J8" s="182"/>
      <c r="K8" s="182"/>
      <c r="L8" s="182"/>
      <c r="M8" s="182"/>
      <c r="N8" s="182"/>
      <c r="O8" s="7" t="s">
        <v>89</v>
      </c>
      <c r="P8" s="7" t="s">
        <v>90</v>
      </c>
      <c r="Q8" s="173"/>
      <c r="R8" s="171"/>
      <c r="S8" s="171"/>
      <c r="T8" s="171"/>
      <c r="U8" s="134"/>
      <c r="V8" s="134"/>
      <c r="W8" s="134"/>
      <c r="X8" s="134"/>
      <c r="Y8" s="230"/>
      <c r="Z8" s="230"/>
      <c r="AA8" s="230"/>
      <c r="AB8" s="154"/>
      <c r="AC8" s="154"/>
      <c r="AD8" s="154"/>
      <c r="AE8" s="154"/>
      <c r="AF8" s="171"/>
      <c r="AG8" s="171"/>
      <c r="AH8" s="171"/>
      <c r="AI8" s="172"/>
      <c r="AJ8" s="172"/>
      <c r="AK8" s="172"/>
      <c r="AL8" s="125"/>
      <c r="AM8" s="241"/>
      <c r="AN8" s="241"/>
      <c r="AO8" s="241"/>
      <c r="AP8" s="241"/>
      <c r="AQ8" s="241"/>
      <c r="AR8" s="241"/>
      <c r="AS8" s="172"/>
      <c r="AT8" s="172"/>
      <c r="AU8" s="172"/>
      <c r="AV8" s="185"/>
      <c r="AW8" s="185"/>
      <c r="AX8" s="185"/>
      <c r="AY8" s="185"/>
      <c r="AZ8" s="185"/>
      <c r="BA8" s="185"/>
      <c r="BB8" s="185"/>
      <c r="BC8" s="185"/>
      <c r="BD8" s="185"/>
      <c r="BE8" s="184"/>
      <c r="BF8" s="127"/>
      <c r="BG8" s="127"/>
      <c r="BH8" s="127"/>
      <c r="BI8" s="127"/>
      <c r="BJ8" s="127"/>
      <c r="BK8" s="127"/>
      <c r="BL8" s="127"/>
      <c r="BM8" s="127"/>
      <c r="BN8" s="167"/>
      <c r="BO8" s="165"/>
      <c r="BP8" s="167"/>
      <c r="BQ8" s="165"/>
      <c r="BR8" s="169"/>
      <c r="BS8" s="170"/>
      <c r="BT8" s="149"/>
      <c r="BU8" s="149"/>
    </row>
    <row r="9" spans="1:73" s="4" customFormat="1" ht="149.25" customHeight="1">
      <c r="A9" s="203" t="s">
        <v>91</v>
      </c>
      <c r="B9" s="144" t="s">
        <v>92</v>
      </c>
      <c r="C9" s="144" t="s">
        <v>93</v>
      </c>
      <c r="D9" s="144" t="s">
        <v>94</v>
      </c>
      <c r="E9" s="144">
        <v>0</v>
      </c>
      <c r="F9" s="144" t="s">
        <v>95</v>
      </c>
      <c r="G9" s="200">
        <v>1</v>
      </c>
      <c r="H9" s="144" t="s">
        <v>96</v>
      </c>
      <c r="I9" s="200">
        <v>0.25</v>
      </c>
      <c r="J9" s="144" t="s">
        <v>97</v>
      </c>
      <c r="K9" s="144" t="s">
        <v>98</v>
      </c>
      <c r="L9" s="144" t="s">
        <v>99</v>
      </c>
      <c r="M9" s="144">
        <v>738</v>
      </c>
      <c r="N9" s="144" t="s">
        <v>100</v>
      </c>
      <c r="O9" s="144"/>
      <c r="P9" s="144" t="s">
        <v>101</v>
      </c>
      <c r="Q9" s="144" t="s">
        <v>102</v>
      </c>
      <c r="R9" s="197">
        <v>1054</v>
      </c>
      <c r="S9" s="137">
        <v>1070</v>
      </c>
      <c r="T9" s="137">
        <v>8599</v>
      </c>
      <c r="U9" s="135">
        <v>222</v>
      </c>
      <c r="V9" s="135">
        <v>601</v>
      </c>
      <c r="W9" s="135">
        <v>872</v>
      </c>
      <c r="X9" s="135">
        <v>1754</v>
      </c>
      <c r="Y9" s="98"/>
      <c r="Z9" s="81"/>
      <c r="AA9" s="81"/>
      <c r="AB9" s="206" t="s">
        <v>103</v>
      </c>
      <c r="AC9" s="206"/>
      <c r="AD9" s="188" t="s">
        <v>104</v>
      </c>
      <c r="AE9" s="191" t="s">
        <v>105</v>
      </c>
      <c r="AF9" s="141" t="s">
        <v>106</v>
      </c>
      <c r="AG9" s="194">
        <v>2021130010232</v>
      </c>
      <c r="AH9" s="141" t="s">
        <v>107</v>
      </c>
      <c r="AI9" s="8" t="s">
        <v>108</v>
      </c>
      <c r="AJ9" s="12" t="s">
        <v>109</v>
      </c>
      <c r="AK9" s="12">
        <v>12</v>
      </c>
      <c r="AL9" s="12">
        <v>12</v>
      </c>
      <c r="AM9" s="38">
        <v>1</v>
      </c>
      <c r="AN9" s="38"/>
      <c r="AO9" s="200" t="s">
        <v>110</v>
      </c>
      <c r="AP9" s="116">
        <v>200000000</v>
      </c>
      <c r="AQ9" s="108"/>
      <c r="AR9" s="118">
        <f>AQ10/AP9</f>
        <v>0.78067500000000001</v>
      </c>
      <c r="AS9" s="38">
        <v>0.3</v>
      </c>
      <c r="AT9" s="9">
        <v>44927</v>
      </c>
      <c r="AU9" s="10">
        <v>45291</v>
      </c>
      <c r="AV9" s="11">
        <f>+AU9-AT9</f>
        <v>364</v>
      </c>
      <c r="AW9" s="218">
        <v>1070</v>
      </c>
      <c r="AX9" s="221">
        <v>872</v>
      </c>
      <c r="AY9" s="221" t="s">
        <v>111</v>
      </c>
      <c r="AZ9" s="221" t="s">
        <v>112</v>
      </c>
      <c r="BA9" s="144" t="s">
        <v>113</v>
      </c>
      <c r="BB9" s="145">
        <v>200000000</v>
      </c>
      <c r="BC9" s="144" t="s">
        <v>114</v>
      </c>
      <c r="BD9" s="144" t="s">
        <v>115</v>
      </c>
      <c r="BE9" s="131" t="s">
        <v>116</v>
      </c>
      <c r="BF9" s="128">
        <v>0.33600000000000002</v>
      </c>
      <c r="BG9" s="128">
        <v>0.57569999999999999</v>
      </c>
      <c r="BH9" s="128">
        <v>0.98570000000000002</v>
      </c>
      <c r="BI9" s="128">
        <v>0.98570000000000002</v>
      </c>
      <c r="BJ9" s="128">
        <v>6.3E-2</v>
      </c>
      <c r="BK9" s="128">
        <v>0.27189999999999998</v>
      </c>
      <c r="BL9" s="128">
        <v>0.39789999999999998</v>
      </c>
      <c r="BM9" s="128">
        <v>0.98570000000000002</v>
      </c>
      <c r="BN9" s="12" t="s">
        <v>117</v>
      </c>
      <c r="BO9" s="12" t="s">
        <v>118</v>
      </c>
      <c r="BP9" s="12" t="s">
        <v>119</v>
      </c>
      <c r="BQ9" s="12" t="s">
        <v>114</v>
      </c>
      <c r="BR9" s="13">
        <v>44927</v>
      </c>
      <c r="BS9" s="8" t="s">
        <v>120</v>
      </c>
      <c r="BT9" s="223" t="s">
        <v>121</v>
      </c>
      <c r="BU9" s="226" t="s">
        <v>122</v>
      </c>
    </row>
    <row r="10" spans="1:73" s="4" customFormat="1" ht="145.5" customHeight="1">
      <c r="A10" s="204"/>
      <c r="B10" s="131"/>
      <c r="C10" s="131"/>
      <c r="D10" s="131"/>
      <c r="E10" s="131"/>
      <c r="F10" s="131"/>
      <c r="G10" s="201"/>
      <c r="H10" s="131"/>
      <c r="I10" s="201"/>
      <c r="J10" s="131"/>
      <c r="K10" s="131"/>
      <c r="L10" s="131"/>
      <c r="M10" s="131"/>
      <c r="N10" s="131"/>
      <c r="O10" s="131"/>
      <c r="P10" s="131"/>
      <c r="Q10" s="131"/>
      <c r="R10" s="198"/>
      <c r="S10" s="135"/>
      <c r="T10" s="135"/>
      <c r="U10" s="135"/>
      <c r="V10" s="135"/>
      <c r="W10" s="135"/>
      <c r="X10" s="135"/>
      <c r="Y10" s="98">
        <f>X9</f>
        <v>1754</v>
      </c>
      <c r="Z10" s="81">
        <v>1</v>
      </c>
      <c r="AA10" s="81">
        <v>1</v>
      </c>
      <c r="AB10" s="207"/>
      <c r="AC10" s="207"/>
      <c r="AD10" s="189"/>
      <c r="AE10" s="192"/>
      <c r="AF10" s="142"/>
      <c r="AG10" s="195"/>
      <c r="AH10" s="142"/>
      <c r="AI10" s="14" t="s">
        <v>123</v>
      </c>
      <c r="AJ10" s="5" t="s">
        <v>124</v>
      </c>
      <c r="AK10" s="5">
        <v>25</v>
      </c>
      <c r="AL10" s="5">
        <v>49</v>
      </c>
      <c r="AM10" s="91">
        <v>1</v>
      </c>
      <c r="AN10" s="91"/>
      <c r="AO10" s="201"/>
      <c r="AP10" s="117"/>
      <c r="AQ10" s="109">
        <f>156135000</f>
        <v>156135000</v>
      </c>
      <c r="AR10" s="119"/>
      <c r="AS10" s="39">
        <v>0.4</v>
      </c>
      <c r="AT10" s="15">
        <v>44958</v>
      </c>
      <c r="AU10" s="16">
        <v>45291</v>
      </c>
      <c r="AV10" s="17">
        <f t="shared" ref="AV10:AV12" si="0">+AU10-AT10</f>
        <v>333</v>
      </c>
      <c r="AW10" s="219"/>
      <c r="AX10" s="148"/>
      <c r="AY10" s="148"/>
      <c r="AZ10" s="148"/>
      <c r="BA10" s="131"/>
      <c r="BB10" s="146"/>
      <c r="BC10" s="131"/>
      <c r="BD10" s="131"/>
      <c r="BE10" s="131"/>
      <c r="BF10" s="129"/>
      <c r="BG10" s="129"/>
      <c r="BH10" s="129"/>
      <c r="BI10" s="129"/>
      <c r="BJ10" s="131"/>
      <c r="BK10" s="131"/>
      <c r="BL10" s="131"/>
      <c r="BM10" s="131"/>
      <c r="BN10" s="5" t="s">
        <v>117</v>
      </c>
      <c r="BO10" s="5" t="s">
        <v>125</v>
      </c>
      <c r="BP10" s="5" t="s">
        <v>119</v>
      </c>
      <c r="BQ10" s="5" t="s">
        <v>114</v>
      </c>
      <c r="BR10" s="18">
        <v>44986</v>
      </c>
      <c r="BS10" s="14" t="s">
        <v>126</v>
      </c>
      <c r="BT10" s="224"/>
      <c r="BU10" s="227"/>
    </row>
    <row r="11" spans="1:73" s="4" customFormat="1" ht="61.5" customHeight="1">
      <c r="A11" s="204"/>
      <c r="B11" s="131"/>
      <c r="C11" s="131"/>
      <c r="D11" s="131"/>
      <c r="E11" s="131"/>
      <c r="F11" s="131"/>
      <c r="G11" s="201"/>
      <c r="H11" s="131"/>
      <c r="I11" s="201"/>
      <c r="J11" s="131"/>
      <c r="K11" s="131"/>
      <c r="L11" s="131"/>
      <c r="M11" s="131"/>
      <c r="N11" s="131"/>
      <c r="O11" s="131"/>
      <c r="P11" s="131"/>
      <c r="Q11" s="131"/>
      <c r="R11" s="198"/>
      <c r="S11" s="135"/>
      <c r="T11" s="135"/>
      <c r="U11" s="135"/>
      <c r="V11" s="135"/>
      <c r="W11" s="135"/>
      <c r="X11" s="135"/>
      <c r="Y11" s="98"/>
      <c r="Z11" s="81"/>
      <c r="AA11" s="81"/>
      <c r="AB11" s="207"/>
      <c r="AC11" s="207"/>
      <c r="AD11" s="189"/>
      <c r="AE11" s="192"/>
      <c r="AF11" s="142"/>
      <c r="AG11" s="195"/>
      <c r="AH11" s="142"/>
      <c r="AI11" s="14" t="s">
        <v>127</v>
      </c>
      <c r="AJ11" s="5" t="s">
        <v>128</v>
      </c>
      <c r="AK11" s="5">
        <v>1</v>
      </c>
      <c r="AL11" s="5">
        <v>1</v>
      </c>
      <c r="AM11" s="91">
        <v>1</v>
      </c>
      <c r="AN11" s="91"/>
      <c r="AO11" s="201"/>
      <c r="AP11" s="117"/>
      <c r="AQ11" s="109"/>
      <c r="AR11" s="119"/>
      <c r="AS11" s="39">
        <v>0.2</v>
      </c>
      <c r="AT11" s="15">
        <v>45017</v>
      </c>
      <c r="AU11" s="16">
        <v>45291</v>
      </c>
      <c r="AV11" s="17">
        <f t="shared" si="0"/>
        <v>274</v>
      </c>
      <c r="AW11" s="219"/>
      <c r="AX11" s="148"/>
      <c r="AY11" s="148"/>
      <c r="AZ11" s="148"/>
      <c r="BA11" s="131"/>
      <c r="BB11" s="146"/>
      <c r="BC11" s="131"/>
      <c r="BD11" s="131"/>
      <c r="BE11" s="131"/>
      <c r="BF11" s="129"/>
      <c r="BG11" s="129"/>
      <c r="BH11" s="129"/>
      <c r="BI11" s="129"/>
      <c r="BJ11" s="131"/>
      <c r="BK11" s="131"/>
      <c r="BL11" s="131"/>
      <c r="BM11" s="131"/>
      <c r="BN11" s="5" t="s">
        <v>117</v>
      </c>
      <c r="BO11" s="5" t="s">
        <v>129</v>
      </c>
      <c r="BP11" s="5" t="s">
        <v>130</v>
      </c>
      <c r="BQ11" s="5" t="s">
        <v>114</v>
      </c>
      <c r="BR11" s="18">
        <v>44986</v>
      </c>
      <c r="BS11" s="14" t="s">
        <v>131</v>
      </c>
      <c r="BT11" s="224"/>
      <c r="BU11" s="227"/>
    </row>
    <row r="12" spans="1:73" s="4" customFormat="1" ht="47.25" customHeight="1" thickBot="1">
      <c r="A12" s="205"/>
      <c r="B12" s="132"/>
      <c r="C12" s="132"/>
      <c r="D12" s="132"/>
      <c r="E12" s="132"/>
      <c r="F12" s="132"/>
      <c r="G12" s="202"/>
      <c r="H12" s="132"/>
      <c r="I12" s="202"/>
      <c r="J12" s="132"/>
      <c r="K12" s="132"/>
      <c r="L12" s="132"/>
      <c r="M12" s="132"/>
      <c r="N12" s="132"/>
      <c r="O12" s="132"/>
      <c r="P12" s="132"/>
      <c r="Q12" s="132"/>
      <c r="R12" s="199"/>
      <c r="S12" s="136"/>
      <c r="T12" s="136"/>
      <c r="U12" s="136"/>
      <c r="V12" s="136"/>
      <c r="W12" s="136"/>
      <c r="X12" s="136"/>
      <c r="Y12" s="99"/>
      <c r="Z12" s="82"/>
      <c r="AA12" s="82"/>
      <c r="AB12" s="208"/>
      <c r="AC12" s="208"/>
      <c r="AD12" s="190"/>
      <c r="AE12" s="193"/>
      <c r="AF12" s="143"/>
      <c r="AG12" s="196"/>
      <c r="AH12" s="143"/>
      <c r="AI12" s="20" t="s">
        <v>132</v>
      </c>
      <c r="AJ12" s="24" t="s">
        <v>133</v>
      </c>
      <c r="AK12" s="24">
        <v>1</v>
      </c>
      <c r="AL12" s="24">
        <v>1</v>
      </c>
      <c r="AM12" s="92">
        <v>1</v>
      </c>
      <c r="AN12" s="92"/>
      <c r="AO12" s="202"/>
      <c r="AP12" s="253"/>
      <c r="AQ12" s="110"/>
      <c r="AR12" s="254"/>
      <c r="AS12" s="40">
        <v>0.1</v>
      </c>
      <c r="AT12" s="21">
        <v>45078</v>
      </c>
      <c r="AU12" s="22">
        <v>45291</v>
      </c>
      <c r="AV12" s="23">
        <f t="shared" si="0"/>
        <v>213</v>
      </c>
      <c r="AW12" s="220"/>
      <c r="AX12" s="222"/>
      <c r="AY12" s="222"/>
      <c r="AZ12" s="222"/>
      <c r="BA12" s="132"/>
      <c r="BB12" s="147"/>
      <c r="BC12" s="132"/>
      <c r="BD12" s="132"/>
      <c r="BE12" s="132"/>
      <c r="BF12" s="130"/>
      <c r="BG12" s="130"/>
      <c r="BH12" s="130"/>
      <c r="BI12" s="130"/>
      <c r="BJ12" s="132"/>
      <c r="BK12" s="132"/>
      <c r="BL12" s="132"/>
      <c r="BM12" s="132"/>
      <c r="BN12" s="24" t="s">
        <v>117</v>
      </c>
      <c r="BO12" s="24" t="s">
        <v>125</v>
      </c>
      <c r="BP12" s="24" t="s">
        <v>119</v>
      </c>
      <c r="BQ12" s="24" t="s">
        <v>114</v>
      </c>
      <c r="BR12" s="25">
        <v>44986</v>
      </c>
      <c r="BS12" s="20" t="s">
        <v>134</v>
      </c>
      <c r="BT12" s="224"/>
      <c r="BU12" s="227"/>
    </row>
    <row r="13" spans="1:73" s="4" customFormat="1" ht="47.25" customHeight="1" thickBot="1">
      <c r="A13" s="61"/>
      <c r="B13" s="43"/>
      <c r="C13" s="43"/>
      <c r="D13" s="43"/>
      <c r="E13" s="43"/>
      <c r="F13" s="43"/>
      <c r="G13" s="62"/>
      <c r="H13" s="43"/>
      <c r="I13" s="62"/>
      <c r="J13" s="43"/>
      <c r="K13" s="43"/>
      <c r="L13" s="43"/>
      <c r="M13" s="43"/>
      <c r="N13" s="43"/>
      <c r="O13" s="43"/>
      <c r="P13" s="43"/>
      <c r="Q13" s="43"/>
      <c r="R13" s="60"/>
      <c r="S13" s="234" t="s">
        <v>135</v>
      </c>
      <c r="T13" s="235"/>
      <c r="U13" s="235"/>
      <c r="V13" s="235"/>
      <c r="W13" s="235"/>
      <c r="X13" s="236"/>
      <c r="Y13" s="107"/>
      <c r="Z13" s="81">
        <f>Z10</f>
        <v>1</v>
      </c>
      <c r="AA13" s="81">
        <f>AA10</f>
        <v>1</v>
      </c>
      <c r="AB13" s="49"/>
      <c r="AC13" s="49"/>
      <c r="AD13" s="50"/>
      <c r="AE13" s="45"/>
      <c r="AF13" s="242" t="s">
        <v>136</v>
      </c>
      <c r="AG13" s="243"/>
      <c r="AH13" s="243"/>
      <c r="AI13" s="243"/>
      <c r="AJ13" s="243"/>
      <c r="AK13" s="243"/>
      <c r="AL13" s="244"/>
      <c r="AM13" s="94">
        <f>SUM(AM12+AM11+AM10+AM9)/(4)</f>
        <v>1</v>
      </c>
      <c r="AN13" s="255" t="s">
        <v>137</v>
      </c>
      <c r="AO13" s="256"/>
      <c r="AP13" s="97">
        <v>200000000</v>
      </c>
      <c r="AQ13" s="97">
        <f>AQ10</f>
        <v>156135000</v>
      </c>
      <c r="AR13" s="94">
        <f>AQ13/AP13</f>
        <v>0.78067500000000001</v>
      </c>
      <c r="AS13" s="62"/>
      <c r="AT13" s="83"/>
      <c r="AU13" s="84"/>
      <c r="AV13" s="85"/>
      <c r="AW13" s="60"/>
      <c r="AX13" s="43"/>
      <c r="AY13" s="43"/>
      <c r="AZ13" s="43"/>
      <c r="BA13" s="43"/>
      <c r="BB13" s="55"/>
      <c r="BC13" s="43"/>
      <c r="BD13" s="43"/>
      <c r="BE13" s="43"/>
      <c r="BF13" s="44"/>
      <c r="BG13" s="44"/>
      <c r="BH13" s="44"/>
      <c r="BI13" s="44"/>
      <c r="BJ13" s="43"/>
      <c r="BK13" s="43"/>
      <c r="BL13" s="43"/>
      <c r="BM13" s="43"/>
      <c r="BN13" s="43"/>
      <c r="BO13" s="43"/>
      <c r="BP13" s="43"/>
      <c r="BQ13" s="43"/>
      <c r="BR13" s="54"/>
      <c r="BS13" s="51"/>
      <c r="BT13" s="224"/>
      <c r="BU13" s="227"/>
    </row>
    <row r="14" spans="1:73" s="4" customFormat="1" ht="51" customHeight="1" thickBot="1">
      <c r="A14" s="203" t="s">
        <v>91</v>
      </c>
      <c r="B14" s="144" t="s">
        <v>92</v>
      </c>
      <c r="C14" s="144" t="s">
        <v>93</v>
      </c>
      <c r="D14" s="144" t="s">
        <v>94</v>
      </c>
      <c r="E14" s="144">
        <v>0</v>
      </c>
      <c r="F14" s="144" t="s">
        <v>95</v>
      </c>
      <c r="G14" s="200">
        <v>1</v>
      </c>
      <c r="H14" s="144" t="s">
        <v>96</v>
      </c>
      <c r="I14" s="200">
        <v>0.25</v>
      </c>
      <c r="J14" s="144" t="s">
        <v>138</v>
      </c>
      <c r="K14" s="144" t="s">
        <v>139</v>
      </c>
      <c r="L14" s="144" t="s">
        <v>140</v>
      </c>
      <c r="M14" s="144" t="s">
        <v>141</v>
      </c>
      <c r="N14" s="144" t="s">
        <v>142</v>
      </c>
      <c r="O14" s="144"/>
      <c r="P14" s="144" t="s">
        <v>101</v>
      </c>
      <c r="Q14" s="144" t="s">
        <v>143</v>
      </c>
      <c r="R14" s="197">
        <v>128</v>
      </c>
      <c r="S14" s="137">
        <v>32</v>
      </c>
      <c r="T14" s="137">
        <v>133</v>
      </c>
      <c r="U14" s="137">
        <v>3</v>
      </c>
      <c r="V14" s="137">
        <v>3</v>
      </c>
      <c r="W14" s="137">
        <v>34</v>
      </c>
      <c r="X14" s="137">
        <v>38</v>
      </c>
      <c r="Y14" s="98"/>
      <c r="Z14" s="232">
        <v>1</v>
      </c>
      <c r="AA14" s="231">
        <f>100%</f>
        <v>1</v>
      </c>
      <c r="AB14" s="206" t="s">
        <v>103</v>
      </c>
      <c r="AC14" s="206"/>
      <c r="AD14" s="188" t="s">
        <v>104</v>
      </c>
      <c r="AE14" s="191" t="s">
        <v>105</v>
      </c>
      <c r="AF14" s="141" t="s">
        <v>144</v>
      </c>
      <c r="AG14" s="194">
        <v>2021130010231</v>
      </c>
      <c r="AH14" s="141" t="s">
        <v>145</v>
      </c>
      <c r="AI14" s="8" t="s">
        <v>146</v>
      </c>
      <c r="AJ14" s="12" t="s">
        <v>109</v>
      </c>
      <c r="AK14" s="12">
        <v>12</v>
      </c>
      <c r="AL14" s="12">
        <v>12</v>
      </c>
      <c r="AM14" s="95">
        <v>1</v>
      </c>
      <c r="AN14" s="95"/>
      <c r="AO14" s="118" t="s">
        <v>147</v>
      </c>
      <c r="AP14" s="116">
        <v>200000000</v>
      </c>
      <c r="AQ14" s="116">
        <v>196280000</v>
      </c>
      <c r="AR14" s="118">
        <f>AQ14/AP14</f>
        <v>0.98140000000000005</v>
      </c>
      <c r="AS14" s="38">
        <v>0.2</v>
      </c>
      <c r="AT14" s="9">
        <v>44927</v>
      </c>
      <c r="AU14" s="10">
        <v>45291</v>
      </c>
      <c r="AV14" s="11">
        <f>+AU14-AT14</f>
        <v>364</v>
      </c>
      <c r="AW14" s="218">
        <v>130000</v>
      </c>
      <c r="AX14" s="221"/>
      <c r="AY14" s="221" t="s">
        <v>111</v>
      </c>
      <c r="AZ14" s="221" t="s">
        <v>112</v>
      </c>
      <c r="BA14" s="144" t="s">
        <v>113</v>
      </c>
      <c r="BB14" s="215">
        <v>200000000</v>
      </c>
      <c r="BC14" s="144" t="s">
        <v>114</v>
      </c>
      <c r="BD14" s="144" t="s">
        <v>148</v>
      </c>
      <c r="BE14" s="144" t="s">
        <v>149</v>
      </c>
      <c r="BF14" s="128">
        <v>9.1999999999999998E-2</v>
      </c>
      <c r="BG14" s="128">
        <v>0.9718</v>
      </c>
      <c r="BH14" s="128">
        <v>0.98140000000000005</v>
      </c>
      <c r="BI14" s="128">
        <v>0.98140000000000005</v>
      </c>
      <c r="BJ14" s="128">
        <v>1.15E-2</v>
      </c>
      <c r="BK14" s="128">
        <v>4.5999999999999999E-2</v>
      </c>
      <c r="BL14" s="128">
        <v>0.34810000000000002</v>
      </c>
      <c r="BM14" s="128">
        <v>0.98140000000000005</v>
      </c>
      <c r="BN14" s="12" t="s">
        <v>117</v>
      </c>
      <c r="BO14" s="12" t="s">
        <v>118</v>
      </c>
      <c r="BP14" s="12" t="s">
        <v>119</v>
      </c>
      <c r="BQ14" s="12" t="s">
        <v>114</v>
      </c>
      <c r="BR14" s="13">
        <v>44927</v>
      </c>
      <c r="BS14" s="8" t="s">
        <v>150</v>
      </c>
      <c r="BT14" s="224"/>
      <c r="BU14" s="227"/>
    </row>
    <row r="15" spans="1:73" s="4" customFormat="1" ht="65.25" customHeight="1" thickBot="1">
      <c r="A15" s="204"/>
      <c r="B15" s="131"/>
      <c r="C15" s="131"/>
      <c r="D15" s="131"/>
      <c r="E15" s="131"/>
      <c r="F15" s="131"/>
      <c r="G15" s="201"/>
      <c r="H15" s="131"/>
      <c r="I15" s="201"/>
      <c r="J15" s="131"/>
      <c r="K15" s="131"/>
      <c r="L15" s="131"/>
      <c r="M15" s="131"/>
      <c r="N15" s="131"/>
      <c r="O15" s="131"/>
      <c r="P15" s="131"/>
      <c r="Q15" s="131"/>
      <c r="R15" s="198"/>
      <c r="S15" s="135"/>
      <c r="T15" s="135"/>
      <c r="U15" s="135"/>
      <c r="V15" s="135"/>
      <c r="W15" s="135"/>
      <c r="X15" s="135"/>
      <c r="Y15" s="98"/>
      <c r="Z15" s="232"/>
      <c r="AA15" s="232"/>
      <c r="AB15" s="207"/>
      <c r="AC15" s="207"/>
      <c r="AD15" s="189"/>
      <c r="AE15" s="192"/>
      <c r="AF15" s="142"/>
      <c r="AG15" s="195"/>
      <c r="AH15" s="142"/>
      <c r="AI15" s="14" t="s">
        <v>151</v>
      </c>
      <c r="AJ15" s="5" t="s">
        <v>133</v>
      </c>
      <c r="AK15" s="5">
        <v>1</v>
      </c>
      <c r="AL15" s="5">
        <v>1</v>
      </c>
      <c r="AM15" s="95">
        <v>1</v>
      </c>
      <c r="AN15" s="96"/>
      <c r="AO15" s="119"/>
      <c r="AP15" s="117"/>
      <c r="AQ15" s="117"/>
      <c r="AR15" s="119"/>
      <c r="AS15" s="39">
        <v>0.2</v>
      </c>
      <c r="AT15" s="15">
        <v>44958</v>
      </c>
      <c r="AU15" s="16">
        <v>45291</v>
      </c>
      <c r="AV15" s="17">
        <f t="shared" ref="AV15:AV17" si="1">+AU15-AT15</f>
        <v>333</v>
      </c>
      <c r="AW15" s="219"/>
      <c r="AX15" s="148"/>
      <c r="AY15" s="148"/>
      <c r="AZ15" s="148"/>
      <c r="BA15" s="131"/>
      <c r="BB15" s="216"/>
      <c r="BC15" s="131"/>
      <c r="BD15" s="131"/>
      <c r="BE15" s="131"/>
      <c r="BF15" s="131"/>
      <c r="BG15" s="131"/>
      <c r="BH15" s="131"/>
      <c r="BI15" s="131"/>
      <c r="BJ15" s="131"/>
      <c r="BK15" s="131"/>
      <c r="BL15" s="131"/>
      <c r="BM15" s="131"/>
      <c r="BN15" s="149" t="s">
        <v>117</v>
      </c>
      <c r="BO15" s="149" t="s">
        <v>152</v>
      </c>
      <c r="BP15" s="149" t="s">
        <v>119</v>
      </c>
      <c r="BQ15" s="149" t="s">
        <v>114</v>
      </c>
      <c r="BR15" s="212">
        <v>44986</v>
      </c>
      <c r="BS15" s="14" t="s">
        <v>153</v>
      </c>
      <c r="BT15" s="224"/>
      <c r="BU15" s="227"/>
    </row>
    <row r="16" spans="1:73" s="4" customFormat="1" ht="83.25" customHeight="1" thickBot="1">
      <c r="A16" s="204"/>
      <c r="B16" s="131"/>
      <c r="C16" s="131"/>
      <c r="D16" s="131"/>
      <c r="E16" s="131"/>
      <c r="F16" s="131"/>
      <c r="G16" s="201"/>
      <c r="H16" s="131"/>
      <c r="I16" s="201"/>
      <c r="J16" s="131"/>
      <c r="K16" s="131"/>
      <c r="L16" s="131"/>
      <c r="M16" s="131"/>
      <c r="N16" s="131"/>
      <c r="O16" s="131"/>
      <c r="P16" s="131"/>
      <c r="Q16" s="131"/>
      <c r="R16" s="198"/>
      <c r="S16" s="135"/>
      <c r="T16" s="135"/>
      <c r="U16" s="135"/>
      <c r="V16" s="135"/>
      <c r="W16" s="135"/>
      <c r="X16" s="135"/>
      <c r="Y16" s="98">
        <v>38</v>
      </c>
      <c r="Z16" s="232"/>
      <c r="AA16" s="232"/>
      <c r="AB16" s="207"/>
      <c r="AC16" s="207"/>
      <c r="AD16" s="189"/>
      <c r="AE16" s="192"/>
      <c r="AF16" s="142"/>
      <c r="AG16" s="195"/>
      <c r="AH16" s="142"/>
      <c r="AI16" s="14" t="s">
        <v>154</v>
      </c>
      <c r="AJ16" s="5" t="s">
        <v>155</v>
      </c>
      <c r="AK16" s="5">
        <v>3</v>
      </c>
      <c r="AL16" s="5">
        <v>3</v>
      </c>
      <c r="AM16" s="95">
        <v>1</v>
      </c>
      <c r="AN16" s="96"/>
      <c r="AO16" s="119"/>
      <c r="AP16" s="117"/>
      <c r="AQ16" s="117"/>
      <c r="AR16" s="119"/>
      <c r="AS16" s="39">
        <v>0.3</v>
      </c>
      <c r="AT16" s="15">
        <v>44958</v>
      </c>
      <c r="AU16" s="16">
        <v>45291</v>
      </c>
      <c r="AV16" s="17">
        <f t="shared" si="1"/>
        <v>333</v>
      </c>
      <c r="AW16" s="219"/>
      <c r="AX16" s="148"/>
      <c r="AY16" s="148"/>
      <c r="AZ16" s="148"/>
      <c r="BA16" s="131"/>
      <c r="BB16" s="216"/>
      <c r="BC16" s="131"/>
      <c r="BD16" s="131"/>
      <c r="BE16" s="131"/>
      <c r="BF16" s="131"/>
      <c r="BG16" s="131"/>
      <c r="BH16" s="131"/>
      <c r="BI16" s="131"/>
      <c r="BJ16" s="131"/>
      <c r="BK16" s="131"/>
      <c r="BL16" s="131"/>
      <c r="BM16" s="131"/>
      <c r="BN16" s="131"/>
      <c r="BO16" s="131"/>
      <c r="BP16" s="131"/>
      <c r="BQ16" s="131"/>
      <c r="BR16" s="213"/>
      <c r="BS16" s="14" t="s">
        <v>156</v>
      </c>
      <c r="BT16" s="224"/>
      <c r="BU16" s="227"/>
    </row>
    <row r="17" spans="1:73" s="4" customFormat="1" ht="66" customHeight="1" thickBot="1">
      <c r="A17" s="205"/>
      <c r="B17" s="132"/>
      <c r="C17" s="132"/>
      <c r="D17" s="132"/>
      <c r="E17" s="132"/>
      <c r="F17" s="132"/>
      <c r="G17" s="202"/>
      <c r="H17" s="132"/>
      <c r="I17" s="202"/>
      <c r="J17" s="132"/>
      <c r="K17" s="132"/>
      <c r="L17" s="132"/>
      <c r="M17" s="132"/>
      <c r="N17" s="132"/>
      <c r="O17" s="132"/>
      <c r="P17" s="132"/>
      <c r="Q17" s="132"/>
      <c r="R17" s="199"/>
      <c r="S17" s="136"/>
      <c r="T17" s="136"/>
      <c r="U17" s="136"/>
      <c r="V17" s="136"/>
      <c r="W17" s="136"/>
      <c r="X17" s="136"/>
      <c r="Y17" s="99"/>
      <c r="Z17" s="233"/>
      <c r="AA17" s="233"/>
      <c r="AB17" s="208"/>
      <c r="AC17" s="208"/>
      <c r="AD17" s="190"/>
      <c r="AE17" s="193"/>
      <c r="AF17" s="143"/>
      <c r="AG17" s="196"/>
      <c r="AH17" s="143"/>
      <c r="AI17" s="20" t="s">
        <v>157</v>
      </c>
      <c r="AJ17" s="24" t="s">
        <v>158</v>
      </c>
      <c r="AK17" s="24">
        <v>1</v>
      </c>
      <c r="AL17" s="24">
        <v>1</v>
      </c>
      <c r="AM17" s="95">
        <v>1</v>
      </c>
      <c r="AN17" s="93"/>
      <c r="AO17" s="119"/>
      <c r="AP17" s="117"/>
      <c r="AQ17" s="117"/>
      <c r="AR17" s="119"/>
      <c r="AS17" s="40">
        <v>0.3</v>
      </c>
      <c r="AT17" s="21">
        <v>44958</v>
      </c>
      <c r="AU17" s="22">
        <v>45291</v>
      </c>
      <c r="AV17" s="23">
        <f t="shared" si="1"/>
        <v>333</v>
      </c>
      <c r="AW17" s="220"/>
      <c r="AX17" s="222"/>
      <c r="AY17" s="222"/>
      <c r="AZ17" s="222"/>
      <c r="BA17" s="132"/>
      <c r="BB17" s="217"/>
      <c r="BC17" s="132"/>
      <c r="BD17" s="132"/>
      <c r="BE17" s="132"/>
      <c r="BF17" s="132"/>
      <c r="BG17" s="132"/>
      <c r="BH17" s="132"/>
      <c r="BI17" s="132"/>
      <c r="BJ17" s="132"/>
      <c r="BK17" s="132"/>
      <c r="BL17" s="132"/>
      <c r="BM17" s="132"/>
      <c r="BN17" s="132"/>
      <c r="BO17" s="132"/>
      <c r="BP17" s="132"/>
      <c r="BQ17" s="132"/>
      <c r="BR17" s="214"/>
      <c r="BS17" s="14" t="s">
        <v>159</v>
      </c>
      <c r="BT17" s="224"/>
      <c r="BU17" s="227"/>
    </row>
    <row r="18" spans="1:73" s="4" customFormat="1" ht="66" customHeight="1" thickBot="1">
      <c r="A18" s="61"/>
      <c r="B18" s="43"/>
      <c r="C18" s="43"/>
      <c r="D18" s="43"/>
      <c r="E18" s="43"/>
      <c r="F18" s="43"/>
      <c r="G18" s="62"/>
      <c r="H18" s="43"/>
      <c r="I18" s="62"/>
      <c r="J18" s="43"/>
      <c r="K18" s="43"/>
      <c r="L18" s="43"/>
      <c r="M18" s="43"/>
      <c r="N18" s="43"/>
      <c r="O18" s="43"/>
      <c r="P18" s="43"/>
      <c r="Q18" s="43"/>
      <c r="R18" s="60"/>
      <c r="S18" s="234" t="s">
        <v>160</v>
      </c>
      <c r="T18" s="235"/>
      <c r="U18" s="235"/>
      <c r="V18" s="235"/>
      <c r="W18" s="235"/>
      <c r="X18" s="236"/>
      <c r="Y18" s="104"/>
      <c r="Z18" s="81">
        <v>1</v>
      </c>
      <c r="AA18" s="81">
        <v>1</v>
      </c>
      <c r="AB18" s="49"/>
      <c r="AC18" s="49"/>
      <c r="AD18" s="50"/>
      <c r="AE18" s="45"/>
      <c r="AF18" s="242" t="s">
        <v>136</v>
      </c>
      <c r="AG18" s="243"/>
      <c r="AH18" s="243"/>
      <c r="AI18" s="243"/>
      <c r="AJ18" s="243"/>
      <c r="AK18" s="243"/>
      <c r="AL18" s="244"/>
      <c r="AM18" s="94">
        <f>SUM(AM17+AM16+AM15+AM14)/(4)</f>
        <v>1</v>
      </c>
      <c r="AN18" s="120" t="s">
        <v>161</v>
      </c>
      <c r="AO18" s="121"/>
      <c r="AP18" s="97">
        <v>200000000</v>
      </c>
      <c r="AQ18" s="97">
        <v>196280000</v>
      </c>
      <c r="AR18" s="94">
        <v>0.98</v>
      </c>
      <c r="AS18" s="62"/>
      <c r="AT18" s="83"/>
      <c r="AU18" s="84"/>
      <c r="AV18" s="85"/>
      <c r="AW18" s="60"/>
      <c r="AX18" s="43"/>
      <c r="AY18" s="43"/>
      <c r="AZ18" s="43"/>
      <c r="BA18" s="43"/>
      <c r="BB18" s="59"/>
      <c r="BC18" s="43"/>
      <c r="BD18" s="43"/>
      <c r="BE18" s="43"/>
      <c r="BF18" s="43"/>
      <c r="BG18" s="43"/>
      <c r="BH18" s="43"/>
      <c r="BI18" s="43"/>
      <c r="BJ18" s="43"/>
      <c r="BK18" s="43"/>
      <c r="BL18" s="43"/>
      <c r="BM18" s="43"/>
      <c r="BN18" s="43"/>
      <c r="BO18" s="43"/>
      <c r="BP18" s="43"/>
      <c r="BQ18" s="43"/>
      <c r="BR18" s="54"/>
      <c r="BS18" s="86"/>
      <c r="BT18" s="224"/>
      <c r="BU18" s="227"/>
    </row>
    <row r="19" spans="1:73" s="4" customFormat="1" ht="123.75" customHeight="1" thickBot="1">
      <c r="A19" s="203" t="s">
        <v>162</v>
      </c>
      <c r="B19" s="144" t="s">
        <v>92</v>
      </c>
      <c r="C19" s="144" t="s">
        <v>93</v>
      </c>
      <c r="D19" s="144" t="s">
        <v>94</v>
      </c>
      <c r="E19" s="144">
        <v>0</v>
      </c>
      <c r="F19" s="144" t="s">
        <v>95</v>
      </c>
      <c r="G19" s="200">
        <v>1</v>
      </c>
      <c r="H19" s="144" t="s">
        <v>96</v>
      </c>
      <c r="I19" s="200">
        <v>0.25</v>
      </c>
      <c r="J19" s="144" t="s">
        <v>163</v>
      </c>
      <c r="K19" s="144" t="s">
        <v>164</v>
      </c>
      <c r="L19" s="144" t="s">
        <v>165</v>
      </c>
      <c r="M19" s="144">
        <v>0</v>
      </c>
      <c r="N19" s="144" t="s">
        <v>166</v>
      </c>
      <c r="O19" s="144"/>
      <c r="P19" s="144" t="s">
        <v>101</v>
      </c>
      <c r="Q19" s="144" t="s">
        <v>167</v>
      </c>
      <c r="R19" s="197">
        <v>1</v>
      </c>
      <c r="S19" s="209">
        <v>0.25</v>
      </c>
      <c r="T19" s="209">
        <v>0.75</v>
      </c>
      <c r="U19" s="138">
        <v>6.25E-2</v>
      </c>
      <c r="V19" s="237">
        <v>0.125</v>
      </c>
      <c r="W19" s="237">
        <v>0.188</v>
      </c>
      <c r="X19" s="209">
        <v>0.25</v>
      </c>
      <c r="Y19" s="101"/>
      <c r="Z19" s="231">
        <f>X19/S19</f>
        <v>1</v>
      </c>
      <c r="AA19" s="231">
        <f>(X19+T19)/R19</f>
        <v>1</v>
      </c>
      <c r="AB19" s="206" t="s">
        <v>103</v>
      </c>
      <c r="AC19" s="206"/>
      <c r="AD19" s="188" t="s">
        <v>104</v>
      </c>
      <c r="AE19" s="191" t="s">
        <v>168</v>
      </c>
      <c r="AF19" s="141" t="s">
        <v>169</v>
      </c>
      <c r="AG19" s="194">
        <v>2021130010239</v>
      </c>
      <c r="AH19" s="141" t="s">
        <v>170</v>
      </c>
      <c r="AI19" s="8" t="s">
        <v>146</v>
      </c>
      <c r="AJ19" s="12" t="s">
        <v>109</v>
      </c>
      <c r="AK19" s="12">
        <v>12</v>
      </c>
      <c r="AL19" s="12">
        <v>12</v>
      </c>
      <c r="AM19" s="95">
        <v>1</v>
      </c>
      <c r="AN19" s="95"/>
      <c r="AO19" s="118" t="s">
        <v>171</v>
      </c>
      <c r="AP19" s="116">
        <v>1500000000</v>
      </c>
      <c r="AQ19" s="116">
        <v>1485143333</v>
      </c>
      <c r="AR19" s="118">
        <f>AQ19/AP19</f>
        <v>0.99009555533333338</v>
      </c>
      <c r="AS19" s="38">
        <v>0.1</v>
      </c>
      <c r="AT19" s="9">
        <v>44927</v>
      </c>
      <c r="AU19" s="10">
        <v>45291</v>
      </c>
      <c r="AV19" s="11">
        <f>+AU19-AT19</f>
        <v>364</v>
      </c>
      <c r="AW19" s="218">
        <v>1055035</v>
      </c>
      <c r="AX19" s="221"/>
      <c r="AY19" s="221" t="s">
        <v>111</v>
      </c>
      <c r="AZ19" s="221" t="s">
        <v>112</v>
      </c>
      <c r="BA19" s="144" t="s">
        <v>113</v>
      </c>
      <c r="BB19" s="145">
        <v>1500000000</v>
      </c>
      <c r="BC19" s="144" t="s">
        <v>114</v>
      </c>
      <c r="BD19" s="144" t="s">
        <v>172</v>
      </c>
      <c r="BE19" s="144" t="s">
        <v>173</v>
      </c>
      <c r="BF19" s="128">
        <v>0.26640000000000003</v>
      </c>
      <c r="BG19" s="128">
        <v>0.98350000000000004</v>
      </c>
      <c r="BH19" s="128">
        <v>0.99370000000000003</v>
      </c>
      <c r="BI19" s="128">
        <v>0.99370000000000003</v>
      </c>
      <c r="BJ19" s="128">
        <v>4.99E-2</v>
      </c>
      <c r="BK19" s="128">
        <v>0.33950000000000002</v>
      </c>
      <c r="BL19" s="128">
        <v>0.68969999999999998</v>
      </c>
      <c r="BM19" s="128">
        <v>0.9909</v>
      </c>
      <c r="BN19" s="12" t="s">
        <v>117</v>
      </c>
      <c r="BO19" s="12" t="s">
        <v>118</v>
      </c>
      <c r="BP19" s="12" t="s">
        <v>119</v>
      </c>
      <c r="BQ19" s="12" t="s">
        <v>114</v>
      </c>
      <c r="BR19" s="13">
        <v>44927</v>
      </c>
      <c r="BS19" s="8" t="s">
        <v>174</v>
      </c>
      <c r="BT19" s="224"/>
      <c r="BU19" s="227"/>
    </row>
    <row r="20" spans="1:73" s="4" customFormat="1" ht="63" customHeight="1" thickBot="1">
      <c r="A20" s="204"/>
      <c r="B20" s="131"/>
      <c r="C20" s="131"/>
      <c r="D20" s="131"/>
      <c r="E20" s="131"/>
      <c r="F20" s="131"/>
      <c r="G20" s="201"/>
      <c r="H20" s="131"/>
      <c r="I20" s="201"/>
      <c r="J20" s="131"/>
      <c r="K20" s="131"/>
      <c r="L20" s="131"/>
      <c r="M20" s="131"/>
      <c r="N20" s="131"/>
      <c r="O20" s="131"/>
      <c r="P20" s="131"/>
      <c r="Q20" s="131"/>
      <c r="R20" s="198"/>
      <c r="S20" s="210"/>
      <c r="T20" s="210"/>
      <c r="U20" s="139"/>
      <c r="V20" s="238"/>
      <c r="W20" s="238"/>
      <c r="X20" s="210"/>
      <c r="Y20" s="102"/>
      <c r="Z20" s="232"/>
      <c r="AA20" s="232"/>
      <c r="AB20" s="207"/>
      <c r="AC20" s="207"/>
      <c r="AD20" s="189"/>
      <c r="AE20" s="192"/>
      <c r="AF20" s="142"/>
      <c r="AG20" s="195"/>
      <c r="AH20" s="142"/>
      <c r="AI20" s="14" t="s">
        <v>175</v>
      </c>
      <c r="AJ20" s="5" t="s">
        <v>176</v>
      </c>
      <c r="AK20" s="5">
        <v>3</v>
      </c>
      <c r="AL20" s="5">
        <v>3</v>
      </c>
      <c r="AM20" s="95">
        <v>1</v>
      </c>
      <c r="AN20" s="96"/>
      <c r="AO20" s="119"/>
      <c r="AP20" s="117"/>
      <c r="AQ20" s="117"/>
      <c r="AR20" s="119"/>
      <c r="AS20" s="39">
        <v>0.3</v>
      </c>
      <c r="AT20" s="15">
        <v>44958</v>
      </c>
      <c r="AU20" s="16">
        <v>45291</v>
      </c>
      <c r="AV20" s="17">
        <f t="shared" ref="AV20:AV23" si="2">+AU20-AT20</f>
        <v>333</v>
      </c>
      <c r="AW20" s="219"/>
      <c r="AX20" s="148"/>
      <c r="AY20" s="148"/>
      <c r="AZ20" s="148"/>
      <c r="BA20" s="131"/>
      <c r="BB20" s="146"/>
      <c r="BC20" s="131"/>
      <c r="BD20" s="131"/>
      <c r="BE20" s="131"/>
      <c r="BF20" s="131"/>
      <c r="BG20" s="131"/>
      <c r="BH20" s="131"/>
      <c r="BI20" s="131"/>
      <c r="BJ20" s="131"/>
      <c r="BK20" s="131"/>
      <c r="BL20" s="131"/>
      <c r="BM20" s="131"/>
      <c r="BN20" s="149" t="s">
        <v>117</v>
      </c>
      <c r="BO20" s="149" t="s">
        <v>152</v>
      </c>
      <c r="BP20" s="149" t="s">
        <v>119</v>
      </c>
      <c r="BQ20" s="149" t="s">
        <v>114</v>
      </c>
      <c r="BR20" s="212">
        <v>44986</v>
      </c>
      <c r="BS20" s="14" t="s">
        <v>177</v>
      </c>
      <c r="BT20" s="224"/>
      <c r="BU20" s="227"/>
    </row>
    <row r="21" spans="1:73" s="4" customFormat="1" ht="145.5" customHeight="1" thickBot="1">
      <c r="A21" s="204"/>
      <c r="B21" s="131"/>
      <c r="C21" s="131"/>
      <c r="D21" s="131"/>
      <c r="E21" s="131"/>
      <c r="F21" s="131"/>
      <c r="G21" s="201"/>
      <c r="H21" s="131"/>
      <c r="I21" s="201"/>
      <c r="J21" s="131"/>
      <c r="K21" s="131"/>
      <c r="L21" s="131"/>
      <c r="M21" s="131"/>
      <c r="N21" s="131"/>
      <c r="O21" s="131"/>
      <c r="P21" s="131"/>
      <c r="Q21" s="131"/>
      <c r="R21" s="198"/>
      <c r="S21" s="210"/>
      <c r="T21" s="210"/>
      <c r="U21" s="139"/>
      <c r="V21" s="238"/>
      <c r="W21" s="238"/>
      <c r="X21" s="210"/>
      <c r="Y21" s="102">
        <v>0.25</v>
      </c>
      <c r="Z21" s="232"/>
      <c r="AA21" s="232"/>
      <c r="AB21" s="207"/>
      <c r="AC21" s="207"/>
      <c r="AD21" s="189"/>
      <c r="AE21" s="192"/>
      <c r="AF21" s="142"/>
      <c r="AG21" s="195"/>
      <c r="AH21" s="142"/>
      <c r="AI21" s="14" t="s">
        <v>178</v>
      </c>
      <c r="AJ21" s="5" t="s">
        <v>179</v>
      </c>
      <c r="AK21" s="5">
        <v>3</v>
      </c>
      <c r="AL21" s="5">
        <v>3</v>
      </c>
      <c r="AM21" s="95">
        <v>1</v>
      </c>
      <c r="AN21" s="96"/>
      <c r="AO21" s="119"/>
      <c r="AP21" s="117"/>
      <c r="AQ21" s="117"/>
      <c r="AR21" s="119"/>
      <c r="AS21" s="39">
        <v>0.2</v>
      </c>
      <c r="AT21" s="15">
        <v>44958</v>
      </c>
      <c r="AU21" s="16">
        <v>45291</v>
      </c>
      <c r="AV21" s="17">
        <f t="shared" si="2"/>
        <v>333</v>
      </c>
      <c r="AW21" s="219"/>
      <c r="AX21" s="148"/>
      <c r="AY21" s="148"/>
      <c r="AZ21" s="148"/>
      <c r="BA21" s="131"/>
      <c r="BB21" s="146"/>
      <c r="BC21" s="131"/>
      <c r="BD21" s="131"/>
      <c r="BE21" s="131"/>
      <c r="BF21" s="131"/>
      <c r="BG21" s="131"/>
      <c r="BH21" s="131"/>
      <c r="BI21" s="131"/>
      <c r="BJ21" s="131"/>
      <c r="BK21" s="131"/>
      <c r="BL21" s="131"/>
      <c r="BM21" s="131"/>
      <c r="BN21" s="131"/>
      <c r="BO21" s="131"/>
      <c r="BP21" s="131"/>
      <c r="BQ21" s="131"/>
      <c r="BR21" s="213"/>
      <c r="BS21" s="14" t="s">
        <v>180</v>
      </c>
      <c r="BT21" s="224"/>
      <c r="BU21" s="227"/>
    </row>
    <row r="22" spans="1:73" s="4" customFormat="1" ht="78.75" customHeight="1" thickBot="1">
      <c r="A22" s="204"/>
      <c r="B22" s="131"/>
      <c r="C22" s="131"/>
      <c r="D22" s="131"/>
      <c r="E22" s="131"/>
      <c r="F22" s="131"/>
      <c r="G22" s="201"/>
      <c r="H22" s="131"/>
      <c r="I22" s="201"/>
      <c r="J22" s="131"/>
      <c r="K22" s="131"/>
      <c r="L22" s="131"/>
      <c r="M22" s="131"/>
      <c r="N22" s="131"/>
      <c r="O22" s="131"/>
      <c r="P22" s="131"/>
      <c r="Q22" s="131"/>
      <c r="R22" s="198"/>
      <c r="S22" s="210"/>
      <c r="T22" s="210"/>
      <c r="U22" s="139"/>
      <c r="V22" s="238"/>
      <c r="W22" s="238"/>
      <c r="X22" s="210"/>
      <c r="Y22" s="102"/>
      <c r="Z22" s="232"/>
      <c r="AA22" s="232"/>
      <c r="AB22" s="207"/>
      <c r="AC22" s="207"/>
      <c r="AD22" s="189"/>
      <c r="AE22" s="192"/>
      <c r="AF22" s="142"/>
      <c r="AG22" s="195"/>
      <c r="AH22" s="142"/>
      <c r="AI22" s="14" t="s">
        <v>181</v>
      </c>
      <c r="AJ22" s="5" t="s">
        <v>182</v>
      </c>
      <c r="AK22" s="5">
        <v>3</v>
      </c>
      <c r="AL22" s="5">
        <v>3</v>
      </c>
      <c r="AM22" s="95">
        <v>1</v>
      </c>
      <c r="AN22" s="96"/>
      <c r="AO22" s="119"/>
      <c r="AP22" s="117"/>
      <c r="AQ22" s="117"/>
      <c r="AR22" s="119"/>
      <c r="AS22" s="39">
        <v>0.2</v>
      </c>
      <c r="AT22" s="15">
        <v>44958</v>
      </c>
      <c r="AU22" s="16">
        <v>45291</v>
      </c>
      <c r="AV22" s="17">
        <f t="shared" si="2"/>
        <v>333</v>
      </c>
      <c r="AW22" s="219"/>
      <c r="AX22" s="148"/>
      <c r="AY22" s="148"/>
      <c r="AZ22" s="148"/>
      <c r="BA22" s="131"/>
      <c r="BB22" s="146"/>
      <c r="BC22" s="131"/>
      <c r="BD22" s="131"/>
      <c r="BE22" s="131"/>
      <c r="BF22" s="131"/>
      <c r="BG22" s="131"/>
      <c r="BH22" s="131"/>
      <c r="BI22" s="131"/>
      <c r="BJ22" s="131"/>
      <c r="BK22" s="131"/>
      <c r="BL22" s="131"/>
      <c r="BM22" s="131"/>
      <c r="BN22" s="131"/>
      <c r="BO22" s="131"/>
      <c r="BP22" s="131"/>
      <c r="BQ22" s="131"/>
      <c r="BR22" s="213"/>
      <c r="BS22" s="14" t="s">
        <v>183</v>
      </c>
      <c r="BT22" s="224"/>
      <c r="BU22" s="227"/>
    </row>
    <row r="23" spans="1:73" s="4" customFormat="1" ht="75.75" customHeight="1" thickBot="1">
      <c r="A23" s="205"/>
      <c r="B23" s="132"/>
      <c r="C23" s="132"/>
      <c r="D23" s="132"/>
      <c r="E23" s="132"/>
      <c r="F23" s="132"/>
      <c r="G23" s="202"/>
      <c r="H23" s="132"/>
      <c r="I23" s="202"/>
      <c r="J23" s="132"/>
      <c r="K23" s="132"/>
      <c r="L23" s="132"/>
      <c r="M23" s="132"/>
      <c r="N23" s="132"/>
      <c r="O23" s="132"/>
      <c r="P23" s="132"/>
      <c r="Q23" s="132"/>
      <c r="R23" s="199"/>
      <c r="S23" s="211"/>
      <c r="T23" s="211"/>
      <c r="U23" s="140"/>
      <c r="V23" s="239"/>
      <c r="W23" s="239"/>
      <c r="X23" s="211"/>
      <c r="Y23" s="103"/>
      <c r="Z23" s="233"/>
      <c r="AA23" s="233"/>
      <c r="AB23" s="208"/>
      <c r="AC23" s="208"/>
      <c r="AD23" s="190"/>
      <c r="AE23" s="193"/>
      <c r="AF23" s="143"/>
      <c r="AG23" s="196"/>
      <c r="AH23" s="143"/>
      <c r="AI23" s="20" t="s">
        <v>184</v>
      </c>
      <c r="AJ23" s="24" t="s">
        <v>185</v>
      </c>
      <c r="AK23" s="24">
        <v>3</v>
      </c>
      <c r="AL23" s="24">
        <v>3</v>
      </c>
      <c r="AM23" s="95">
        <v>1</v>
      </c>
      <c r="AN23" s="93"/>
      <c r="AO23" s="119"/>
      <c r="AP23" s="117"/>
      <c r="AQ23" s="117"/>
      <c r="AR23" s="119"/>
      <c r="AS23" s="40">
        <v>0.2</v>
      </c>
      <c r="AT23" s="21">
        <v>44958</v>
      </c>
      <c r="AU23" s="22">
        <v>45291</v>
      </c>
      <c r="AV23" s="23">
        <f t="shared" si="2"/>
        <v>333</v>
      </c>
      <c r="AW23" s="220"/>
      <c r="AX23" s="222"/>
      <c r="AY23" s="222"/>
      <c r="AZ23" s="222"/>
      <c r="BA23" s="132"/>
      <c r="BB23" s="147"/>
      <c r="BC23" s="132"/>
      <c r="BD23" s="132"/>
      <c r="BE23" s="132"/>
      <c r="BF23" s="132"/>
      <c r="BG23" s="132"/>
      <c r="BH23" s="132"/>
      <c r="BI23" s="132"/>
      <c r="BJ23" s="132"/>
      <c r="BK23" s="132"/>
      <c r="BL23" s="132"/>
      <c r="BM23" s="132"/>
      <c r="BN23" s="132"/>
      <c r="BO23" s="132"/>
      <c r="BP23" s="132"/>
      <c r="BQ23" s="132"/>
      <c r="BR23" s="214"/>
      <c r="BS23" s="20" t="s">
        <v>186</v>
      </c>
      <c r="BT23" s="224"/>
      <c r="BU23" s="227"/>
    </row>
    <row r="24" spans="1:73" s="4" customFormat="1" ht="75.75" customHeight="1" thickBot="1">
      <c r="A24" s="61"/>
      <c r="B24" s="43"/>
      <c r="C24" s="43"/>
      <c r="D24" s="43"/>
      <c r="E24" s="43"/>
      <c r="F24" s="43"/>
      <c r="G24" s="62"/>
      <c r="H24" s="43"/>
      <c r="I24" s="62"/>
      <c r="J24" s="234" t="s">
        <v>187</v>
      </c>
      <c r="K24" s="235"/>
      <c r="L24" s="235"/>
      <c r="M24" s="235"/>
      <c r="N24" s="235"/>
      <c r="O24" s="235"/>
      <c r="P24" s="235"/>
      <c r="Q24" s="235"/>
      <c r="R24" s="235"/>
      <c r="S24" s="235"/>
      <c r="T24" s="235"/>
      <c r="U24" s="235"/>
      <c r="V24" s="235"/>
      <c r="W24" s="235"/>
      <c r="X24" s="236"/>
      <c r="Y24" s="104"/>
      <c r="Z24" s="81">
        <v>1</v>
      </c>
      <c r="AA24" s="81">
        <v>1</v>
      </c>
      <c r="AB24" s="49"/>
      <c r="AC24" s="49"/>
      <c r="AD24" s="50"/>
      <c r="AE24" s="45"/>
      <c r="AF24" s="242" t="s">
        <v>136</v>
      </c>
      <c r="AG24" s="243"/>
      <c r="AH24" s="243"/>
      <c r="AI24" s="243"/>
      <c r="AJ24" s="243"/>
      <c r="AK24" s="243"/>
      <c r="AL24" s="244"/>
      <c r="AM24" s="94">
        <f>SUM(AM23+AM22+AM21+AM20)/(4)</f>
        <v>1</v>
      </c>
      <c r="AN24" s="120" t="s">
        <v>188</v>
      </c>
      <c r="AO24" s="121"/>
      <c r="AP24" s="97">
        <v>1500000000</v>
      </c>
      <c r="AQ24" s="97">
        <f>AQ19</f>
        <v>1485143333</v>
      </c>
      <c r="AR24" s="94">
        <f>AQ24/AP24</f>
        <v>0.99009555533333338</v>
      </c>
      <c r="AS24" s="62"/>
      <c r="AT24" s="83"/>
      <c r="AU24" s="84"/>
      <c r="AV24" s="85"/>
      <c r="AW24" s="60"/>
      <c r="AX24" s="43"/>
      <c r="AY24" s="43"/>
      <c r="AZ24" s="43"/>
      <c r="BA24" s="43"/>
      <c r="BB24" s="55"/>
      <c r="BC24" s="43"/>
      <c r="BD24" s="43"/>
      <c r="BE24" s="43"/>
      <c r="BF24" s="43"/>
      <c r="BG24" s="43"/>
      <c r="BH24" s="43"/>
      <c r="BI24" s="43"/>
      <c r="BJ24" s="43"/>
      <c r="BK24" s="43"/>
      <c r="BL24" s="43"/>
      <c r="BM24" s="43"/>
      <c r="BN24" s="43"/>
      <c r="BO24" s="43"/>
      <c r="BP24" s="43"/>
      <c r="BQ24" s="43"/>
      <c r="BR24" s="54"/>
      <c r="BS24" s="51"/>
      <c r="BT24" s="224"/>
      <c r="BU24" s="227"/>
    </row>
    <row r="25" spans="1:73" s="4" customFormat="1" ht="94.5" customHeight="1" thickBot="1">
      <c r="A25" s="203" t="s">
        <v>162</v>
      </c>
      <c r="B25" s="144" t="s">
        <v>92</v>
      </c>
      <c r="C25" s="144" t="s">
        <v>93</v>
      </c>
      <c r="D25" s="144" t="s">
        <v>94</v>
      </c>
      <c r="E25" s="144">
        <v>0</v>
      </c>
      <c r="F25" s="144" t="s">
        <v>95</v>
      </c>
      <c r="G25" s="200">
        <v>1</v>
      </c>
      <c r="H25" s="144" t="s">
        <v>96</v>
      </c>
      <c r="I25" s="200">
        <v>0.25</v>
      </c>
      <c r="J25" s="144" t="s">
        <v>189</v>
      </c>
      <c r="K25" s="144" t="s">
        <v>190</v>
      </c>
      <c r="L25" s="144" t="s">
        <v>99</v>
      </c>
      <c r="M25" s="144" t="s">
        <v>191</v>
      </c>
      <c r="N25" s="144" t="s">
        <v>192</v>
      </c>
      <c r="O25" s="144"/>
      <c r="P25" s="144" t="s">
        <v>101</v>
      </c>
      <c r="Q25" s="144" t="s">
        <v>193</v>
      </c>
      <c r="R25" s="197">
        <v>230437</v>
      </c>
      <c r="S25" s="137">
        <v>2000</v>
      </c>
      <c r="T25" s="137">
        <v>248129</v>
      </c>
      <c r="U25" s="137">
        <v>9082</v>
      </c>
      <c r="V25" s="137">
        <v>152916</v>
      </c>
      <c r="W25" s="137">
        <v>207721</v>
      </c>
      <c r="X25" s="137">
        <v>238831</v>
      </c>
      <c r="Y25" s="100"/>
      <c r="Z25" s="231">
        <v>1</v>
      </c>
      <c r="AA25" s="231">
        <f>100%</f>
        <v>1</v>
      </c>
      <c r="AB25" s="206" t="s">
        <v>103</v>
      </c>
      <c r="AC25" s="206"/>
      <c r="AD25" s="188" t="s">
        <v>104</v>
      </c>
      <c r="AE25" s="191" t="s">
        <v>105</v>
      </c>
      <c r="AF25" s="141" t="s">
        <v>194</v>
      </c>
      <c r="AG25" s="194">
        <v>2021130010242</v>
      </c>
      <c r="AH25" s="141" t="s">
        <v>195</v>
      </c>
      <c r="AI25" s="8" t="s">
        <v>196</v>
      </c>
      <c r="AJ25" s="12" t="s">
        <v>109</v>
      </c>
      <c r="AK25" s="12">
        <v>12</v>
      </c>
      <c r="AL25" s="12">
        <v>12</v>
      </c>
      <c r="AM25" s="95">
        <v>1</v>
      </c>
      <c r="AN25" s="95"/>
      <c r="AO25" s="95"/>
      <c r="AP25" s="95"/>
      <c r="AQ25" s="95"/>
      <c r="AR25" s="95"/>
      <c r="AS25" s="38">
        <v>0.1</v>
      </c>
      <c r="AT25" s="9">
        <v>44927</v>
      </c>
      <c r="AU25" s="10">
        <v>45291</v>
      </c>
      <c r="AV25" s="11">
        <f>+AU25-AT25</f>
        <v>364</v>
      </c>
      <c r="AW25" s="218">
        <v>1024882</v>
      </c>
      <c r="AX25" s="221"/>
      <c r="AY25" s="221" t="s">
        <v>111</v>
      </c>
      <c r="AZ25" s="221" t="s">
        <v>112</v>
      </c>
      <c r="BA25" s="144" t="s">
        <v>113</v>
      </c>
      <c r="BB25" s="145">
        <v>150000000</v>
      </c>
      <c r="BC25" s="144" t="s">
        <v>114</v>
      </c>
      <c r="BD25" s="144" t="s">
        <v>197</v>
      </c>
      <c r="BE25" s="144" t="s">
        <v>198</v>
      </c>
      <c r="BF25" s="128">
        <v>0.1067</v>
      </c>
      <c r="BG25" s="128">
        <v>0.23899999999999999</v>
      </c>
      <c r="BH25" s="128">
        <v>0.23899999999999999</v>
      </c>
      <c r="BI25" s="128">
        <v>0.23899999999999999</v>
      </c>
      <c r="BJ25" s="128">
        <v>2.6700000000000002E-2</v>
      </c>
      <c r="BK25" s="128">
        <v>0.13730000000000001</v>
      </c>
      <c r="BL25" s="128">
        <v>0.18329999999999999</v>
      </c>
      <c r="BM25" s="128">
        <v>0.23899999999999999</v>
      </c>
      <c r="BN25" s="12" t="s">
        <v>117</v>
      </c>
      <c r="BO25" s="12" t="s">
        <v>118</v>
      </c>
      <c r="BP25" s="12" t="s">
        <v>119</v>
      </c>
      <c r="BQ25" s="12" t="s">
        <v>114</v>
      </c>
      <c r="BR25" s="13">
        <v>44927</v>
      </c>
      <c r="BS25" s="8" t="s">
        <v>199</v>
      </c>
      <c r="BT25" s="224"/>
      <c r="BU25" s="227"/>
    </row>
    <row r="26" spans="1:73" s="4" customFormat="1" ht="75.75" customHeight="1" thickBot="1">
      <c r="A26" s="204"/>
      <c r="B26" s="131"/>
      <c r="C26" s="131"/>
      <c r="D26" s="131"/>
      <c r="E26" s="131"/>
      <c r="F26" s="131"/>
      <c r="G26" s="201"/>
      <c r="H26" s="131"/>
      <c r="I26" s="201"/>
      <c r="J26" s="131"/>
      <c r="K26" s="131"/>
      <c r="L26" s="131"/>
      <c r="M26" s="131"/>
      <c r="N26" s="131"/>
      <c r="O26" s="131"/>
      <c r="P26" s="131"/>
      <c r="Q26" s="131"/>
      <c r="R26" s="198"/>
      <c r="S26" s="135"/>
      <c r="T26" s="135"/>
      <c r="U26" s="135"/>
      <c r="V26" s="135"/>
      <c r="W26" s="135"/>
      <c r="X26" s="135"/>
      <c r="Y26" s="98">
        <f>X25</f>
        <v>238831</v>
      </c>
      <c r="Z26" s="232"/>
      <c r="AA26" s="232"/>
      <c r="AB26" s="207"/>
      <c r="AC26" s="207"/>
      <c r="AD26" s="189"/>
      <c r="AE26" s="192"/>
      <c r="AF26" s="142"/>
      <c r="AG26" s="195"/>
      <c r="AH26" s="142"/>
      <c r="AI26" s="14" t="s">
        <v>200</v>
      </c>
      <c r="AJ26" s="5" t="s">
        <v>201</v>
      </c>
      <c r="AK26" s="5">
        <v>4</v>
      </c>
      <c r="AL26" s="5">
        <v>4</v>
      </c>
      <c r="AM26" s="95">
        <v>1</v>
      </c>
      <c r="AN26" s="96"/>
      <c r="AO26" s="249" t="s">
        <v>202</v>
      </c>
      <c r="AP26" s="250">
        <v>150000000</v>
      </c>
      <c r="AQ26" s="250">
        <v>35856666.670000002</v>
      </c>
      <c r="AR26" s="249">
        <f>AQ26/AP26</f>
        <v>0.23904444446666667</v>
      </c>
      <c r="AS26" s="39">
        <v>0.2</v>
      </c>
      <c r="AT26" s="15">
        <v>44958</v>
      </c>
      <c r="AU26" s="16">
        <v>45291</v>
      </c>
      <c r="AV26" s="17">
        <f t="shared" ref="AV26:AV28" si="3">+AU26-AT26</f>
        <v>333</v>
      </c>
      <c r="AW26" s="219"/>
      <c r="AX26" s="148"/>
      <c r="AY26" s="148"/>
      <c r="AZ26" s="148"/>
      <c r="BA26" s="131"/>
      <c r="BB26" s="146"/>
      <c r="BC26" s="131"/>
      <c r="BD26" s="131"/>
      <c r="BE26" s="131"/>
      <c r="BF26" s="131"/>
      <c r="BG26" s="131"/>
      <c r="BH26" s="131"/>
      <c r="BI26" s="131"/>
      <c r="BJ26" s="131"/>
      <c r="BK26" s="131"/>
      <c r="BL26" s="131"/>
      <c r="BM26" s="131"/>
      <c r="BN26" s="149" t="s">
        <v>117</v>
      </c>
      <c r="BO26" s="149" t="s">
        <v>203</v>
      </c>
      <c r="BP26" s="149" t="s">
        <v>130</v>
      </c>
      <c r="BQ26" s="149" t="s">
        <v>114</v>
      </c>
      <c r="BR26" s="212">
        <v>44986</v>
      </c>
      <c r="BS26" s="14" t="s">
        <v>204</v>
      </c>
      <c r="BT26" s="224"/>
      <c r="BU26" s="227"/>
    </row>
    <row r="27" spans="1:73" s="4" customFormat="1" ht="76.5" customHeight="1" thickBot="1">
      <c r="A27" s="204"/>
      <c r="B27" s="131"/>
      <c r="C27" s="131"/>
      <c r="D27" s="131"/>
      <c r="E27" s="131"/>
      <c r="F27" s="131"/>
      <c r="G27" s="201"/>
      <c r="H27" s="131"/>
      <c r="I27" s="201"/>
      <c r="J27" s="131"/>
      <c r="K27" s="131"/>
      <c r="L27" s="131"/>
      <c r="M27" s="131"/>
      <c r="N27" s="131"/>
      <c r="O27" s="131"/>
      <c r="P27" s="131"/>
      <c r="Q27" s="131"/>
      <c r="R27" s="198"/>
      <c r="S27" s="135"/>
      <c r="T27" s="135"/>
      <c r="U27" s="135"/>
      <c r="V27" s="135"/>
      <c r="W27" s="135"/>
      <c r="X27" s="135"/>
      <c r="Y27" s="98"/>
      <c r="Z27" s="232"/>
      <c r="AA27" s="232"/>
      <c r="AB27" s="207"/>
      <c r="AC27" s="207"/>
      <c r="AD27" s="189"/>
      <c r="AE27" s="192"/>
      <c r="AF27" s="142"/>
      <c r="AG27" s="195"/>
      <c r="AH27" s="142"/>
      <c r="AI27" s="14" t="s">
        <v>205</v>
      </c>
      <c r="AJ27" s="5" t="s">
        <v>206</v>
      </c>
      <c r="AK27" s="5">
        <v>3</v>
      </c>
      <c r="AL27" s="5">
        <v>3</v>
      </c>
      <c r="AM27" s="95">
        <v>1</v>
      </c>
      <c r="AN27" s="96"/>
      <c r="AO27" s="119"/>
      <c r="AP27" s="117"/>
      <c r="AQ27" s="117"/>
      <c r="AR27" s="119"/>
      <c r="AS27" s="39">
        <v>0.3</v>
      </c>
      <c r="AT27" s="15">
        <v>44958</v>
      </c>
      <c r="AU27" s="16">
        <v>45291</v>
      </c>
      <c r="AV27" s="17">
        <f t="shared" si="3"/>
        <v>333</v>
      </c>
      <c r="AW27" s="219"/>
      <c r="AX27" s="148"/>
      <c r="AY27" s="148"/>
      <c r="AZ27" s="148"/>
      <c r="BA27" s="131"/>
      <c r="BB27" s="146"/>
      <c r="BC27" s="131"/>
      <c r="BD27" s="131"/>
      <c r="BE27" s="131"/>
      <c r="BF27" s="131"/>
      <c r="BG27" s="131"/>
      <c r="BH27" s="131"/>
      <c r="BI27" s="131"/>
      <c r="BJ27" s="131"/>
      <c r="BK27" s="131"/>
      <c r="BL27" s="131"/>
      <c r="BM27" s="131"/>
      <c r="BN27" s="131"/>
      <c r="BO27" s="131"/>
      <c r="BP27" s="131"/>
      <c r="BQ27" s="131"/>
      <c r="BR27" s="213"/>
      <c r="BS27" s="14" t="s">
        <v>207</v>
      </c>
      <c r="BT27" s="224"/>
      <c r="BU27" s="227"/>
    </row>
    <row r="28" spans="1:73" s="4" customFormat="1" ht="80.25" customHeight="1" thickBot="1">
      <c r="A28" s="205"/>
      <c r="B28" s="132"/>
      <c r="C28" s="132"/>
      <c r="D28" s="132"/>
      <c r="E28" s="132"/>
      <c r="F28" s="132"/>
      <c r="G28" s="202"/>
      <c r="H28" s="132"/>
      <c r="I28" s="202"/>
      <c r="J28" s="132"/>
      <c r="K28" s="132"/>
      <c r="L28" s="132"/>
      <c r="M28" s="132"/>
      <c r="N28" s="132"/>
      <c r="O28" s="132"/>
      <c r="P28" s="132"/>
      <c r="Q28" s="132"/>
      <c r="R28" s="199"/>
      <c r="S28" s="136"/>
      <c r="T28" s="136"/>
      <c r="U28" s="136"/>
      <c r="V28" s="136"/>
      <c r="W28" s="136"/>
      <c r="X28" s="136"/>
      <c r="Y28" s="99"/>
      <c r="Z28" s="233"/>
      <c r="AA28" s="233"/>
      <c r="AB28" s="208"/>
      <c r="AC28" s="208"/>
      <c r="AD28" s="190"/>
      <c r="AE28" s="193"/>
      <c r="AF28" s="143"/>
      <c r="AG28" s="196"/>
      <c r="AH28" s="143"/>
      <c r="AI28" s="20" t="s">
        <v>208</v>
      </c>
      <c r="AJ28" s="24" t="s">
        <v>185</v>
      </c>
      <c r="AK28" s="24">
        <v>3</v>
      </c>
      <c r="AL28" s="24">
        <v>3</v>
      </c>
      <c r="AM28" s="95">
        <v>1</v>
      </c>
      <c r="AN28" s="93"/>
      <c r="AO28" s="119"/>
      <c r="AP28" s="117"/>
      <c r="AQ28" s="117"/>
      <c r="AR28" s="119"/>
      <c r="AS28" s="40">
        <v>0.4</v>
      </c>
      <c r="AT28" s="21">
        <v>44958</v>
      </c>
      <c r="AU28" s="22">
        <v>45291</v>
      </c>
      <c r="AV28" s="23">
        <f t="shared" si="3"/>
        <v>333</v>
      </c>
      <c r="AW28" s="220"/>
      <c r="AX28" s="222"/>
      <c r="AY28" s="222"/>
      <c r="AZ28" s="222"/>
      <c r="BA28" s="132"/>
      <c r="BB28" s="147"/>
      <c r="BC28" s="132"/>
      <c r="BD28" s="132"/>
      <c r="BE28" s="132"/>
      <c r="BF28" s="132"/>
      <c r="BG28" s="132"/>
      <c r="BH28" s="132"/>
      <c r="BI28" s="132"/>
      <c r="BJ28" s="132"/>
      <c r="BK28" s="132"/>
      <c r="BL28" s="132"/>
      <c r="BM28" s="132"/>
      <c r="BN28" s="132"/>
      <c r="BO28" s="132"/>
      <c r="BP28" s="132"/>
      <c r="BQ28" s="132"/>
      <c r="BR28" s="214"/>
      <c r="BS28" s="20" t="s">
        <v>209</v>
      </c>
      <c r="BT28" s="224"/>
      <c r="BU28" s="227"/>
    </row>
    <row r="29" spans="1:73" s="4" customFormat="1" ht="80.25" customHeight="1" thickBot="1">
      <c r="A29" s="61"/>
      <c r="B29" s="43"/>
      <c r="C29" s="43"/>
      <c r="D29" s="43"/>
      <c r="E29" s="43"/>
      <c r="F29" s="43"/>
      <c r="G29" s="62"/>
      <c r="H29" s="43"/>
      <c r="I29" s="62"/>
      <c r="J29" s="234" t="s">
        <v>210</v>
      </c>
      <c r="K29" s="235"/>
      <c r="L29" s="235"/>
      <c r="M29" s="235"/>
      <c r="N29" s="235"/>
      <c r="O29" s="235"/>
      <c r="P29" s="235"/>
      <c r="Q29" s="235"/>
      <c r="R29" s="235"/>
      <c r="S29" s="235"/>
      <c r="T29" s="235"/>
      <c r="U29" s="235"/>
      <c r="V29" s="235"/>
      <c r="W29" s="235"/>
      <c r="X29" s="236"/>
      <c r="Y29" s="104"/>
      <c r="Z29" s="81">
        <v>1</v>
      </c>
      <c r="AA29" s="81">
        <v>1</v>
      </c>
      <c r="AB29" s="49"/>
      <c r="AC29" s="49"/>
      <c r="AD29" s="50"/>
      <c r="AE29" s="45"/>
      <c r="AF29" s="242" t="s">
        <v>136</v>
      </c>
      <c r="AG29" s="243"/>
      <c r="AH29" s="243"/>
      <c r="AI29" s="243"/>
      <c r="AJ29" s="243"/>
      <c r="AK29" s="243"/>
      <c r="AL29" s="244"/>
      <c r="AM29" s="94">
        <f>SUM(AM28+AM27+AM26+AM25)/(4)</f>
        <v>1</v>
      </c>
      <c r="AN29" s="251" t="s">
        <v>211</v>
      </c>
      <c r="AO29" s="252"/>
      <c r="AP29" s="97">
        <v>150000000</v>
      </c>
      <c r="AQ29" s="97">
        <v>35856666.670000002</v>
      </c>
      <c r="AR29" s="94">
        <f>AQ29/AP29</f>
        <v>0.23904444446666667</v>
      </c>
      <c r="AS29" s="62"/>
      <c r="AT29" s="83"/>
      <c r="AU29" s="84"/>
      <c r="AV29" s="85"/>
      <c r="AW29" s="60"/>
      <c r="AX29" s="43"/>
      <c r="AY29" s="43"/>
      <c r="AZ29" s="43"/>
      <c r="BA29" s="43"/>
      <c r="BB29" s="55"/>
      <c r="BC29" s="43"/>
      <c r="BD29" s="43"/>
      <c r="BE29" s="43"/>
      <c r="BF29" s="43"/>
      <c r="BG29" s="43"/>
      <c r="BH29" s="43"/>
      <c r="BI29" s="43"/>
      <c r="BJ29" s="43"/>
      <c r="BK29" s="43"/>
      <c r="BL29" s="43"/>
      <c r="BM29" s="43"/>
      <c r="BN29" s="43"/>
      <c r="BO29" s="43"/>
      <c r="BP29" s="43"/>
      <c r="BQ29" s="43"/>
      <c r="BR29" s="54"/>
      <c r="BS29" s="51"/>
      <c r="BT29" s="224"/>
      <c r="BU29" s="227"/>
    </row>
    <row r="30" spans="1:73" s="4" customFormat="1" ht="51" customHeight="1" thickBot="1">
      <c r="A30" s="203" t="s">
        <v>212</v>
      </c>
      <c r="B30" s="144" t="s">
        <v>92</v>
      </c>
      <c r="C30" s="144" t="s">
        <v>93</v>
      </c>
      <c r="D30" s="144" t="s">
        <v>94</v>
      </c>
      <c r="E30" s="144">
        <v>0</v>
      </c>
      <c r="F30" s="144" t="s">
        <v>95</v>
      </c>
      <c r="G30" s="200">
        <v>1</v>
      </c>
      <c r="H30" s="144" t="s">
        <v>96</v>
      </c>
      <c r="I30" s="200">
        <v>0.25</v>
      </c>
      <c r="J30" s="144" t="s">
        <v>213</v>
      </c>
      <c r="K30" s="144" t="s">
        <v>214</v>
      </c>
      <c r="L30" s="144" t="s">
        <v>99</v>
      </c>
      <c r="M30" s="144" t="s">
        <v>141</v>
      </c>
      <c r="N30" s="144" t="s">
        <v>215</v>
      </c>
      <c r="O30" s="144"/>
      <c r="P30" s="144" t="s">
        <v>101</v>
      </c>
      <c r="Q30" s="144" t="s">
        <v>216</v>
      </c>
      <c r="R30" s="197">
        <v>102837</v>
      </c>
      <c r="S30" s="137">
        <v>8500</v>
      </c>
      <c r="T30" s="137">
        <v>94721</v>
      </c>
      <c r="U30" s="137">
        <v>271</v>
      </c>
      <c r="V30" s="137">
        <v>1019</v>
      </c>
      <c r="W30" s="137">
        <v>4713</v>
      </c>
      <c r="X30" s="137">
        <v>9792</v>
      </c>
      <c r="Y30" s="100"/>
      <c r="Z30" s="231">
        <v>1</v>
      </c>
      <c r="AA30" s="231">
        <v>1</v>
      </c>
      <c r="AB30" s="206" t="s">
        <v>103</v>
      </c>
      <c r="AC30" s="206"/>
      <c r="AD30" s="188" t="s">
        <v>104</v>
      </c>
      <c r="AE30" s="191" t="s">
        <v>105</v>
      </c>
      <c r="AF30" s="141" t="s">
        <v>217</v>
      </c>
      <c r="AG30" s="194">
        <v>2021130010238</v>
      </c>
      <c r="AH30" s="141" t="s">
        <v>218</v>
      </c>
      <c r="AI30" s="8" t="s">
        <v>146</v>
      </c>
      <c r="AJ30" s="12" t="s">
        <v>109</v>
      </c>
      <c r="AK30" s="12">
        <v>12</v>
      </c>
      <c r="AL30" s="12">
        <v>12</v>
      </c>
      <c r="AM30" s="95">
        <v>1</v>
      </c>
      <c r="AN30" s="95"/>
      <c r="AO30" s="118" t="s">
        <v>219</v>
      </c>
      <c r="AP30" s="116">
        <v>620000000</v>
      </c>
      <c r="AQ30" s="116">
        <v>240743733</v>
      </c>
      <c r="AR30" s="118">
        <f>AQ30/AP30</f>
        <v>0.3882963435483871</v>
      </c>
      <c r="AS30" s="38">
        <v>0.2</v>
      </c>
      <c r="AT30" s="9">
        <v>44927</v>
      </c>
      <c r="AU30" s="10">
        <v>45291</v>
      </c>
      <c r="AV30" s="11">
        <f>+AU30-AT30</f>
        <v>364</v>
      </c>
      <c r="AW30" s="218">
        <v>1000</v>
      </c>
      <c r="AX30" s="221">
        <v>520</v>
      </c>
      <c r="AY30" s="221" t="s">
        <v>111</v>
      </c>
      <c r="AZ30" s="221" t="s">
        <v>112</v>
      </c>
      <c r="BA30" s="144" t="s">
        <v>113</v>
      </c>
      <c r="BB30" s="215">
        <v>620000000</v>
      </c>
      <c r="BC30" s="144" t="s">
        <v>114</v>
      </c>
      <c r="BD30" s="144" t="s">
        <v>220</v>
      </c>
      <c r="BE30" s="144" t="s">
        <v>221</v>
      </c>
      <c r="BF30" s="128">
        <v>0.21240000000000001</v>
      </c>
      <c r="BG30" s="128">
        <v>0.3664</v>
      </c>
      <c r="BH30" s="128">
        <v>0.3906</v>
      </c>
      <c r="BI30" s="128">
        <v>0.4007</v>
      </c>
      <c r="BJ30" s="128">
        <v>3.61E-2</v>
      </c>
      <c r="BK30" s="128">
        <v>0.1406</v>
      </c>
      <c r="BL30" s="128">
        <v>0.25209999999999999</v>
      </c>
      <c r="BM30" s="128">
        <v>0.38829999999999998</v>
      </c>
      <c r="BN30" s="12" t="s">
        <v>117</v>
      </c>
      <c r="BO30" s="12" t="s">
        <v>118</v>
      </c>
      <c r="BP30" s="12" t="s">
        <v>119</v>
      </c>
      <c r="BQ30" s="12" t="s">
        <v>114</v>
      </c>
      <c r="BR30" s="13">
        <v>44927</v>
      </c>
      <c r="BS30" s="8" t="s">
        <v>222</v>
      </c>
      <c r="BT30" s="224"/>
      <c r="BU30" s="227"/>
    </row>
    <row r="31" spans="1:73" s="4" customFormat="1" ht="105" customHeight="1" thickBot="1">
      <c r="A31" s="204"/>
      <c r="B31" s="131"/>
      <c r="C31" s="131"/>
      <c r="D31" s="131"/>
      <c r="E31" s="131"/>
      <c r="F31" s="131"/>
      <c r="G31" s="201"/>
      <c r="H31" s="131"/>
      <c r="I31" s="201"/>
      <c r="J31" s="131"/>
      <c r="K31" s="131"/>
      <c r="L31" s="131"/>
      <c r="M31" s="131"/>
      <c r="N31" s="131"/>
      <c r="O31" s="131"/>
      <c r="P31" s="131"/>
      <c r="Q31" s="131"/>
      <c r="R31" s="198"/>
      <c r="S31" s="135"/>
      <c r="T31" s="135"/>
      <c r="U31" s="135"/>
      <c r="V31" s="135"/>
      <c r="W31" s="135"/>
      <c r="X31" s="135"/>
      <c r="Y31" s="98"/>
      <c r="Z31" s="232"/>
      <c r="AA31" s="232"/>
      <c r="AB31" s="207"/>
      <c r="AC31" s="207"/>
      <c r="AD31" s="189"/>
      <c r="AE31" s="192"/>
      <c r="AF31" s="142"/>
      <c r="AG31" s="195"/>
      <c r="AH31" s="142"/>
      <c r="AI31" s="14" t="s">
        <v>223</v>
      </c>
      <c r="AJ31" s="5" t="s">
        <v>224</v>
      </c>
      <c r="AK31" s="5">
        <v>1</v>
      </c>
      <c r="AL31" s="5">
        <v>1</v>
      </c>
      <c r="AM31" s="95">
        <v>1</v>
      </c>
      <c r="AN31" s="96"/>
      <c r="AO31" s="119"/>
      <c r="AP31" s="117"/>
      <c r="AQ31" s="117"/>
      <c r="AR31" s="119"/>
      <c r="AS31" s="39">
        <v>0.3</v>
      </c>
      <c r="AT31" s="15">
        <v>44986</v>
      </c>
      <c r="AU31" s="16">
        <v>45291</v>
      </c>
      <c r="AV31" s="17">
        <f t="shared" ref="AV31:AV33" si="4">+AU31-AT31</f>
        <v>305</v>
      </c>
      <c r="AW31" s="219"/>
      <c r="AX31" s="148"/>
      <c r="AY31" s="148"/>
      <c r="AZ31" s="148"/>
      <c r="BA31" s="131"/>
      <c r="BB31" s="216"/>
      <c r="BC31" s="131"/>
      <c r="BD31" s="131"/>
      <c r="BE31" s="131"/>
      <c r="BF31" s="131"/>
      <c r="BG31" s="131"/>
      <c r="BH31" s="131"/>
      <c r="BI31" s="131"/>
      <c r="BJ31" s="131"/>
      <c r="BK31" s="131"/>
      <c r="BL31" s="131"/>
      <c r="BM31" s="131"/>
      <c r="BN31" s="149" t="s">
        <v>117</v>
      </c>
      <c r="BO31" s="149" t="s">
        <v>152</v>
      </c>
      <c r="BP31" s="149" t="s">
        <v>119</v>
      </c>
      <c r="BQ31" s="149" t="s">
        <v>114</v>
      </c>
      <c r="BR31" s="212">
        <v>44986</v>
      </c>
      <c r="BS31" s="14" t="s">
        <v>225</v>
      </c>
      <c r="BT31" s="224"/>
      <c r="BU31" s="227"/>
    </row>
    <row r="32" spans="1:73" s="4" customFormat="1" ht="65.25" customHeight="1" thickBot="1">
      <c r="A32" s="204"/>
      <c r="B32" s="131"/>
      <c r="C32" s="131"/>
      <c r="D32" s="131"/>
      <c r="E32" s="131"/>
      <c r="F32" s="131"/>
      <c r="G32" s="201"/>
      <c r="H32" s="131"/>
      <c r="I32" s="201"/>
      <c r="J32" s="131"/>
      <c r="K32" s="131"/>
      <c r="L32" s="131"/>
      <c r="M32" s="131"/>
      <c r="N32" s="131"/>
      <c r="O32" s="131"/>
      <c r="P32" s="131"/>
      <c r="Q32" s="131"/>
      <c r="R32" s="198"/>
      <c r="S32" s="135"/>
      <c r="T32" s="135"/>
      <c r="U32" s="135"/>
      <c r="V32" s="135"/>
      <c r="W32" s="135"/>
      <c r="X32" s="135"/>
      <c r="Y32" s="98">
        <f>X30</f>
        <v>9792</v>
      </c>
      <c r="Z32" s="232"/>
      <c r="AA32" s="232"/>
      <c r="AB32" s="207"/>
      <c r="AC32" s="207"/>
      <c r="AD32" s="189"/>
      <c r="AE32" s="192"/>
      <c r="AF32" s="142"/>
      <c r="AG32" s="195"/>
      <c r="AH32" s="142"/>
      <c r="AI32" s="14" t="s">
        <v>226</v>
      </c>
      <c r="AJ32" s="5" t="s">
        <v>133</v>
      </c>
      <c r="AK32" s="5">
        <v>1</v>
      </c>
      <c r="AL32" s="5">
        <v>1</v>
      </c>
      <c r="AM32" s="95">
        <v>1</v>
      </c>
      <c r="AN32" s="96"/>
      <c r="AO32" s="119"/>
      <c r="AP32" s="117"/>
      <c r="AQ32" s="117"/>
      <c r="AR32" s="119"/>
      <c r="AS32" s="39">
        <v>0.2</v>
      </c>
      <c r="AT32" s="15">
        <v>44986</v>
      </c>
      <c r="AU32" s="16">
        <v>45291</v>
      </c>
      <c r="AV32" s="17">
        <f t="shared" si="4"/>
        <v>305</v>
      </c>
      <c r="AW32" s="219"/>
      <c r="AX32" s="148"/>
      <c r="AY32" s="148"/>
      <c r="AZ32" s="148"/>
      <c r="BA32" s="131"/>
      <c r="BB32" s="216"/>
      <c r="BC32" s="131"/>
      <c r="BD32" s="131"/>
      <c r="BE32" s="131"/>
      <c r="BF32" s="131"/>
      <c r="BG32" s="131"/>
      <c r="BH32" s="131"/>
      <c r="BI32" s="131"/>
      <c r="BJ32" s="131"/>
      <c r="BK32" s="131"/>
      <c r="BL32" s="131"/>
      <c r="BM32" s="131"/>
      <c r="BN32" s="131"/>
      <c r="BO32" s="131"/>
      <c r="BP32" s="131"/>
      <c r="BQ32" s="131"/>
      <c r="BR32" s="213"/>
      <c r="BS32" s="14" t="s">
        <v>227</v>
      </c>
      <c r="BT32" s="224"/>
      <c r="BU32" s="227"/>
    </row>
    <row r="33" spans="1:73" s="4" customFormat="1" ht="78" customHeight="1" thickBot="1">
      <c r="A33" s="205"/>
      <c r="B33" s="132"/>
      <c r="C33" s="132"/>
      <c r="D33" s="132"/>
      <c r="E33" s="132"/>
      <c r="F33" s="132"/>
      <c r="G33" s="202"/>
      <c r="H33" s="132"/>
      <c r="I33" s="202"/>
      <c r="J33" s="132"/>
      <c r="K33" s="132"/>
      <c r="L33" s="132"/>
      <c r="M33" s="132"/>
      <c r="N33" s="132"/>
      <c r="O33" s="132"/>
      <c r="P33" s="132"/>
      <c r="Q33" s="132"/>
      <c r="R33" s="199"/>
      <c r="S33" s="136"/>
      <c r="T33" s="136"/>
      <c r="U33" s="136"/>
      <c r="V33" s="136"/>
      <c r="W33" s="136"/>
      <c r="X33" s="136"/>
      <c r="Y33" s="99"/>
      <c r="Z33" s="233"/>
      <c r="AA33" s="233"/>
      <c r="AB33" s="208"/>
      <c r="AC33" s="208"/>
      <c r="AD33" s="190"/>
      <c r="AE33" s="193"/>
      <c r="AF33" s="143"/>
      <c r="AG33" s="196"/>
      <c r="AH33" s="143"/>
      <c r="AI33" s="20" t="s">
        <v>228</v>
      </c>
      <c r="AJ33" s="24" t="s">
        <v>229</v>
      </c>
      <c r="AK33" s="24">
        <v>3</v>
      </c>
      <c r="AL33" s="24">
        <v>3</v>
      </c>
      <c r="AM33" s="95">
        <v>1</v>
      </c>
      <c r="AN33" s="93"/>
      <c r="AO33" s="119"/>
      <c r="AP33" s="117"/>
      <c r="AQ33" s="117"/>
      <c r="AR33" s="119"/>
      <c r="AS33" s="40">
        <v>0.3</v>
      </c>
      <c r="AT33" s="21">
        <v>44986</v>
      </c>
      <c r="AU33" s="22">
        <v>45291</v>
      </c>
      <c r="AV33" s="23">
        <f t="shared" si="4"/>
        <v>305</v>
      </c>
      <c r="AW33" s="220"/>
      <c r="AX33" s="222"/>
      <c r="AY33" s="222"/>
      <c r="AZ33" s="222"/>
      <c r="BA33" s="132"/>
      <c r="BB33" s="217"/>
      <c r="BC33" s="132"/>
      <c r="BD33" s="132"/>
      <c r="BE33" s="132"/>
      <c r="BF33" s="132"/>
      <c r="BG33" s="132"/>
      <c r="BH33" s="132"/>
      <c r="BI33" s="132"/>
      <c r="BJ33" s="132"/>
      <c r="BK33" s="132"/>
      <c r="BL33" s="132"/>
      <c r="BM33" s="132"/>
      <c r="BN33" s="132"/>
      <c r="BO33" s="132"/>
      <c r="BP33" s="132"/>
      <c r="BQ33" s="132"/>
      <c r="BR33" s="214"/>
      <c r="BS33" s="20" t="s">
        <v>230</v>
      </c>
      <c r="BT33" s="224"/>
      <c r="BU33" s="227"/>
    </row>
    <row r="34" spans="1:73" s="4" customFormat="1" ht="78" customHeight="1" thickBot="1">
      <c r="A34" s="61"/>
      <c r="B34" s="43"/>
      <c r="C34" s="43"/>
      <c r="D34" s="43"/>
      <c r="E34" s="43"/>
      <c r="F34" s="43"/>
      <c r="G34" s="62"/>
      <c r="H34" s="43"/>
      <c r="I34" s="62"/>
      <c r="J34" s="234" t="s">
        <v>231</v>
      </c>
      <c r="K34" s="235"/>
      <c r="L34" s="235"/>
      <c r="M34" s="235"/>
      <c r="N34" s="235"/>
      <c r="O34" s="235"/>
      <c r="P34" s="235"/>
      <c r="Q34" s="235"/>
      <c r="R34" s="235"/>
      <c r="S34" s="235"/>
      <c r="T34" s="235"/>
      <c r="U34" s="235"/>
      <c r="V34" s="235"/>
      <c r="W34" s="235"/>
      <c r="X34" s="236"/>
      <c r="Y34" s="104"/>
      <c r="Z34" s="81">
        <v>1</v>
      </c>
      <c r="AA34" s="81">
        <v>1</v>
      </c>
      <c r="AB34" s="49"/>
      <c r="AC34" s="49"/>
      <c r="AD34" s="50"/>
      <c r="AE34" s="45"/>
      <c r="AF34" s="242" t="s">
        <v>136</v>
      </c>
      <c r="AG34" s="243"/>
      <c r="AH34" s="243"/>
      <c r="AI34" s="243"/>
      <c r="AJ34" s="243"/>
      <c r="AK34" s="243"/>
      <c r="AL34" s="244"/>
      <c r="AM34" s="94">
        <f>SUM(AM33+AM32+AM31+AM30)/(4)</f>
        <v>1</v>
      </c>
      <c r="AN34" s="120" t="s">
        <v>161</v>
      </c>
      <c r="AO34" s="121"/>
      <c r="AP34" s="97">
        <v>620000000</v>
      </c>
      <c r="AQ34" s="97">
        <f>AQ30</f>
        <v>240743733</v>
      </c>
      <c r="AR34" s="94">
        <f>AQ34/AP34</f>
        <v>0.3882963435483871</v>
      </c>
      <c r="AS34" s="62"/>
      <c r="AT34" s="83"/>
      <c r="AU34" s="84"/>
      <c r="AV34" s="85"/>
      <c r="AW34" s="60"/>
      <c r="AX34" s="43"/>
      <c r="AY34" s="43"/>
      <c r="AZ34" s="43"/>
      <c r="BA34" s="43"/>
      <c r="BB34" s="59"/>
      <c r="BC34" s="43"/>
      <c r="BD34" s="43"/>
      <c r="BE34" s="43"/>
      <c r="BF34" s="43"/>
      <c r="BG34" s="43"/>
      <c r="BH34" s="43"/>
      <c r="BI34" s="43"/>
      <c r="BJ34" s="43"/>
      <c r="BK34" s="43"/>
      <c r="BL34" s="43"/>
      <c r="BM34" s="43"/>
      <c r="BN34" s="43"/>
      <c r="BO34" s="43"/>
      <c r="BP34" s="43"/>
      <c r="BQ34" s="43"/>
      <c r="BR34" s="54"/>
      <c r="BS34" s="51"/>
      <c r="BT34" s="224"/>
      <c r="BU34" s="227"/>
    </row>
    <row r="35" spans="1:73" s="4" customFormat="1" ht="106.5" customHeight="1" thickBot="1">
      <c r="A35" s="203" t="s">
        <v>232</v>
      </c>
      <c r="B35" s="144" t="s">
        <v>92</v>
      </c>
      <c r="C35" s="144" t="s">
        <v>93</v>
      </c>
      <c r="D35" s="144" t="s">
        <v>94</v>
      </c>
      <c r="E35" s="144">
        <v>0</v>
      </c>
      <c r="F35" s="144" t="s">
        <v>95</v>
      </c>
      <c r="G35" s="200">
        <v>1</v>
      </c>
      <c r="H35" s="144" t="s">
        <v>96</v>
      </c>
      <c r="I35" s="200">
        <v>0.25</v>
      </c>
      <c r="J35" s="144" t="s">
        <v>233</v>
      </c>
      <c r="K35" s="144" t="s">
        <v>234</v>
      </c>
      <c r="L35" s="144" t="s">
        <v>96</v>
      </c>
      <c r="M35" s="144" t="s">
        <v>141</v>
      </c>
      <c r="N35" s="144" t="s">
        <v>235</v>
      </c>
      <c r="O35" s="144"/>
      <c r="P35" s="144" t="s">
        <v>101</v>
      </c>
      <c r="Q35" s="144" t="s">
        <v>216</v>
      </c>
      <c r="R35" s="197">
        <v>4</v>
      </c>
      <c r="S35" s="137">
        <v>1</v>
      </c>
      <c r="T35" s="137">
        <v>3</v>
      </c>
      <c r="U35" s="122">
        <v>0.2</v>
      </c>
      <c r="V35" s="209">
        <v>0.45</v>
      </c>
      <c r="W35" s="209">
        <v>0.8</v>
      </c>
      <c r="X35" s="137">
        <v>1</v>
      </c>
      <c r="Y35" s="137">
        <v>1</v>
      </c>
      <c r="Z35" s="231">
        <f>X35/S35</f>
        <v>1</v>
      </c>
      <c r="AA35" s="231">
        <f>(X35+T35)/R35</f>
        <v>1</v>
      </c>
      <c r="AB35" s="206" t="s">
        <v>103</v>
      </c>
      <c r="AC35" s="206"/>
      <c r="AD35" s="188" t="s">
        <v>104</v>
      </c>
      <c r="AE35" s="191" t="s">
        <v>105</v>
      </c>
      <c r="AF35" s="141" t="s">
        <v>236</v>
      </c>
      <c r="AG35" s="194">
        <v>2021130010241</v>
      </c>
      <c r="AH35" s="141" t="s">
        <v>237</v>
      </c>
      <c r="AI35" s="8" t="s">
        <v>146</v>
      </c>
      <c r="AJ35" s="12" t="s">
        <v>109</v>
      </c>
      <c r="AK35" s="12">
        <v>12</v>
      </c>
      <c r="AL35" s="12">
        <v>12</v>
      </c>
      <c r="AM35" s="95">
        <v>1</v>
      </c>
      <c r="AN35" s="95"/>
      <c r="AO35" s="118" t="s">
        <v>238</v>
      </c>
      <c r="AP35" s="116">
        <v>100000000</v>
      </c>
      <c r="AQ35" s="116">
        <v>43199996</v>
      </c>
      <c r="AR35" s="118">
        <f>AQ35/AP35</f>
        <v>0.43199996000000002</v>
      </c>
      <c r="AS35" s="38">
        <v>0.3</v>
      </c>
      <c r="AT35" s="9">
        <v>44927</v>
      </c>
      <c r="AU35" s="10">
        <v>45291</v>
      </c>
      <c r="AV35" s="11">
        <f>+AU35-AT35</f>
        <v>364</v>
      </c>
      <c r="AW35" s="218">
        <v>2000</v>
      </c>
      <c r="AX35" s="221"/>
      <c r="AY35" s="221" t="s">
        <v>111</v>
      </c>
      <c r="AZ35" s="221" t="s">
        <v>112</v>
      </c>
      <c r="BA35" s="144" t="s">
        <v>113</v>
      </c>
      <c r="BB35" s="145">
        <v>100000000</v>
      </c>
      <c r="BC35" s="144" t="s">
        <v>114</v>
      </c>
      <c r="BD35" s="144" t="s">
        <v>239</v>
      </c>
      <c r="BE35" s="144" t="s">
        <v>240</v>
      </c>
      <c r="BF35" s="128">
        <v>0.17599999999999999</v>
      </c>
      <c r="BG35" s="128">
        <v>0.432</v>
      </c>
      <c r="BH35" s="128">
        <v>0.432</v>
      </c>
      <c r="BI35" s="128">
        <v>1</v>
      </c>
      <c r="BJ35" s="128">
        <v>2.1999999999999999E-2</v>
      </c>
      <c r="BK35" s="128">
        <v>8.7999999999999995E-2</v>
      </c>
      <c r="BL35" s="128">
        <v>0.249</v>
      </c>
      <c r="BM35" s="128">
        <v>0.432</v>
      </c>
      <c r="BN35" s="12" t="s">
        <v>117</v>
      </c>
      <c r="BO35" s="12" t="s">
        <v>118</v>
      </c>
      <c r="BP35" s="12" t="s">
        <v>119</v>
      </c>
      <c r="BQ35" s="12" t="s">
        <v>114</v>
      </c>
      <c r="BR35" s="13">
        <v>44927</v>
      </c>
      <c r="BS35" s="8" t="s">
        <v>241</v>
      </c>
      <c r="BT35" s="224"/>
      <c r="BU35" s="227"/>
    </row>
    <row r="36" spans="1:73" s="4" customFormat="1" ht="135.75" customHeight="1" thickBot="1">
      <c r="A36" s="205"/>
      <c r="B36" s="132"/>
      <c r="C36" s="132"/>
      <c r="D36" s="132"/>
      <c r="E36" s="132"/>
      <c r="F36" s="132"/>
      <c r="G36" s="202"/>
      <c r="H36" s="132"/>
      <c r="I36" s="202"/>
      <c r="J36" s="132"/>
      <c r="K36" s="132"/>
      <c r="L36" s="132"/>
      <c r="M36" s="132"/>
      <c r="N36" s="132"/>
      <c r="O36" s="132"/>
      <c r="P36" s="132"/>
      <c r="Q36" s="132"/>
      <c r="R36" s="199"/>
      <c r="S36" s="136"/>
      <c r="T36" s="136"/>
      <c r="U36" s="123"/>
      <c r="V36" s="211"/>
      <c r="W36" s="211"/>
      <c r="X36" s="136"/>
      <c r="Y36" s="136"/>
      <c r="Z36" s="233"/>
      <c r="AA36" s="233"/>
      <c r="AB36" s="208"/>
      <c r="AC36" s="208"/>
      <c r="AD36" s="190"/>
      <c r="AE36" s="193"/>
      <c r="AF36" s="143"/>
      <c r="AG36" s="196"/>
      <c r="AH36" s="143"/>
      <c r="AI36" s="20" t="s">
        <v>242</v>
      </c>
      <c r="AJ36" s="24" t="s">
        <v>243</v>
      </c>
      <c r="AK36" s="24">
        <v>1</v>
      </c>
      <c r="AL36" s="24">
        <v>1</v>
      </c>
      <c r="AM36" s="95">
        <v>1</v>
      </c>
      <c r="AN36" s="93"/>
      <c r="AO36" s="119"/>
      <c r="AP36" s="117"/>
      <c r="AQ36" s="117">
        <v>43199996</v>
      </c>
      <c r="AR36" s="119"/>
      <c r="AS36" s="40">
        <v>0.7</v>
      </c>
      <c r="AT36" s="21">
        <v>44958</v>
      </c>
      <c r="AU36" s="22">
        <v>45291</v>
      </c>
      <c r="AV36" s="23">
        <f t="shared" ref="AV36" si="5">+AU36-AT36</f>
        <v>333</v>
      </c>
      <c r="AW36" s="220"/>
      <c r="AX36" s="222"/>
      <c r="AY36" s="222"/>
      <c r="AZ36" s="222"/>
      <c r="BA36" s="132"/>
      <c r="BB36" s="147"/>
      <c r="BC36" s="132"/>
      <c r="BD36" s="132"/>
      <c r="BE36" s="132"/>
      <c r="BF36" s="132"/>
      <c r="BG36" s="132"/>
      <c r="BH36" s="132"/>
      <c r="BI36" s="132"/>
      <c r="BJ36" s="132"/>
      <c r="BK36" s="132"/>
      <c r="BL36" s="132"/>
      <c r="BM36" s="132"/>
      <c r="BN36" s="19" t="s">
        <v>117</v>
      </c>
      <c r="BO36" s="19" t="s">
        <v>244</v>
      </c>
      <c r="BP36" s="19" t="s">
        <v>119</v>
      </c>
      <c r="BQ36" s="19" t="s">
        <v>114</v>
      </c>
      <c r="BR36" s="26">
        <v>44986</v>
      </c>
      <c r="BS36" s="20" t="s">
        <v>245</v>
      </c>
      <c r="BT36" s="225"/>
      <c r="BU36" s="228"/>
    </row>
    <row r="37" spans="1:73" s="4" customFormat="1" ht="135.75" customHeight="1" thickBot="1">
      <c r="A37" s="57"/>
      <c r="B37" s="19"/>
      <c r="C37" s="19"/>
      <c r="D37" s="19"/>
      <c r="E37" s="19"/>
      <c r="F37" s="19"/>
      <c r="G37" s="58"/>
      <c r="H37" s="19"/>
      <c r="I37" s="58"/>
      <c r="J37" s="234" t="s">
        <v>246</v>
      </c>
      <c r="K37" s="235"/>
      <c r="L37" s="235"/>
      <c r="M37" s="235"/>
      <c r="N37" s="235"/>
      <c r="O37" s="235"/>
      <c r="P37" s="235"/>
      <c r="Q37" s="235"/>
      <c r="R37" s="235"/>
      <c r="S37" s="235"/>
      <c r="T37" s="235"/>
      <c r="U37" s="235"/>
      <c r="V37" s="235"/>
      <c r="W37" s="235"/>
      <c r="X37" s="236"/>
      <c r="Y37" s="105"/>
      <c r="Z37" s="82">
        <v>1</v>
      </c>
      <c r="AA37" s="42">
        <v>1</v>
      </c>
      <c r="AB37" s="47"/>
      <c r="AC37" s="47"/>
      <c r="AD37" s="48"/>
      <c r="AE37" s="46"/>
      <c r="AF37" s="242" t="s">
        <v>136</v>
      </c>
      <c r="AG37" s="243"/>
      <c r="AH37" s="243"/>
      <c r="AI37" s="243"/>
      <c r="AJ37" s="243"/>
      <c r="AK37" s="243"/>
      <c r="AL37" s="244"/>
      <c r="AM37" s="94">
        <f>SUM(AM36+AM35)/(2)</f>
        <v>1</v>
      </c>
      <c r="AN37" s="120" t="s">
        <v>161</v>
      </c>
      <c r="AO37" s="121"/>
      <c r="AP37" s="97">
        <v>100000000</v>
      </c>
      <c r="AQ37" s="97">
        <f>AQ35</f>
        <v>43199996</v>
      </c>
      <c r="AR37" s="94">
        <f>AQ37/AP37</f>
        <v>0.43199996000000002</v>
      </c>
      <c r="AS37" s="58"/>
      <c r="AT37" s="87"/>
      <c r="AU37" s="88"/>
      <c r="AV37" s="89"/>
      <c r="AW37" s="56"/>
      <c r="AX37" s="19"/>
      <c r="AY37" s="19"/>
      <c r="AZ37" s="19"/>
      <c r="BA37" s="19"/>
      <c r="BB37" s="53"/>
      <c r="BC37" s="19"/>
      <c r="BD37" s="19"/>
      <c r="BE37" s="19"/>
      <c r="BF37" s="19"/>
      <c r="BG37" s="19"/>
      <c r="BH37" s="19"/>
      <c r="BI37" s="19"/>
      <c r="BJ37" s="19"/>
      <c r="BK37" s="19"/>
      <c r="BL37" s="19"/>
      <c r="BM37" s="19"/>
      <c r="BN37" s="19"/>
      <c r="BO37" s="19"/>
      <c r="BP37" s="19"/>
      <c r="BQ37" s="19"/>
      <c r="BR37" s="26"/>
      <c r="BS37" s="52"/>
      <c r="BT37" s="90"/>
      <c r="BU37" s="90"/>
    </row>
    <row r="38" spans="1:73" s="4" customFormat="1" ht="132.75" customHeight="1" thickBot="1">
      <c r="A38" s="63" t="s">
        <v>162</v>
      </c>
      <c r="B38" s="64" t="s">
        <v>92</v>
      </c>
      <c r="C38" s="64" t="s">
        <v>247</v>
      </c>
      <c r="D38" s="64" t="s">
        <v>248</v>
      </c>
      <c r="E38" s="64">
        <v>0</v>
      </c>
      <c r="F38" s="64" t="s">
        <v>249</v>
      </c>
      <c r="G38" s="65">
        <v>0.6</v>
      </c>
      <c r="H38" s="64" t="s">
        <v>96</v>
      </c>
      <c r="I38" s="65">
        <v>0</v>
      </c>
      <c r="J38" s="64" t="s">
        <v>250</v>
      </c>
      <c r="K38" s="64" t="s">
        <v>251</v>
      </c>
      <c r="L38" s="64" t="s">
        <v>99</v>
      </c>
      <c r="M38" s="64" t="s">
        <v>252</v>
      </c>
      <c r="N38" s="64" t="s">
        <v>253</v>
      </c>
      <c r="O38" s="64"/>
      <c r="P38" s="64" t="s">
        <v>101</v>
      </c>
      <c r="Q38" s="64" t="s">
        <v>193</v>
      </c>
      <c r="R38" s="66">
        <v>12</v>
      </c>
      <c r="S38" s="67">
        <v>0</v>
      </c>
      <c r="T38" s="67">
        <v>12</v>
      </c>
      <c r="U38" s="67" t="s">
        <v>254</v>
      </c>
      <c r="V38" s="67" t="s">
        <v>254</v>
      </c>
      <c r="W38" s="67" t="s">
        <v>254</v>
      </c>
      <c r="X38" s="67" t="s">
        <v>254</v>
      </c>
      <c r="Y38" s="67"/>
      <c r="Z38" s="67"/>
      <c r="AA38" s="82">
        <v>1</v>
      </c>
      <c r="AB38" s="68" t="s">
        <v>254</v>
      </c>
      <c r="AC38" s="68" t="s">
        <v>254</v>
      </c>
      <c r="AD38" s="69" t="s">
        <v>254</v>
      </c>
      <c r="AE38" s="70" t="s">
        <v>254</v>
      </c>
      <c r="AF38" s="70" t="s">
        <v>255</v>
      </c>
      <c r="AG38" s="71">
        <v>2021130010240</v>
      </c>
      <c r="AH38" s="70" t="s">
        <v>256</v>
      </c>
      <c r="AI38" s="64" t="s">
        <v>254</v>
      </c>
      <c r="AJ38" s="64" t="s">
        <v>254</v>
      </c>
      <c r="AK38" s="64" t="s">
        <v>254</v>
      </c>
      <c r="AL38" s="64" t="s">
        <v>254</v>
      </c>
      <c r="AM38" s="64"/>
      <c r="AN38" s="64"/>
      <c r="AO38" s="64"/>
      <c r="AP38" s="64"/>
      <c r="AQ38" s="64"/>
      <c r="AR38" s="64"/>
      <c r="AS38" s="65" t="s">
        <v>254</v>
      </c>
      <c r="AT38" s="73" t="s">
        <v>254</v>
      </c>
      <c r="AU38" s="74" t="s">
        <v>254</v>
      </c>
      <c r="AV38" s="75" t="s">
        <v>254</v>
      </c>
      <c r="AW38" s="66">
        <v>1024882</v>
      </c>
      <c r="AX38" s="64"/>
      <c r="AY38" s="64" t="s">
        <v>111</v>
      </c>
      <c r="AZ38" s="64" t="s">
        <v>112</v>
      </c>
      <c r="BA38" s="64" t="s">
        <v>113</v>
      </c>
      <c r="BB38" s="76">
        <v>1</v>
      </c>
      <c r="BC38" s="64" t="s">
        <v>114</v>
      </c>
      <c r="BD38" s="64" t="s">
        <v>257</v>
      </c>
      <c r="BE38" s="64" t="s">
        <v>258</v>
      </c>
      <c r="BF38" s="77">
        <v>0</v>
      </c>
      <c r="BG38" s="77">
        <v>0</v>
      </c>
      <c r="BH38" s="77">
        <v>0</v>
      </c>
      <c r="BI38" s="77">
        <v>0</v>
      </c>
      <c r="BJ38" s="77">
        <v>0</v>
      </c>
      <c r="BK38" s="77">
        <v>0</v>
      </c>
      <c r="BL38" s="77">
        <v>0</v>
      </c>
      <c r="BM38" s="77">
        <v>0</v>
      </c>
      <c r="BN38" s="64" t="s">
        <v>259</v>
      </c>
      <c r="BO38" s="64" t="s">
        <v>254</v>
      </c>
      <c r="BP38" s="64" t="s">
        <v>254</v>
      </c>
      <c r="BQ38" s="64" t="s">
        <v>254</v>
      </c>
      <c r="BR38" s="78" t="s">
        <v>254</v>
      </c>
      <c r="BS38" s="72" t="s">
        <v>260</v>
      </c>
      <c r="BT38" s="79"/>
      <c r="BU38" s="79"/>
    </row>
    <row r="39" spans="1:73" s="4" customFormat="1" ht="40.5" customHeight="1" thickBot="1">
      <c r="J39" s="234" t="s">
        <v>246</v>
      </c>
      <c r="K39" s="235"/>
      <c r="L39" s="235"/>
      <c r="M39" s="235"/>
      <c r="N39" s="235"/>
      <c r="O39" s="235"/>
      <c r="P39" s="235"/>
      <c r="Q39" s="235"/>
      <c r="R39" s="235"/>
      <c r="S39" s="235"/>
      <c r="T39" s="235"/>
      <c r="U39" s="235"/>
      <c r="V39" s="235"/>
      <c r="W39" s="235"/>
      <c r="X39" s="236"/>
      <c r="Y39" s="106"/>
      <c r="Z39" s="27"/>
      <c r="AA39" s="27">
        <v>100</v>
      </c>
      <c r="AB39" s="2"/>
      <c r="AC39" s="2"/>
      <c r="AD39" s="6"/>
      <c r="AE39" s="28"/>
      <c r="AF39" s="28"/>
      <c r="AG39" s="28"/>
      <c r="AH39" s="28"/>
      <c r="AI39" s="29"/>
      <c r="AT39" s="30"/>
    </row>
    <row r="40" spans="1:73" s="4" customFormat="1" ht="14.25" customHeight="1">
      <c r="S40" s="2"/>
      <c r="T40" s="27"/>
      <c r="U40" s="27"/>
      <c r="V40" s="27"/>
      <c r="W40" s="27"/>
      <c r="X40" s="27"/>
      <c r="Y40" s="27"/>
      <c r="Z40" s="27"/>
      <c r="AA40" s="27"/>
      <c r="AB40" s="2"/>
      <c r="AC40" s="2"/>
      <c r="AD40" s="6"/>
      <c r="AE40" s="28"/>
      <c r="AF40" s="28"/>
      <c r="AG40" s="28"/>
      <c r="AH40" s="28"/>
      <c r="AI40" s="29"/>
      <c r="AK40" s="111" t="s">
        <v>261</v>
      </c>
      <c r="AL40" s="111"/>
      <c r="AM40" s="112">
        <v>1</v>
      </c>
      <c r="AN40" s="111" t="s">
        <v>262</v>
      </c>
      <c r="AO40" s="111"/>
      <c r="AP40" s="113">
        <f>SUM(AP37+AP34+AP29+AP24+AP18+AP13)</f>
        <v>2770000000</v>
      </c>
      <c r="AQ40" s="113">
        <f>SUM(AQ37+AQ34+AQ29+AQ24+AQ18+AQ13)</f>
        <v>2157358728.6700001</v>
      </c>
      <c r="AR40" s="115">
        <f>AQ40/AP40</f>
        <v>0.77882986594584835</v>
      </c>
      <c r="AT40" s="30"/>
    </row>
    <row r="41" spans="1:73" s="4" customFormat="1" ht="15.75" customHeight="1" thickBot="1">
      <c r="S41" s="2"/>
      <c r="T41" s="27"/>
      <c r="U41" s="27"/>
      <c r="V41" s="27"/>
      <c r="W41" s="27"/>
      <c r="X41" s="27"/>
      <c r="Y41" s="27"/>
      <c r="Z41" s="27"/>
      <c r="AA41" s="27"/>
      <c r="AB41" s="2"/>
      <c r="AC41" s="2"/>
      <c r="AD41" s="6"/>
      <c r="AE41" s="28"/>
      <c r="AF41" s="28"/>
      <c r="AG41" s="28"/>
      <c r="AH41" s="28"/>
      <c r="AI41" s="29"/>
      <c r="AK41" s="111"/>
      <c r="AL41" s="111"/>
      <c r="AM41" s="112"/>
      <c r="AN41" s="111"/>
      <c r="AO41" s="111"/>
      <c r="AP41" s="114"/>
      <c r="AQ41" s="114"/>
      <c r="AR41" s="115"/>
      <c r="AT41" s="30"/>
    </row>
    <row r="42" spans="1:73" s="4" customFormat="1" ht="15.75" customHeight="1">
      <c r="J42" s="247" t="s">
        <v>263</v>
      </c>
      <c r="K42" s="247"/>
      <c r="L42" s="247"/>
      <c r="M42" s="247"/>
      <c r="N42" s="247"/>
      <c r="O42" s="247"/>
      <c r="P42" s="247"/>
      <c r="Q42" s="247"/>
      <c r="R42" s="247"/>
      <c r="S42" s="247"/>
      <c r="T42" s="247"/>
      <c r="U42" s="247"/>
      <c r="V42" s="247"/>
      <c r="W42" s="247"/>
      <c r="X42" s="247"/>
      <c r="Y42" s="247"/>
      <c r="Z42" s="245">
        <v>1</v>
      </c>
      <c r="AA42" s="245">
        <v>1</v>
      </c>
      <c r="AB42" s="2"/>
      <c r="AC42" s="2"/>
      <c r="AD42" s="6"/>
      <c r="AE42" s="28"/>
      <c r="AF42" s="28"/>
      <c r="AG42" s="28"/>
      <c r="AH42" s="28"/>
      <c r="AI42" s="29"/>
      <c r="AK42" s="111"/>
      <c r="AL42" s="111"/>
      <c r="AM42" s="112"/>
      <c r="AN42" s="111"/>
      <c r="AO42" s="111"/>
      <c r="AP42" s="114"/>
      <c r="AQ42" s="114"/>
      <c r="AR42" s="115"/>
      <c r="AT42" s="30"/>
    </row>
    <row r="43" spans="1:73" s="4" customFormat="1" ht="14.25" customHeight="1">
      <c r="J43" s="248"/>
      <c r="K43" s="248"/>
      <c r="L43" s="248"/>
      <c r="M43" s="248"/>
      <c r="N43" s="248"/>
      <c r="O43" s="248"/>
      <c r="P43" s="248"/>
      <c r="Q43" s="248"/>
      <c r="R43" s="248"/>
      <c r="S43" s="248"/>
      <c r="T43" s="248"/>
      <c r="U43" s="248"/>
      <c r="V43" s="248"/>
      <c r="W43" s="248"/>
      <c r="X43" s="248"/>
      <c r="Y43" s="248"/>
      <c r="Z43" s="246"/>
      <c r="AA43" s="246"/>
      <c r="AB43" s="2"/>
      <c r="AC43" s="2"/>
      <c r="AD43" s="6"/>
      <c r="AE43" s="28"/>
      <c r="AF43" s="28"/>
      <c r="AG43" s="28"/>
      <c r="AH43" s="28"/>
      <c r="AI43" s="29"/>
      <c r="AK43" s="111"/>
      <c r="AL43" s="111"/>
      <c r="AM43" s="112"/>
      <c r="AN43" s="111"/>
      <c r="AO43" s="111"/>
      <c r="AP43" s="114"/>
      <c r="AQ43" s="114"/>
      <c r="AR43" s="115"/>
      <c r="AT43" s="30"/>
    </row>
    <row r="44" spans="1:73" s="4" customFormat="1" ht="14.25" customHeight="1">
      <c r="J44" s="248"/>
      <c r="K44" s="248"/>
      <c r="L44" s="248"/>
      <c r="M44" s="248"/>
      <c r="N44" s="248"/>
      <c r="O44" s="248"/>
      <c r="P44" s="248"/>
      <c r="Q44" s="248"/>
      <c r="R44" s="248"/>
      <c r="S44" s="248"/>
      <c r="T44" s="248"/>
      <c r="U44" s="248"/>
      <c r="V44" s="248"/>
      <c r="W44" s="248"/>
      <c r="X44" s="248"/>
      <c r="Y44" s="248"/>
      <c r="Z44" s="246"/>
      <c r="AA44" s="246"/>
      <c r="AB44" s="2"/>
      <c r="AC44" s="2"/>
      <c r="AD44" s="6"/>
      <c r="AE44" s="28"/>
      <c r="AF44" s="28"/>
      <c r="AG44" s="28"/>
      <c r="AH44" s="28"/>
      <c r="AI44" s="29"/>
      <c r="AK44" s="111"/>
      <c r="AL44" s="111"/>
      <c r="AM44" s="112"/>
      <c r="AN44" s="111"/>
      <c r="AO44" s="111"/>
      <c r="AP44" s="114"/>
      <c r="AQ44" s="114"/>
      <c r="AR44" s="115"/>
      <c r="AT44" s="30"/>
    </row>
    <row r="45" spans="1:73" s="4" customFormat="1" ht="14.25" customHeight="1">
      <c r="J45" s="248"/>
      <c r="K45" s="248"/>
      <c r="L45" s="248"/>
      <c r="M45" s="248"/>
      <c r="N45" s="248"/>
      <c r="O45" s="248"/>
      <c r="P45" s="248"/>
      <c r="Q45" s="248"/>
      <c r="R45" s="248"/>
      <c r="S45" s="248"/>
      <c r="T45" s="248"/>
      <c r="U45" s="248"/>
      <c r="V45" s="248"/>
      <c r="W45" s="248"/>
      <c r="X45" s="248"/>
      <c r="Y45" s="248"/>
      <c r="Z45" s="246"/>
      <c r="AA45" s="246"/>
      <c r="AB45" s="2"/>
      <c r="AC45" s="2"/>
      <c r="AD45" s="6"/>
      <c r="AE45" s="28"/>
      <c r="AF45" s="28"/>
      <c r="AG45" s="28"/>
      <c r="AH45" s="28"/>
      <c r="AI45" s="29"/>
      <c r="AK45" s="111"/>
      <c r="AL45" s="111"/>
      <c r="AM45" s="112"/>
      <c r="AN45" s="111"/>
      <c r="AO45" s="111"/>
      <c r="AP45" s="114"/>
      <c r="AQ45" s="114"/>
      <c r="AR45" s="115"/>
      <c r="AT45" s="30"/>
    </row>
    <row r="46" spans="1:73" s="4" customFormat="1" ht="14.25" customHeight="1">
      <c r="J46" s="248"/>
      <c r="K46" s="248"/>
      <c r="L46" s="248"/>
      <c r="M46" s="248"/>
      <c r="N46" s="248"/>
      <c r="O46" s="248"/>
      <c r="P46" s="248"/>
      <c r="Q46" s="248"/>
      <c r="R46" s="248"/>
      <c r="S46" s="248"/>
      <c r="T46" s="248"/>
      <c r="U46" s="248"/>
      <c r="V46" s="248"/>
      <c r="W46" s="248"/>
      <c r="X46" s="248"/>
      <c r="Y46" s="248"/>
      <c r="Z46" s="246"/>
      <c r="AA46" s="246"/>
      <c r="AB46" s="2"/>
      <c r="AC46" s="2"/>
      <c r="AD46" s="6"/>
      <c r="AE46" s="28"/>
      <c r="AF46" s="28"/>
      <c r="AG46" s="28"/>
      <c r="AH46" s="28"/>
      <c r="AI46" s="29"/>
      <c r="AK46" s="111"/>
      <c r="AL46" s="111"/>
      <c r="AM46" s="112"/>
      <c r="AT46" s="30"/>
    </row>
    <row r="47" spans="1:73" s="4" customFormat="1">
      <c r="S47" s="2"/>
      <c r="T47" s="27"/>
      <c r="U47" s="27"/>
      <c r="V47" s="27"/>
      <c r="W47" s="27"/>
      <c r="X47" s="27"/>
      <c r="Y47" s="27"/>
      <c r="Z47" s="27"/>
      <c r="AA47" s="27"/>
      <c r="AB47" s="2"/>
      <c r="AC47" s="2"/>
      <c r="AD47" s="6"/>
      <c r="AE47" s="28"/>
      <c r="AF47" s="28"/>
      <c r="AG47" s="28"/>
      <c r="AH47" s="28"/>
      <c r="AI47" s="29"/>
      <c r="AK47" s="111"/>
      <c r="AL47" s="111"/>
      <c r="AM47" s="112"/>
      <c r="AT47" s="30"/>
    </row>
    <row r="48" spans="1:73" s="4" customFormat="1">
      <c r="S48" s="2"/>
      <c r="T48" s="27"/>
      <c r="U48" s="27"/>
      <c r="V48" s="27"/>
      <c r="W48" s="27"/>
      <c r="X48" s="27"/>
      <c r="Y48" s="27"/>
      <c r="Z48" s="27"/>
      <c r="AA48" s="27"/>
      <c r="AB48" s="2"/>
      <c r="AC48" s="2"/>
      <c r="AD48" s="6"/>
      <c r="AE48" s="28"/>
      <c r="AF48" s="28"/>
      <c r="AG48" s="28"/>
      <c r="AH48" s="28"/>
      <c r="AI48" s="29"/>
      <c r="AK48" s="111"/>
      <c r="AL48" s="111"/>
      <c r="AM48" s="112"/>
      <c r="AT48" s="30"/>
    </row>
    <row r="49" spans="19:46" s="4" customFormat="1">
      <c r="S49" s="2"/>
      <c r="T49" s="27"/>
      <c r="U49" s="27"/>
      <c r="V49" s="27"/>
      <c r="W49" s="27"/>
      <c r="X49" s="27"/>
      <c r="Y49" s="27"/>
      <c r="Z49" s="27"/>
      <c r="AA49" s="27"/>
      <c r="AB49" s="2"/>
      <c r="AC49" s="2"/>
      <c r="AD49" s="6"/>
      <c r="AE49" s="28"/>
      <c r="AF49" s="28"/>
      <c r="AG49" s="28"/>
      <c r="AH49" s="28"/>
      <c r="AI49" s="29"/>
      <c r="AK49" s="111"/>
      <c r="AL49" s="111"/>
      <c r="AM49" s="112"/>
      <c r="AT49" s="30"/>
    </row>
    <row r="50" spans="19:46" s="4" customFormat="1">
      <c r="S50" s="2"/>
      <c r="T50" s="27"/>
      <c r="U50" s="27"/>
      <c r="V50" s="27"/>
      <c r="W50" s="27"/>
      <c r="X50" s="27"/>
      <c r="Y50" s="27"/>
      <c r="Z50" s="27"/>
      <c r="AA50" s="27"/>
      <c r="AB50" s="2"/>
      <c r="AC50" s="2"/>
      <c r="AD50" s="6"/>
      <c r="AE50" s="28"/>
      <c r="AF50" s="28"/>
      <c r="AG50" s="28"/>
      <c r="AH50" s="28"/>
      <c r="AI50" s="29"/>
      <c r="AT50" s="30"/>
    </row>
    <row r="51" spans="19:46" s="4" customFormat="1">
      <c r="S51" s="2"/>
      <c r="T51" s="27"/>
      <c r="U51" s="27"/>
      <c r="V51" s="27"/>
      <c r="W51" s="27"/>
      <c r="X51" s="27"/>
      <c r="Y51" s="27"/>
      <c r="Z51" s="27"/>
      <c r="AA51" s="27"/>
      <c r="AB51" s="2"/>
      <c r="AC51" s="2"/>
      <c r="AD51" s="6"/>
      <c r="AE51" s="28"/>
      <c r="AF51" s="28"/>
      <c r="AG51" s="28"/>
      <c r="AH51" s="28"/>
      <c r="AI51" s="29"/>
      <c r="AT51" s="30"/>
    </row>
    <row r="52" spans="19:46" s="4" customFormat="1">
      <c r="S52" s="2"/>
      <c r="T52" s="27"/>
      <c r="U52" s="27"/>
      <c r="V52" s="27"/>
      <c r="W52" s="27"/>
      <c r="X52" s="27"/>
      <c r="Y52" s="27"/>
      <c r="Z52" s="27"/>
      <c r="AA52" s="27"/>
      <c r="AB52" s="2"/>
      <c r="AC52" s="2"/>
      <c r="AD52" s="6"/>
      <c r="AE52" s="28"/>
      <c r="AF52" s="28"/>
      <c r="AG52" s="28"/>
      <c r="AH52" s="28"/>
      <c r="AI52" s="29"/>
      <c r="AT52" s="30"/>
    </row>
    <row r="53" spans="19:46" s="4" customFormat="1">
      <c r="S53" s="2"/>
      <c r="T53" s="27"/>
      <c r="U53" s="27"/>
      <c r="V53" s="27"/>
      <c r="W53" s="27"/>
      <c r="X53" s="27"/>
      <c r="Y53" s="27"/>
      <c r="Z53" s="27"/>
      <c r="AA53" s="27"/>
      <c r="AB53" s="2"/>
      <c r="AC53" s="2"/>
      <c r="AD53" s="6"/>
      <c r="AE53" s="28"/>
      <c r="AF53" s="28"/>
      <c r="AG53" s="28"/>
      <c r="AH53" s="28"/>
      <c r="AI53" s="29"/>
      <c r="AT53" s="30"/>
    </row>
    <row r="54" spans="19:46" s="4" customFormat="1">
      <c r="S54" s="2"/>
      <c r="T54" s="27"/>
      <c r="U54" s="27"/>
      <c r="V54" s="27"/>
      <c r="W54" s="27"/>
      <c r="X54" s="27"/>
      <c r="Y54" s="27"/>
      <c r="Z54" s="27"/>
      <c r="AA54" s="27"/>
      <c r="AB54" s="2"/>
      <c r="AC54" s="2"/>
      <c r="AD54" s="6"/>
      <c r="AE54" s="28"/>
      <c r="AF54" s="28"/>
      <c r="AG54" s="28"/>
      <c r="AH54" s="28"/>
      <c r="AI54" s="29"/>
      <c r="AT54" s="30"/>
    </row>
    <row r="55" spans="19:46" s="4" customFormat="1">
      <c r="S55" s="2"/>
      <c r="T55" s="27"/>
      <c r="U55" s="27"/>
      <c r="V55" s="27"/>
      <c r="W55" s="27"/>
      <c r="X55" s="27"/>
      <c r="Y55" s="27"/>
      <c r="Z55" s="27"/>
      <c r="AA55" s="27"/>
      <c r="AB55" s="2"/>
      <c r="AC55" s="2"/>
      <c r="AD55" s="6"/>
      <c r="AE55" s="28"/>
      <c r="AF55" s="28"/>
      <c r="AG55" s="28"/>
      <c r="AH55" s="28"/>
      <c r="AI55" s="29"/>
      <c r="AT55" s="30"/>
    </row>
    <row r="56" spans="19:46" s="4" customFormat="1">
      <c r="S56" s="2"/>
      <c r="T56" s="27"/>
      <c r="U56" s="27"/>
      <c r="V56" s="27"/>
      <c r="W56" s="27"/>
      <c r="X56" s="27"/>
      <c r="Y56" s="27"/>
      <c r="Z56" s="27"/>
      <c r="AA56" s="27"/>
      <c r="AB56" s="2"/>
      <c r="AC56" s="2"/>
      <c r="AD56" s="6"/>
      <c r="AE56" s="28"/>
      <c r="AF56" s="28"/>
      <c r="AG56" s="28"/>
      <c r="AH56" s="28"/>
      <c r="AI56" s="29"/>
      <c r="AT56" s="30"/>
    </row>
    <row r="57" spans="19:46" s="4" customFormat="1">
      <c r="S57" s="2"/>
      <c r="T57" s="27"/>
      <c r="U57" s="27"/>
      <c r="V57" s="27"/>
      <c r="W57" s="27"/>
      <c r="X57" s="27"/>
      <c r="Y57" s="27"/>
      <c r="Z57" s="27"/>
      <c r="AA57" s="27"/>
      <c r="AB57" s="2"/>
      <c r="AC57" s="2"/>
      <c r="AD57" s="6"/>
      <c r="AE57" s="28"/>
      <c r="AF57" s="28"/>
      <c r="AG57" s="28"/>
      <c r="AH57" s="28"/>
      <c r="AI57" s="29"/>
      <c r="AT57" s="30"/>
    </row>
  </sheetData>
  <mergeCells count="457">
    <mergeCell ref="Z42:Z46"/>
    <mergeCell ref="AA42:AA46"/>
    <mergeCell ref="J42:Y46"/>
    <mergeCell ref="Y7:Y8"/>
    <mergeCell ref="Y35:Y36"/>
    <mergeCell ref="AO7:AO8"/>
    <mergeCell ref="AP7:AP8"/>
    <mergeCell ref="AQ7:AQ8"/>
    <mergeCell ref="AR7:AR8"/>
    <mergeCell ref="AO26:AO28"/>
    <mergeCell ref="AP26:AP28"/>
    <mergeCell ref="AQ26:AQ28"/>
    <mergeCell ref="AR26:AR28"/>
    <mergeCell ref="AN29:AO29"/>
    <mergeCell ref="AO9:AO12"/>
    <mergeCell ref="AP9:AP12"/>
    <mergeCell ref="AR9:AR12"/>
    <mergeCell ref="AN13:AO13"/>
    <mergeCell ref="AO14:AO17"/>
    <mergeCell ref="AP14:AP17"/>
    <mergeCell ref="AQ14:AQ17"/>
    <mergeCell ref="AR14:AR17"/>
    <mergeCell ref="AN18:AO18"/>
    <mergeCell ref="AO19:AO23"/>
    <mergeCell ref="AM7:AM8"/>
    <mergeCell ref="AF13:AL13"/>
    <mergeCell ref="AF18:AL18"/>
    <mergeCell ref="AF24:AL24"/>
    <mergeCell ref="AF29:AL29"/>
    <mergeCell ref="AF34:AL34"/>
    <mergeCell ref="AF37:AL37"/>
    <mergeCell ref="AN7:AN8"/>
    <mergeCell ref="AN34:AO34"/>
    <mergeCell ref="J37:X37"/>
    <mergeCell ref="J34:X34"/>
    <mergeCell ref="J29:X29"/>
    <mergeCell ref="J24:X24"/>
    <mergeCell ref="Z35:Z36"/>
    <mergeCell ref="AA35:AA36"/>
    <mergeCell ref="J39:X39"/>
    <mergeCell ref="Z14:Z17"/>
    <mergeCell ref="AA14:AA17"/>
    <mergeCell ref="W30:W33"/>
    <mergeCell ref="W35:W36"/>
    <mergeCell ref="V30:V33"/>
    <mergeCell ref="V35:V36"/>
    <mergeCell ref="P35:P36"/>
    <mergeCell ref="Q35:Q36"/>
    <mergeCell ref="R35:R36"/>
    <mergeCell ref="S35:S36"/>
    <mergeCell ref="T35:T36"/>
    <mergeCell ref="J35:J36"/>
    <mergeCell ref="K35:K36"/>
    <mergeCell ref="L35:L36"/>
    <mergeCell ref="M35:M36"/>
    <mergeCell ref="N35:N36"/>
    <mergeCell ref="O35:O36"/>
    <mergeCell ref="S18:X18"/>
    <mergeCell ref="Z19:Z23"/>
    <mergeCell ref="AA19:AA23"/>
    <mergeCell ref="BM7:BM8"/>
    <mergeCell ref="BM9:BM12"/>
    <mergeCell ref="BM14:BM17"/>
    <mergeCell ref="BM19:BM23"/>
    <mergeCell ref="BM25:BM28"/>
    <mergeCell ref="W7:W8"/>
    <mergeCell ref="W9:W12"/>
    <mergeCell ref="W14:W17"/>
    <mergeCell ref="W19:W23"/>
    <mergeCell ref="W25:W28"/>
    <mergeCell ref="BH25:BH28"/>
    <mergeCell ref="V14:V17"/>
    <mergeCell ref="V19:V23"/>
    <mergeCell ref="V25:V28"/>
    <mergeCell ref="BG7:BG8"/>
    <mergeCell ref="BG9:BG12"/>
    <mergeCell ref="BG14:BG17"/>
    <mergeCell ref="BG19:BG23"/>
    <mergeCell ref="BG25:BG28"/>
    <mergeCell ref="AC9:AC12"/>
    <mergeCell ref="AP19:AP23"/>
    <mergeCell ref="BM35:BM36"/>
    <mergeCell ref="X7:X8"/>
    <mergeCell ref="X9:X12"/>
    <mergeCell ref="X14:X17"/>
    <mergeCell ref="X19:X23"/>
    <mergeCell ref="X25:X28"/>
    <mergeCell ref="X30:X33"/>
    <mergeCell ref="X35:X36"/>
    <mergeCell ref="BI7:BI8"/>
    <mergeCell ref="BI9:BI12"/>
    <mergeCell ref="BI14:BI17"/>
    <mergeCell ref="BI19:BI23"/>
    <mergeCell ref="BI25:BI28"/>
    <mergeCell ref="BI30:BI33"/>
    <mergeCell ref="BI35:BI36"/>
    <mergeCell ref="BL7:BL8"/>
    <mergeCell ref="BL9:BL12"/>
    <mergeCell ref="BL14:BL17"/>
    <mergeCell ref="BL35:BL36"/>
    <mergeCell ref="BH7:BH8"/>
    <mergeCell ref="BH9:BH12"/>
    <mergeCell ref="BH14:BH17"/>
    <mergeCell ref="BH19:BH23"/>
    <mergeCell ref="S13:X13"/>
    <mergeCell ref="BH35:BH36"/>
    <mergeCell ref="BK7:BK8"/>
    <mergeCell ref="BK9:BK12"/>
    <mergeCell ref="BK14:BK17"/>
    <mergeCell ref="BK35:BK36"/>
    <mergeCell ref="AZ14:AZ17"/>
    <mergeCell ref="BA14:BA17"/>
    <mergeCell ref="Z7:Z8"/>
    <mergeCell ref="AA7:AA8"/>
    <mergeCell ref="AE19:AE23"/>
    <mergeCell ref="AF19:AF23"/>
    <mergeCell ref="AG19:AG23"/>
    <mergeCell ref="AH19:AH23"/>
    <mergeCell ref="AG14:AG17"/>
    <mergeCell ref="AH14:AH17"/>
    <mergeCell ref="AD19:AD23"/>
    <mergeCell ref="Z25:Z28"/>
    <mergeCell ref="AA25:AA28"/>
    <mergeCell ref="Z30:Z33"/>
    <mergeCell ref="AA30:AA33"/>
    <mergeCell ref="AW14:AW17"/>
    <mergeCell ref="AX14:AX17"/>
    <mergeCell ref="AY14:AY17"/>
    <mergeCell ref="AB9:AB12"/>
    <mergeCell ref="AW19:AW23"/>
    <mergeCell ref="AX19:AX23"/>
    <mergeCell ref="AY19:AY23"/>
    <mergeCell ref="AZ19:AZ23"/>
    <mergeCell ref="BA19:BA23"/>
    <mergeCell ref="BC9:BC12"/>
    <mergeCell ref="BD9:BD12"/>
    <mergeCell ref="AY9:AY12"/>
    <mergeCell ref="AZ9:AZ12"/>
    <mergeCell ref="AW9:AW12"/>
    <mergeCell ref="AX9:AX12"/>
    <mergeCell ref="BG35:BG36"/>
    <mergeCell ref="AB35:AB36"/>
    <mergeCell ref="AC35:AC36"/>
    <mergeCell ref="AD35:AD36"/>
    <mergeCell ref="AE35:AE36"/>
    <mergeCell ref="AF35:AF36"/>
    <mergeCell ref="BE30:BE33"/>
    <mergeCell ref="AB30:AB33"/>
    <mergeCell ref="AC30:AC33"/>
    <mergeCell ref="AD30:AD33"/>
    <mergeCell ref="AE30:AE33"/>
    <mergeCell ref="AF30:AF33"/>
    <mergeCell ref="BG30:BG33"/>
    <mergeCell ref="BT9:BT36"/>
    <mergeCell ref="BU9:BU36"/>
    <mergeCell ref="BE35:BE36"/>
    <mergeCell ref="AZ35:AZ36"/>
    <mergeCell ref="BA35:BA36"/>
    <mergeCell ref="BB35:BB36"/>
    <mergeCell ref="BC35:BC36"/>
    <mergeCell ref="BD35:BD36"/>
    <mergeCell ref="AG35:AG36"/>
    <mergeCell ref="AH35:AH36"/>
    <mergeCell ref="AW35:AW36"/>
    <mergeCell ref="AX35:AX36"/>
    <mergeCell ref="AY35:AY36"/>
    <mergeCell ref="BR31:BR33"/>
    <mergeCell ref="BP31:BP33"/>
    <mergeCell ref="BQ31:BQ33"/>
    <mergeCell ref="BP26:BP28"/>
    <mergeCell ref="BQ26:BQ28"/>
    <mergeCell ref="AZ25:AZ28"/>
    <mergeCell ref="BA25:BA28"/>
    <mergeCell ref="BB25:BB28"/>
    <mergeCell ref="BC25:BC28"/>
    <mergeCell ref="BD25:BD28"/>
    <mergeCell ref="AG25:AG28"/>
    <mergeCell ref="A35:A36"/>
    <mergeCell ref="B35:B36"/>
    <mergeCell ref="C35:C36"/>
    <mergeCell ref="D35:D36"/>
    <mergeCell ref="E35:E36"/>
    <mergeCell ref="F35:F36"/>
    <mergeCell ref="G35:G36"/>
    <mergeCell ref="H35:H36"/>
    <mergeCell ref="I35:I36"/>
    <mergeCell ref="BN31:BN33"/>
    <mergeCell ref="BO31:BO33"/>
    <mergeCell ref="AZ30:AZ33"/>
    <mergeCell ref="BA30:BA33"/>
    <mergeCell ref="BB30:BB33"/>
    <mergeCell ref="BC30:BC33"/>
    <mergeCell ref="BD30:BD33"/>
    <mergeCell ref="AG30:AG33"/>
    <mergeCell ref="AH30:AH33"/>
    <mergeCell ref="AW30:AW33"/>
    <mergeCell ref="AX30:AX33"/>
    <mergeCell ref="AY30:AY33"/>
    <mergeCell ref="BK30:BK33"/>
    <mergeCell ref="BL30:BL33"/>
    <mergeCell ref="BH30:BH33"/>
    <mergeCell ref="BM30:BM33"/>
    <mergeCell ref="P30:P33"/>
    <mergeCell ref="Q30:Q33"/>
    <mergeCell ref="R30:R33"/>
    <mergeCell ref="S30:S33"/>
    <mergeCell ref="T30:T33"/>
    <mergeCell ref="U30:U33"/>
    <mergeCell ref="BR26:BR28"/>
    <mergeCell ref="A30:A33"/>
    <mergeCell ref="B30:B33"/>
    <mergeCell ref="C30:C33"/>
    <mergeCell ref="D30:D33"/>
    <mergeCell ref="E30:E33"/>
    <mergeCell ref="F30:F33"/>
    <mergeCell ref="G30:G33"/>
    <mergeCell ref="H30:H33"/>
    <mergeCell ref="I30:I33"/>
    <mergeCell ref="J30:J33"/>
    <mergeCell ref="K30:K33"/>
    <mergeCell ref="L30:L33"/>
    <mergeCell ref="M30:M33"/>
    <mergeCell ref="N30:N33"/>
    <mergeCell ref="O30:O33"/>
    <mergeCell ref="BE25:BE28"/>
    <mergeCell ref="BO26:BO28"/>
    <mergeCell ref="BN26:BN28"/>
    <mergeCell ref="AH25:AH28"/>
    <mergeCell ref="AW25:AW28"/>
    <mergeCell ref="AX25:AX28"/>
    <mergeCell ref="AY25:AY28"/>
    <mergeCell ref="AB25:AB28"/>
    <mergeCell ref="AC25:AC28"/>
    <mergeCell ref="AD25:AD28"/>
    <mergeCell ref="AE25:AE28"/>
    <mergeCell ref="AF25:AF28"/>
    <mergeCell ref="BK25:BK28"/>
    <mergeCell ref="BL25:BL28"/>
    <mergeCell ref="P25:P28"/>
    <mergeCell ref="Q25:Q28"/>
    <mergeCell ref="R25:R28"/>
    <mergeCell ref="S25:S28"/>
    <mergeCell ref="T25:T28"/>
    <mergeCell ref="U25:U28"/>
    <mergeCell ref="K25:K28"/>
    <mergeCell ref="L25:L28"/>
    <mergeCell ref="M25:M28"/>
    <mergeCell ref="N25:N28"/>
    <mergeCell ref="O25:O28"/>
    <mergeCell ref="F25:F28"/>
    <mergeCell ref="G25:G28"/>
    <mergeCell ref="H25:H28"/>
    <mergeCell ref="I25:I28"/>
    <mergeCell ref="J25:J28"/>
    <mergeCell ref="A25:A28"/>
    <mergeCell ref="B25:B28"/>
    <mergeCell ref="C25:C28"/>
    <mergeCell ref="D25:D28"/>
    <mergeCell ref="E25:E28"/>
    <mergeCell ref="BO20:BO23"/>
    <mergeCell ref="BP20:BP23"/>
    <mergeCell ref="BQ15:BQ17"/>
    <mergeCell ref="BR15:BR17"/>
    <mergeCell ref="BQ20:BQ23"/>
    <mergeCell ref="BR20:BR23"/>
    <mergeCell ref="BB19:BB23"/>
    <mergeCell ref="BC19:BC23"/>
    <mergeCell ref="BD19:BD23"/>
    <mergeCell ref="BE19:BE23"/>
    <mergeCell ref="BN20:BN23"/>
    <mergeCell ref="BE14:BE17"/>
    <mergeCell ref="BO15:BO17"/>
    <mergeCell ref="BN15:BN17"/>
    <mergeCell ref="BP15:BP17"/>
    <mergeCell ref="BB14:BB17"/>
    <mergeCell ref="BC14:BC17"/>
    <mergeCell ref="BD14:BD17"/>
    <mergeCell ref="BK19:BK23"/>
    <mergeCell ref="BL19:BL23"/>
    <mergeCell ref="A19:A23"/>
    <mergeCell ref="B19:B23"/>
    <mergeCell ref="C19:C23"/>
    <mergeCell ref="D19:D23"/>
    <mergeCell ref="E19:E23"/>
    <mergeCell ref="F19:F23"/>
    <mergeCell ref="G19:G23"/>
    <mergeCell ref="H19:H23"/>
    <mergeCell ref="I19:I23"/>
    <mergeCell ref="V9:V12"/>
    <mergeCell ref="J19:J23"/>
    <mergeCell ref="K19:K23"/>
    <mergeCell ref="L19:L23"/>
    <mergeCell ref="AB14:AB17"/>
    <mergeCell ref="AC14:AC17"/>
    <mergeCell ref="AD14:AD17"/>
    <mergeCell ref="AE14:AE17"/>
    <mergeCell ref="AF14:AF17"/>
    <mergeCell ref="P14:P17"/>
    <mergeCell ref="Q14:Q17"/>
    <mergeCell ref="R14:R17"/>
    <mergeCell ref="S14:S17"/>
    <mergeCell ref="T14:T17"/>
    <mergeCell ref="R19:R23"/>
    <mergeCell ref="S19:S23"/>
    <mergeCell ref="T19:T23"/>
    <mergeCell ref="AB19:AB23"/>
    <mergeCell ref="AC19:AC23"/>
    <mergeCell ref="M19:M23"/>
    <mergeCell ref="N19:N23"/>
    <mergeCell ref="O19:O23"/>
    <mergeCell ref="P19:P23"/>
    <mergeCell ref="Q19:Q23"/>
    <mergeCell ref="A14:A17"/>
    <mergeCell ref="B14:B17"/>
    <mergeCell ref="C14:C17"/>
    <mergeCell ref="D14:D17"/>
    <mergeCell ref="E14:E17"/>
    <mergeCell ref="A9:A12"/>
    <mergeCell ref="B9:B12"/>
    <mergeCell ref="C9:C12"/>
    <mergeCell ref="D9:D12"/>
    <mergeCell ref="E9:E12"/>
    <mergeCell ref="F9:F12"/>
    <mergeCell ref="G9:G12"/>
    <mergeCell ref="H9:H12"/>
    <mergeCell ref="I9:I12"/>
    <mergeCell ref="J9:J12"/>
    <mergeCell ref="L14:L17"/>
    <mergeCell ref="M14:M17"/>
    <mergeCell ref="N14:N17"/>
    <mergeCell ref="S7:S8"/>
    <mergeCell ref="O14:O17"/>
    <mergeCell ref="F14:F17"/>
    <mergeCell ref="G14:G17"/>
    <mergeCell ref="H14:H17"/>
    <mergeCell ref="I14:I17"/>
    <mergeCell ref="J14:J17"/>
    <mergeCell ref="K14:K17"/>
    <mergeCell ref="M9:M12"/>
    <mergeCell ref="N9:N12"/>
    <mergeCell ref="O9:O12"/>
    <mergeCell ref="P9:P12"/>
    <mergeCell ref="Q9:Q12"/>
    <mergeCell ref="T7:T8"/>
    <mergeCell ref="AF7:AF8"/>
    <mergeCell ref="AD7:AD8"/>
    <mergeCell ref="K9:K12"/>
    <mergeCell ref="L9:L12"/>
    <mergeCell ref="G7:G8"/>
    <mergeCell ref="I7:I8"/>
    <mergeCell ref="AG7:AG8"/>
    <mergeCell ref="J7:J8"/>
    <mergeCell ref="K7:K8"/>
    <mergeCell ref="L7:L8"/>
    <mergeCell ref="M7:M8"/>
    <mergeCell ref="N7:N8"/>
    <mergeCell ref="O7:P7"/>
    <mergeCell ref="H7:H8"/>
    <mergeCell ref="AE7:AE8"/>
    <mergeCell ref="AD9:AD12"/>
    <mergeCell ref="AE9:AE12"/>
    <mergeCell ref="AF9:AF12"/>
    <mergeCell ref="AG9:AG12"/>
    <mergeCell ref="R9:R12"/>
    <mergeCell ref="S9:S12"/>
    <mergeCell ref="T9:T12"/>
    <mergeCell ref="V7:V8"/>
    <mergeCell ref="B5:C5"/>
    <mergeCell ref="D5:BO5"/>
    <mergeCell ref="D1:BN1"/>
    <mergeCell ref="D2:BN2"/>
    <mergeCell ref="D3:BN3"/>
    <mergeCell ref="D4:BN4"/>
    <mergeCell ref="B1:C4"/>
    <mergeCell ref="B7:B8"/>
    <mergeCell ref="C7:C8"/>
    <mergeCell ref="D7:D8"/>
    <mergeCell ref="E7:E8"/>
    <mergeCell ref="F7:F8"/>
    <mergeCell ref="BE7:BE8"/>
    <mergeCell ref="BN7:BN8"/>
    <mergeCell ref="AU7:AU8"/>
    <mergeCell ref="AV7:AV8"/>
    <mergeCell ref="AW7:AW8"/>
    <mergeCell ref="AX7:AX8"/>
    <mergeCell ref="AY7:AY8"/>
    <mergeCell ref="AZ7:AZ8"/>
    <mergeCell ref="BA7:BA8"/>
    <mergeCell ref="BB7:BB8"/>
    <mergeCell ref="BC7:BC8"/>
    <mergeCell ref="BD7:BD8"/>
    <mergeCell ref="BT7:BT8"/>
    <mergeCell ref="BU7:BU8"/>
    <mergeCell ref="BT6:BU6"/>
    <mergeCell ref="A7:A8"/>
    <mergeCell ref="AB7:AB8"/>
    <mergeCell ref="AC7:AC8"/>
    <mergeCell ref="A6:T6"/>
    <mergeCell ref="AB6:AE6"/>
    <mergeCell ref="AW6:BA6"/>
    <mergeCell ref="AF6:AV6"/>
    <mergeCell ref="BB6:BS6"/>
    <mergeCell ref="BO7:BO8"/>
    <mergeCell ref="BP7:BP8"/>
    <mergeCell ref="BQ7:BQ8"/>
    <mergeCell ref="BR7:BR8"/>
    <mergeCell ref="BS7:BS8"/>
    <mergeCell ref="AH7:AH8"/>
    <mergeCell ref="AI7:AI8"/>
    <mergeCell ref="AJ7:AJ8"/>
    <mergeCell ref="AK7:AK8"/>
    <mergeCell ref="AS7:AS8"/>
    <mergeCell ref="AT7:AT8"/>
    <mergeCell ref="Q7:Q8"/>
    <mergeCell ref="R7:R8"/>
    <mergeCell ref="U35:U36"/>
    <mergeCell ref="AL7:AL8"/>
    <mergeCell ref="BF7:BF8"/>
    <mergeCell ref="BJ7:BJ8"/>
    <mergeCell ref="BF9:BF12"/>
    <mergeCell ref="BJ9:BJ12"/>
    <mergeCell ref="BF14:BF17"/>
    <mergeCell ref="BJ14:BJ17"/>
    <mergeCell ref="BF19:BF23"/>
    <mergeCell ref="BJ19:BJ23"/>
    <mergeCell ref="BF25:BF28"/>
    <mergeCell ref="BJ25:BJ28"/>
    <mergeCell ref="BF30:BF33"/>
    <mergeCell ref="BJ30:BJ33"/>
    <mergeCell ref="BF35:BF36"/>
    <mergeCell ref="BJ35:BJ36"/>
    <mergeCell ref="U7:U8"/>
    <mergeCell ref="U9:U12"/>
    <mergeCell ref="U14:U17"/>
    <mergeCell ref="U19:U23"/>
    <mergeCell ref="BE9:BE12"/>
    <mergeCell ref="AH9:AH12"/>
    <mergeCell ref="BA9:BA12"/>
    <mergeCell ref="BB9:BB12"/>
    <mergeCell ref="AK40:AL49"/>
    <mergeCell ref="AM40:AM49"/>
    <mergeCell ref="AN40:AO45"/>
    <mergeCell ref="AP40:AP45"/>
    <mergeCell ref="AQ40:AQ45"/>
    <mergeCell ref="AR40:AR45"/>
    <mergeCell ref="AQ19:AQ23"/>
    <mergeCell ref="AR19:AR23"/>
    <mergeCell ref="AN24:AO24"/>
    <mergeCell ref="AP30:AP33"/>
    <mergeCell ref="AQ30:AQ33"/>
    <mergeCell ref="AR30:AR33"/>
    <mergeCell ref="AO30:AO33"/>
    <mergeCell ref="AN37:AO37"/>
    <mergeCell ref="AO35:AO36"/>
    <mergeCell ref="AP35:AP36"/>
    <mergeCell ref="AQ35:AQ36"/>
    <mergeCell ref="AR35:AR3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Andrés Felipe Paternina Paternina</cp:lastModifiedBy>
  <cp:revision/>
  <dcterms:created xsi:type="dcterms:W3CDTF">2022-12-26T20:23:47Z</dcterms:created>
  <dcterms:modified xsi:type="dcterms:W3CDTF">2024-01-25T15:22:26Z</dcterms:modified>
  <cp:category/>
  <cp:contentStatus/>
</cp:coreProperties>
</file>