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18"/>
  <workbookPr defaultThemeVersion="166925"/>
  <mc:AlternateContent xmlns:mc="http://schemas.openxmlformats.org/markup-compatibility/2006">
    <mc:Choice Requires="x15">
      <x15ac:absPath xmlns:x15ac="http://schemas.microsoft.com/office/spreadsheetml/2010/11/ac" url="https://d.docs.live.net/f23f44e7ac32099d/Escritorio/ALEX/ALEX PARGA/ALCALDIA/ALCALDIA/COLEGIO DE BOLIVAR/CORTE 2023/CORTE DICIEMBRE/"/>
    </mc:Choice>
  </mc:AlternateContent>
  <xr:revisionPtr revIDLastSave="0" documentId="8_{939E7BD4-CA02-4D8A-A3EC-25C9E804D9B9}" xr6:coauthVersionLast="47" xr6:coauthVersionMax="47" xr10:uidLastSave="{00000000-0000-0000-0000-000000000000}"/>
  <bookViews>
    <workbookView xWindow="-120" yWindow="-120" windowWidth="20730" windowHeight="11040" firstSheet="2" activeTab="2" xr2:uid="{00000000-000D-0000-FFFF-FFFF00000000}"/>
  </bookViews>
  <sheets>
    <sheet name="INSTRUCTIVO" sheetId="3" r:id="rId1"/>
    <sheet name="PLAN DE ACCIÓN ServiciosPub" sheetId="1" r:id="rId2"/>
    <sheet name="PLAN DE ACCIÓN SecGeneral" sheetId="4" r:id="rId3"/>
    <sheet name="CONTROL DE CAMBIOS " sheetId="2" r:id="rId4"/>
  </sheets>
  <definedNames>
    <definedName name="_xlnm._FilterDatabase" localSheetId="2" hidden="1">'PLAN DE ACCIÓN SecGeneral'!$A$1:$BU$176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9" i="4" l="1"/>
  <c r="AD89" i="4" s="1"/>
  <c r="AD9" i="4"/>
  <c r="AD11" i="1"/>
  <c r="BP179" i="4" l="1"/>
  <c r="BO177" i="4"/>
  <c r="BO179" i="4" s="1"/>
  <c r="BQ179" i="4" s="1"/>
  <c r="BP177" i="4"/>
  <c r="BQ170" i="4"/>
  <c r="BQ146" i="4"/>
  <c r="BQ104" i="4"/>
  <c r="BQ101" i="4"/>
  <c r="BQ89" i="4"/>
  <c r="BQ71" i="4"/>
  <c r="BQ52" i="4"/>
  <c r="BQ44" i="4"/>
  <c r="BQ42" i="4"/>
  <c r="BQ35" i="4"/>
  <c r="BQ28" i="4"/>
  <c r="BQ22" i="4"/>
  <c r="BQ14" i="4"/>
  <c r="BQ9" i="4"/>
  <c r="AU180" i="4"/>
  <c r="AT180" i="4"/>
  <c r="AV170" i="4"/>
  <c r="AV155" i="4"/>
  <c r="AV146" i="4"/>
  <c r="AV104" i="4"/>
  <c r="AV101" i="4"/>
  <c r="AV89" i="4"/>
  <c r="AV71" i="4"/>
  <c r="AV60" i="4"/>
  <c r="AV52" i="4"/>
  <c r="AV44" i="4"/>
  <c r="AV42" i="4"/>
  <c r="AV35" i="4"/>
  <c r="AV28" i="4"/>
  <c r="AV25" i="4"/>
  <c r="AV22" i="4"/>
  <c r="AV14" i="4"/>
  <c r="AV9" i="4"/>
  <c r="AS103" i="4"/>
  <c r="AS74" i="4"/>
  <c r="AS176" i="4"/>
  <c r="AS175" i="4"/>
  <c r="AS174" i="4"/>
  <c r="AS173" i="4"/>
  <c r="AS172" i="4"/>
  <c r="AS171" i="4"/>
  <c r="AS170" i="4"/>
  <c r="AS168" i="4"/>
  <c r="AS169" i="4" s="1"/>
  <c r="AS163" i="4"/>
  <c r="AS159" i="4"/>
  <c r="AS155" i="4"/>
  <c r="AS153" i="4"/>
  <c r="AS151" i="4"/>
  <c r="AS149" i="4"/>
  <c r="AS148" i="4"/>
  <c r="AS147" i="4"/>
  <c r="AS146" i="4"/>
  <c r="AS154" i="4" s="1"/>
  <c r="AS144" i="4"/>
  <c r="AS143" i="4"/>
  <c r="AS142" i="4"/>
  <c r="AS140" i="4"/>
  <c r="AS112" i="4"/>
  <c r="AS109" i="4"/>
  <c r="AS108" i="4"/>
  <c r="AS107" i="4"/>
  <c r="AS89" i="4"/>
  <c r="AS100" i="4" s="1"/>
  <c r="AS82" i="4"/>
  <c r="AS80" i="4"/>
  <c r="AS76" i="4"/>
  <c r="AS71" i="4"/>
  <c r="AS69" i="4"/>
  <c r="AS66" i="4"/>
  <c r="AS70" i="4" s="1"/>
  <c r="AS55" i="4"/>
  <c r="AS53" i="4"/>
  <c r="AS49" i="4"/>
  <c r="AS45" i="4"/>
  <c r="AS46" i="4"/>
  <c r="AS47" i="4"/>
  <c r="AS48" i="4"/>
  <c r="AS44" i="4"/>
  <c r="AS42" i="4"/>
  <c r="AS43" i="4" s="1"/>
  <c r="AS38" i="4"/>
  <c r="AS37" i="4"/>
  <c r="AS36" i="4"/>
  <c r="AS35" i="4"/>
  <c r="AS29" i="4"/>
  <c r="AS28" i="4"/>
  <c r="AS34" i="4" s="1"/>
  <c r="AS26" i="4"/>
  <c r="AS25" i="4"/>
  <c r="AS27" i="4" s="1"/>
  <c r="AS23" i="4"/>
  <c r="AS24" i="4" s="1"/>
  <c r="AS19" i="4"/>
  <c r="AS21" i="4" s="1"/>
  <c r="AS10" i="4"/>
  <c r="AS9" i="4"/>
  <c r="AC169" i="4"/>
  <c r="AD103" i="4"/>
  <c r="AC103" i="4"/>
  <c r="AD51" i="4"/>
  <c r="AD43" i="4"/>
  <c r="AC43" i="4"/>
  <c r="AD41" i="4"/>
  <c r="AC41" i="4"/>
  <c r="AD21" i="4"/>
  <c r="AC21" i="4"/>
  <c r="AC13" i="4"/>
  <c r="AD176" i="4"/>
  <c r="AC170" i="4"/>
  <c r="AC177" i="4" s="1"/>
  <c r="AD168" i="4"/>
  <c r="AD169" i="4" s="1"/>
  <c r="AD155" i="4"/>
  <c r="AC155" i="4"/>
  <c r="AD146" i="4"/>
  <c r="AC146" i="4"/>
  <c r="AC167" i="4" s="1"/>
  <c r="AD144" i="4"/>
  <c r="AD104" i="4"/>
  <c r="AC104" i="4"/>
  <c r="AC145" i="4" s="1"/>
  <c r="AD71" i="4"/>
  <c r="AD88" i="4" s="1"/>
  <c r="AD23" i="4"/>
  <c r="AD11" i="4"/>
  <c r="AD13" i="4"/>
  <c r="AD93" i="4"/>
  <c r="AC93" i="4"/>
  <c r="AC100" i="4" s="1"/>
  <c r="AC71" i="4"/>
  <c r="AC88" i="4" s="1"/>
  <c r="AD60" i="4"/>
  <c r="AC60" i="4"/>
  <c r="AD52" i="4"/>
  <c r="AC52" i="4"/>
  <c r="AC47" i="4"/>
  <c r="AC51" i="4" s="1"/>
  <c r="AD30" i="4"/>
  <c r="AC30" i="4"/>
  <c r="AD28" i="4"/>
  <c r="AC28" i="4"/>
  <c r="AD25" i="4"/>
  <c r="AC25" i="4"/>
  <c r="AC23" i="4"/>
  <c r="BR88" i="1"/>
  <c r="BS88" i="1"/>
  <c r="BT82" i="1"/>
  <c r="BT73" i="1"/>
  <c r="BT64" i="1"/>
  <c r="BT9" i="1"/>
  <c r="AU89" i="1"/>
  <c r="AV89" i="1" s="1"/>
  <c r="AT89" i="1"/>
  <c r="AV82" i="1"/>
  <c r="AV73" i="1"/>
  <c r="AV71" i="1"/>
  <c r="AV65" i="1"/>
  <c r="AV49" i="1"/>
  <c r="AV47" i="1"/>
  <c r="AV40" i="1"/>
  <c r="AV37" i="1"/>
  <c r="AV35" i="1"/>
  <c r="AV11" i="1"/>
  <c r="AV9" i="1"/>
  <c r="BT88" i="1" l="1"/>
  <c r="BQ177" i="4"/>
  <c r="AS51" i="4"/>
  <c r="AV180" i="4"/>
  <c r="AS41" i="4"/>
  <c r="AS167" i="4"/>
  <c r="AS177" i="4"/>
  <c r="AS88" i="4"/>
  <c r="AS13" i="4"/>
  <c r="AD145" i="4"/>
  <c r="AD34" i="4"/>
  <c r="AC70" i="4"/>
  <c r="AD167" i="4"/>
  <c r="AC27" i="4"/>
  <c r="AD27" i="4"/>
  <c r="AC34" i="4"/>
  <c r="AD70" i="4"/>
  <c r="AS70" i="1"/>
  <c r="AS87" i="1"/>
  <c r="AS10" i="1"/>
  <c r="AS79" i="1"/>
  <c r="AS77" i="1"/>
  <c r="AS75" i="1"/>
  <c r="AS71" i="1"/>
  <c r="AS72" i="1" s="1"/>
  <c r="AS62" i="1"/>
  <c r="AS61" i="1"/>
  <c r="AS60" i="1"/>
  <c r="AS59" i="1"/>
  <c r="AS58" i="1"/>
  <c r="AS57" i="1"/>
  <c r="AS56" i="1"/>
  <c r="AS55" i="1"/>
  <c r="AS54" i="1"/>
  <c r="AS53" i="1"/>
  <c r="AS51" i="1"/>
  <c r="AS50" i="1"/>
  <c r="AS49" i="1"/>
  <c r="AS47" i="1"/>
  <c r="AS48" i="1" s="1"/>
  <c r="AS42" i="1"/>
  <c r="AS37" i="1"/>
  <c r="AS39" i="1" s="1"/>
  <c r="AS41" i="1"/>
  <c r="AS35" i="1"/>
  <c r="AS36" i="1" s="1"/>
  <c r="AS33" i="1"/>
  <c r="AS32" i="1"/>
  <c r="AS31" i="1"/>
  <c r="AS30" i="1"/>
  <c r="AS29" i="1"/>
  <c r="AS28" i="1"/>
  <c r="AS27" i="1"/>
  <c r="AS26" i="1"/>
  <c r="AS25" i="1"/>
  <c r="AS24" i="1"/>
  <c r="AS22" i="1"/>
  <c r="AS21" i="1"/>
  <c r="AS19" i="1"/>
  <c r="AS18" i="1"/>
  <c r="AS17" i="1"/>
  <c r="AS16" i="1"/>
  <c r="AS15" i="1"/>
  <c r="AS14" i="1"/>
  <c r="AS13" i="1"/>
  <c r="AS23" i="1" s="1"/>
  <c r="AS11" i="1"/>
  <c r="AS12" i="1" s="1"/>
  <c r="AS9" i="1"/>
  <c r="AS20" i="1"/>
  <c r="AD87" i="1"/>
  <c r="AC87" i="1"/>
  <c r="AD80" i="1"/>
  <c r="AD79" i="1"/>
  <c r="AD78" i="1"/>
  <c r="AD77" i="1"/>
  <c r="AD76" i="1"/>
  <c r="AD74" i="1"/>
  <c r="AC74" i="1"/>
  <c r="AC73" i="1"/>
  <c r="AC81" i="1" s="1"/>
  <c r="AC71" i="1"/>
  <c r="AC72" i="1" s="1"/>
  <c r="AD65" i="1"/>
  <c r="AD64" i="1"/>
  <c r="AD53" i="1"/>
  <c r="AC53" i="1"/>
  <c r="AD50" i="1"/>
  <c r="AC50" i="1"/>
  <c r="AD47" i="1"/>
  <c r="AC47" i="1"/>
  <c r="AD37" i="1"/>
  <c r="AC37" i="1"/>
  <c r="AD13" i="1"/>
  <c r="AC13" i="1"/>
  <c r="AC9" i="1"/>
  <c r="AS52" i="1" l="1"/>
  <c r="AS63" i="1"/>
  <c r="AS46" i="1"/>
  <c r="AS88" i="1" s="1"/>
  <c r="AD72" i="1"/>
  <c r="AS34" i="1"/>
  <c r="AS81" i="1"/>
  <c r="AD63" i="1"/>
  <c r="AD81" i="1"/>
  <c r="AC63" i="1"/>
  <c r="AZ168" i="4"/>
  <c r="AZ163" i="4"/>
  <c r="AR106" i="4" l="1"/>
  <c r="AS106" i="4" s="1"/>
  <c r="AZ111" i="4"/>
  <c r="AZ110" i="4"/>
  <c r="AZ109" i="4"/>
  <c r="AZ108" i="4"/>
  <c r="AZ107" i="4"/>
  <c r="AZ106" i="4"/>
  <c r="AZ105" i="4"/>
  <c r="AZ104" i="4"/>
  <c r="AQ111" i="4"/>
  <c r="AS111" i="4" s="1"/>
  <c r="AP110" i="4"/>
  <c r="AS110" i="4" s="1"/>
  <c r="AO105" i="4"/>
  <c r="AP104" i="4"/>
  <c r="AS104" i="4" s="1"/>
  <c r="AZ143" i="4"/>
  <c r="AP105" i="4" l="1"/>
  <c r="AQ105" i="4" s="1"/>
  <c r="X170" i="4"/>
  <c r="AD170" i="4" s="1"/>
  <c r="AD177" i="4" s="1"/>
  <c r="AN52" i="4"/>
  <c r="AS52" i="4" s="1"/>
  <c r="AS59" i="4" s="1"/>
  <c r="AZ84" i="1"/>
  <c r="AZ85" i="1"/>
  <c r="AZ86" i="1"/>
  <c r="AZ83" i="1"/>
  <c r="AZ82" i="1"/>
  <c r="AZ58" i="4"/>
  <c r="AZ57" i="4"/>
  <c r="AZ56" i="4"/>
  <c r="AZ55" i="4"/>
  <c r="AZ144" i="4"/>
  <c r="AZ142" i="4"/>
  <c r="AZ141" i="4"/>
  <c r="AZ140" i="4"/>
  <c r="AZ112" i="4"/>
  <c r="AZ147" i="4"/>
  <c r="AZ148" i="4"/>
  <c r="AZ149" i="4"/>
  <c r="AZ150" i="4"/>
  <c r="AZ151" i="4"/>
  <c r="AZ152" i="4"/>
  <c r="AZ153" i="4"/>
  <c r="AZ146" i="4"/>
  <c r="AZ159" i="4"/>
  <c r="AZ155" i="4"/>
  <c r="AZ99" i="4"/>
  <c r="AZ101" i="4"/>
  <c r="AZ102" i="4"/>
  <c r="AZ95" i="4"/>
  <c r="AZ96" i="4"/>
  <c r="AZ97" i="4"/>
  <c r="AZ98" i="4"/>
  <c r="AZ90" i="4"/>
  <c r="AZ91" i="4"/>
  <c r="AZ92" i="4"/>
  <c r="AZ93" i="4"/>
  <c r="AZ94" i="4"/>
  <c r="AZ89" i="4"/>
  <c r="AZ87" i="4"/>
  <c r="AZ83" i="4"/>
  <c r="AZ86" i="4"/>
  <c r="AZ82" i="4"/>
  <c r="AZ80" i="4"/>
  <c r="AZ78" i="4"/>
  <c r="AZ76" i="4"/>
  <c r="AZ74" i="4"/>
  <c r="AZ71" i="4"/>
  <c r="AZ48" i="4"/>
  <c r="AZ49" i="4"/>
  <c r="AZ50" i="4"/>
  <c r="AZ42" i="4"/>
  <c r="AZ44" i="4"/>
  <c r="AZ45" i="4"/>
  <c r="AZ46" i="4"/>
  <c r="AZ47" i="4"/>
  <c r="AZ36" i="4"/>
  <c r="AZ37" i="4"/>
  <c r="AZ38" i="4"/>
  <c r="AZ39" i="4"/>
  <c r="AZ40" i="4"/>
  <c r="AZ35" i="4"/>
  <c r="AZ29" i="4"/>
  <c r="AZ30" i="4"/>
  <c r="AZ31" i="4"/>
  <c r="AZ32" i="4"/>
  <c r="AZ33" i="4"/>
  <c r="AZ28" i="4"/>
  <c r="AZ14" i="4"/>
  <c r="AZ15" i="4"/>
  <c r="AZ16" i="4"/>
  <c r="AZ17" i="4"/>
  <c r="AZ18" i="4"/>
  <c r="AZ19" i="4"/>
  <c r="AZ20" i="4"/>
  <c r="AZ170" i="4"/>
  <c r="AZ69" i="4"/>
  <c r="AZ68" i="4"/>
  <c r="AZ67" i="4"/>
  <c r="AZ66" i="4"/>
  <c r="AZ65" i="4"/>
  <c r="AZ64" i="4"/>
  <c r="AZ63" i="4"/>
  <c r="AZ62" i="4"/>
  <c r="AZ60" i="4"/>
  <c r="AZ23" i="4"/>
  <c r="AZ25" i="4"/>
  <c r="AZ26" i="4"/>
  <c r="AZ22" i="4"/>
  <c r="AZ12" i="4"/>
  <c r="AZ11" i="4"/>
  <c r="AZ10" i="4"/>
  <c r="AZ9" i="4"/>
  <c r="AZ53" i="4"/>
  <c r="AZ54" i="4"/>
  <c r="AZ52" i="4"/>
  <c r="AS105" i="4" l="1"/>
  <c r="AS145" i="4" s="1"/>
  <c r="AS17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S7" authorId="0" shapeId="0" xr:uid="{00000000-0006-0000-0100-000001000000}">
      <text>
        <r>
          <rPr>
            <b/>
            <sz val="9"/>
            <color indexed="81"/>
            <rFont val="Tahoma"/>
            <family val="2"/>
          </rPr>
          <t>USUARIO:
1. BIEN
2. SERVICIO</t>
        </r>
        <r>
          <rPr>
            <sz val="9"/>
            <color indexed="81"/>
            <rFont val="Tahoma"/>
            <family val="2"/>
          </rPr>
          <t xml:space="preserve">
</t>
        </r>
      </text>
    </comment>
    <comment ref="AM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W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G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L7" authorId="2" shapeId="0" xr:uid="{00000000-0006-0000-0100-000005000000}">
      <text>
        <r>
          <rPr>
            <sz val="9"/>
            <color indexed="81"/>
            <rFont val="Tahoma"/>
            <family val="2"/>
          </rPr>
          <t xml:space="preserve">VER ANEXO 1
</t>
        </r>
      </text>
    </comment>
    <comment ref="BM7" authorId="2" shapeId="0" xr:uid="{00000000-0006-0000-0100-000006000000}">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S7" authorId="0" shapeId="0" xr:uid="{00000000-0006-0000-0200-000001000000}">
      <text>
        <r>
          <rPr>
            <b/>
            <sz val="9"/>
            <color indexed="81"/>
            <rFont val="Tahoma"/>
            <family val="2"/>
          </rPr>
          <t>USUARIO:
1. BIEN
2. SERVICIO</t>
        </r>
        <r>
          <rPr>
            <sz val="9"/>
            <color indexed="81"/>
            <rFont val="Tahoma"/>
            <family val="2"/>
          </rPr>
          <t xml:space="preserve">
</t>
        </r>
      </text>
    </comment>
    <comment ref="AM7" authorId="0" shapeId="0" xr:uid="{00000000-0006-0000-02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W7" authorId="0" shapeId="0" xr:uid="{00000000-0006-0000-02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G7" authorId="1" shapeId="0" xr:uid="{00000000-0006-0000-0200-000004000000}">
      <text>
        <r>
          <rPr>
            <b/>
            <sz val="9"/>
            <color indexed="81"/>
            <rFont val="Tahoma"/>
            <family val="2"/>
          </rPr>
          <t>Luz Marlene Andrade:</t>
        </r>
        <r>
          <rPr>
            <sz val="9"/>
            <color indexed="81"/>
            <rFont val="Tahoma"/>
            <family val="2"/>
          </rPr>
          <t xml:space="preserve">
1. Recursos Propios - ICLD
2. SGP
3. Donaciones
</t>
        </r>
      </text>
    </comment>
    <comment ref="BL7" authorId="2" shapeId="0" xr:uid="{00000000-0006-0000-0200-000005000000}">
      <text>
        <r>
          <rPr>
            <sz val="9"/>
            <color indexed="81"/>
            <rFont val="Tahoma"/>
            <family val="2"/>
          </rPr>
          <t xml:space="preserve">VER ANEXO 1
</t>
        </r>
      </text>
    </comment>
    <comment ref="BM7" authorId="2" shapeId="0" xr:uid="{00000000-0006-0000-02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<sst xmlns="http://schemas.openxmlformats.org/spreadsheetml/2006/main" count="2957" uniqueCount="1654">
  <si>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</si>
  <si>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</si>
  <si>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</si>
  <si>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</si>
  <si>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</si>
  <si>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</si>
  <si>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</si>
  <si>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</si>
  <si>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</si>
  <si>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</si>
  <si>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</si>
  <si>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</si>
  <si>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</si>
  <si>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</si>
  <si>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</si>
  <si>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</si>
  <si>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</si>
  <si>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</si>
  <si>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</si>
  <si>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</si>
  <si>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</si>
  <si>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</si>
  <si>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</si>
  <si>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</si>
  <si>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</si>
  <si>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</si>
  <si>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</si>
  <si>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</si>
  <si>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</si>
  <si>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</si>
  <si>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</si>
  <si>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</si>
  <si>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</si>
  <si>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</si>
  <si>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</si>
  <si>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</si>
  <si>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</si>
  <si>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</si>
  <si>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</si>
  <si>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</si>
  <si>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</si>
  <si>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</si>
  <si>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</si>
  <si>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</si>
  <si>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</si>
  <si>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19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</si>
  <si>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</si>
  <si>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</si>
  <si>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</si>
  <si>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</si>
  <si>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</si>
  <si>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</si>
  <si>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</si>
  <si>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</si>
  <si>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</si>
  <si>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</si>
  <si>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</si>
  <si>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</si>
  <si>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</si>
  <si>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</si>
  <si>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</si>
  <si>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</si>
  <si>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</si>
  <si>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</si>
  <si>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</si>
  <si>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</si>
  <si>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</si>
  <si>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</si>
  <si>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</si>
  <si>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</si>
  <si>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</si>
  <si>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</si>
  <si>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</si>
  <si>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</si>
  <si>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</si>
  <si>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</si>
  <si>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</si>
  <si>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</si>
  <si>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</si>
  <si>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</si>
  <si>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</si>
  <si>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</si>
  <si>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</si>
  <si>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</si>
  <si>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</si>
  <si>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</si>
  <si>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</si>
  <si>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</si>
  <si>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</si>
  <si>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</si>
  <si>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</si>
  <si>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</si>
  <si>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</si>
  <si>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</si>
  <si>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</si>
  <si>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</si>
  <si>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</si>
  <si>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</si>
  <si>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</si>
  <si>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</si>
  <si>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</si>
  <si>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</si>
  <si>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</si>
  <si>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</si>
  <si>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</si>
  <si>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</si>
  <si>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</si>
  <si>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</si>
  <si>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</si>
  <si>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</si>
  <si>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</si>
  <si>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</si>
  <si>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</si>
  <si>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</si>
  <si>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</si>
  <si>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</si>
  <si>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</si>
  <si>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ARTICULACION </t>
  </si>
  <si>
    <t>POLICA DE ADMINISTRACION DE RIESGOS</t>
  </si>
  <si>
    <t>OBSERVACIONES</t>
  </si>
  <si>
    <t>REPORTE META BIENESTAR 30 MARZO 2023</t>
  </si>
  <si>
    <t>REPORTE META BIENESTAR 30 JUNIO 2023</t>
  </si>
  <si>
    <t>REPORTE META BIENESTAR 30 SEPTIEMBRE 2023</t>
  </si>
  <si>
    <t>REPORTE META BIENESTAR 30 DICIEMBRE 2023</t>
  </si>
  <si>
    <t xml:space="preserve">PROGRAMA </t>
  </si>
  <si>
    <t xml:space="preserve">DENOMINACION DEL PRODUCTO
</t>
  </si>
  <si>
    <t>REPORTE META PRODUCTO MARZO 30</t>
  </si>
  <si>
    <t>REPORTE META PRODUCTO JUNIO 30</t>
  </si>
  <si>
    <t>REPORTE META PRODUCTO SEPTIEMBRE 30</t>
  </si>
  <si>
    <t>REPORTE META PRODUCTO DICIEMBRE 31</t>
  </si>
  <si>
    <t>AVANCE META PRODUCTO A DICIEMBRE 31 2023</t>
  </si>
  <si>
    <t>AVANCE META PRODUCTO AL CUATRIENIO</t>
  </si>
  <si>
    <t>REPORTE META PROYECTO MARZO 30</t>
  </si>
  <si>
    <t>REPORTE META PROYECTO JUNIO 30</t>
  </si>
  <si>
    <t>REPORTE META PROYECTO SEPTIEMBRE 30</t>
  </si>
  <si>
    <t>REPORTE META PROYECTO DICIEMBRE 30</t>
  </si>
  <si>
    <t>AVANCE META PROYECTO A DICIEMBRE  31 2023</t>
  </si>
  <si>
    <t>APROPACION DEFINITIVA POR PROYECTO</t>
  </si>
  <si>
    <t>EJECUTADO POR PROYECTO</t>
  </si>
  <si>
    <t>PORCENTAJE EJECUTADO POR PROYECTO</t>
  </si>
  <si>
    <t>APROPACION DEFINITIVA POR PROGRAMA</t>
  </si>
  <si>
    <t>EJECUTADO POR PROGRAMA</t>
  </si>
  <si>
    <t>PORCENTAJE EJECUTADO POR PROGRAMA</t>
  </si>
  <si>
    <t xml:space="preserve">OBSERVACIONES A MARZO 30 </t>
  </si>
  <si>
    <t xml:space="preserve">OBSERVACIONES A JUNIO 30 </t>
  </si>
  <si>
    <t xml:space="preserve">OBSERVACIONES A SEPTIEMBRE 30 </t>
  </si>
  <si>
    <t xml:space="preserve">OBSERVACIONES A DICIEMBRE 30 </t>
  </si>
  <si>
    <t>1. BIEN</t>
  </si>
  <si>
    <t>2- SERVICIO</t>
  </si>
  <si>
    <t>ODS 6</t>
  </si>
  <si>
    <t>CARTAGENA RESILIENTE</t>
  </si>
  <si>
    <t>SERVICIOS PÙBLICOS BÀSICOS DEL DISTRITO DE CARTAGENA " TODOS CON TODO"</t>
  </si>
  <si>
    <t>Tasa de cobertura de acueducto en suelo urbano</t>
  </si>
  <si>
    <t>Llevar al 97% el
Porcentaje de la
población que usa de
forma segura los
servicios de agua
potable en suelo urbano</t>
  </si>
  <si>
    <t>Llevar al 97% la cobertura de acueducto en suelo urbano</t>
  </si>
  <si>
    <t>procentaje</t>
  </si>
  <si>
    <t>AHORRO Y USO EFICIENTE DE LOS SERVICIOS PÚBLICOS "AGUA Y SANEAMIENTO PARA TODOS"</t>
  </si>
  <si>
    <t>Tasa de cobertura acueducto de forma segura en las comunidades Puerta de Hierro y Membrillal, ubicadas en el suelo urbano</t>
  </si>
  <si>
    <t>Tasa de cobertura</t>
  </si>
  <si>
    <t>Llevar al 100 %  la tasa de acueducto de forma segura en las comunidades de Puerta de hierro y Membrillal, ubicadas en suelo urbano.</t>
  </si>
  <si>
    <t>Servicio</t>
  </si>
  <si>
    <t>Red de distribución ampliada</t>
  </si>
  <si>
    <t xml:space="preserve">6,65%
</t>
  </si>
  <si>
    <t xml:space="preserve">Gestión con Valores para Resultados </t>
  </si>
  <si>
    <t>Politica de Servicio al ciudadano
Politica de Fortalecimiento organizacional</t>
  </si>
  <si>
    <t>SERVICIOS PÚBLICOS</t>
  </si>
  <si>
    <t>Garantizar la prestación de los servicios públicos domiciliarios (Acueducto, Alcantarillado y Aseo) y no domiciliarios (Alumbrado Público) a los habitantes del Distrito de Cartagena en un 100%, mediante inversiones en infraestructura, subsidios, estudios, políticas y estrategias pedagógicas, de acuerdo con las competencias distritales para mejorar los estándares de calidad, cobertura, acceso de manera permanente</t>
  </si>
  <si>
    <t>ACTUALIZACIÓN EXTENSIÓN DE REDES DE ACUEDUCTO EN EL DISTRITO DE CARTAGENA</t>
  </si>
  <si>
    <t>Garantizar la prestación del servicio de acueducto a las comunidades localizadas en la zona urbana, rural e insular del Distrito de Cartagena.</t>
  </si>
  <si>
    <t>Construir de infraestructura
para el abastecimiento de
agua potable en Membrillal
zona urbana del distrito de
Cartagena.</t>
  </si>
  <si>
    <t>Redes de acueducto</t>
  </si>
  <si>
    <t xml:space="preserve">SECRETARÍA GENERAL
OFICINA DE SERVICIOS PUBLICOS </t>
  </si>
  <si>
    <t>CARLOS ALBERTO LA ROTA GARCIA
HUGO CABARCAS AYOLA</t>
  </si>
  <si>
    <t>INVERSIÓN</t>
  </si>
  <si>
    <t>1.2.4.6.00-055 - SGP APSB
1.3.2.2.13-111- RF SGP APSB</t>
  </si>
  <si>
    <t>ACTUALIZACIÓN EXTENSIÓN DE REDES DE ACUEDUCTO EN EL DISTRITO DE CARTAGENA DE INDIAS</t>
  </si>
  <si>
    <t>2.3.4003.1400.2021130010208</t>
  </si>
  <si>
    <t>SI</t>
  </si>
  <si>
    <t>CONTRATO DE OBRA</t>
  </si>
  <si>
    <t>LICITACIÓN PÚBLICA</t>
  </si>
  <si>
    <t xml:space="preserve">SGP APSB
</t>
  </si>
  <si>
    <t>Posibilidad de pérdida Económica y Reputacional por la mala identificación de los predios de importancia estrategica debido a fallas humanas por la inadecuada manipulacion de equipos de georeferenciación</t>
  </si>
  <si>
    <t>Asesor de despacho para Serivicios Públicos Realizar la calibración del equipo de georeferenciación Seguimiento anual</t>
  </si>
  <si>
    <t>AVANCE PROYECTO ACTUALIZACIÓN EXTENSIÓN DE REDES DE ACUEDUCTO EN EL DISTRITO DE CARTAGENA</t>
  </si>
  <si>
    <t>Tasa de cobertura de acueducto en suelo rural e insular</t>
  </si>
  <si>
    <t>Llevar al 80% el Porcentaje de la población que usa de forma segura los servicios de agua potable en suelo rural e insular</t>
  </si>
  <si>
    <t>Porcentaje</t>
  </si>
  <si>
    <t>Porcentaje de la poblacion con acceso a servicios de acueducto en forma segura en las comunidades de Tierra Bomba, Archipielago de San Bernardo, Isla fuerte, e Isla de Barú, ubicadas en suelo insular</t>
  </si>
  <si>
    <t>Llevar al 50% el porcentaje de la poblaciòn con acceso al acueducto de forma seguras en las comunidades de Tierra Bomba, Archipielago de San Bernardo, Isla furte, e Isla de Barù, ubicadas en suelo rural</t>
  </si>
  <si>
    <t>Agua transportada y entregada</t>
  </si>
  <si>
    <t>ACTUALIZACIÓN DEFINICIÓN E IMPLEMENTACIÓN DEL ESQUEMA DE PRESTACIÓN DE LOS SERVICIOS DE ACUEDUCTO Y ALCANTARILLADO DE LAS COMUNIDADES DE TIERRA BOMBA, ARCHIPIÉLAGO DE SAN BERNARDO, ISLA FUERTE E ISLA DE BARÚ. CARTAGENA DE INDIAS</t>
  </si>
  <si>
    <t>Garantizar el acceso al servicio público de acueducto de forma segura eficiente y continua</t>
  </si>
  <si>
    <t>Suministro de agua potable,
Transporte de agua desde
Cartagena hasta Bocachica,
Distribución de agua en el
corregimiento de Bocachica
directamente en la vivienda</t>
  </si>
  <si>
    <t xml:space="preserve">Suministro de agua potable </t>
  </si>
  <si>
    <t>Suministro: 33,3 %
Transporte: 33,3 %
Distribución:  33,3%</t>
  </si>
  <si>
    <t>1.2.3.2.05 - 053  OTRAS TASAS Y DERECHOS ADMINISTRATIVOS CONTRAPRESTACION PORTUARIA
1.2.1.0.00 - 001  ICLD</t>
  </si>
  <si>
    <t>DEFINICIÓN E IMPLEMENTACIÓN DEL ESQUEMA DE PRESTACIÓN DE LOS SERVICIOS DE ACUEDUCTO Y ALCANTARILLADO DE LAS COMUNIDADES DE TIERRA BOMBA, ARCHIPIÉLAGO DE SAN BERNARDO, ISLA FUERTE E ISLA DE BARÚ.</t>
  </si>
  <si>
    <t>2.3.4003.1400.2021130010292</t>
  </si>
  <si>
    <t>MEMORANDO DE ENTENDIMIENTO</t>
  </si>
  <si>
    <t>RECURSOS PROPIOS</t>
  </si>
  <si>
    <t>El Distrito de Cartagena de Indias ha venido dando cumplimiento a la sentencia T-012 del 22 de enero de 2019 de la Sala Séptima de Revisión de tutelas de la Corte Constitucional que revocó las sentencias de primera y segunda instancia, y en su lugar tuteló los derechos fundamentales al agua potable y al saneamiento básico de los accionantes y habitantes de la comunidad de Bocachica, ordenando adoptar acciones de corto, mediano y largo plazo al DISTRITO, ACUACAR, Gobernación de Bolívar, Ministerio de Vivienda, Ciudad y Territorio, Departamento Nacional de Planeación, Cardique, Procuraduría General de la Nación y Superintendencia de Servicios Públicos, conforme a sus competencias constitucionales, legales y jurisprudenciales, para solucionar definitivamente la problemática de acceso a los servicios de agua y saneamiento de los accionantes y la comunidad de Bocachica, garantizando que mientras se ejecute la solución definitiva, la comunidad de Bocachica tenga acceso al agua potable y a condiciones mínimas de saneamiento básico.
En virtud de los anterior, se ha firmado con el prestador Aguas de Cartagena S.A. E.S.P. MEMORANDO DE ENTENDIMIENTO PARA LA IMPLEMENTACIÓN DEL PLAN TÉCNICO OPERATIVO PARA EL ABASTECIMIENTO PROVISIONAL DE AGUA POTABLE Y SANEAMIENTO BÁSICO EN EL CORREGIMIENTO DE BOCACHICA, desde el 18 de septiembre de 2020; donde el Distrito ha aportado recursos por la suma de  CUATRO MIL CIENTO CINCUENTA Y NUEVE MILLONES OCHOCIENTOS OCHENTA Y CUATRO MIL SEISCIENTOS SESENTA Y OCHO PESOS MONEDA LEGAL ($4.159.884.668), necesarios para la implementación de este Plan provisional conforme a lo indicado por la Corte Constitucional.</t>
  </si>
  <si>
    <t>Asesor de despacho para Serivicios Públicos Realizar capacitación para el uso de los equipos de georeferenciación Seguimiento anual</t>
  </si>
  <si>
    <t>Se han adelantado las gestiones necesarias para la reactivación del suministo de agua potable a la comunidad de Bocachica en cumplimiento de la sentencia  T-012 de 2019, entre el Distrito, Aguas de Cartagena y la Comunidad de Bocachica con el objetivo de subsanar todas las apreciaciones realizadas por la comunidad. Se anexan las evidencia de las gestiones adelantadas.</t>
  </si>
  <si>
    <t>AVANCE PROYECTO ACTUALIZACIÓN DEFINICIÓN E IMPLEMENTACIÓN DEL ESQUEMA DE PRESTACIÓN DE LOS SERVICIOS DE ACUEDUCTO Y ALCANTARILLADO DE LAS COMUNIDADES DE TIERRA BOMBA, ARCHIPIÉLAGO DE SAN BERNARDO, ISLA FUERTE E ISLA DE BARÚ. CARTAGENA DE INDIAS</t>
  </si>
  <si>
    <t>Porcentaje de la población con acceso a servicios de acueducto de forma segura, en las comunidades de Arroyo de las Canoas, Arroyo Grande, Vereda el Zapatero, comunidad de la Sevillana, ubicadas en zona rural.</t>
  </si>
  <si>
    <t>Llevar al 80% el porcentaje de cobertura de la poblaciòn con acceso a servicios de acueducto de forma segura, en las comunidades de Arroyo de las Canoas, vereda el Zapatero, comunidad de la Sevillana, ubicadas en zona rural.</t>
  </si>
  <si>
    <t>EXTENSIÓN DE REDES DE ACUEDUCTO EN LA LOCALIDAD DE LA VIRGEN Y TURÍSTICA EN EL DISTRITO DE CARTAGENA DE INDIAS</t>
  </si>
  <si>
    <t>Alto índice de hogares con condiciones
adecuadas para el acceso al agua potable en
vereda de Arroyo de las Canoas, Barrio
Fredonia, sector 11 de noviembre - Barrio Olaya y
sector Central - Barrio Olaya.</t>
  </si>
  <si>
    <t>Realizar el suministro de materiales</t>
  </si>
  <si>
    <t>Materiales</t>
  </si>
  <si>
    <t>REGALIAS</t>
  </si>
  <si>
    <t>SGR - Asignaciones directas</t>
  </si>
  <si>
    <t>GASTO DEL PROYECTO DE OBRA CON CODIGO BPIN 2021130010138 "EXTENSIÓN DE REDES DE ACUEDUCTO EN LA LOCALIDAD DE LA VIRGEN Y TURISTICA EN EL DISTRITO DE CARTAGENA DE INDIAS"</t>
  </si>
  <si>
    <t>00AD-4003-1400-2021-13001-0138</t>
  </si>
  <si>
    <t>Posibilidad de pérdida Reputacional y Económica por la mala georeferenciación del punto afectado Debido a fallas por parte de la aplicación o de la señal del operador en la zona</t>
  </si>
  <si>
    <t>Asesor de despacho para Serivicios Públicos Volver a tomar la foto del lugar afectado Seguimiento mensual</t>
  </si>
  <si>
    <t>ANEXO 1 - INFORMES EJECUTIVOS ZAPATERO FINAL</t>
  </si>
  <si>
    <t>Realizar transporte e instalación de tubería y accesorios</t>
  </si>
  <si>
    <t>Entrega y accesorios intalados</t>
  </si>
  <si>
    <t>Asesor de despacho para Serivicios Públicos Revisar la cobertura de las empresas de telecomunicion Seguimiento semestral</t>
  </si>
  <si>
    <t>Realizar empalme a tubería existente</t>
  </si>
  <si>
    <t>Tubería instalada</t>
  </si>
  <si>
    <t>Asesor de despacho para Serivicios Públicos Crear una red de apoyo de la comunidad Seguimiento mensual</t>
  </si>
  <si>
    <t>Realizar movimiento de tierra</t>
  </si>
  <si>
    <t>Movimiento de Tierra</t>
  </si>
  <si>
    <t>Asesor de despacho para Serivicios Públicos Capacitacion para el manejo de la aplicación utilizada Seguimiento anual</t>
  </si>
  <si>
    <t>Ejecutar demoliciones - incluye retiro de material</t>
  </si>
  <si>
    <t xml:space="preserve">Demolición </t>
  </si>
  <si>
    <t>Posibilidad de pérdida Reputacional por la falta de actividades de sensibilizacion a los habitantes de la zona insular debido a los pocos recursos economicos destinados para ello.</t>
  </si>
  <si>
    <t>Asesor de despacho para Serivicios Públicos Tener a disposicion el presupuesto para la actividad Seguimiento semestral</t>
  </si>
  <si>
    <t>Realizar concretos</t>
  </si>
  <si>
    <t>concretos de la obra</t>
  </si>
  <si>
    <t>Asesor de despacho para Serivicios Públicos Abarcar el mayor espacio posible por actividad Seguimiento trimestral</t>
  </si>
  <si>
    <t>Realizar jardinería y paisajismo</t>
  </si>
  <si>
    <t>Jardinería</t>
  </si>
  <si>
    <t>Asesor de despacho para Serivicios Públicos Hacer alianzas estrategicas con otras dependencias Seguimiento trimestral</t>
  </si>
  <si>
    <t>Realizar geotextil T2400</t>
  </si>
  <si>
    <t>Geotextil</t>
  </si>
  <si>
    <t>Asesor de despacho para Serivicios Públicos Realizar las actividades virtualmente Seguimiento semestral</t>
  </si>
  <si>
    <t>Realizar interventoría</t>
  </si>
  <si>
    <t>Informe de interventoría</t>
  </si>
  <si>
    <t>Posibilidad de pérdida Reputacional por la extemporánea, imprecisa y/o baja calidad de respuesta a las PQRSD debido a la emisión de respuestas a favor de terceros o de un particular y/u ocultamiento de información relevante que incida en su gestión.</t>
  </si>
  <si>
    <t>Asesor de despacho para Serivicios Públicos Publicar a tiempo de Noticias. Seguimiento mensual</t>
  </si>
  <si>
    <t>Realizar supervisión</t>
  </si>
  <si>
    <t>Informe de supervisión</t>
  </si>
  <si>
    <t>Asesor de despacho para Serivicios Públicos Promover la participación permanente de los diferentes actores y organizaciones sociales para lo cual se actualizará semestralmente las bases de datos y de igual modo, se realizará la transmisión por los medios institucionales con el fin de acercar a la Ciudadanía. Seguimiento mensual</t>
  </si>
  <si>
    <t>AVANCE PROYECTO EXTENSIÓN DE REDES DE ACUEDUCTO EN LA LOCALIDAD DE LA VIRGEN Y TURÍSTICA EN EL DISTRITO DE CARTAGENA DE INDIAS</t>
  </si>
  <si>
    <t xml:space="preserve">CONSTRUCCION DEL SISTEMA DE ACUEDUCTO EN LA VEREDA EL ZAPATERO DEL CORREGIMIENTO LA BOQUILLA EN CARTAGENA DE INDIAS </t>
  </si>
  <si>
    <t>Bajos niveles de cobertura del servicio de acueducto en la vereda El Zapatero, corregimiento de La Boquilla del Distrito de Cartagena de
Indias</t>
  </si>
  <si>
    <t>SUMINISTRAR MATERIALES PARA RED DE ACUEDUCTO</t>
  </si>
  <si>
    <t xml:space="preserve">Materiales para la red </t>
  </si>
  <si>
    <t>CONSTRUCCION DEL SISTEMA DE ACUEDUCTO EN LA VEREDA EL ZAPATERO DEL CORREGIMIENTO LA BOQUILLA EN CARTAGENA DE INDIAS</t>
  </si>
  <si>
    <t xml:space="preserve">00AR-4003-1400-2021-00213-0267 </t>
  </si>
  <si>
    <t>Posibilidad de pérdida Reputacional por el incumplimiento de los planes, programas y proyectos establecidos en cada vigencia, debido a la poca socialización de la información de manera oportuna por medio de la oficina de información y prensa.</t>
  </si>
  <si>
    <t>Asesor de despacho para Serivicios Públicos Realizar mesas de trabajo para hacer seguimiento de las actividades y resultados de los planes, programas y proyectos establecidos en cada vigencia. Seguimiento anual</t>
  </si>
  <si>
    <t>SUMINISTRAR MATERIALES PARA ACOMETIDAS DOMICILIARIAS</t>
  </si>
  <si>
    <t>Materiales de acometidas domiciliarias</t>
  </si>
  <si>
    <t xml:space="preserve">Asesor de despacho para Serivicios Públicos Implementar los procesos, procedimientos y formatos de supervisión e interventoría. Seguimiento mensual. </t>
  </si>
  <si>
    <t>TRANSPORTAR E INSTALAR TUBERÍA Y ACCESORIOS</t>
  </si>
  <si>
    <t>Tuberíay accesorios instalados</t>
  </si>
  <si>
    <t>Posibilidad de pérdida Reputacional Por inconsistencias al momento de la liquidación del cobro de alumbrado público, debido a la incorrecta verificación de la liquidación del cobro de alumbrado público y/o por intereses particulares y favorecimiento de intereses a terceros.</t>
  </si>
  <si>
    <t xml:space="preserve">Asesor de despacho para Serivicios Públicos Verificar el cumplimiento y el seguimiento a las actividades desarrolladas por medio de los documentos exigidos para generar la obligación y autorizar el pago. Seguimiento mensual. </t>
  </si>
  <si>
    <t>REALIZAR MOVIMIENTO DE TIERRA</t>
  </si>
  <si>
    <t xml:space="preserve">Asesor de despacho para Serivicios Públicos Implementar mecanismos hacia los encargados de las dependencias con el fin de disminuir la información errada (realizar reuniones, capacitaciones y seguimientos periódicos). Seguimiento mensual. </t>
  </si>
  <si>
    <t>REALIZAR DEMOLICIONES</t>
  </si>
  <si>
    <t>REALIZAR CONCRETOS</t>
  </si>
  <si>
    <t>REALIZAR EMPALME A TUBERÍA</t>
  </si>
  <si>
    <t>REALIZAR SOSTENIMIENTO DE ESTRUCTURAS DE BAJA O MEDIA</t>
  </si>
  <si>
    <t>Sostenimiento de la estructura de baja o media</t>
  </si>
  <si>
    <t>REALIZAR AISLAMIENTO ELECTRICO REDES DE MEDIA Y BAJA TENSION</t>
  </si>
  <si>
    <t>Estructura eléctrica</t>
  </si>
  <si>
    <t>REALIZAR INTERVENTORIA</t>
  </si>
  <si>
    <t xml:space="preserve">AVANCE PROYECTO CONSTRUCCION DEL SISTEMA DE ACUEDUCTO EN LA VEREDA EL ZAPATERO DEL CORREGIMIENTO LA BOQUILLA EN CARTAGENA DE INDIAS </t>
  </si>
  <si>
    <t>ADMINISTRACIÓN DEL FONDO DE SOLIDARIDAD Y REDISTRIBUCION DEL INGRESOS PARA LOS SERVICIOS PÚBLICOS DOMICILIARIOS DE ACUEDUCTO, ALCANTARILLADO
Y ASEO EN EL DISTRITO DE CARTAGENA DE INDIAS</t>
  </si>
  <si>
    <t> 2021130010196</t>
  </si>
  <si>
    <t> Garantizar la cobertura en un 100% del acceso a los servicios públicos de agua y saneamiento básico en los estratos 1, 2 y 3 en Cartagena de Indias</t>
  </si>
  <si>
    <t>Realizar el pago de subsidios para los
usuarios (hogares) de los estratos 1,2 y 3 en la prestación de los servicios públicos de acueducto, alcantarillado y aseo</t>
  </si>
  <si>
    <t>Pago de subsidios</t>
  </si>
  <si>
    <t xml:space="preserve">1.2.4.6.00-055 - SGP APSB
1.3.1.1.03-062 - DIVIDENDOS ACUACAR
1.2.1.0.00-001 - ICLD
1.2.3.1.17-180 - SOBRETASA DE SOLIDARIDAD SERVICIOS PUBLICOS ACUEDUCTO, ASEO Y ALCANTARILLADO
</t>
  </si>
  <si>
    <t>ADMINISTRACIÓN DEL FONDO DE SOLIDARIDAD Y REDISTRIBUCION DEL INGRESOS PARA LOS SERVICIOS PÚBLICOS DOMICILIARIOS DE ACUEDUCTO, ALCANTARILLADO Y ASEO EN EL DISTRITO DE CARTAGENA DE INDIAS</t>
  </si>
  <si>
    <t>2.3.4003.1400.2021130010196</t>
  </si>
  <si>
    <t>NO</t>
  </si>
  <si>
    <t>ACTAS DE PAGO 
RESOLUCIONES DE RECONOCIMIENTO DE CONTRIBUCIONES</t>
  </si>
  <si>
    <t>NO APLICA</t>
  </si>
  <si>
    <t>SGP APSB
RECURSOS PROPIOS</t>
  </si>
  <si>
    <t>Se realiza pago de déficit de subsidios del servicio de acueducto en cumplimiento al los porcentajes aprobados en el Acuerdo N°086 de 2021 a los usuarios de los  estratos 1, 2, y 3  del Distrito de Cartagena de Indias</t>
  </si>
  <si>
    <t>se efectuó el pago de déficit de subsidios del servicio de acueducto a los usuarios de los estratos 1,2 y 3 del Distrito de Cartagena correspondiente al mes de diciembre de 2022 mediante acta de pago N°004 de 2023</t>
  </si>
  <si>
    <t>se efectuó el pago de déficit de subsidios del servicio de acueducto a los usuarios de los estratos 1,2 y 3 del Distrito de Cartagena correspondiente al meses de enero, febrero, marzo y abril de 2023 mediante acta de pago N°005, N°008,  N°013 y N°014 de 2023</t>
  </si>
  <si>
    <t>se efectuó el pago de déficit de subsidios del servicio de acueducto a los usuarios de los estratos 1,2 y 3 del Distrito de Cartagena correspondiente al meses de mayo y junio de 2023 mediante acta de pago N°020 y N°025 de 2023</t>
  </si>
  <si>
    <t>Se efectuó el pago de déficit de subsidios del servicio de acueducto a los usuarios de los estratos 1,2 y 3 del Distrito de Cartagena correspondiente al meses de julio, agosto y septiembre de 2023 mediante acta de pago N°029, N°034 y N°036 de 2023</t>
  </si>
  <si>
    <t>AVANCE PROYECTO ADMINISTRACIÓN DEL FONDO DE SOLIDARIDAD Y REDISTRIBUCION DEL INGRESOS PARA LOS SERVICIOS PÚBLICOS DOMICILIARIOS DE ACUEDUCTO, ALCANTARILLADO
Y ASEO EN EL DISTRITO DE CARTAGENA DE INDIAS</t>
  </si>
  <si>
    <t>Porcentaje de la población con acceso a servicios de acueducto de forma segura en las comunidades de Bayunca, Manzanillo del Mar, Tierra Baja y Puerto Rey ubicadas en suelo rural</t>
  </si>
  <si>
    <t>Llevar al 95% el porcentaje de la población con acceso a servicios de acueducto de forma segura en las comunidades de Bayunca, Manzanillo del Mar, Tierra Baja y Puerto Rey ubicadas en suelo rural</t>
  </si>
  <si>
    <t> ACTUALIZACIÓN EXTENSIÓN DE REDES DE ACUEDUCTO EN EL DISTRITO DE CARTAGENA</t>
  </si>
  <si>
    <t>2021130010208 </t>
  </si>
  <si>
    <t>Construir de infraestructura
para el abastecimiento de
agua potable en Archipiélago
de San Bernardo zona
insular del distrito de
Cartagena.</t>
  </si>
  <si>
    <t>Plantas atmosféricas</t>
  </si>
  <si>
    <t>se cumplio con la meta.</t>
  </si>
  <si>
    <t>Porcentaje de la población con acceso a servicios de acueducto de forma segura en el corregimiento de Pasacaballos, ubicado en suelo rural</t>
  </si>
  <si>
    <t>Llevar al 80% el porcentaje de la población con acceso a servicios de acueducto de forma segura en el corregimiento de Pasacaballos, ubicas en suelo rural</t>
  </si>
  <si>
    <t>se cumplio con la meta.
ANEXO 2 -COBERTURA ACUEDUCTO__PASACABALLOS</t>
  </si>
  <si>
    <t> AVANCE PROYECTO ACTUALIZACIÓN EXTENSIÓN DE REDES DE ACUEDUCTO EN EL DISTRITO DE CARTAGENA</t>
  </si>
  <si>
    <t>Numero de Predios
Identificados con el POMCA
de importancia estratégicas</t>
  </si>
  <si>
    <t>N/A</t>
  </si>
  <si>
    <t>Predios</t>
  </si>
  <si>
    <t>Número de áreas  de importancia estratégica para asegurar la disponibilidad del recurso natural de agua, a fin de satisfacer las necesidades en materia de Agua Potable, de
la ciudadanía en el Distrito de Cartagena de indias</t>
  </si>
  <si>
    <t>Numero</t>
  </si>
  <si>
    <t>ND</t>
  </si>
  <si>
    <t>Proteger 20 predios de importancia estratégica para acueducto</t>
  </si>
  <si>
    <t>Acueductos optimizados</t>
  </si>
  <si>
    <t>Protección de predios que constituyen Áreas de Importancia Estratégica - AIE, para el sistema de acueducto definido en el POMCA, en el Distrito de Cartagena de Indias</t>
  </si>
  <si>
    <t>Conservar predios en áreas de importancia estratégica para acueducto, asegurando la disponibilidad del recurso natural de agua, a fin de satisfacer las necesidades en materia de Agua Potable, de la ciuddanía en el Distrito de Cartagena de Indias</t>
  </si>
  <si>
    <t>Realizar contratación de personal técnico, tecnólogo y profesional de apoyo requeridos para realizar seguimiento y control a la ejecución de las metas previstas en cuanto a protección de predios en áreas de importancia estratégica para acueducto.</t>
  </si>
  <si>
    <t>Personal contratado</t>
  </si>
  <si>
    <t>1.2.1.0.00-001 - ICLD</t>
  </si>
  <si>
    <t>PROTECCIÓN DE PREDIOS QUE CONSTITUYEN AREAS DE IMPORTANCIA ESTRATEGICA AIE PARA EL SISTEMA DE ACUEDUCTO DEFINIDO EN EL POMCA EN EL DISTRITO DE CARTAGENA DE INDIAS.</t>
  </si>
  <si>
    <t>2.3.3202.0900.2021130010218</t>
  </si>
  <si>
    <t>CONTRATO DE PRESTACION DE SERVICIOS</t>
  </si>
  <si>
    <t>DIRECTA</t>
  </si>
  <si>
    <t>Se efectuó la contratación de los profesionales necesarios para el desarrollo de las actividades:
CDP 52  del 20 de enero de 2023
Contrato 1249 de 2023 - RP 278 del 26 de enero de 2023
Contrato 1250 de 2023 - RP 279 del 26 de enero de 2023
Contrato 1251 de 2023 - RP 269 del 25 de enero de 2023
Contrato 1615 de 2023 - RP 406 del 30 de enero de 2023</t>
  </si>
  <si>
    <t>Se efectuó la contratación de los profesionales necesarios para el desarrollo de las actividades, cuyos contratos se ejecutarán desde mayo hasta diciembre del 2023
CDP 52  del 20 de enero de 2023
Contrato 3763 de 2023 - RP 1742 del 26 de mayo de 2023
Contrato 3876 de 2023 - RP 1796 del 30 de mayo de 2023</t>
  </si>
  <si>
    <t>En este periodo no se llevó a cabo contratación puesto que, se continúa con la que se efectuó para el cumplimiento de actividades  desde mayo hasta diciembre del 2023
CDP 52  del 20 de enero de 2023
Contrato 3763 de 2023 - RP 1742 del 26 de mayo de 2023
Contrato 3876 de 2023 - RP 1796 del 30 de mayo de 2023</t>
  </si>
  <si>
    <t>Caracterización socioambiental y ecológica, y delimitación predial en el corregimiento de Rocha - Ciénaga Juan Gómez, perteneciente al Área de Importancia Estratégica para acueducto del Distrito de Cartagena</t>
  </si>
  <si>
    <t xml:space="preserve">Caracterización </t>
  </si>
  <si>
    <t xml:space="preserve">CONVENIO </t>
  </si>
  <si>
    <t xml:space="preserve">Esta actividad se encuentra en etapa precontractual - elaboracion de estudios previos y demás documentos necesarios para cumplir con lo establecido en la legislación colombiana que compete a la contratación pública y los proyectos de inversión. Además, se vienen adelantando acercamientos con las comunidades de los corregimientos de Rocha y Puerto Badel, ubicados en el AIE de Cartagena. </t>
  </si>
  <si>
    <t>Esta actividad se encuentra en etapa precontractual, proceso PC-ESAL-SECGEN-006-2023, en etapa de evaluación de subsanación de la oferta. Continúan los acercamientos con las comunidades en los corregimientos de Rocha y Puerto Badel, ubicados en el AIE de Cartagena. 
Link de acceso a la oferta en Secop II[https://community.secop.gov.co/Public/Tendering/OpportunityDetail/Index?noticeUID=CO1.NTC.4557346&amp;isFromPublicArea=True&amp;isModal=False]</t>
  </si>
  <si>
    <t>Una vez surtidas las etapas del proceso PC-ESAL-SECGEN-006-2023, mediante la Resolución 5382 del 12 de julio de 2023 "Por medio de la cual se declara desierto el proceso competitivo No. PC-ESAL-SECGEN-006-2023, cuyo objeto es aunar esfuerzos tecnicos, administrativos y financieros para la implementación de una caracterización socioambiental y ecologica, delimitacion predial en el corregimiento de Rocha - Cienaga de Juan Gómez, perteneciente al area de importancia estrategica para el acueducto del Distrito de Cartagena de Indias."
Link de acceso a la oferta en Secop
https://community.secop.gov.co/Public/Tendering/OpportunityDetail/Index?noticeUID=CO1.NTC.4557346&amp;isFromPublicArea=True&amp;isModal=False</t>
  </si>
  <si>
    <r>
      <rPr>
        <sz val="11"/>
        <rFont val="Calibri"/>
        <family val="2"/>
        <scheme val="minor"/>
      </rPr>
      <t xml:space="preserve">Una vez surtidas las etapas del proceso PC-ESAL-SECGEN-006-2023, mediante la Resolución 5382 del 12 de julio de 2023 "Por medio de la cual se declara desierto el proceso competitivo No. PC-ESAL-SECGEN-006-2023, cuyo objeto es aunar esfuerzos tecnicos, administrativos y financieros para la implementación de una caracterización socioambiental y ecologica, delimitacion predial en el corregimiento de Rocha - Cienaga de Juan Gómez, perteneciente al area de importancia estrategica para el acueducto del Distrito de Cartagena de Indias.", así mismo se solicitó la anulación del CDP 79 del 13 de febrero de 2023, correspondiente a este proceso, </t>
    </r>
    <r>
      <rPr>
        <sz val="11"/>
        <rFont val="Calibri (Cuerpo)"/>
      </rPr>
      <t>mediante el oficio AMC-OFI-0173412-2023.</t>
    </r>
    <r>
      <rPr>
        <sz val="11"/>
        <rFont val="Calibri"/>
        <family val="2"/>
        <scheme val="minor"/>
      </rPr>
      <t xml:space="preserve">
Link de acceso a la oferta en Secop
https://community.secop.gov.co/Public/Tendering/OpportunityDetail/Index?noticeUID=CO1.NTC.4557346&amp;isFromPublicArea=True&amp;isModal=False</t>
    </r>
  </si>
  <si>
    <t>Reforestación y restauración con especies de Manglar de la zona del Área de Importancia Estratégica para acueducto</t>
  </si>
  <si>
    <t>Areas reforestadas / héctareas</t>
  </si>
  <si>
    <t>CONVENIO COMPETITIVO</t>
  </si>
  <si>
    <t xml:space="preserve">Para dar cumplimiento a esta actividad se vienen adelantando acercamientos con las comunidades y recorridos en el área de importancia estratégica para la selección de sitios a reforestar. </t>
  </si>
  <si>
    <t>Este proceso continúa en precontractuales y se cuenta con CDP No. 203 de 09 de junio de 2023</t>
  </si>
  <si>
    <t xml:space="preserve">Durante este periodo, mediante el oficio AMC-OFI-0116577-2023, se solicito la anulación del Certificado de Disponibilidad Presupuestal No. 203 del 09/06/2023 por $2.432.568.610, creado por concepto de "Aunar esfuerzos financieros, técnicos y operativos para la repoblación forestal con especies de manglar, en la cienaga Juan Gómez y su complejo cenagoso, los cuales constituyen el área de importancia estratégica para la conservación del recurso hídrico que surte el acueducto del Distrito de Cartagena", teniendo en cuenta que al momento de realizar las solicitudes de cotización para la elaboración de los Estudios de Mercado y del Sector, no se contó con respuesta favorable. </t>
  </si>
  <si>
    <t>CONTRATO DE CONSULTORIA</t>
  </si>
  <si>
    <t>CONCURSO DE MÉRITO</t>
  </si>
  <si>
    <t>Se vienen adelantando acercamientos con las comunidades de los corregimientos de Rocha y Puerto Badel, ubicados en el AIE de Cartagena.</t>
  </si>
  <si>
    <t>Esta actvidad se desarrollará en el marco del proceso de caracterización socioambiental y ecológica, y delimitación predial que se encuentra en etapa precontractual, proceso PC-ESAL-SECGEN-006-2023, en etapa de subsanación de evaluación. Continúan los acercamientos con las comunidades en los corregimientos de Rocha y Puerto Badel, ubicados en el AIE de Cartagena. 
Link de acceso a la oferta en Secop II[https://community.secop.gov.co/Public/Tendering/OpportunityDetail/Index?noticeUID=CO1.NTC.4557346&amp;isFromPublicArea=True&amp;isModal=False]</t>
  </si>
  <si>
    <t>Esta actividad sería desarrollada en el marco del proceso de caracterización socioambiental y ecologica que, una vez surtidas las etapas del proceso PC-ESAL-SECGEN-006-2023, mediante la Resolución 5382 del 12 de julio de 2023 "Por medio de la cual se declara desierto el proceso competitivo No. PC-ESAL-SECGEN-006-2023, cuyo objeto es aunar esfuerzos tecnicos, administrativos y financieros para la implementación de una caracterización socioambiental y ecologica, delimitacion predial en el corregimiento de Rocha - Cienaga de Juan Gómez, perteneciente al area de importancia estrategica para el acueducto del Distrito de Cartagena de Indias."
Link de acceso a la oferta en Secop
https://community.secop.gov.co/Public/Tendering/OpportunityDetail/Index?noticeUID=CO1.NTC.4557346&amp;isFromPublicArea=True&amp;isModal=False</t>
  </si>
  <si>
    <t>"Esta actividad sería desarrollada en el marco del proceso de caracterización socioambiental y ecologica que, una vez surtidas las etapas del proceso PC-ESAL-SECGEN-006-2023, mediante la Resolución 5382 del 12 de julio de 2023 ""Por medio de la cual se declara desierto el proceso competitivo No. PC-ESAL-SECGEN-006-2023, cuyo objeto es aunar esfuerzos tecnicos, administrativos y financieros para la implementación de una caracterización socioambiental y ecologica, delimitacion predial en el corregimiento de Rocha - Cienaga de Juan Gómez, perteneciente al area de importancia estrategica para el acueducto del Distrito de Cartagena de Indias.""
Link de acceso a la oferta en Secop
https://community.secop.gov.co/Public/Tendering/OpportunityDetail/Index?noticeUID=CO1.NTC.4557346&amp;isFromPublicArea=True&amp;isModal=False"</t>
  </si>
  <si>
    <t>Procesos de capacitación de capacitación a dueños y vecinos de predios objeto de protección</t>
  </si>
  <si>
    <t>Capacitaciones realizadas</t>
  </si>
  <si>
    <t>CONVENIO</t>
  </si>
  <si>
    <t xml:space="preserve">Esta actividad se desarrollará en el marco del procesos de capacitación a dueños y vecicnos de predios objetos de protección, bajo el Contrato Interadministrativo No. 022 de 2023, adjudicado con la Universidad de Cartagena, con fecha de inicio del 27 de junio del 2023. Continúan los acercamientos y socializaciones con las comunidades de Rocha y Puerto Badel.
Link de acceso al contrato [https://community.secop.gov.co/Public/Tendering/OpportunityDetail/Index?noticeUID=CO1.NTC.4408519&amp;isFromPublicArea=True&amp;isModal=False] </t>
  </si>
  <si>
    <t xml:space="preserve">Esta actividad se viene desarrollando en el marco de la ejecución del Contrato Interadministrativo No. 022 de 2023, suscrito entre el Distrito de Cartagena y la Universidad de Cartagena, cuyo objeto "IMPLEMENTAR UNA PLANTACIÓN DE ESPECIES NATIVAS PARA LA RESTAURACIÓN ECOLÓGICA Y EL DESARROLLO DE ACTIVIDADES COGNITIVAS, A TRAVÉS DE UN PROGRAMA DE FORMACIÓN EDUCATIVA ORIENTADO A BUENAS PRACTICAS AMBIENTALES DE PROTECCIÓN Y/O RECUPERACIÓN ECOLÓGICA DENTRO DEL AREA DE IMPORTANCIA ESTRATEGICA PARA EL ACUEDUCTO DEL DISTRITO DE CARTAGENA" con el cual se están formado 150 personas entre dueños, poseedores, ocupantes y vecinos de predios ubicados en el área de importancia estratégica para el acueducto del Distrito de Cartagena. </t>
  </si>
  <si>
    <t>Esta actividad se viene desarrollando en el marco de la ejecución del Contrato Interadministrativo No. 022 de 2023, suscrito entre el Distrito de Cartagena y la Universidad de Cartagena, cuyo objeto "IMPLEMENTAR UNA PLANTACIÓN DE ESPECIES NATIVAS PARA LA RESTAURACIÓN ECOLÓGICA Y EL DESARROLLO DE ACTIVIDADES COGNITIVAS, A TRAVÉS DE UN PROGRAMA DE FORMACIÓN EDUCATIVA ORIENTADO A BUENAS PRACTICAS AMBIENTALES DE PROTECCIÓN Y/O RECUPERACIÓN ECOLÓGICA DENTRO DEL AREA DE IMPORTANCIA ESTRATEGICA PARA EL ACUEDUCTO DEL DISTRITO DE CARTAGENA", el cual tiene vigencia hasta el 26/12/2023.
A través de este contrato fueron formadas en la modalidad de diplomado (Fase I) 152 personas entre dueños, poseedores, ocupantes y vecinos de predios ubicados en el área de importancia estratégica para el acueducto del Distrito de Cartagena, así mismo, se proyectó la protección 21 predios ubicados en área de importancia estratégica, residentes en las comunidades de Rocha y Puerto Badel, de los cuales 15 ya fueron objeto de la plantación con especies nativas (Fase II).</t>
  </si>
  <si>
    <t>CONTRATO INTERADMINISTRATIVO</t>
  </si>
  <si>
    <t xml:space="preserve">sta actividad se encuentra contratada bajo el Contrato Interadministrarivo No. 022 de 2023, celebrado entre el Distrito Turístico y Cultural de Cartagena y la Universidad de Cartagena, cuya acta de inicio fue firmada el día 27 de junio del 2023. 
Link de acceso al contrato [https://community.secop.gov.co/Public/Tendering/OpportunityDetail/Index?noticeUID=CO1.NTC.4408519&amp;isFromPublicArea=True&amp;isModal=False] </t>
  </si>
  <si>
    <t>avance proyecto Protección de predios que constituyen Áreas de Importancia Estratégica - AIE, para el sistema de acueducto definido en el POMCA, en el Distrito de Cartagena de Indias</t>
  </si>
  <si>
    <t>Tasa de cobertura de saneamiento en suelo urbano</t>
  </si>
  <si>
    <t>Llevar al 90% el
Porcentaje de la
población con acceso a
métodos de
saneamiento adecuados
en suelo urbano</t>
  </si>
  <si>
    <t>Llevar al 90 % la tasa de cobertura de saneamiento en suelo urbano</t>
  </si>
  <si>
    <t>Porcentaje de la población con acceso a saneamiento de forma segura en las poblaciones de Bayunca, Pontezuela, Arroyo Grande y las Canoas, Arroyo de Piedra, Vereda el Zapatero, La Sevillana, Manzanillo del Mar, Tierra Baja y Puerto Rey</t>
  </si>
  <si>
    <t>Llevar al 50% el porcentaje de la población con acceso a saneamiento de forma segura en las poblaciones de Bayunca, Pontezuela, Arroyo Grande y las Canoas, Arroyo de Piedra, Vereda el Zapatero, La Sevillana, Manzanillo del Mar, Tierra Baja y Puerto Rey</t>
  </si>
  <si>
    <t>Alcantarillados construidos</t>
  </si>
  <si>
    <t>ADMINISTRACIÓN DEL FONDO DE SOLIDARIDAD Y REDISTRIBUCION DEL INGRESOS
PARA LOS SERVICIOS PÚBLICOS DOMICILIARIOS DE ACUEDUCTO, ALCANTARILLADO
Y ASEO EN EL DISTRITO DE CARTAGENA DE INDIAS</t>
  </si>
  <si>
    <t>Garantizar la cobertura en un 100% del acceso a los servicios públicos de agua y saneamiento básico en los estratos 1, 2 y 3 en Cartagena de Indias</t>
  </si>
  <si>
    <t>Se efectuó el pago de déficit de subsidios de los servicios de alcantarillado y aseo a los usuarios de los estratos subsidiable 1,2 y 3 del Distrito de Cartagena correspondiente al mes de diciembre de 2022 mediante actas de pago N°001, N°002, N°003 y N°004 de 2023</t>
  </si>
  <si>
    <t>Se efectuó el pago de déficit de subsidios de los servicios de alcantarillado y aseo a los usuarios de los estratos subsidiable 1,2 y 3 del Distrito de Cartagena correspondiente de los meses de enero, febrero, marzo, y abril de 2023 mediante actas de pago N°005, N°006, N°007, N°008, N°009, N°010, N°011, N°012, N°013, N°014, N°015 y N°016 de 2023</t>
  </si>
  <si>
    <t>Se efectuó el pago de déficit de subsidios de los servicios de alcantarillado y aseo a los usuarios de los estratos subsidiable 1,2 y 3 del Distrito de Cartagena correspondiente de los meses de mayo, junio, juliol de 2023 mediante actas de pago N°016, N°017, N°018, N°019, N°020, N°021, N°022, N°023, N°024 de 2023</t>
  </si>
  <si>
    <t>Se efectuó el pago de déficit de subsidios de los servicios de alcantarillado y aseo a los usuarios de los estratos subsidiable 1,2 y 3 del Distrito de Cartagena correspondiente de los meses de agosto, septiembre y octubre de 2023 mediante actas de pago N°028, N°029, N°030, N°031, N°032, N°033, N°034, N°035, N°036, N°037, N°038, N°039 de 2023</t>
  </si>
  <si>
    <t>AVANCE PROYECTO ADMINISTRACIÓN DEL FONDO DE SOLIDARIDAD Y REDISTRIBUCION DEL INGRESOS
PARA LOS SERVICIOS PÚBLICOS DOMICILIARIOS DE ACUEDUCTO, ALCANTARILLADO
Y ASEO EN EL DISTRITO DE CARTAGENA DE INDIAS</t>
  </si>
  <si>
    <t>SANEAMIENTO DE FORMA SEGURA PARA TODOS EN EL DISTRITO DE CARTAGENA</t>
  </si>
  <si>
    <t>Garantizar la prestación del servicio de recolección de aguas residuales a las comunidades localizadas en la zona urbana, rural e insular del Distrito de Cartagena.</t>
  </si>
  <si>
    <t>Construir infraestructura de
saneamiento en Vereda el
Zapatero zona rural del
distrito de Cartagena.</t>
  </si>
  <si>
    <t>Pozas sépticas</t>
  </si>
  <si>
    <t>1.3.2.1.11 -108  RF OTRAS TASAS CONTRAPRESTACION PORTUARIA
1.2.1.0.00 - 001  ICLD</t>
  </si>
  <si>
    <t>SANEAMIENTO DE FORMA SEGURA PARA TODOS EN EL DISTRITO DE CARTAGENA DE INDIAS</t>
  </si>
  <si>
    <t>2.3.4003.1400.2021130010293</t>
  </si>
  <si>
    <t>PROCESO LICITATORIO</t>
  </si>
  <si>
    <t>Tasa de cobertura de saneamiento de forma segura en barrios de Villa Rosa, de Arroz barato, Policarpa y Puerta de Hierro y 19 barrios más del Distrito de Cartagena</t>
  </si>
  <si>
    <t>Llevar al 90% la tasa de cobertura de saneamiento de forma segura en barrios de Villa Rosa, de Arroz barato, Policarpa y Puerta de Hierro y 19 barrios más del Distrito de Cartagena</t>
  </si>
  <si>
    <t>Construir infraestructura de
saneamiento en 19 Barrios
mas del Distrito de
Cartagena.</t>
  </si>
  <si>
    <t>Redes de alcantarillado</t>
  </si>
  <si>
    <t>ANEXO 3 - CERTIFICADOS COBERTURAS  7 BARRIOS</t>
  </si>
  <si>
    <t>Realizar suministro de materiales</t>
  </si>
  <si>
    <t>GASTO DE PROYECTO DE OBRAS CON CODIGO BPIN 202213001022 "EXTENSIÓN DE REDES DE ALCANTARILLADO EN LA LOCALIDAD INDUSTRIAL Y DE LA BAHIA EN LA CIUDAD DE CARTAGENA DE INDIAS"</t>
  </si>
  <si>
    <t>00AD-4003-1400-2022-13001-0022</t>
  </si>
  <si>
    <t>AVANCE PROYECTO SANEAMIENTO DE FORMA SEGURA PARA TODOS EN EL DISTRITO DE CARTAGENA</t>
  </si>
  <si>
    <t>Porcentaje de la población con acceso a servicios de saneamiento de forma segura en las comunidades de Jorge Eliecer Gaitán, Meza Valdez, Madre Herlinda, La Esmeralda y Membrillal, en suelo rural</t>
  </si>
  <si>
    <t>c</t>
  </si>
  <si>
    <t>Extensión DE REDES DE ALCANTARILLADO EN LA LOCALIDAD INDUSTRIAL Y DE LA BAHÍA DE LA CIUDAD DE Cartagena de Indias</t>
  </si>
  <si>
    <t>Brindar a hogares de 19 barrios de Cartagena de Indias condiciones adecuadas para el acceso al servicio de alcantarillados cumpliendo
normas técnicas para este servicio público.</t>
  </si>
  <si>
    <t>Realizar TRANSPORTE E INSTALACIÓN DE TUBERÍA Y ACCESORIOS</t>
  </si>
  <si>
    <t>Realizar MOVIMIENTO DE TIERRA</t>
  </si>
  <si>
    <t>Realizar DEMOLICIONES (incluye retiro de material)</t>
  </si>
  <si>
    <t>Realizar CONCRETOS</t>
  </si>
  <si>
    <t>Realizar ACERO DE REFUERZO</t>
  </si>
  <si>
    <t>Aceros instalados</t>
  </si>
  <si>
    <t>Realizar INTERVENCION A INFRAESTRUCTURA DE ENERGIA</t>
  </si>
  <si>
    <t>Realizar CARPINTERIA METALICA</t>
  </si>
  <si>
    <t>Carpinteria Metálica</t>
  </si>
  <si>
    <t>Realizar MANEJO DE AGUAS RESIDUALES</t>
  </si>
  <si>
    <t>Aguas Residuales Manejadas</t>
  </si>
  <si>
    <t>Realizar INTERVENTORIA</t>
  </si>
  <si>
    <t>Realizar APOYO A LA SUPERVISION</t>
  </si>
  <si>
    <t>AVANCE PROGRAMA AHORRO Y USO EFICIENTE DE LOS SERVICIOS PÚBLICOS "AGUA Y SANEAMIENTO PARA TODOS"</t>
  </si>
  <si>
    <t>AVANCE PROYECTO Extensión DE REDES DE ALCANTARILLADO EN LA LOCALIDAD INDUSTRIAL Y DE LA BAHÍA DE LA CIUDAD DE Cartagena de Indias</t>
  </si>
  <si>
    <t>ODS 7</t>
  </si>
  <si>
    <t>Incrementar el porcentaje de cobertura al 80% en cobertura de energia electrica en el area rural e insular</t>
  </si>
  <si>
    <t>Llevar al 80% el
Porcentaje de
Cobertura de Energía
Eléctrica en el área rural
e insular</t>
  </si>
  <si>
    <t>ENERGIA ASEQUIBLE, CONFIABLE, SOSTENIBLE Y MODERNA PARA TODOS</t>
  </si>
  <si>
    <t>Porcentaje de cobertura de energia asequible en la zona rural e insular</t>
  </si>
  <si>
    <t>Llevar al 85% el porcentaje de cobertura de energia asequible en la zona rural e insular</t>
  </si>
  <si>
    <t>Servicio de suministro de energía eléctrica a través de fuentes no convencionales de energía renovable</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</si>
  <si>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</si>
  <si>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</si>
  <si>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Adelantar el Suministro de
Energía Eléctrica para el
Sistema de Alumbrado
Público</t>
  </si>
  <si>
    <t>Informes de Ejecución del Contrato</t>
  </si>
  <si>
    <t>1.2.3.1.05-121 - IMPUESTO DE ALUMBRADO PUBLICO
1.3.2.3.11-162 RF ALUMBRADO PUBLICO</t>
  </si>
  <si>
    <t xml:space="preserve">IMPLEMENTACIÓN DE LA OPTIMIZACIÓN DEL SERVICIO DE ALUMBRADO PÚBLICO Y EL SUMINISTRO DE ENERGÍA PARA EL SISTEMA, EN EL DISTRITO DE CARTAGENA </t>
  </si>
  <si>
    <t>2.3.2102.1900.2021130010195</t>
  </si>
  <si>
    <t>CONTRATO  INTERADMINSTRATIVO</t>
  </si>
  <si>
    <t>Se firmó Contrato con AFINIA por el suministro de energía para el sistema de alumbrado público de la ciudad de Cartagena en virtud de las vigencias futuras excepcionales aprobadas mediante Acuerdo N°101 de 2022.</t>
  </si>
  <si>
    <t>Porcentaje de Intensidad Energética del sistema económico de Cartagena</t>
  </si>
  <si>
    <t>Llevar al 90% del Porcentaje de Intensidad Energética del sistema económico de Cartagena</t>
  </si>
  <si>
    <t>Servicio de alumbrado público</t>
  </si>
  <si>
    <t>Realizar la Inversión para el
Sistema de Alumbrado
Público – Ejecutar la
modernización y expansión</t>
  </si>
  <si>
    <t>Se firmó contrato de operación con Empresas Públicas de Medellín para la operación, inversión, expansión del alumbrado público del Distrito de Cartage na en virtud de las vigencias futuras excepcionales aprobadas mediante Acuerdo N°101 de 2022. 
Comité de obra de Alumbrado público de los meses de enero, febrero y marzo de 2023 donde se indican las actividades realizadas por EPM en lo concerniente a la expansión y moderrnización del alumbrado Público en Cartagena</t>
  </si>
  <si>
    <t xml:space="preserve"> 
Comité de obra de Alumbrado público de los meses de julio, agosto, septiembre de 2023 donde se indican las actividades realizadas por EPM en lo concerniente a la expansión y moderrnización del alumbrado Público en Cartagena</t>
  </si>
  <si>
    <t>Comité de obra de Alumbrado público de los meses de octubre, noviembre y diciembre de 2023 donde se indican las actividades realizadas por EPM en lo concerniente a la expansión y modernización del Sistema de Alumbrado Público en Cartagena.
Informe de ejecución de EPM del Alumbrado Público de Cartagena del mes de septiembre de 2023</t>
  </si>
  <si>
    <t>Realizar la Administración,
Operación y Mantenimiento
(AOM)</t>
  </si>
  <si>
    <t>Comité de obra de Alumbrado público de los meses de enero, febrero y marzo de 2023 donde se indican las actividades realizadas por EPM en lo concerniente a la Administración, Operación y Mantenimieno del Sistema de Alumbrado Público en Cartagena</t>
  </si>
  <si>
    <t>Comité de obra de Alumbrado público de los meses de julio, agosto y septiembre de 2023 donde se indican las actividades realizadas por EPM en lo concerniente a la Administración, Operación y Mantenimieno del Sistema de Alumbrado Público en Cartagena</t>
  </si>
  <si>
    <t>Comité de obra de Alumbrado público de los meses de octubre, noviembre y diciembre de 2023 donde se indican las actividades realizadas por EPM en lo concerniente a la Administración, Operación y Mantenimieno del Sistema de Alumbrado Público en Cartagena</t>
  </si>
  <si>
    <t>Realizar la Interventoría y
Supervisión a las actividades
del proyecto</t>
  </si>
  <si>
    <t>Informes de Interventoria</t>
  </si>
  <si>
    <t>CONTRATO</t>
  </si>
  <si>
    <t>Se firmó contrato de interventoria con la empresa QBM2 INGENIERIA del sistema de alumbrado público del Distrito de Cartagena de Indias en virtud de las vigencias futuras excepcionales aprobadas mediante Acuerdo N°101 de 2022.  
 Informes de interventoría de los meses de en3ero, febrero y marzo de 2023 donde se indican las actividades realizadas por la Interventoría QBM2 sobre el contrato interadministrativo 068-2022 celebrado entre el Distrito Turístico y Cultural de Cartagena de Indias  y Empresas Públicas de Medellín ESP</t>
  </si>
  <si>
    <t xml:space="preserve"> 
 Informes de interventoría de los meses de julkio, agosto y septiembre de 2023 donde se indican las actividades realizadas por la Interventoría QBM2 sobre el contrato interadministrativo 068-2022 celebrado entre el Distrito Turístico y Cultural de Cartagena de Indias  y Empresas Públicas de Medellín ESP</t>
  </si>
  <si>
    <t xml:space="preserve"> 
 Informes de interventoría de los meses de octubre y noviembre de 2023 donde se indican las actividades realizadas por la Interventoría QBM2 sobre el contrato interadministrativo 068-2022 celebrado entre el Distrito Turístico y Cultural de Cartagena de Indias  y Empresas Públicas de Medellín ESP</t>
  </si>
  <si>
    <t>Adelantar las Actividades de
destinación complementaria -
alumbrado fin de año</t>
  </si>
  <si>
    <t>Informe de ejecución del contrato</t>
  </si>
  <si>
    <t>avance proyecto Implementación de la optimización del servicio de alumbrado público y el suministro de energía para el sistema, en el Distrito de Cartagena de Indias</t>
  </si>
  <si>
    <t>Porcentaje de la capacidad instalada de generación de energía eléctrica que corresponde a fuentes renovables en Isla Fuerte</t>
  </si>
  <si>
    <t xml:space="preserve">Llevar al 30% el porcentaje de la capacidad instalada de generación de energía eléctrica que corresponde a fuentes renovables </t>
  </si>
  <si>
    <t>Implementación DE LA GARANTÍA AL ACCESO A UNA ENERGÍA LIMPIA, ASEQUIBLE, SEGURA, SOSTENIBLE, MODERNA Y EFICIENTE
PARA LAS ZONAS RURAL E INSULAR DE Cartagena de Indias</t>
  </si>
  <si>
    <t>FORTALECER LA CARACTERIZACIÓN Y REALIZAR DISEÑO E IMPLEMENTACION DE SOLUCIÓN ENERGÉTICA UNITARIA CON
FUENTE RENOVABLE PARA LAS VIVIENDAS DE ISLA FUERTE QUE NO CUENTEN CON EL SERVICIO DE ENERGÍA.</t>
  </si>
  <si>
    <t>Construcción de paneles
solares para el Centro de
salud de Isla Fuerte</t>
  </si>
  <si>
    <t>Paneles solares</t>
  </si>
  <si>
    <t>IMPLEMENTACIÓN DE LA GARANTÍA AL ACCESO A UNA ENERGÍA LIMPIA, ASEQUIBLE, SEGURA, SOSTENIBLE, MODERNA Y EFICIENTE PARA LAS ZONAS RURAL E INSULAR DE CARTAGENA DE INDIAS</t>
  </si>
  <si>
    <t>2.3.2102.1900.2021130010202</t>
  </si>
  <si>
    <t>Se han realizado estudios de mercado y cotizaciones para la construcción de páneles solares para el centro de sdalud de Isla Fuerte. Se realizó visita a Isla Fuerte junto con IPSE y Superservcios para verificar el servicio de energía prestado por Soling del Sinu en Isla Fuerte</t>
  </si>
  <si>
    <t>Se ejecutó el contrato interadministrativo N°045 de 2023 y CT-2023-000539 para la construcción de soilución individual solar fotovoltaica para uso alterno de la energía en el centro de salud de isla fuerte en el municipio de Cartagena, departamento de Bolívar y construcción de sistema individual solar fotovoltaico para uso alterno de la energía en el centro de salud de islas del rosario en el municipo de Cartagena, departamento de Bolpívar</t>
  </si>
  <si>
    <t>Acta de recibido a satisfacción del contrato administrativo No. 045 DE 2023 cuyo objeto es LA CONSTRUCCIÓN DE SOLUCIÓN INDIVIDUAL SOLAR FOTOVOLTAICA PARA USO ALTERNO DE LA ENERGÍA EN EL CENTRO DE SALUD DE ISLA FUERTE EN EL MUNICIPIO DE CARTAGENA, DEPARTAMENTO DE BOLÍVAR y CONSTRUCCIÓN DE SISTEMA INDIVIDUAL SOLAR FOTOVOLTAICO PARA USO ALTERNO DE LA ENERGÍA EN EL CENTRO DE SALUD DE ISLAS DEL ROSARIO EN EL MUNICIPIO DE CARTAGENA, DEPARTAMENTO DE BOLÍVAR.</t>
  </si>
  <si>
    <t>AVANCE PROGRAMA ENERGIA ASEQUIBLE, CONFIABLE, SOSTENIBLE Y MODERNA PARA TODOS</t>
  </si>
  <si>
    <t>avance proyecto Implementación DE LA GARANTÍA AL ACCESO A UNA ENERGÍA LIMPIA, ASEQUIBLE, SEGURA, SOSTENIBLE, MODERNA Y EFICIENTE
PARA LAS ZONAS RURAL E INSULAR DE Cartagena de Indias</t>
  </si>
  <si>
    <t>Porcentaje de la población
con acceso a métodos de
saneamiento adecuados en
suelo urbano</t>
  </si>
  <si>
    <t>85.47 %
Fuente Oficina
Asesora de
Servicios públicos,
2019</t>
  </si>
  <si>
    <t>GESTIÒN INTEGRAL DE RESIDUOS SOLIDOS  " CULTURA CIUDADANA PARA EL RECICLAJE INCLUSIVO Y LA ECONOMIA CIRCULAR"</t>
  </si>
  <si>
    <t>Actualizacion, adopcion e implementacion  de los 13 programas del PGIRS por el Distrito</t>
  </si>
  <si>
    <t>PGIRS en marcha version 2017</t>
  </si>
  <si>
    <t>PGIRS actualizado, adoptado e implementado en los 13 programas en el Distrito</t>
  </si>
  <si>
    <t>Servicios de implementación del Plan de Gestión Integral de Residuos Solidos PGIRS</t>
  </si>
  <si>
    <t>IMPLEMENTACIÓN DEL PLAN DE GESTIÓN INTEGRAL DE RESIDUOS SÓLIDOS (PGIRS) EN EL DISTRITO DE CARTAGENA DE INDIAS</t>
  </si>
  <si>
    <t xml:space="preserve">Lograr una adecuada gestión integral de los residuos sólidos en el distrito de Cartagena de indias mediante la Implementación de los 13 programas y sus proyectos adscritos a PGIRS para atenuar los índices de contaminación ambiental. </t>
  </si>
  <si>
    <t>ASIGNAR LOS RECURSOS DEL INCENTIVO AL APROVECHAMIENTO Y TRATAMIENTO DE RESIDUOS SÓLIDOS (IAT),PARA FINANCIAR
PROYECTOS DE APROVECHAMIENTO Y DE TRATAMIENTO DE RESIDUOS SÓLIDOS EN EL DISTRITO DE CARTAGENA DE INDIAS</t>
  </si>
  <si>
    <t>Pago de Incentivo IAT</t>
  </si>
  <si>
    <t>1.2.1.0.00-001 - ICLD
1.2.3.2.22-185 INCENTIVO AL APROVECHAMIENTO Y TRATAMIENTO DE RESIUDOS SÓLIDOS (IAT)</t>
  </si>
  <si>
    <t>ACTUALIZACÓN IMPLEMENTACIÓN DEL PLAN DE GESTIÓN INTEGRAL DE RESIDUOS SÓLIDOS (PGIRS) EN EL DISTRITO DE CARTAGENA DE INDIAS CARTAGENA DE INDIAS</t>
  </si>
  <si>
    <t>2.3.4003.1400.2021130010212</t>
  </si>
  <si>
    <t xml:space="preserve">Se realizó entrega de recursos a 5 proyectos beneficiados IAT:
1.  PACARIBE ESP
2. CORECICLAREC
3. RECICLAJES Y ASEO 
4. CORECA
5. FUNDACION ALIANZAS AMBIENTALES
SE ANEXA ACTA DE IAT
</t>
  </si>
  <si>
    <t>No se asignaron los recursos de IAT ya que ningún proyecto pasó la evaluación.
SE ANEXA ACTA DE IAT</t>
  </si>
  <si>
    <t>Ton - métricas disminuidas/año en el relleno sanitario</t>
  </si>
  <si>
    <t>Ton metricas</t>
  </si>
  <si>
    <t>34.307 Ton/métricas 
PGIRS 2016-2027</t>
  </si>
  <si>
    <t>Disminuir ton métricas  hasta alcanzar el 30% en el 2023</t>
  </si>
  <si>
    <t>Número de puntos críticos actualizados y geo referenciados</t>
  </si>
  <si>
    <t>54 puntos críticos.              
 PGIRS 2016-2027</t>
  </si>
  <si>
    <t>Reducir en un 50% los puntos críticos de la ciudad y aumentar cobertura</t>
  </si>
  <si>
    <t>REALIZAR LAS ACTIVIDADES DEL PROGRAMA DE RECOLECCIÓN TRANSPORTE Y TRANSFERENCIA</t>
  </si>
  <si>
    <t>Informes de Gestión</t>
  </si>
  <si>
    <t>SE REALIZO ACTIVIDADES DE SUPERVISION DE SERVICIO PUBLICO DE ASEO EN LA ZONA URBANA, RURAL E INSULAR DEL DISTRITO DE CARTAGENA.
SE ANEXAN INFORMES DE SUPERVISION Y GESTION.</t>
  </si>
  <si>
    <t>A la fecha de corte se erradicaron 8 puntos críticos producto del contraro 001 de 2023 suscrito entre el Distrito de Cartagena de Indias y la empresa Ecologistic de la Costa SAS ESP BIC.
Se anexan evidencias.</t>
  </si>
  <si>
    <t>ODS 12</t>
  </si>
  <si>
    <t>Porcentaje de cobertura de implementación de la estrategia IEC información, educación y comunicación</t>
  </si>
  <si>
    <t>12 puentes y 16 áreas públicas objeto del lavado, recuperadas y mantenidas según PGIRS actual. Recomendamos ampliar el número de áreas a intervenir en la actualización del PGIRs</t>
  </si>
  <si>
    <t>Implementación de la estrategia IEC al 100% en las áreas públicas del Distrito de Cartagena de Indias asociadas al covid-19</t>
  </si>
  <si>
    <t>A la fecha la programación ya fue cumplida, sin embargo se siguen realizando sensibilizaciones en las áreas públicas.
Se anexan evidencias.</t>
  </si>
  <si>
    <t>Diseño de una Estación de Clasificación y Aprovechamiento ECA de 1200 m2 para residuos orgánicos con capacidad para 50 Tm/día.</t>
  </si>
  <si>
    <t>Realizar un (1) diseño y estudio técnico de una Estación de Clasificación y Aprovechamiento ECA de 1200 m2 para residuos orgánicos con capacidad para 50 Tm/día.</t>
  </si>
  <si>
    <t>REALIZAR LAS ACTIVIDADES DEL PROGRAMA INCLUSIÓN DE RECICLADORES</t>
  </si>
  <si>
    <t>Documento del Censo de Recicladores</t>
  </si>
  <si>
    <t>SE REALIZO AVANCE DE ETAPA PRECONTRATCTUAL DE PROCESO DE CONTRATACION DE CENSO DE RECICLADORES.
SE ANEXA ESTUDIOS PREVIOS.</t>
  </si>
  <si>
    <t>El proceso de censo de recicladores fue presentado ante la UAC en el comité de contratación el día 13 de septiembre del 2023 y posteriormente negado por los mismos.</t>
  </si>
  <si>
    <t>Diseño de una Estación de Clasificación y Aprovechamiento ECA para Residuos de demolición y construcción RCD con capacidad para 180 m3/día</t>
  </si>
  <si>
    <t>Realizar un (1) diseño y estudio técnico de una Estación de Clasificación y Aprovechamiento ECA para Residuos de demolición y construcción RCD con capacidad para 180 m3/día</t>
  </si>
  <si>
    <t>Formulación de la estrategias de Residuos de Aparatos Eléctricos y Electrónicos RAEE y llantas usadas</t>
  </si>
  <si>
    <t>Formular e implementar estrategia de Residuos de Aparatos Eléctricos y Electrónicos RAEE y llantas usadas</t>
  </si>
  <si>
    <t xml:space="preserve">REALIZAR LAS ACTIVIDADES DEL PROGRAMA INSTITUCIONAL </t>
  </si>
  <si>
    <t>Documento de caracterización de Residuos Sólidos</t>
  </si>
  <si>
    <t>Recursos propios</t>
  </si>
  <si>
    <t>Se encuentra en ejecución el contrato interadministrativo suscrito entre el Distrito y la Universidad de Cartagena.
Se anexa link del contrato https://community.secop.gov.co/Public/Tendering/ContractNoticePhases/View?PPI=CO1.PPI.24459807&amp;isFromPublicArea=True&amp;isModal=False</t>
  </si>
  <si>
    <t>Esquema de Operación de los Servicios Públicos Domiciliarios EOSPD creado en zonas rural e insular</t>
  </si>
  <si>
    <t>Creación y puesta en Marcha del Esquema de Operación de los Servicios Públicos Domiciliarios EOSPD en zonas rural e insular</t>
  </si>
  <si>
    <t>AVANCE PROYECTO IMPLEMENTACIÓN DEL PLAN DE GESTIÓN INTEGRAL DE RESIDUOS SÓLIDOS (PGIRS) EN EL DISTRITO DE CARTAGENA DE INDIAS</t>
  </si>
  <si>
    <t>NA</t>
  </si>
  <si>
    <t>SISTEMA DE INFORMACIÓN DE LOS SERVICIOS PÚBLICOS: “SERVINFO”</t>
  </si>
  <si>
    <t>Creación de un  Sistema de Información de los  Servicios  Públicos Desplegado en la WEB, ios Y ANDROID</t>
  </si>
  <si>
    <t>A partir de arquitectura
de MIDAS</t>
  </si>
  <si>
    <t>Construcción de ServiData web. (backed y fronted)
Construcción ServiData móvil. (backed y fronted)</t>
  </si>
  <si>
    <t>BIEN</t>
  </si>
  <si>
    <t>Productos digitales desarrollados (230200300)</t>
  </si>
  <si>
    <t>Gobierno digital</t>
  </si>
  <si>
    <t>DESARROLLO DE APLICACIONES</t>
  </si>
  <si>
    <t>Planear, analizar, viabilizar, desarrollar , probar impementar y mantener el 100% de los productos de software imprescindibles para garantizar el normal funcionamiento de los procesos del distrito de Cartagena, mediante la seguridad, eficiencia, estabilidad y fiabilidad de uso de los programas de manera permanente.</t>
  </si>
  <si>
    <t>Desarrollo de un sistema de informacion de los servicios publicos del distrito  Cartagena de Indias</t>
  </si>
  <si>
    <t>Desarrollar la versión 2.0 del sistema de información de los servicios públicos del distrito Cartagena de Indias (ServInfo 2.0</t>
  </si>
  <si>
    <t>Desarrollar el modulo de analitica de datos y reporte al ciudadano</t>
  </si>
  <si>
    <t>Informe desarrollo modulo de analitica de datos</t>
  </si>
  <si>
    <t>oficina Asesora de informatica
servicios publicos</t>
  </si>
  <si>
    <t>INGRID SOLANO BENITEZ
HUGO CABARCAS AYOLA</t>
  </si>
  <si>
    <t>ICLD</t>
  </si>
  <si>
    <t>2.3.4599.1000.2021130010288</t>
  </si>
  <si>
    <t>CONTRATACION POR PRESTACION DE SERVICIOS</t>
  </si>
  <si>
    <t>Contratación directa</t>
  </si>
  <si>
    <t>ICLD - Recursos propios</t>
  </si>
  <si>
    <t>Informe de ejecucion del proyecto</t>
  </si>
  <si>
    <t>Posibilidad de pérdida Económica y Reputacional por Retraso en el cumplimiento de las etapas del ciclo de desarrollo de las funcionalidades nuevas o ajustes a las aplicaciones o software Falta de protocolos y metodologías adecuadas para el desarrollo de software</t>
  </si>
  <si>
    <t>Se realizaron las reuniones de seguimiento al proyecto con los grupos de interes
se creo el repositorio documental</t>
  </si>
  <si>
    <t xml:space="preserve">as tareas que se completaron durante el mes de Marzo para el cumplimiento de los objetivos del proyecto fueron:  
Se confirma información o check files que deben enviarse a planeación para cargar la información de MIDAS.  
Se organiza y se envía oficio a la oficina de Planeación solicitando la publicación de las capas de SERVINFO en Midas.  
Se actualizan documentos de gestión de proyecto.   
Se socializan los avances a la ingeniería Cindy Cuadros, quien en conjunto con la Ingeniera Adda Vargas continuaran la ultima fase del proyecto.  
Servinfo en su versión 2.0 fue desplegado de manera correcta y esta accesible desde https: servinfo.caratagena.gov.co   </t>
  </si>
  <si>
    <t>Se realiza la revision y ajustes al modulo de analitica de datos y se valida con el area de servicios publicos el funcionamiento del modulo de reporte al ciudadano</t>
  </si>
  <si>
    <r>
      <rPr>
        <b/>
        <u/>
        <sz val="11"/>
        <color rgb="FF000000"/>
        <rFont val="Calibri"/>
        <family val="2"/>
        <scheme val="minor"/>
      </rPr>
      <t xml:space="preserve">Desarrollar el modulo de analitica de datos y reporte al ciudadano
</t>
    </r>
    <r>
      <rPr>
        <sz val="11"/>
        <color rgb="FF000000"/>
        <rFont val="Calibri"/>
        <family val="2"/>
        <scheme val="minor"/>
      </rPr>
      <t xml:space="preserve">Se desarrollo el tablero a base de la informacion de requerimientos emitidos por servicios publicos 
La empresa QUSPIDE se encuentra desarrollando las capas para la actualizacion
</t>
    </r>
  </si>
  <si>
    <r>
      <rPr>
        <b/>
        <u/>
        <sz val="11"/>
        <color rgb="FF000000"/>
        <rFont val="Calibri"/>
        <scheme val="minor"/>
      </rPr>
      <t xml:space="preserve">Desarrollar el modulo de analitica de datos y reporte al ciudadano
</t>
    </r>
    <r>
      <rPr>
        <sz val="11"/>
        <color rgb="FF000000"/>
        <rFont val="Calibri"/>
        <scheme val="minor"/>
      </rPr>
      <t xml:space="preserve">
Implementacion del 100% del tablero de analitica de datos.
Reporte a ciudadano se encuentra implementado en 100%  (modulo de operacion interna )</t>
    </r>
  </si>
  <si>
    <t>Liderar y dar seguimiento técnico al proyecto del sistema de información de los servicios públicos del distrito Cartagena de Indias (ServInfo 3.0)</t>
  </si>
  <si>
    <t>informe seguimeinto tecnico del proyecto</t>
  </si>
  <si>
    <t>Se ha realizado un seguimiento detallado al proyecto , realizando reuniones dejando como evidencias las actas , de igual forma reuniones con el tercero que apoya en el proyecto y las actas de reunion con el equipo de trabajo tanto de servicios publicos, como del proceso de desarrollo</t>
  </si>
  <si>
    <r>
      <rPr>
        <b/>
        <u/>
        <sz val="11"/>
        <color rgb="FF000000"/>
        <rFont val="Calibri"/>
        <family val="2"/>
        <scheme val="minor"/>
      </rPr>
      <t xml:space="preserve">Liderar y dar seguimiento técnico al proyecto del sistema de información de los servicios públicos del distrito Cartagena de Indias (ServInfo 3.0)
</t>
    </r>
    <r>
      <rPr>
        <sz val="11"/>
        <color rgb="FF000000"/>
        <rFont val="Calibri"/>
        <family val="2"/>
        <scheme val="minor"/>
      </rPr>
      <t xml:space="preserve">Se realiza de forma semanal las reuniones de seguimiento dejando las respectivas actas e informes 
</t>
    </r>
  </si>
  <si>
    <t>Liderar y dar seguimiento técnico al proyecto del sistema de información de los servicios públicos del distrito Cartagena de Indias (ServInfo 3.0)
Se realiza de forma semanal las reuniones de seguimiento dejando las respectivas actas e informes</t>
  </si>
  <si>
    <t>Integrar los modulos de analitica de datos, reporte al ciudadano y chatbot al gestor de contenido Servinfo, asi como su despliege en el servidor de producción</t>
  </si>
  <si>
    <t>informe analitica de datos</t>
  </si>
  <si>
    <t xml:space="preserve">Se realiza el despliegue en el ambiente de prueba del chatbot y se valida el funcionamiento . 
Adicional se realiza el entrenamiento del chatbot </t>
  </si>
  <si>
    <r>
      <rPr>
        <b/>
        <u/>
        <sz val="11"/>
        <color rgb="FF000000"/>
        <rFont val="Calibri"/>
        <family val="2"/>
        <scheme val="minor"/>
      </rPr>
      <t xml:space="preserve">Integrar los modulos de analitica de datos, reporte al ciudadano y chatbot al gestor de contenido Servinfo, asi como su despliege en el servidor de producción
</t>
    </r>
    <r>
      <rPr>
        <sz val="11"/>
        <color rgb="FF000000"/>
        <rFont val="Calibri"/>
        <family val="2"/>
        <scheme val="minor"/>
      </rPr>
      <t xml:space="preserve">Se encuenra en desarrollo para la integracion y actualizacion de las capas de los datos por parte de la empresa QUSPIDE 
</t>
    </r>
    <r>
      <rPr>
        <b/>
        <u/>
        <sz val="11"/>
        <color rgb="FF000000"/>
        <rFont val="Calibri"/>
        <family val="2"/>
        <scheme val="minor"/>
      </rPr>
      <t>Para el modulo de reporte al ciudadano</t>
    </r>
    <r>
      <rPr>
        <sz val="11"/>
        <color rgb="FF000000"/>
        <rFont val="Calibri"/>
        <family val="2"/>
        <scheme val="minor"/>
      </rPr>
      <t xml:space="preserve"> se encuentra integrado en el aplicativo MIDAS y actualmente se encuentra en pruebas
</t>
    </r>
    <r>
      <rPr>
        <b/>
        <u/>
        <sz val="11"/>
        <color rgb="FF000000"/>
        <rFont val="Calibri"/>
        <family val="2"/>
        <scheme val="minor"/>
      </rPr>
      <t xml:space="preserve">chatbot al gestor de contenido Servinfo
</t>
    </r>
    <r>
      <rPr>
        <sz val="11"/>
        <color rgb="FF000000"/>
        <rFont val="Calibri"/>
        <family val="2"/>
        <scheme val="minor"/>
      </rPr>
      <t>Se encuentra desarrollado y se encuentra en entrenamiento para realizar el despliegue</t>
    </r>
  </si>
  <si>
    <r>
      <rPr>
        <b/>
        <u/>
        <sz val="11"/>
        <color rgb="FF000000"/>
        <rFont val="Calibri"/>
        <scheme val="minor"/>
      </rPr>
      <t xml:space="preserve">Integrar los modulos de analitica de datos, reporte al ciudadano y chatbot al gestor de contenido Servinfo, asi como su despliege en el servidor de producción 
</t>
    </r>
    <r>
      <rPr>
        <sz val="11"/>
        <color rgb="FF000000"/>
        <rFont val="Calibri"/>
        <scheme val="minor"/>
      </rPr>
      <t xml:space="preserve">Para el modulo de reporte al ciudadano se encuentra en 100% (aplicativo interno)
Analitica de datos : se encuentra en 100%
chatbot al gestor de contenido Servinfo
Se encuentra desarrollado y en proceso de despliegue </t>
    </r>
  </si>
  <si>
    <t>Realizar ajustes al diseño del aplicativo con el fin de dar cumplimiento a la politica de gobierno digital</t>
  </si>
  <si>
    <t>documento de analitica de datos</t>
  </si>
  <si>
    <t>Se realiza las reuniones con el equipo de servicios publicos quienes suministraron la  informacion que se debe actualizar.
Se realizó la validación de los criterios de accesibilidad de acuerdo a la resolucion 1519 y se realizaron los respectivos ajustes.
Se tiene como evidencia , las capturas de pantalla y los diferentes modulos desarrollados</t>
  </si>
  <si>
    <r>
      <rPr>
        <b/>
        <u/>
        <sz val="11"/>
        <color rgb="FF000000"/>
        <rFont val="Calibri"/>
        <family val="2"/>
        <scheme val="minor"/>
      </rPr>
      <t xml:space="preserve">Realizar ajustes al diseño del aplicativo con el fin de dar cumplimiento a la politica de gobierno digital
</t>
    </r>
    <r>
      <rPr>
        <sz val="11"/>
        <color rgb="FF000000"/>
        <rFont val="Calibri"/>
        <family val="2"/>
        <scheme val="minor"/>
      </rPr>
      <t xml:space="preserve">Se recopilo el requerimiento por parte del equipo de servicios publicos lo cual permitio hacer la actualizacion de las sesiones publicadas del gestor de contenido y se hizo la revision del cumplimiento del usabilidad y accesibilidad </t>
    </r>
  </si>
  <si>
    <t xml:space="preserve">Realizar ajustes al diseño del aplicativo con el fin de dar cumplimiento a la politica de gobierno digital
Se realizo en un 100% </t>
  </si>
  <si>
    <t xml:space="preserve">Generar la documentación tecnica del proyecto </t>
  </si>
  <si>
    <t>Documentacion del proyecto</t>
  </si>
  <si>
    <t>Se realizo una actualizacion parcial de la documentacion , en este momento esta en version 0.3</t>
  </si>
  <si>
    <r>
      <rPr>
        <b/>
        <u/>
        <sz val="11"/>
        <color rgb="FF000000"/>
        <rFont val="Calibri"/>
        <family val="2"/>
        <scheme val="minor"/>
      </rPr>
      <t xml:space="preserve">Generar la documentación tecnica del proyecto 
</t>
    </r>
    <r>
      <rPr>
        <sz val="11"/>
        <color rgb="FF000000"/>
        <rFont val="Calibri"/>
        <family val="2"/>
        <scheme val="minor"/>
      </rPr>
      <t>Se realizo la documentacion requerida por el area de desarrollo del distrito y se verificaron los requerimientos correspondientes.</t>
    </r>
  </si>
  <si>
    <t>Generar la documentación tecnica del proyecto 
Se realizo la documentacion en un 95% requerida por el area de desarrollo del distrito y se verificaron los requerimientos correspondientes.</t>
  </si>
  <si>
    <t>AVANCE PROGRAMA SISTEMA DE INFORMACIÓN DE LOS SERVICIOS PÚBLICOS: “SERVINFO”</t>
  </si>
  <si>
    <t>avance proyecto Desarrollo de un sistema de informacion de los servicios publicos del distrito  Cartagena de Indias</t>
  </si>
  <si>
    <t xml:space="preserve">AVANCE % DE LOS  PROYECTOS DE LOS SERVICIOS PUBLICOS </t>
  </si>
  <si>
    <t>TOTAL EJECUCIÓN PRESUPUESTAL SERVICIOS PUBLICOS A DICIEMBRE  31 DE 2023</t>
  </si>
  <si>
    <t>TOTAL EJECUCIÓN PRESUPUESTAL DE LOS PROYECTOS DE  SERVICIOS PUBLICOS A SEPTIEMBRE DE 2023</t>
  </si>
  <si>
    <t xml:space="preserve">DEPENDENCIA : </t>
  </si>
  <si>
    <t>REPORTE META PRODUCTO DICIEMBRE 30</t>
  </si>
  <si>
    <t>ODS 6. Asegurar la disponibilidad y la gestión sostenible del agua y el saneamiento para todos.</t>
  </si>
  <si>
    <t>SERVICIOS PÚBLICOS BÁSICOS DEL DISTRITO DE CARTAGENA DE INDIAS: “TODOS CON TODO”</t>
  </si>
  <si>
    <t>TASA DE COBERTURA DE SANEAMIENTO EN SUELO URBANO.</t>
  </si>
  <si>
    <t>85.47 %
Fuente: DANE 2018</t>
  </si>
  <si>
    <t>LLEVA LA TASA DE COBERTURA DE SANEAMIENTO EN SUELO URBANO.</t>
  </si>
  <si>
    <t>LLEVAR AL 90 % LA TASA DE COBERTURA DE SANEAMIENTO EN SUELO URBANO.</t>
  </si>
  <si>
    <t xml:space="preserve">Porcentaje </t>
  </si>
  <si>
    <t>0,53</t>
  </si>
  <si>
    <t xml:space="preserve"> CEMENTERIOS</t>
  </si>
  <si>
    <t>Plan de Saneamiento Ambiental en los cementerios distritales implementado.</t>
  </si>
  <si>
    <t>Fumigaciones realizadas</t>
  </si>
  <si>
    <t>0
Fuente: Secretaria General - Apoyo Logistico.</t>
  </si>
  <si>
    <t>Implementar 4 planes de saneamiento ambiental en los cementerios distritales uno (1) por cementerio (Ternera, Manga, Olaya y Albornoz).</t>
  </si>
  <si>
    <t>SERVICIO</t>
  </si>
  <si>
    <t>Informe de supervisión y certificación de saneamiento ambiental</t>
  </si>
  <si>
    <t xml:space="preserve">Gestión con valores para resultados </t>
  </si>
  <si>
    <t xml:space="preserve">
Politica de Servicio al ciudadano
Politica de fortalecimiento organizacional</t>
  </si>
  <si>
    <t xml:space="preserve">Administración de bienes y servicios </t>
  </si>
  <si>
    <t>Abastecer, administrar y mantener el 100% los bienes y servicios (servicios públicos, de aseo, vigilancia, parque automotor, telefonía,etc) de manera efectiva, permanente y de acuerdo al presupuesto disponible, para satisfacer las necesidades de las partes interesadas y contribuir al cumplimiento de la misión de la entidad prestando un servicio con la calidad y oportunidad que demandan los ciudadanos.</t>
  </si>
  <si>
    <t>ADMINISTRACION Y OPERACIÓN DE LOS CEMENTERIOS DISTRITALES – POR UNA CARTAGENA LIBRE Y RESILIENTE</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</si>
  <si>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</si>
  <si>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Acciones preventivas y/o correctivas en los cementerios distritales, (Ternera, Manga, Olaya, Albornoz y Tierra Bomba) realizada.</t>
  </si>
  <si>
    <t>Documentos de lineamientos técnicos parapromover la gestión sostenible del suelo</t>
  </si>
  <si>
    <t>Jornadas de aseo especial:33,3 %
Pintura general de cementerio:33,3 %
Podas y talas: 33,3 %</t>
  </si>
  <si>
    <t>Direccion Administrativa de Apoyo Logistico</t>
  </si>
  <si>
    <t>DIDIER TORRES ZUÑIGA</t>
  </si>
  <si>
    <t>1.2.1.0.00-001 – ICLD.</t>
  </si>
  <si>
    <t xml:space="preserve">1.2.1.0.00-001 </t>
  </si>
  <si>
    <t>ADMINISTRACIÓN Y OPERACIÓN DE LOS CEMENTERIOS PÚBLICOS DISTRITALES – POR UNA CARTAGENA LIBRE Y RESILIENTE” CARTAGENA DE INDIAS.</t>
  </si>
  <si>
    <t>2.3.4599.1000.2021130010174</t>
  </si>
  <si>
    <t>14-CONTRATO DE OBRA</t>
  </si>
  <si>
    <t>SELECCIÓN ABREVIADA</t>
  </si>
  <si>
    <t>1. Posibilidad de pérdida Reputacional por sancion del ente regulador debido a la falta de cargue en SECOP de la documentación requerida  como soporte legal de los procesos contractuales
2. Posibilidad de pérdida Económica y Reputacional por pérdida o daño de bienes muebles debido a inventario desactualizado que permita identificar lugar y responsable de los BM
3.Posibilidad de pérdida Económica por deterioro de los bienes de consumo debido a condiciones inadecuadas de almacenamiento por plagas y condiciones ambientales.</t>
  </si>
  <si>
    <t>1.El coordinador de la UIC/ verifica que los documentos legales exigidos en cada modalidad contractual se hayan cargado correctamente a través del flujo de aprobación de Secop antes de ser publicados en la plataforma. En caso de no cumplir, el proceso se rechaza, regresándolo al paso anterior para el correcto cargue de información.
2.La jefe de Almacén  realiza inventario de bienes muebles en cada vigencia administrativa para detectar inconsistencias de los bienes asignados a funcionarios que hayan salido de la entidad y proceder a enviar reporte a la Oficina de Control Interno para su tratamiento.
3.El líder de Almacén  realiza reubicación y rotación de los bienes de consumo según la naturaleza de estos.</t>
  </si>
  <si>
    <r>
      <rPr>
        <sz val="12"/>
        <color rgb="FF000000"/>
        <rFont val="Arial"/>
        <family val="2"/>
      </rPr>
      <t xml:space="preserve">En etapa precontractual, Se empeso proceso de cotizacion invitacion en plataforma secopII y correo electronico, se elabora la ficha tecnica, se solicito CDP, </t>
    </r>
    <r>
      <rPr>
        <b/>
        <u/>
        <sz val="12"/>
        <color rgb="FF000000"/>
        <rFont val="Arial"/>
        <family val="2"/>
      </rPr>
      <t>SE ANEXA</t>
    </r>
    <r>
      <rPr>
        <sz val="12"/>
        <color rgb="FF000000"/>
        <rFont val="Arial"/>
        <family val="2"/>
      </rPr>
      <t xml:space="preserve"> CDP, Invitacion a cotizar, correo electronico, invitacion secopII.</t>
    </r>
  </si>
  <si>
    <t>Etapa precontractual  Se empeso proceso de cotizacion e invitacion en plataforma secopII nuevamente, se elabora la ficha tecnica, SE ANEXA, Invitacion a cotizar nueva y anexo tecnico.</t>
  </si>
  <si>
    <t xml:space="preserve">PLAN DE SANEAMIENTO AMBIENTAL 2023
Se adjudicó Contrato MC-DAAL-027-2023 Plan de saneamiento ambiental con destino a los cementerios distritales de la alcaldía mayor de Cartagena de indias. 
</t>
  </si>
  <si>
    <r>
      <t xml:space="preserve">
</t>
    </r>
    <r>
      <rPr>
        <b/>
        <sz val="11"/>
        <color theme="1"/>
        <rFont val="Calibri"/>
        <family val="2"/>
        <scheme val="minor"/>
      </rPr>
      <t>Acciones preventivas y/o correctivas en los cementerios distritales, (Ternera, Manga, Olaya, Albornoz y Tierra Bomba) realizada.</t>
    </r>
    <r>
      <rPr>
        <sz val="11"/>
        <color theme="1"/>
        <rFont val="Calibri"/>
        <family val="2"/>
        <scheme val="minor"/>
      </rPr>
      <t xml:space="preserve">
Se adjudicó Contrato MC-DAAL-041-2023  Se adjudico contrato MC-DAAL-041-2023 OBRAS DE MANTENIMIENTO PREVENTIVO Y/O CORRECTIVO EN LA ADMINISTRACIÓN Y OPERACIÓN DE LOS CEMENTERIOS PÚBLICOS DISTRITALES POR UNA CARTAGENA LIBRE Y RESILIENTE.
Se anexan documentacion precontractual, acta de inicio, porcentaje de ejecusion de un 83 %</t>
    </r>
  </si>
  <si>
    <t>Obra civil de ampliación para la construcción de bóvedas y/o nichos en los cementerios distrital (Ternera, Olaya y Albornoz) realizada.</t>
  </si>
  <si>
    <t>bobedas: 50%
nichos : 50%</t>
  </si>
  <si>
    <t>4.Posibilidad de pérdida Económica y Reputacional por fallas en la supervisión de los contratos debido a insuficiencia de personal idóneo para cumplir con el seguimiento a la ejecución de los contratos.
5.Posibilidad de pérdida Económica y Reputacional por la vinculación en procesos ante instancias administrativas y/o judiciales debido a liquidaciones extemporáneas o sin el cumplimiento de requisitos legales
6.Posibilidad de pérdida Económica y Reputacional por la inadecuada liquidación de un contrato debido a la no actualización o revisión de pólizas de éste.</t>
  </si>
  <si>
    <t>4.El director de Apoyo Logístico  solicita a TH la contratación de personal idóneo en relación con los contratos que apoyarán en la gestión del supervisor Cada vez que se requiera.
5.Líder de contratación expedirá lineamientos sobre las liquidaciones contractuales una vez al año .
6. Líder de contratación expedirá lineamientos sobre la revisión de pólizas al momento de realizar las liquidaciones contractuales una vez al año .</t>
  </si>
  <si>
    <t>Se esta en la elaboracion de presupuesto determinando, en el cual se determinara actividades, cantidades, planos, APU.</t>
  </si>
  <si>
    <t>Etapa precontractual, en estos monetos no encontramos en la relaizacion de estudios previos para soliitud de cdp, y publicacion del proceso de selección (minima cuantia).</t>
  </si>
  <si>
    <r>
      <rPr>
        <b/>
        <sz val="11"/>
        <color theme="1"/>
        <rFont val="Calibri"/>
        <family val="2"/>
        <scheme val="minor"/>
      </rPr>
      <t>Obra civil de ampliación para la construcción de bóvedas y/o nichos en los cementerios distrital (Ternera, Olaya y Albornoz) realizada.</t>
    </r>
    <r>
      <rPr>
        <sz val="11"/>
        <color theme="1"/>
        <rFont val="Calibri"/>
        <family val="2"/>
        <scheme val="minor"/>
      </rPr>
      <t xml:space="preserve">
Se adjudicó Contrato MC-DAAL-041-2023  Se adjudico contrato MC-DAAL-041-2023 OBRAS DE MANTENIMIENTO PREVENTIVO Y/O CORRECTIVO EN LA ADMINISTRACIÓN Y OPERACIÓN DE LOS CEMENTERIOS PÚBLICOS DISTRITALES POR UNA CARTAGENA LIBRE Y RESILIENTE.
Se anexan documentacion precontractual, acta de inicio, porcentaje de ejecusion de un 83 %</t>
    </r>
  </si>
  <si>
    <t>Obra civil de ampliación para la construcción de bóvedas y nichos en los cementerios distritales, (Ternera, Olaya y Albornoz) realizada.</t>
  </si>
  <si>
    <t>Obras civiles realizadas</t>
  </si>
  <si>
    <t>Realizar 4 obras de ampliacion para la construccion de bovedas y nichos en los cementerios distritales, una (1) por cementerio (Ternera, Olaya y Albornoz).</t>
  </si>
  <si>
    <t>Obra construida e informe de gestión / Supervisión</t>
  </si>
  <si>
    <t>Plan de Saneamiento Ambiental Implementado</t>
  </si>
  <si>
    <t>Actividades de Control Microorganismos: 25%
Control Plagas,: 25%
Control Animales Silvestres: 25%
Capacitación Sanitaria: 25%</t>
  </si>
  <si>
    <t>95-CONTRATO DE PRESTACION DE SERVICIOS MINIMA CUANTIA</t>
  </si>
  <si>
    <t xml:space="preserve">MINIMA </t>
  </si>
  <si>
    <t xml:space="preserve">7.Posibilidad de pérdida Económica y Reputacional por contratar B o S que no satisfagan las necesidades de la administración debido a la falta de claridad y precisión en la estructuración de las necesidades.
8.Posibilidad de pérdida Económica y Reputacional por ocupación indebida de terceros en las propiedades del Distrito debido a falta de recurso humano idóneo y constante en el seguimiento de los predios del Distrito.
9.Posibilidad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</si>
  <si>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7.El equipo de planeación contractual (técnico, jurídico y financiero) establece las condiciones técnicas, jurídicas y financieras que deben cumplir los B o S que se contratarán para que realmente satisfagan las necesidades del distrito cada vez que se presente la necesidad de contratación y antes de la estructuración de los pliegos de condiciones.
8.El profesional uiversitario establece un plan por cada vigencia para la administración eficaz de los bienes inmuebles donde se establecera los inventarios sucpetibles de administrar, vigilar y mantener sobre los cuales se establecerá un cronograma que permita hacer seguimiento a las ocupaciones indebidas de ese inventario.
9.El lider del subproceso de Adm del Patrimonio inmobiliario presenta al Director de Apoyo Logístico un presupuesto  que permita en la siguiente vigencia atender las necesidades en materia financiera para el saneamiento del patrimonio.</t>
  </si>
  <si>
    <r>
      <rPr>
        <b/>
        <sz val="11"/>
        <color theme="1"/>
        <rFont val="Calibri"/>
        <family val="2"/>
        <scheme val="minor"/>
      </rPr>
      <t>PLAN DE SANEAMIENTO AMBIENTAL 2023</t>
    </r>
    <r>
      <rPr>
        <sz val="11"/>
        <color theme="1"/>
        <rFont val="Calibri"/>
        <family val="2"/>
        <scheme val="minor"/>
      </rPr>
      <t xml:space="preserve">
Se ejecuto al 100% Contrato MC-DAAL-027-2023 Plan de saneamiento ambiental con destino a los cementerios distritales de la alcaldía mayor de Cartagena de indias. 
Se anexa plan de saneamiento ambiental, certificados y informes de gestion. </t>
    </r>
  </si>
  <si>
    <t>Acciones preventivas y correctivas en los cementerios distritales, (Ternera, Monga, Olaya y Albornoz) realizada.</t>
  </si>
  <si>
    <t xml:space="preserve">Mantenimientos </t>
  </si>
  <si>
    <t>Realizar 4 obras de acciones preventivas y correctivas en los cementerios distritales, una (1) por cementerio (Ternera, Manga, Olaya y Albornoz).</t>
  </si>
  <si>
    <t>Obra construida de acciones preventivas y correctivas e informe de gestión / Supervisión</t>
  </si>
  <si>
    <t>Contratación de servicios profesionales de asesoría jurídica contable y técnica exclusivamente.</t>
  </si>
  <si>
    <t>12-CONTRATO DE PRESTACION DE SERVICIOS</t>
  </si>
  <si>
    <t>10.Posibilidad de pérdida Reputacional por no reportar oportunamente los bienes de distrito en la plataforma nacional debido a inventario desactualizado de bienes inmuebles.
11.Posibilidad de pérdida Reputacional y Económica por deterioro acelerado de los mantenimientos efectuados en los bienes inmuebles debido a adquisición de materiales (cemento y pintura) fuera de los estándares de calidad, que garanticen la durabilidad de los mantenimientos.
12.Posibilidad de pérdida Económica y Reputacional por no solicitar oportunamente a las empresas prestadoras de servicio la inclusión o exclusión de póliza/ NIC /Contrato de los servicios públicos para los bienes inmuebles en arriendo debido a  la falta de comunicación entre el equipo de contratación y el equipo de servicios públicos domiciliarios para el funcionamiento distrital.</t>
  </si>
  <si>
    <t>10.El lider del subproceso de Adm del Patrimonio inmobiliario reporta oportunamente el inventario de bienes inmuebles del distrito a Gestión contable (Hacienda pública) para su registro en el sistema contable.
11.El líder de almacén dispone de un espacio en condiciones ambientales adecuadas para el almacenamiento de cemento y pintura para evitar afectaciones por cuestiones de humedad.
12.EL lider de la administración de los servicios públicos solicita a la Unidad de Contratación de la DAAL la relación de los contratos de arriendo, donde se evidencia fecha de inicio y fecha final en los meses de Enero y Julio, con el fin de realizar las inlcusiones/ exclusiones de los servicios públicos de los bienes inmuebles arrendados.</t>
  </si>
  <si>
    <r>
      <t>Se realizo contrato de ordendes de prestacion de servicios, de 4 sepultureros y un apoyo a la gestion para la administracion y operacion de los cementerios distritales.</t>
    </r>
    <r>
      <rPr>
        <b/>
        <u/>
        <sz val="12"/>
        <color rgb="FF000000"/>
        <rFont val="Arial"/>
        <family val="2"/>
      </rPr>
      <t xml:space="preserve"> SE ANEXA</t>
    </r>
    <r>
      <rPr>
        <sz val="12"/>
        <color rgb="FF000000"/>
        <rFont val="Arial"/>
        <family val="2"/>
      </rPr>
      <t xml:space="preserve"> RP Ee informes de gestion.</t>
    </r>
  </si>
  <si>
    <t>Se realizo contrato de ordendes de prestacion de servicios, de un (1)  sepulturero  para la administracion y operacion de los cementerios distritales. SE ANEXA RP.
Se realizaron jornadas de brigadas de aseo con el apoyo de grupo de mantenimeinto y apoyos a la gestion de los párques cementerios, y el operador de aseo, se anexa infor de brigadas de aseo.</t>
  </si>
  <si>
    <r>
      <rPr>
        <b/>
        <sz val="11"/>
        <color theme="1"/>
        <rFont val="Calibri"/>
        <family val="2"/>
        <scheme val="minor"/>
      </rPr>
      <t>Contratación de servicios profesionales de asesoría jurídica contable y técnica exclusivamente.</t>
    </r>
    <r>
      <rPr>
        <sz val="11"/>
        <color theme="1"/>
        <rFont val="Calibri"/>
        <family val="2"/>
        <scheme val="minor"/>
      </rPr>
      <t xml:space="preserve">
Contratos de ordenes de prestación de servicios ejecutados dentro la normalidad, garantizando el funcionamiento operativo en los cementerios distritales de Cartagena.
Se anexan informes de gestion ejecutados.</t>
    </r>
  </si>
  <si>
    <t>AVANCE PROGRAMA CEMENTERIOS</t>
  </si>
  <si>
    <t>AVANCE PROYECTO ADMINISTRACION Y OPERACIÓN DE LOS CEMENTERIOS DISTRITALES – POR UNA CARTAGENA LIBRE Y RESILIENTE</t>
  </si>
  <si>
    <t>Objetivo Propuesto 17. Fortalecer los medios de implementación y revitalizar la alianza mundial
para el desarrollo sostenible.</t>
  </si>
  <si>
    <t>CARTAGENA CONTINGENTE</t>
  </si>
  <si>
    <t>DESARROLLO ECONOMICO Y EMPLEABILIDAD</t>
  </si>
  <si>
    <t>NUMERO DE PLATAFORMAS DE INCLUSION PRODUCTIVA EN FUNCIONAMIENTO</t>
  </si>
  <si>
    <t>Diseñar e
Implementar 
Plataforma de
inclusión productiva
Distrital</t>
  </si>
  <si>
    <t>Diseñar e implementar 1 plataforma de inclusion productiva distrital</t>
  </si>
  <si>
    <t>Desarrollo del Ecosistema Digital basado en la cuarta revolucion industrial.</t>
  </si>
  <si>
    <t>No. de jovenes formados en tics y tecnologia de la cuarta revolución industrial</t>
  </si>
  <si>
    <t>Formar a 1000 jovenes en Tics y tecnologias de la cuarta revolución industrial</t>
  </si>
  <si>
    <t>Personas capacitadas en tecnologías de la información y las comunicaciones (230103000)</t>
  </si>
  <si>
    <t>GESTION DE PROYECTOS DE TECNOLOGIAS DE LA INFORMACION</t>
  </si>
  <si>
    <t xml:space="preserve">Gerenciar anualmente el 100% de los proyectos TI que lleven a la consolidación de la visión estratégica de futuro de la transformación digital del distrito de Cartagena, articulando los esfuerzos tanto de las entidades centralizadas, descentralizadas y del gobierno nacional. </t>
  </si>
  <si>
    <t>Desarrollo del ecosistema digital basado en la cuarta revolución industrial  Cartagena de Indias</t>
  </si>
  <si>
    <t>2021130010290 - Territorial</t>
  </si>
  <si>
    <t>Crear las capacidades en la ciudad de Cartagena que garanticen la generación de Emprendimientos digitales de calidad
y sostenibles, enfatizando en la adopción de las tecnologías de la cuarta revolución industrial como herramientas f</t>
  </si>
  <si>
    <t>Formar jovenes de la ciudad de Cartagena en tecnologías de la cuarta revoluación industrial, incluya algunas de las tecnologías 4R tales como  Big Data, Inteligencia artificial, Cloud Computing, Visualización de datos, Robótica Educativa, hasta BlockChain.</t>
  </si>
  <si>
    <t xml:space="preserve"> jovenes formados</t>
  </si>
  <si>
    <t>Oficina Asesora de Informatica</t>
  </si>
  <si>
    <t>INGRID SOLANO BENITEZ</t>
  </si>
  <si>
    <t>2.3.2399.0400.2021130010290</t>
  </si>
  <si>
    <t>Meta bienestar cumplida en 100 %</t>
  </si>
  <si>
    <t xml:space="preserve">Posibilidad de perdida economica y reputacional por inadecuada formulacion de proyectos de TI debido a la desarticulacion con el plan de desarrollo vigente			</t>
  </si>
  <si>
    <t>1. Se presenta la planificación de los proyectos a desarrollar
2.- Se realiza seguimiento al cronograma de cada proyecto
3.- Se realizan los reportes en la plataforma del SPI en forma trimestral detallando las actividades realizadas y la ejecución del presupuesto</t>
  </si>
  <si>
    <r>
      <t xml:space="preserve">Cumplimiento Meta bienestar: 2 plataformas desarrolladas
https://escueladegobiernovirtual.cartagena.gov.co/moodle/ 
https://mistalentos.cartagena.gov.co/  
El presente indicador de producto está orientado a Formar a 1000 jóvenes en Tics y tecnologías de la cuarta revolución industrial, para lo cual la Oficina Asesora de Informática durante la vigencia 2023,
</t>
    </r>
    <r>
      <rPr>
        <b/>
        <sz val="11"/>
        <color rgb="FF000000"/>
        <rFont val="Calibri"/>
        <family val="2"/>
      </rPr>
      <t xml:space="preserve">PARA EL PRIMER TRIMESTRE EL AVANCE FUE DE 251 JOVENES CAPACITADOS
</t>
    </r>
    <r>
      <rPr>
        <sz val="11"/>
        <color rgb="FF000000"/>
        <rFont val="Calibri"/>
        <family val="2"/>
      </rPr>
      <t xml:space="preserve"> tiene como meta intervenir las siguientes instituciones educativas, para cual se encuentra en proceso de formacion asi: 
IEO JHON F KENEDDY- Aula de Innovación Digital Yahaboom Robot  
IEO MADRE GABRIELA- Aula de Innovación Digital Yahaboom Robot.  
IEO ANTONIA SANTOS- Aula Lego.  
IEO OLGA GONZALES ARRAUT- Aula Lego - Microbit 
En el primer trimestre se encuentra desarrollando la fase de planificacion de las capcitaciones , lo que se ha materializado en 95 jovenes capacitados en  robotica, petenecientes a los grados 9, 10 y 11 de los comegios IEO JHON F KENEDDY- Aula de Innovación Digital Yahaboom Robot  y EO OLGA GONZALES ARRAUT- Aula Lego - Microbit 
De igual forma el dia 22 y 23 de marzo se levo a cabo en la Fundacion Universitaria Tecnologico Comfenalco un evento de Transfromacion digital en alianza con ESAP, Universidad Tecnologica y la EMpresa Union Soluciones, en la cual se abarcaron 8 penencias en temas de transformacion digital las cuales impactaron a 161 jovenes . 
 </t>
    </r>
  </si>
  <si>
    <t xml:space="preserve">Para el segundo trimestre se desarrollaron las siguientes actividades
1.-Estructuracion del cronograma de capacitaciones 
2.-Se presento el plan de estudio para los estudiantes ante la secretaria de educacion con el fin de ser socializado a los 7 colegios seleccionados 
JHon F. Kenedy
Madre Gabriela
Antonia Santos 
Olga Gonzalez 
Arroyo de Piedra 
Boquilla 
3.-Se gestiono con TIGO UNE convenio para las capacitaciones en TI , presentados ante la secretaria de educacion para posterior socializacion de los temas a capcitar con las instituciones educativas </t>
  </si>
  <si>
    <r>
      <rPr>
        <b/>
        <u/>
        <sz val="11"/>
        <color rgb="FF000000"/>
        <rFont val="Calibri"/>
        <scheme val="minor"/>
      </rPr>
      <t xml:space="preserve">Formar jovenes de la ciudad de Cartagena
</t>
    </r>
    <r>
      <rPr>
        <sz val="11"/>
        <color rgb="FF000000"/>
        <rFont val="Calibri"/>
        <scheme val="minor"/>
      </rPr>
      <t xml:space="preserve">Institucion Educativa Maria Auxiliadora ...........178
Institucion Educativa de la Boquilla ..................138
Institucion Educativa Jhon F Kenedy..................167
Institucion Educativa Arroyo Piedra ....................91
Institucion Educativa Antonia Santos ................430
</t>
    </r>
    <r>
      <rPr>
        <b/>
        <sz val="11"/>
        <color rgb="FF000000"/>
        <rFont val="Calibri"/>
        <scheme val="minor"/>
      </rPr>
      <t>Para un total de 1.004 jovenes capacitados en tecnologias de la 4ta revolucion industrial</t>
    </r>
    <r>
      <rPr>
        <sz val="11"/>
        <color rgb="FF000000"/>
        <rFont val="Calibri"/>
        <scheme val="minor"/>
      </rPr>
      <t xml:space="preserve"> </t>
    </r>
  </si>
  <si>
    <t xml:space="preserve">Formar jovenes de la ciudad de Cartagena
Institucion Educativa Antonia Santos ................410
Para un total de 410 jovenes capacitados en tecnologias de la 4ta revolucion industrial </t>
  </si>
  <si>
    <t>No. de funcionarios de la Alcaldia distrital de Cartagena formados en tics y cuarta revolucion industrial</t>
  </si>
  <si>
    <t>Formar a 600 funcionarios de la Alcaldia distrital de Cartagena en tics y cuarta revolución industrial</t>
  </si>
  <si>
    <t>Personas certificadas en gestión del espectro  (230103300)</t>
  </si>
  <si>
    <t xml:space="preserve">Identificación de 4 bienes inmuebles del Distrito de Cartagena que puedan alojar en sus instalaciones los 4 Centros de formación e innovación para el Emprendimiento Digital y la empleabilidad	</t>
  </si>
  <si>
    <t>Documento descriptivo de los bienes inmuebles identificados</t>
  </si>
  <si>
    <r>
      <rPr>
        <sz val="11"/>
        <color rgb="FF000000"/>
        <rFont val="Calibri"/>
        <family val="2"/>
      </rPr>
      <t xml:space="preserve">Durante el primer trimestre del año 2023, la oficina asesora de informatica ha realizado las siguientes capacitaciones: 
Capacitacion en riesgos de seguridad digital   113 
Capacitacion en SIGOB   120 
Capacitacion en activos de informacion y mapa de riesgos de seguridad   31 
Capacitaciones en el aula de laboratorio de innovacion digital   106 
</t>
    </r>
    <r>
      <rPr>
        <b/>
        <sz val="11"/>
        <color rgb="FF000000"/>
        <rFont val="Calibri"/>
        <family val="2"/>
      </rPr>
      <t xml:space="preserve">TOTAL  AVANCE DEL INDICADOR 370 
</t>
    </r>
    <r>
      <rPr>
        <sz val="11"/>
        <color rgb="FF000000"/>
        <rFont val="Calibri"/>
        <family val="2"/>
      </rPr>
      <t xml:space="preserve">
</t>
    </r>
  </si>
  <si>
    <t xml:space="preserve">1.-Se cuenta con 38 equipos disponibles para dotar los centros de innovacion que se van a implementar en las 4 bibliotecas del distrito.
2.-las bibliotecas seleccionadas son:
biblioteca las pilanderas en el pozon
biblioteca urbanizacion ciudad BIcentenario
Biblioteca publica comunitaria de fredonia 
Biblioteca publica Vicente mogollon - Manzanillo 
</t>
  </si>
  <si>
    <r>
      <rPr>
        <b/>
        <u/>
        <sz val="11"/>
        <color rgb="FF000000"/>
        <rFont val="Calibri"/>
        <scheme val="minor"/>
      </rPr>
      <t xml:space="preserve">funcionarios de la Alcaldia distrital de Cartagena formados en tics y cuarta revolucion industrial
</t>
    </r>
    <r>
      <rPr>
        <sz val="11"/>
        <color rgb="FF000000"/>
        <rFont val="Calibri"/>
        <scheme val="minor"/>
      </rPr>
      <t xml:space="preserve">Se han adelantado los siguientes cursos de acuerdo al plan de capcitacion :
Capacitación Uso De Gestor Mesa De Servicios Saus
Capacitación La Hora De Seguridad Digital
Capacitación La Hora De La Seguridad - Política G. Activos
Capacitación Taller Activos De Información
Capacitación Taller Activos De Información #2
Pautas Para Redactar Documentos Institucionales Con Lineamientos De Lenguaje Claro
Introducción Plataforma De Trámites Sol
Capacitación Ley De Protección De Datos 2
</t>
    </r>
    <r>
      <rPr>
        <b/>
        <u/>
        <sz val="11"/>
        <color rgb="FF000000"/>
        <rFont val="Calibri"/>
        <scheme val="minor"/>
      </rPr>
      <t xml:space="preserve">
Identificación de 4 bienes inmuebles del Distrito de Cartagena que puedan alojar en sus instalaciones los 4 Centros de formación e innovación para el Emprendimiento Digital y la empleabilidad
</t>
    </r>
    <r>
      <rPr>
        <sz val="11"/>
        <color rgb="FF000000"/>
        <rFont val="Calibri"/>
        <scheme val="minor"/>
      </rPr>
      <t xml:space="preserve">Para esta actividad se identificaron los siguientes bienes inmuebles 
biblioteca las pilanderas en el pozon
biblioteca urbanizacion ciudad BIcentenario
Biblioteca publica comunitaria de fredonia 
Biblioteca publica Vicente mogollon - Manzanillo 
</t>
    </r>
  </si>
  <si>
    <t xml:space="preserve">Identificación de 4 bienes inmuebles del Distrito de Cartagena que puedan alojar en sus instalaciones los 4 Centros de formación e innovación para el Emprendimiento Digital y la empleabilidad
Para esta actividad se identificaron los siguientes bienes inmuebles 
biblioteca las pilanderas en el pozon
biblioteca urbanizacion ciudad BIcentenario
Biblioteca publica comunitaria de fredonia 
Biblioteca publica Vicente mogollon - Manzanillo 
	</t>
  </si>
  <si>
    <t>No. de plataforma de e-learning para funcionarios y cuidadanos capacitar en tics, tecnologia de la cuarta revolución industrial.</t>
  </si>
  <si>
    <t>implementar 1 plataforma de e-learning para funcionarios y ciudadanos capacitar en tics, tecnologia de la cuarta revolución.</t>
  </si>
  <si>
    <t>definir participativamente las Rutas de formación diferenciadas para la adquisición de competencias digitales básicas y de competencias avanzadas de las tecnologías de la cuarta revolución industria que le permita a los empleados del Distrito de Cartagena transitar hacia la transformación digital de la alcaldía impactando el mejoramiento del servicio público a la población de Cartagena.</t>
  </si>
  <si>
    <t xml:space="preserve">Convenio </t>
  </si>
  <si>
    <t xml:space="preserve">
Para el cumplimiento de esta meta producto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</si>
  <si>
    <t xml:space="preserve">Para el cumplimiento de esta meta producto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</si>
  <si>
    <r>
      <rPr>
        <b/>
        <sz val="11"/>
        <color rgb="FF000000"/>
        <rFont val="Calibri"/>
        <scheme val="minor"/>
      </rPr>
      <t xml:space="preserve">implementar 1 plataforma de e-learning para funcionarios y ciudadanos capacitar en tics, tecnologia de la cuarta revolución.
</t>
    </r>
    <r>
      <rPr>
        <sz val="11"/>
        <color rgb="FF000000"/>
        <rFont val="Calibri"/>
        <scheme val="minor"/>
      </rPr>
      <t xml:space="preserve">Para el cumplimiento de esta meta producto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r>
    <r>
      <rPr>
        <b/>
        <u/>
        <sz val="11"/>
        <color rgb="FF000000"/>
        <rFont val="Calibri"/>
        <scheme val="minor"/>
      </rPr>
      <t xml:space="preserve">definir participativamente las Rutas de formación diferenciadas para la adquisición de competencias digitales básicas y de competencias avanzadas de las tecnologías de la cuarta revolución industria que le permita a los empleados del Distrito de Cartagena transitar hacia la transformación digital de la alcaldía impactando el mejoramiento del servicio público a la población de Cartagena.
</t>
    </r>
    <r>
      <rPr>
        <sz val="11"/>
        <color rgb="FF000000"/>
        <rFont val="Calibri"/>
        <scheme val="minor"/>
      </rPr>
      <t xml:space="preserve">Se ha cumplido con el plan de capacitacion propuesto y se trabaja en la definicion de las rutas de formacion
</t>
    </r>
    <r>
      <rPr>
        <b/>
        <u/>
        <sz val="11"/>
        <color rgb="FF000000"/>
        <rFont val="Calibri"/>
        <scheme val="minor"/>
      </rPr>
      <t xml:space="preserve">
</t>
    </r>
  </si>
  <si>
    <t>implementar 1 plataforma de e-learning para funcionarios y ciudadanos capacitar en tics, tecnologia de la cuarta revolución.
Para el cumplimiento de esta meta producto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definir participativamente las Rutas de formación diferenciadas para la adquisición de competencias digitales básicas y de competencias avanzadas de las tecnologías de la cuarta revolución industria que le permita a los empleados del Distrito de Cartagena transitar hacia la transformación digital de la alcaldía impactando el mejoramiento del servicio público a la población de Cartagena.
Se ha cumplido con el plan de capacitacion propuesto y se trabaja en la definicion de las rutas de formacion</t>
  </si>
  <si>
    <t>Formular una política de CTeI para el Distrito de Cartagena que permita a la ciudad avanzar en el impacto deseado de los proceso ciencia, tecnolgía e innovación de la ciudad.</t>
  </si>
  <si>
    <t>Documento de formulacion de la politica</t>
  </si>
  <si>
    <t>0,3</t>
  </si>
  <si>
    <r>
      <rPr>
        <b/>
        <u/>
        <sz val="11"/>
        <color rgb="FF000000"/>
        <rFont val="Calibri"/>
        <scheme val="minor"/>
      </rPr>
      <t xml:space="preserve">No. de politica publica de Ctel formulada
</t>
    </r>
    <r>
      <rPr>
        <sz val="11"/>
        <color rgb="FF000000"/>
        <rFont val="Calibri"/>
        <scheme val="minor"/>
      </rPr>
      <t xml:space="preserve">Se han adelantado  la fase de agenda publica ( julio a septiembre) Se adelantaron 7 mesas 
Mesa 11: Factores Estratégicos (Barú) 		
Presencial 	13-jul-23 	Numero de personas que asistieron ......37 
Mesa 12: Factores Estratégicos Localidad 3 (Zaragocilla) 		
Presencial 	15-jul-23   Numero de personas que asistieron ......	14 
Mesa 13: Factores Estratégicos Académico-Productivo (Cámara de Comercio) 		
Presencial 	18-jul-23 	Numero de personas que asistieron ......21 
Mesa 14: Factores Estratégicos Adulto mayor 		
Presencial 	25-jul-23 	Numero de personas que asistieron ......56 
Mesa 15: Factores Estratégicos Localidad 2 		
Presencial 	26-jul-23 	Numero de personas que asistieron ......19 
Mesa 16: Factores Estratégicos Sector Gubernamental 		
Presencial 	27-jul-23 	Numero de personas que asistieron ......7 
</t>
    </r>
    <r>
      <rPr>
        <b/>
        <u/>
        <sz val="11"/>
        <color rgb="FF000000"/>
        <rFont val="Calibri"/>
        <scheme val="minor"/>
      </rPr>
      <t xml:space="preserve">
EN el mes de septiembre se encuentra en construccion del documento de la politica publica de acuerdo al cronograma de trabajo
</t>
    </r>
  </si>
  <si>
    <t>No. de politica publica de Ctel formulada
El paso siguiente fue la implementación de la etapa de agenda pública para validar con la ciudadanía y los actores del ecosistema de CTeI, el problema público central definido en la etapa de alistamiento, identificar los puntos críticos y factores estratégicos.
Una vez la secretaría de Planeación Distrital aprobó el documento diagnóstico como resultado de la agenda pública, se cumplió con el 60% de avance y se inició en el mes de octubre la Formulación de la política que corresponde a la tercera etapa del Ciclo de Política Pública y que marcó el inicio de la estructuración de la política de manera detallada para brindar soluciones respecto al problema público central en materia de CTeI.
Actualmente, los equipos formuladores cuentan con un documento de Política Pública en su tercer avance y su respectivo Plan de acción que presenta de manera precisa, los resultados del documento diagnóstico, junto con la estructura de la política pública que incluye el objetivo general, cuatro objetivos específicos, ocho componentes generales, diez líneas de acción, dieciocho productos, así como la financiación requerida para llevar a cabo la política; el cual será revisado y avalado por Secretaría de Planeación.</t>
  </si>
  <si>
    <t>Diseñar el modelo de los centros de formación e innovación para el Emprendimiento Digital y la empleabilidad en el Distrito de Cartagena</t>
  </si>
  <si>
    <t>Documento del modelo de los centros de innovacion</t>
  </si>
  <si>
    <r>
      <rPr>
        <sz val="11"/>
        <color rgb="FF000000"/>
        <rFont val="Calibri"/>
        <family val="2"/>
      </rPr>
      <t xml:space="preserve">Para la politica publica se han realizado las siguientes actividades:
</t>
    </r>
    <r>
      <rPr>
        <u/>
        <sz val="11"/>
        <color rgb="FF000000"/>
        <rFont val="Calibri"/>
        <family val="2"/>
      </rPr>
      <t>Mesa 1</t>
    </r>
    <r>
      <rPr>
        <sz val="11"/>
        <color rgb="FF000000"/>
        <rFont val="Calibri"/>
        <family val="2"/>
      </rPr>
      <t xml:space="preserve">: Sector gubernamental - Mesa Creativa CTeI	Presencial	10-May-23	
</t>
    </r>
    <r>
      <rPr>
        <u/>
        <sz val="11"/>
        <color rgb="FF000000"/>
        <rFont val="Calibri"/>
        <family val="2"/>
      </rPr>
      <t>Mesa 2:</t>
    </r>
    <r>
      <rPr>
        <sz val="11"/>
        <color rgb="FF000000"/>
        <rFont val="Calibri"/>
        <family val="2"/>
      </rPr>
      <t xml:space="preserve"> Sector Científico y Academico -  Mesa Creativa CTeI	Presencial	7-Jun-23	
</t>
    </r>
    <r>
      <rPr>
        <u/>
        <sz val="11"/>
        <color rgb="FF000000"/>
        <rFont val="Calibri"/>
        <family val="2"/>
      </rPr>
      <t>Mesa 3</t>
    </r>
    <r>
      <rPr>
        <sz val="11"/>
        <color rgb="FF000000"/>
        <rFont val="Calibri"/>
        <family val="2"/>
      </rPr>
      <t xml:space="preserve">: Sector Productivo -  Mesa Creativa CTeI	Presencial	14-Jun-23	
</t>
    </r>
    <r>
      <rPr>
        <u/>
        <sz val="11"/>
        <color rgb="FF000000"/>
        <rFont val="Calibri"/>
        <family val="2"/>
      </rPr>
      <t>Mesa 4:</t>
    </r>
    <r>
      <rPr>
        <sz val="11"/>
        <color rgb="FF000000"/>
        <rFont val="Calibri"/>
        <family val="2"/>
      </rPr>
      <t xml:space="preserve"> Localidad 3 (Ambientalista) -  Mesa Creativa CTeI	Presencial	17-Jun-23	
</t>
    </r>
    <r>
      <rPr>
        <u/>
        <sz val="11"/>
        <color rgb="FF000000"/>
        <rFont val="Calibri"/>
        <family val="2"/>
      </rPr>
      <t>Mesa 5:</t>
    </r>
    <r>
      <rPr>
        <sz val="11"/>
        <color rgb="FF000000"/>
        <rFont val="Calibri"/>
        <family val="2"/>
      </rPr>
      <t xml:space="preserve"> Localidad 2 (Gaviotas) -  Mesa Creativa CTeI	Presencial	22-Jun-23	
</t>
    </r>
    <r>
      <rPr>
        <u/>
        <sz val="11"/>
        <color rgb="FF000000"/>
        <rFont val="Calibri"/>
        <family val="2"/>
      </rPr>
      <t>Mesa 6:</t>
    </r>
    <r>
      <rPr>
        <sz val="11"/>
        <color rgb="FF000000"/>
        <rFont val="Calibri"/>
        <family val="2"/>
      </rPr>
      <t xml:space="preserve"> Zona Insular -  Mesa Creativa CTeI	Presencial	27-Jun-23	
</t>
    </r>
    <r>
      <rPr>
        <i/>
        <u/>
        <sz val="11"/>
        <color rgb="FF000000"/>
        <rFont val="Calibri"/>
        <family val="2"/>
      </rPr>
      <t>Mesa 7:</t>
    </r>
    <r>
      <rPr>
        <sz val="11"/>
        <color rgb="FF000000"/>
        <rFont val="Calibri"/>
        <family val="2"/>
      </rPr>
      <t xml:space="preserve"> Virtual Nacional e Internacional -  Mesa Creativa CTeI	Virtual	29-Jun-23	
</t>
    </r>
    <r>
      <rPr>
        <u/>
        <sz val="11"/>
        <color rgb="FF000000"/>
        <rFont val="Calibri"/>
        <family val="2"/>
      </rPr>
      <t xml:space="preserve">Mesa 8 </t>
    </r>
    <r>
      <rPr>
        <sz val="11"/>
        <color rgb="FF000000"/>
        <rFont val="Calibri"/>
        <family val="2"/>
      </rPr>
      <t>- Localidad 1 (Torices) -  Mesa Creativa CTeI	Presencial	30-Jun-23	
Mesa 9 - Jóvenes - Niños (Ambientalista)	Presencial	1-Jul-23	1-Jul-23</t>
    </r>
  </si>
  <si>
    <r>
      <rPr>
        <b/>
        <u/>
        <sz val="11"/>
        <color rgb="FF000000"/>
        <rFont val="Calibri"/>
      </rPr>
      <t xml:space="preserve">Diseñar el modelo de los centros de formación e innovación para el Emprendimiento Digital y la empleabilidad en el Distrito de Cartagena
</t>
    </r>
    <r>
      <rPr>
        <sz val="11"/>
        <color rgb="FF000000"/>
        <rFont val="Calibri"/>
      </rPr>
      <t xml:space="preserve">Se cuenta con el modelo del diseño de los centros de formacion e innovacion para el emprendimiento el cual se anexa </t>
    </r>
  </si>
  <si>
    <t xml:space="preserve">Diseñar el modelo de los centros de formación e innovación para el Emprendimiento Digital y la empleabilidad en el Distrito de Cartagena
Se cuenta con el modelo del diseño de los centros de formacion e innovacion para el emprendimiento el cual se anexa </t>
  </si>
  <si>
    <t>Implementar dos centros formación e innovación para el Emprendimiento Digital y la empleabilidad en el Distrito de Cartagena</t>
  </si>
  <si>
    <t>Centros implmentados</t>
  </si>
  <si>
    <r>
      <rPr>
        <b/>
        <u/>
        <sz val="11"/>
        <color rgb="FF000000"/>
        <rFont val="Calibri"/>
      </rPr>
      <t xml:space="preserve">Implementar dos centros formación e innovación para el Emprendimiento Digital y la empleabilidad en el Distrito de Cartagena
</t>
    </r>
    <r>
      <rPr>
        <sz val="11"/>
        <color rgb="FF000000"/>
        <rFont val="Calibri"/>
      </rPr>
      <t>Esta actividad no se realizara para este periodo</t>
    </r>
  </si>
  <si>
    <t>Implementar dos centros formación e innovación para el Emprendimiento Digital y la empleabilidad en el Distrito de Cartagena
Esta actividad no se realizara para este periodo</t>
  </si>
  <si>
    <t>No. de politica publica de Ctel formulada</t>
  </si>
  <si>
    <t>Formular 1 politica publica de Ctel</t>
  </si>
  <si>
    <t>Documentos de lineamientos técnicos elaborados (230208300)</t>
  </si>
  <si>
    <t>Selección de la plataforma de E-learning Open Source más Adecuada.</t>
  </si>
  <si>
    <t>Plataforma e learning</t>
  </si>
  <si>
    <t xml:space="preserve">Para el primer trimestre del año 2023, la oficina asesora de informatica ralizo las siguientes actividades para la formulacion de la politica pblica de ciencia y tecnologia: 
1.- Entrega de la ficha de estructuracion a la oficina de planeacion del dsitrito con los siguientes anexos: 
Intrumentos de recoleccion de informacion 
Metodologia de las sesiones 
Documentos pedagogicos 
Cronograma de agenda publica 
Estrategias de convocatorias 
Imagen institucional 
Estrategias de comunicación 
Este indicador tiene un porcentaje de avance del 30% </t>
  </si>
  <si>
    <t xml:space="preserve">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</si>
  <si>
    <r>
      <rPr>
        <b/>
        <u/>
        <sz val="11"/>
        <color rgb="FF000000"/>
        <rFont val="Calibri"/>
        <scheme val="minor"/>
      </rPr>
      <t xml:space="preserve">Selección de la plataforma de E-learning Open Source más Adecuada.
</t>
    </r>
    <r>
      <rPr>
        <sz val="11"/>
        <color rgb="FF000000"/>
        <rFont val="Calibri"/>
        <scheme val="minor"/>
      </rPr>
      <t xml:space="preserve">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r>
  </si>
  <si>
    <t xml:space="preserve">Selección de la plataforma de E-learning Open Source más Adecuada.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</si>
  <si>
    <t>avance programa Desarrollo del Ecosistema Digital basado en la cuarta revolucion industrial.</t>
  </si>
  <si>
    <t>AVANCE PROYECTO  Desarrollo del ecosistema digital basado en la cuarta revolución industrial  Cartagena de Indias</t>
  </si>
  <si>
    <t>No. De Plataforma de Inclusión Productiva Distrital en Funcionamiento</t>
  </si>
  <si>
    <t xml:space="preserve">Numero </t>
  </si>
  <si>
    <t>MAS COOPERACION INTERNACIONAL</t>
  </si>
  <si>
    <t>No. de recursos gestionados para robustecer la financiación del Plan de Desarrollo Salvemos Juntos a Cartagena</t>
  </si>
  <si>
    <t>Pesos</t>
  </si>
  <si>
    <t>Gestionar 40.000.000.000 para financiar el Plan de desarrollo</t>
  </si>
  <si>
    <t>Servicio de asistencia técnica (4599031)</t>
  </si>
  <si>
    <t>Direccionamiento estrategico</t>
  </si>
  <si>
    <t xml:space="preserve">Planeación institucional
Gestión presupuestal
</t>
  </si>
  <si>
    <t>COOPERACION INTERNACIONAL</t>
  </si>
  <si>
    <t>Atraer y gestionar recursos para fortalecer la financiación del 100% de los programas del Plan de Desarrollo vigente y demás necesidades identificadas en el distrito, a través del relacionamiento con el ecosistema de cooperación internacional y la alineación estratégica de la oferta existente cooperación internacional de manera permanente.</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</si>
  <si>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</si>
  <si>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</si>
  <si>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Suscripción a redes internacionales.</t>
  </si>
  <si>
    <t>Suscripción del Distrito de Cartagena a 2 redes de cooperantes</t>
  </si>
  <si>
    <t>0,33</t>
  </si>
  <si>
    <t>Estudios previos: 33,3 %
Expedición de resolución : 33,3 %
Pago de suscripción: 33,3 %</t>
  </si>
  <si>
    <t>Cooperación Internacional</t>
  </si>
  <si>
    <t>MIGUEL MANGA QUINTANA</t>
  </si>
  <si>
    <t>Fortalecimiento del ecosistema de cooperación del Distrito de cartagena</t>
  </si>
  <si>
    <t>2.3.4599.1000.2021130010216</t>
  </si>
  <si>
    <t>REALIZAR LA SUSCRIPCIÓN A REDES DE CIUDADES PARA FORTALECER EL INTERCAMBIODE EXPERIENCIAS EN MATERIA DE COOPERACIÓN DEL DISTRITO.</t>
  </si>
  <si>
    <t>31-RESOLUCION</t>
  </si>
  <si>
    <t xml:space="preserve">1.Posibilidad de pérdida Económica y Reputacional Por desconocimiento de procedimientos Debido a falta de estandarizacion de los procesos
2.Posibilidad de pérdida Reputacional Por reprocesos en la gestión administrativa Debido a desactualización del listado maestro de Cooperantes - Entidades sin animo de lucro </t>
  </si>
  <si>
    <t>1.Lider del proceso Aplica los Procedimientos documentados,  realizando Verificación de acceso a la información. 
2.Lider del proceso Utiliza Herramientas que garanticen el reporte de información agil y sencillo de forma permanente</t>
  </si>
  <si>
    <t>Cumplimiento Meta bienestar: 2 plataformas desarrolladas
https://escueladegobiernovirtual.cartagena.gov.co/moodle/ 
https://mistalentos.cartagena.gov.co/  
A corte de  30 de marzo se cuenta con los estudios previos y CDP para la suscripción a redes de ciudades. 
Actualmente en proceso de solicitud de resolución.</t>
  </si>
  <si>
    <t>Meta cumplida 100% 
A 30  de junio se cuenta con la suscripción a redes de ciudades ICLEI y CIDEU
Se cuenta con los contratos de suscripción a las redes</t>
  </si>
  <si>
    <t>Meta cumplida trimestre anterior</t>
  </si>
  <si>
    <t>Meta cumplida</t>
  </si>
  <si>
    <t>No. de organizaciones habilitadas para cooperar</t>
  </si>
  <si>
    <t>Organizaciones</t>
  </si>
  <si>
    <t>Habilitar 50 organizaciones adicionales  para Cooperación.</t>
  </si>
  <si>
    <t>Estrategia de fortalecimiento de organizaciones locales diseñada e implementada.</t>
  </si>
  <si>
    <t>Adquisición de certificados</t>
  </si>
  <si>
    <t>Estudios previos: 50%
Proceso de selección: 50%</t>
  </si>
  <si>
    <t xml:space="preserve">ADQUISISCIÓN DE CERTIFICADOS PARA ORGANIZACIONES LOCALES FORTALECIDAD EN LOS PROCESOS DE GESTIÓN Y EJECUCUIÓN DE RECURSOS DE COOPERACIÓN INTERNACIONAL </t>
  </si>
  <si>
    <t>19-CONTRATO DE SUMINISTRO</t>
  </si>
  <si>
    <t>3.Posibilidad de pérdida Reputacional Por Incumplimiento de entrega de información  Debido a la falta de información para el seguimiento del proceso de gestion de recursos</t>
  </si>
  <si>
    <t>3.Lider del proceso realiza Revisión y actualización del listado  maestro de Cooperantes - Entidades sin animo de lucro  semestralmente</t>
  </si>
  <si>
    <t xml:space="preserve">A corte de 30 de marzo se encuentra en proceso de diseño de la estrategia en articulación con Escuela de Gobierno </t>
  </si>
  <si>
    <t>A corte de 30 de junio se continúa el proceso de articulación y  se propone para el próximo semestre una actualización ante la posibilidad de una reincorporación de recursos.</t>
  </si>
  <si>
    <t xml:space="preserve">Se logra el fortalecimeitno de 4 redes, mas no se realiza el proceso de contratación de estrategía por cumplimiento de ley de garantia </t>
  </si>
  <si>
    <t>La meta cierra con un alcance del 84% con 42 organizaciones habilitadas para cooperar</t>
  </si>
  <si>
    <t>AVANCE PROYECTO  FORTALECIMIENTO DEL ECOSISTEMA DE COOPERACION INTERNACIONAL EN EL DISTRITO DE CARTAGENA DE INDIAS</t>
  </si>
  <si>
    <t>No. De Plan de Internacionalización de la Ciudad Formulado</t>
  </si>
  <si>
    <t>Plan formulado participativamente</t>
  </si>
  <si>
    <t xml:space="preserve">Formular el primer Plan de Internacionalización de la Ciudad </t>
  </si>
  <si>
    <t>Bien</t>
  </si>
  <si>
    <t>Documentos de planeación (4599019)</t>
  </si>
  <si>
    <t>FORMULACION DEL PLAN DE INTERNACIONALIZACION DEL DISTRITO DE CARTAGENA DE INDIAS</t>
  </si>
  <si>
    <t>Optimizar la acción internacional distrital como instrumento para impulsar la agenda de desarrollo cultural, social, medioambiental, y economico de la ciudad de Cartagena</t>
  </si>
  <si>
    <t>Contratación de prestación de servicio de catering y logística para realización de eventos de relacionamiento con actores internacionales.</t>
  </si>
  <si>
    <t>Evento realizado</t>
  </si>
  <si>
    <t>0,5</t>
  </si>
  <si>
    <t>Operación logistica: 50%
Realización: 50%</t>
  </si>
  <si>
    <t>Formulación Plan de internacionalización de cartagena de indias</t>
  </si>
  <si>
    <t>2.3.4599.1000.2021130010193</t>
  </si>
  <si>
    <t>REALIZAR EL DISEÑO, DIAGRAMACIÓN E IMPRESIÓN DOCUMENTAL DEL PRIMER PLAN DE INTERNAICONALIZACIÓN DE CARTAGENA</t>
  </si>
  <si>
    <t xml:space="preserve">4.Posibilidad de pérdida Reputacional Por reprocesos en la gestión administrativa Debido a desactualización del listado maestro de Cooperantes - Entidades sin animo de lucro </t>
  </si>
  <si>
    <t xml:space="preserve">4.Lider del proceso realiza Revisión y actualización del listado  maestro de Cooperantes </t>
  </si>
  <si>
    <t>Este proceso se realiza conjunto con la contratación de catering y logistica. Estos constituyen los proveedores del diseño, diagramación e impresión del Plan de Internacionalización. 
Corresponde al rubro de Formulación de Plan de Intenacionalización .  
A corte 30 de marzo en proceso de apertura de licitación desde Apoyo Logistico. Se cuenta con CDP, Estudios Previos y Estudios de Mercado</t>
  </si>
  <si>
    <t>A 30 de junio el proceso se encuentr en estado de adjudicación llevado pór el operador logistico del distrito Cartagena. 
Se cuenta con CDP y el evidencia de estado de proceso de licitación</t>
  </si>
  <si>
    <t>A 30 de septiembre se encuentra adjudicado y en porceso de ejecución en proceso de diagramación e impresión de plan de internacionalización</t>
  </si>
  <si>
    <t xml:space="preserve">A 30 de diciembre el plan de internacionalización se encuentra impreso, difundido con los task force de cada linea estrategica y avances de su implementación. </t>
  </si>
  <si>
    <t>DISEÑO, DIAGRAMACIÓN E
IMPRESIÓN DE MATERIAL
DOCUMENTAL</t>
  </si>
  <si>
    <t>Documento diseñado, diagramado e impreso</t>
  </si>
  <si>
    <t>Estudios previos:  33,3%
Diseño: 33,3%
Impresos: 33,3%</t>
  </si>
  <si>
    <t>CONTRATACIÓN DE PRESTACIÓN DE SERVICIO DE CATERING Y LOGÍSTICA PARA REALIZACIÓN DE EVENTOS DE RELACIONAMIENTO CON ACTORES INTERNACIONALES.</t>
  </si>
  <si>
    <t xml:space="preserve">5.Posibilidad de pérdida Reputacional Por Incumplimiento de reportes de información  Debido al reporte de esta en fechas posteriores, definidas por los diferentes entes de control para cada caso o falta de información en su transmisión </t>
  </si>
  <si>
    <t xml:space="preserve">5.Lider del proceso Hacer seguimiento a la
programación de los reportes
que se deben realizar durante la
vigencia cuando aplique </t>
  </si>
  <si>
    <t>A corte 30 de marzo en proceso de apertura de licitación desde Apoyo Logistico. Se cuenta con CDP, Estudios Previos y Estudios de Mercado</t>
  </si>
  <si>
    <t>A 30 de septiembre se encuentra adjudicado y en porceso de ejecución el catering</t>
  </si>
  <si>
    <t xml:space="preserve">A 30 de diciembre se ejecutó el servicio de catering </t>
  </si>
  <si>
    <t>AVANCE PROYECTO  FORMULACION DEL PLAN DE INTERNACIONALIZACION DEL DISTRITO DE CARTAGENA DE INDIAS</t>
  </si>
  <si>
    <t>Objetivo Propuesto 9. Construir infraestructura flexible, promover la industrialización inclusiva
y sostenible; y fomentar la innovación.</t>
  </si>
  <si>
    <t>Número de Plataforma de Inclusion Productiva  Distrital en Funcionamiento</t>
  </si>
  <si>
    <t>Diseñar e implementar 1 plataforma de inclusión productiva distrital</t>
  </si>
  <si>
    <t>Número</t>
  </si>
  <si>
    <t>SISTEMA DE MERCADOS PUBLICOS</t>
  </si>
  <si>
    <t>Red de Mercados Sectoriales Construidos</t>
  </si>
  <si>
    <t>25%  Plaza de Mercado Santa Rita Funcionando</t>
  </si>
  <si>
    <t>Construir y Adecuar 3 plazas de mercado sectoriales</t>
  </si>
  <si>
    <t>Sede construida y dotada (4599008)</t>
  </si>
  <si>
    <t>Servicio al Ciudadano</t>
  </si>
  <si>
    <t>MERCADOS PÚBLICOS</t>
  </si>
  <si>
    <t xml:space="preserve"> </t>
  </si>
  <si>
    <t>Fortalecimiento del sistema integrado de mercados públicos mediante el desarrollo de actividades y/o actuaciones administrativas, operativas, jurídicas, contractuales y ambientales en el Distrito de Cartagena de Indias</t>
  </si>
  <si>
    <t xml:space="preserve">Mejorar las condiciones administrativas, operativas, jurídicas y ambientales de la Red de Mercados públicos en el Distrito de Cartagena de Indias. </t>
  </si>
  <si>
    <t>Realizar estudios de pre inversión 
mercados sectoriales</t>
  </si>
  <si>
    <t>Documentos de lineamientos técnicos</t>
  </si>
  <si>
    <t>OFICINA DE MERCADOS PUBLICOS</t>
  </si>
  <si>
    <t>DIANA MARTINEZ BERROCAL</t>
  </si>
  <si>
    <t>ICLD 1.2.1.0.00-001</t>
  </si>
  <si>
    <t>2.3.4599.1000.2021130010190</t>
  </si>
  <si>
    <t>Construir y adecuar  tres plazas de mercados sectoriales / Convenio Interadministrativo</t>
  </si>
  <si>
    <t>Convenio Interadministrativo</t>
  </si>
  <si>
    <t>1.Posibilidad de pérdida Económica y Reputacional por la ausencia de una base de datos donde se identifiquen los locales y los adjudicatarios debido a no contar contar con un sistema de información seguro y eficaz</t>
  </si>
  <si>
    <t>1.Asesor de despacho para Asuntos de Mercados Documentar la base de datos de los adjudicatarios con sus respectivos locales y montar un sistema de informacion que los contenga Seguimiento trimestral</t>
  </si>
  <si>
    <t xml:space="preserve">Cumplimiento Meta bienestar: 2 plataformas desarrolladas
https://escueladegobiernovirtual.cartagena.gov.co/moodle/ 
https://mistalentos.cartagena.gov.co/  </t>
  </si>
  <si>
    <t>La meta construir y adecuar tres plazas de mercados, avanza en un 50% ya que se firmo el contrato de estudios de pre y factibilidad de la construccion de los mercados sectoriales, ya esta en ejecucuion dicho contrato</t>
  </si>
  <si>
    <t>Realizar diagnóstico y contratación para adecuaciones de infraestructura de los mercados públicos</t>
  </si>
  <si>
    <t>2.Posibilidad de pérdida Reputacional y Económica por el mal seguimiento y control al cumplimiento de los contratos de uso de los locales comerciales y demas normas debido a condiciones laborales y ambientales inadecuadas</t>
  </si>
  <si>
    <t>2.Asesor de despacho para Asuntos de Mercados Mantener  actualizadas fichas de seguimiento a control de contratos a adjudicatarios, donde se establezca semaforos de conrol donde las falencias y sus niveles se reprenten por convenciones de colores, ahí mismo se alinien  las  posibles mejoras a las falencias y sus colores convencionales Seguimiento mensual</t>
  </si>
  <si>
    <t>Se anexa informe de avance de esta meta</t>
  </si>
  <si>
    <t>Número de comerciantes minoristas adjudicatarios formalizados reubicados</t>
  </si>
  <si>
    <t>Formalizar a 1665 comerciantes minoristas</t>
  </si>
  <si>
    <t>Servicio de educación informal  (4599030)</t>
  </si>
  <si>
    <t>Caracterización de comerciantes, 
adjudicatarios del Mercado de Bazurto 
Socialización de Actividad con 
comerciantes a caracterizar, realizar 
sistematización y análisis de información 
recopilada</t>
  </si>
  <si>
    <t>SGP lLIBRE INVERSION</t>
  </si>
  <si>
    <t>SGP lLIBRE INVERSION 1.2.4.3.03-070</t>
  </si>
  <si>
    <t>Formalizar a 1665 comerciantes minoristas / Contratación Directa</t>
  </si>
  <si>
    <t>Contratación Directa</t>
  </si>
  <si>
    <t>SGP</t>
  </si>
  <si>
    <t>3.Posibilidad de pérdida Económica por fallas en el calculo de los estados de cuenta de los adjudicatarios debido a no contar con información detallada de los estados de cuenta de los adjudicatarios en años anteriores</t>
  </si>
  <si>
    <t>3.Asesor de despacho para Asuntos de Mercados Establecer lineamientos y parametros de calculos de los estados de cuenta de los adjudicatarios que arroje informacion detallada historica de los mismos.. Seguimiento mensual</t>
  </si>
  <si>
    <t>Esta meta proyecta esta cumplida</t>
  </si>
  <si>
    <t>Reorganización de los procesos administrativos y operativos de las plazas de mercados públicos.</t>
  </si>
  <si>
    <t>4.Posibilidad de pérdida Reputacional por la falta de apoyo policivo y demas entidades con competencia en los operativos debido a la naturaleza de los controles que pueden afectar la integridad fisica del personal</t>
  </si>
  <si>
    <t>4.Asesor de despacho para Asuntos de Mercados Verificar el cumplimiento del apoyo policivo y demas entidades con competencias en los operativos debido a la naturaleza de los controles que puedan afectar la integridad fisica del personal  asistencial de los mercados publicos Seguimiento mensual</t>
  </si>
  <si>
    <t>En la meta de formalizacion, se vienen trabajando los procesos para que se pueda llegar a dicha meta</t>
  </si>
  <si>
    <t>Desarrollo de estrategias medio ambientales con los diferentes actores del mercado de Bazurto incluyendo a los moradores de los barrios aledaños y empresas prestadoras del servicio de aseo.</t>
  </si>
  <si>
    <t>5.Posibilidad de pérdida Reputacional por la falta de seguimiento y control de los compromisos adquiridos en el desarrollo de los operativos debido al poco personal asignado para las labores operativas</t>
  </si>
  <si>
    <t>5.Asesor de despacho para Asuntos de Mercados Verificar el cumplimiento y el seguimiento a las actividades desarrolladas por medio de los operativos para el desarrollo de los compromisos adquiridos Seguimiento mensual</t>
  </si>
  <si>
    <t>Se proyecta tres estrategias medio ambintales para trabajar en la anualidad correspondiente a 2023, los cuales se vienen realizando continuamente e ininterrumpidamente</t>
  </si>
  <si>
    <t xml:space="preserve">Capacitación como ampliación de cobertura y manejo integral de los residuos sólidos en la plaza pública del mercado de Bazurto  </t>
  </si>
  <si>
    <t>6.Posibilidad de pérdida Reputacional Por la falta de herramientas y elementos de seguridad y salud del  personal para el desarrollo de los operativos ambientales debido a las condiciones de insalubridad y contaminacion de las zonas intervenidas
7.Posibilidad de pérdida Reputacional Por falta de herramientas para el desarrollo del cronograma de mantenimiento debido a los bajos recursos presupuestales  y malas condiciones de infraestructura de los mercados publicos</t>
  </si>
  <si>
    <t>6.Asesor de despacho para Asuntos de Mercados Verificar el cumplimiento y el seguimiento a las actividades desarrolladas en  los operativos ambientales para mejorar las condiciones de salubridad y descontaminacion de zonas intervenidas Seguimiento mensual. 
7.Asesor de despacho para Asuntos de Mercados Verificar el cumplimiento de herramientas planificadas para el seguimiento del cronograma de mantenimiento de la infraestructura de los mercados publicos  con sus respectivas apropiaciones presupuestales  para el logro del objetivo  seguimiento mensual</t>
  </si>
  <si>
    <t>Se han realizado 183 capacitaciones a corte de 31 de marzo de 2023</t>
  </si>
  <si>
    <t>Se han realizado 100 nuevas capacitaciones a corte de junio 30</t>
  </si>
  <si>
    <t>AVANCE PROGRMA SISTEMA DE MERCADOS PUBLICOS</t>
  </si>
  <si>
    <t>AVANCE PROYECTO  Fortalecimiento del sistema integrado de mercados públicos mediante el desarrollo de actividades y/o actuaciones administrativas, operativas, jurídicas, contractuales y ambientales en el Distrito de Cartagena de Indias</t>
  </si>
  <si>
    <t>TURISMO, MOTOR DE REACTIVACIÓN ECONÓMICA PARA CARATGENA DE INDIAS</t>
  </si>
  <si>
    <t>Número de visitantes que llegan a la ciudad de Cartagena de Indias</t>
  </si>
  <si>
    <t xml:space="preserve">Mantener el número de visitantes que llegan a la ciudad de Cartagena de Indias </t>
  </si>
  <si>
    <t>Mantener el número de visitantes que llegan a la ciudad de Cartagena de Indias 3.207.999</t>
  </si>
  <si>
    <t>Visitantes</t>
  </si>
  <si>
    <t>PROMOCIÓN NACIONAL E INTERNACIONAL DE CARTAGENA DE INDIAS</t>
  </si>
  <si>
    <t>Número de visitantes llegando a Cartagena de Indias por vía aérea, marítima y terrestre</t>
  </si>
  <si>
    <t>Mantener el número de visitantes en 3.207.999 llegando a Cartagena por vía aérea, marítima y terrestre</t>
  </si>
  <si>
    <t xml:space="preserve">SERVICIO </t>
  </si>
  <si>
    <t>Servicio de circuito turístico (3502049)</t>
  </si>
  <si>
    <t>Servicio al ciudadano</t>
  </si>
  <si>
    <t>Actualmente no se encuentra incluidos dentro del Modelo de Operación por Procesos de la Alcaldia de Cartagena.</t>
  </si>
  <si>
    <t>CONSOLIDACIÓN DE LA PROMOCIÓN NACIONAL E INTERNACIONAL DE CARTAGENA DE INDIAS</t>
  </si>
  <si>
    <t xml:space="preserve">
Logística para el desarrollo de Networking/ Workshops locales con el fin de dar a conocer las experiencias del destino
</t>
  </si>
  <si>
    <t xml:space="preserve">network
</t>
  </si>
  <si>
    <t>CORPOTURISMO</t>
  </si>
  <si>
    <t>NATALIA BOHÓRQUEZ CASTILLA</t>
  </si>
  <si>
    <t>Recursos Propios - ICLD</t>
  </si>
  <si>
    <t>2.3.3502.0200.2021130010205</t>
  </si>
  <si>
    <t>Por manual de contratación CTCI</t>
  </si>
  <si>
    <t xml:space="preserve">Directo
</t>
  </si>
  <si>
    <t>CONVENIO INTERADMINISTRATIVO SEC. GENERAL - CORPOTURISMO</t>
  </si>
  <si>
    <t xml:space="preserve">NOTA: EL CONVENIO INTERADMINISTRATIVO ENTRE SEC. GENERAL Y CORPOTURISMO SE FIRMÓ 5 DE ABRIL DE 2023, Y ESTA EN PROCESO DE PERFECCIONAMIENTO. LAS ACCIONES ANTES DE ESTA FECHA CORRESPONDEN A GESTIÓN Y RECURSOS PROPIOS DE LA ENTIDAD.
PASAJEROS VÍA AEREA: 
ENERO: 299,168
FEBRERO: 261,285
MARZO:  Para efectos de este reporte, los datos de MARZO se daran tan pronto se cuente con la información, teniendo en cuenta que a la fecha de solicitud de este plan de acción, no se ha recibido esta información.
FUENTE: SACSA
PASAJEROS VIA MARITIMA (CRUCEROS - NO. PASAJEROS A BORDO):
ENERO: 70,227
FEBRERO: 51,047
MARZO: 56,300
FUENTE: SPRC
PARTICIPACIÓN EN EVENTOS DE PROMOCIÓN DE DESTINO: 
ENERO:
1. Participación en FITUR 2023
2. Press Trip Brasil
FEBRERO: 
1. Vitrina Turistica ANATO 2023
 Evidencia RRSS (seguidores):
Instagram (@corpoturismoctg): Teniendo en cuenta que la cuenta inicial fue hackeada, la información a compartir corresponde a los nuevos seguidores de la cuenta: 1.115 seguidores
- Twitter (@CorpoturismoCTG): 21.755 seguidores
- Facebook (Turismo Cartagena de Indias): 19.100 seguidores
GESTIÓN DE PRODUCTOS: 
ENERO: 
1. Experiencia siembre de corales con el Consejo Comunitario de Santa Ana.
FEBRERO: 
1. Levantamiento de experiencias en turismo desde los saberes ancestrales
2. Visita preparatoria para definir líderes comunitarios que asistirán a la vitrina para promocionar sus productos de turismo comunitario 
3. Participación de 9 líderes (Boquilla (2), Ararca, Santa Ana, Playa Blanca, Orika, Tierra Bomba, Punta Arena y Bocachica) con enfoque de turismo comunitario para ir a la misión de aprendizaje ANATO 2023
4. Charlas de Imperdibles Cartagena de Indias ANATO  2023
5. Visita de reconocimiento al nuevo parque temático que tendrá próximamente la ciudad de Cartagena de Indias: “Caribe Aventura”.
6. Construcción del portafolio de Imperdibles Semana Santa 2023 para la promoción de la oferta en turismo enfocada en 4 áreas: turismo religioso, turismo de bienestar y espiritualidad, turismo gastronómico y turismo náutico.
MARZO
1. Visita de reconocimiento, en compañía de la Fundación Santo Domingo, a la comunidad de Ararca para reconocer el producto de turismo de naturaleza que está participando dentro del plan de trabajo de Barú 2030
2. Visita de reconocimiento al primer emprendimiento turístico de la Comunidad de Caño del Oro, en compañía de la Representante Legal del Consejo Comunitario y directivos de la Universidad Los Libertadores.
3. Organización de evento Ruta de Sabores semana santa 
</t>
  </si>
  <si>
    <t>1. Workshop Internacional: De la historia a la experiencia, desarrollo de productos turísticos culturales en Cartagena.</t>
  </si>
  <si>
    <r>
      <rPr>
        <b/>
        <u/>
        <sz val="11"/>
        <color theme="1"/>
        <rFont val="Calibri"/>
        <family val="2"/>
        <scheme val="minor"/>
      </rPr>
      <t>PASAJEROS VÍA AEREA:</t>
    </r>
    <r>
      <rPr>
        <sz val="11"/>
        <color theme="1"/>
        <rFont val="Calibri"/>
        <family val="2"/>
        <scheme val="minor"/>
      </rPr>
      <t xml:space="preserve"> 
JULIO: 275,663
AGOSTO: 272,624
SEPTIEMBRE:  Para efectos de este reporte, los datos de SEPTIEMBRE se daran tan pronto se cuente con la información, teniendo en cuenta que a la fecha de solicitud de este plan de acción, no se ha recibido esta información.
FUENTE: SACSA
</t>
    </r>
    <r>
      <rPr>
        <b/>
        <u/>
        <sz val="11"/>
        <color theme="1"/>
        <rFont val="Calibri"/>
        <family val="2"/>
        <scheme val="minor"/>
      </rPr>
      <t xml:space="preserve">
PASAJEROS VIA MARITIMA (CRUCEROS - NO. PASAJEROS A BORDO):
</t>
    </r>
    <r>
      <rPr>
        <sz val="11"/>
        <color theme="1"/>
        <rFont val="Calibri"/>
        <family val="2"/>
        <scheme val="minor"/>
      </rPr>
      <t xml:space="preserve">JULIO: 0
AGOSTO: 0
SEPTIEMBRE: 4,045
FUENTE: SPRC
</t>
    </r>
    <r>
      <rPr>
        <b/>
        <u/>
        <sz val="11"/>
        <color theme="1"/>
        <rFont val="Calibri"/>
        <family val="2"/>
        <scheme val="minor"/>
      </rPr>
      <t xml:space="preserve">Evidencia RRSS (seguidores) </t>
    </r>
    <r>
      <rPr>
        <sz val="11"/>
        <color theme="1"/>
        <rFont val="Calibri"/>
        <family val="2"/>
        <scheme val="minor"/>
      </rPr>
      <t xml:space="preserve">
- Instagram (@corpoturismoctg): Teniendo en cuenta que la cuenta inicial fue hackeada en agosto 2022, la información a compartir corresponde a los nuevos seguidores de la cuenta: 2.066 seguidores
- Twitter (@CorpoturismoCTG): 21.766 seguidores
- Facebook (Turismo Cartagena de Indias): 19.120 seguidores
</t>
    </r>
    <r>
      <rPr>
        <b/>
        <u/>
        <sz val="11"/>
        <color theme="1"/>
        <rFont val="Calibri"/>
        <family val="2"/>
        <scheme val="minor"/>
      </rPr>
      <t>GESTIÓN DE PRODUCTOS:</t>
    </r>
    <r>
      <rPr>
        <sz val="11"/>
        <color theme="1"/>
        <rFont val="Calibri"/>
        <family val="2"/>
        <scheme val="minor"/>
      </rPr>
      <t xml:space="preserve"> 
</t>
    </r>
    <r>
      <rPr>
        <b/>
        <sz val="11"/>
        <color theme="1"/>
        <rFont val="Calibri"/>
        <family val="2"/>
        <scheme val="minor"/>
      </rPr>
      <t>JULIO:</t>
    </r>
    <r>
      <rPr>
        <sz val="11"/>
        <color theme="1"/>
        <rFont val="Calibri"/>
        <family val="2"/>
        <scheme val="minor"/>
      </rPr>
      <t xml:space="preserve">
1. Reconocimiento de Experiencia náutica ACUABUS
2. Reconocimiento de Pontezuela
</t>
    </r>
    <r>
      <rPr>
        <b/>
        <sz val="11"/>
        <color theme="1"/>
        <rFont val="Calibri"/>
        <family val="2"/>
        <scheme val="minor"/>
      </rPr>
      <t>AGOSTO:</t>
    </r>
    <r>
      <rPr>
        <sz val="11"/>
        <color theme="1"/>
        <rFont val="Calibri"/>
        <family val="2"/>
        <scheme val="minor"/>
      </rPr>
      <t xml:space="preserve">
1. Reconocimiento del parque temático caribe aventura.
2. Reconocimiento de experiencia cooking class con Cartagena Cooking School. 
3. Visita de reconocimiento de experiencia gastronómica de Sambal 
4. Visita de reconocimiento de experiencia de cata de vinos y licores regionales. Badrán es una cava de vinos con presentaciones del viejo y nuevo mundo. 
5. Desarrollo del encuentro de turismo cultural sostenible Gabo, Jaspe y practicas tradiciones. 
</t>
    </r>
  </si>
  <si>
    <r>
      <rPr>
        <b/>
        <u/>
        <sz val="11"/>
        <color theme="1"/>
        <rFont val="Calibri"/>
        <family val="2"/>
        <scheme val="minor"/>
      </rPr>
      <t>PASAJEROS VÍA AEREA:</t>
    </r>
    <r>
      <rPr>
        <sz val="11"/>
        <color theme="1"/>
        <rFont val="Calibri"/>
        <family val="2"/>
        <scheme val="minor"/>
      </rPr>
      <t xml:space="preserve"> 
SEPTIEMBRE: Se reportan datos del mes de septiembre segun compromiso del anterior reporte 244,600
OCTUBRE: 239,761
NOVIEMBRE: 270,606
DICIEMBRE:  137,038 Para efectos de este reporte, los datos de DICIEMBRE se daran a corte de 15 de diciembre.
FUENTE: SACSA
</t>
    </r>
    <r>
      <rPr>
        <b/>
        <u/>
        <sz val="11"/>
        <color theme="1"/>
        <rFont val="Calibri"/>
        <family val="2"/>
        <scheme val="minor"/>
      </rPr>
      <t xml:space="preserve">
PASAJEROS VIA MARITIMA (CRUCEROS - NO. PASAJEROS A BORDO):
SEPTIEMBRE: Se reportan datos del mes de septiembre segun compromiso del anterior reporte 0.
OCTUBRE: 15,624
NOVIEMBRE: 48,031
DICIEMBRE:  56,414 Para efectos de este reporte, los datos de DICIEMBRE se daran a corte de 15 de diciembre.</t>
    </r>
    <r>
      <rPr>
        <sz val="11"/>
        <color theme="1"/>
        <rFont val="Calibri"/>
        <family val="2"/>
        <scheme val="minor"/>
      </rPr>
      <t xml:space="preserve">
FUENTE: SPRC
Evidencia RRSS (seguidores) 
Instagram (@corpoturismoctg): Teniendo en cuenta que la cuenta inicial fue hackeada en agosto 2022, la información a compartir corresponde a los nuevos seguidores de la cuenta: 2.688 seguidores.
Twitter (@CorpoturismoCTG): 21.816 seguidores
Facebook (Turismo Cartagena de Indias): Más de 19 mil seguidores y más de 17 mil "likes"
</t>
    </r>
    <r>
      <rPr>
        <b/>
        <u/>
        <sz val="11"/>
        <color theme="1"/>
        <rFont val="Calibri"/>
        <family val="2"/>
        <scheme val="minor"/>
      </rPr>
      <t>GESTIÓN DE PRODUCTOS:</t>
    </r>
    <r>
      <rPr>
        <sz val="11"/>
        <color theme="1"/>
        <rFont val="Calibri"/>
        <family val="2"/>
        <scheme val="minor"/>
      </rPr>
      <t xml:space="preserve"> 
SEPTIEMBRE</t>
    </r>
    <r>
      <rPr>
        <b/>
        <sz val="11"/>
        <color theme="1"/>
        <rFont val="Calibri"/>
        <family val="2"/>
        <scheme val="minor"/>
      </rPr>
      <t xml:space="preserve">:
</t>
    </r>
    <r>
      <rPr>
        <sz val="11"/>
        <color theme="1"/>
        <rFont val="Calibri"/>
        <family val="2"/>
        <scheme val="minor"/>
      </rPr>
      <t>1. Levantamiento de portafolio de Amor y Amistad
2. Visita de reconocimiento a Coralina Island Hotel 
3. Visita de reconocimiento segmento Náutico
4. Visita de reconocimiento a la iniciativa Rutas por Bolívar: San Pedro Consolado
5. Visita de reconocimiento a la iniciativa Rutas por Bolívar: San Juan Nepomuceno
6. Visita de reconocimiento al X Festival de Maracas de Pontezuela
7. reconocimiento saju
8. reconocimiento salsa by locals beyond the wall
9. Workshops exclusivos de Cartagena de Indias Medellín, Bogotá y Lima
10. Delta Vacations University -  Minneapolis (USA) - Corpoturismo, Cotelco Cartagena y Bolívar y SACSA
OCTUBRE</t>
    </r>
    <r>
      <rPr>
        <b/>
        <sz val="11"/>
        <color theme="1"/>
        <rFont val="Calibri"/>
        <family val="2"/>
        <scheme val="minor"/>
      </rPr>
      <t xml:space="preserve">:
1. Reconocimiento de producto Hotel Isla bela
2. Reconocimiento oferta Palenque
3. Reconocimiento atardecer boquillero
4. Reconocimiento oferta Tierra Bomba Beach
5. Reconocimiento establecimiento gastronomico arrabal Getsemani
6. Reconocimiento experiencia gastronomica Bony JR Getsemani
7. Reconocimiento experiencia photo tour
8. Reconocimiento experiencia ciudad reptiliana
9. Colombia Travel Expo
10. Media Maraton de Cartagena
11. FestiGuitarras
12. Acciones marketing digital
</t>
    </r>
    <r>
      <rPr>
        <sz val="11"/>
        <color theme="1"/>
        <rFont val="Calibri"/>
        <family val="2"/>
        <scheme val="minor"/>
      </rPr>
      <t xml:space="preserve">
NOVIEMBRE:
1. Gira Comercial de USA en Colombia
2. Acciones marketing digital
3. Lanzamiento del portal de experiencias: Página web Cartagena de Indias 
4. Reconocimiento de producto Cocoliso Resort
5. Reconocimiento del Hotel OSH 
6. Reconocimiento de Café el depósito
7. Reconocimiento nuevas experiencias en seven times
8. Reconocimiento de la Cervecería Cartagena
9. Circuito de experiencias Centro Histórico
DICIEMBRE:
1. Cata de café en mirador 
2. Participación en USTOA Annual Conference &amp; Marketplace
3. Acciones de Marketing Digital
4. Acción BTL en el marco de la estrategia “Abraza Tu Plaza” dentro del campaña de destino de turismo responsable
META PROYECTO: 
NETWORKING/WORKSHOPS
1. FORO TURISMO CULTURAL SOSTENIBLE. SEP
2. ENCUENTRO DE TURISMO COMUNITARIO, RESPONSABLE Y SOSTENIBLE – TRANSFORMACIÓN SOCIOECONÓMICA DE LAS COMUNIDADES
DESARROLLO DE FERIAS:
1. DESARROLLO DE FERIAS - ABRAZA TU PLAZA. DIC
DESARROLLO DEL DÍA MUNDIAL DEL TURISMO.
PAUTA PAGA PARA EL POSICIONAMIENTO DE CARTAGENA:
1. Campaña “El Tiempo LOE”
2. Cyber Days
3. Cartagena Capital Histórica del Caribe OCT
4. Campaña Awareness Always On
5. Press Trip Américas  NOV
7. Pauta paga Expedia DIC
8. Acción BTL “Abraza Tu Plaza” DIC
ACCIONES DE PROMOCIÓN EVENTOS DE CIUDAD:
1. Wedding Dreams &amp; Forum SEP
2. Congreso Nacional de ACODRES SEP BO30
3. Media Maratón del MarSEP
4. Festiguitarras OCT
5. Mundial de Velas NOV
6. Fiestas de la Independencia del 11 de noviembre de Cartagena NOV
7. Lanzamiento portal web experiencias de destino NOV
MATERIAL PROMOCIONAL 
META PROYECTO: El contratista procedió a realizar la primera entrega que contiene: 150 AGENDAS CON ESFERO ARGOLLADAS, 220 TAGS MALETAS,1000, IMANES PARA NEVERA,100 SOPORTE PARA CELULARES,1000 MANILLAS BORDADAS, 100 GORRAS IMPRESAS DTF, 6 LAMAS PUBLICITARIA, 80 PARAGUAS IMPRESOS DTF, 500 LAPICEROS TOUCH, 200 TERMOS METALICOS NEON,120 ABANICOS EN TELA,160 PINES CON TARJETAS. Un segundo envío que contiene 200 BOLSAS DE YUTE a tamaño 36*27.  Con lo anterior se dio cumplimiento a todo lo exigido en el contrato y antes de finalizar los tiempos exigidos en el mismo.
</t>
    </r>
  </si>
  <si>
    <t>Logística para el desarrollo de ferias de servicios para la promoción de las experiencias del destino</t>
  </si>
  <si>
    <t>ferias</t>
  </si>
  <si>
    <t>Lanzamiento de temporada turistica Mitad de año 2023.</t>
  </si>
  <si>
    <t>Logística para el desarrollo del día Mundial del turismo</t>
  </si>
  <si>
    <t>evento dia mundial turismo</t>
  </si>
  <si>
    <t>Diseño y producción de Material promocional de destino</t>
  </si>
  <si>
    <t>Impresos</t>
  </si>
  <si>
    <t>Acciones de promoción de Cartagena de Indias en el marco de eventos de ciudad.</t>
  </si>
  <si>
    <t>Acciones de promoción de eventos</t>
  </si>
  <si>
    <t>Pauta paga para el posicionamiento de Cartagena de Indias como destino de turismo a nivel local, nacional e internacional.</t>
  </si>
  <si>
    <t>pautas pagas para posicionamiento</t>
  </si>
  <si>
    <t xml:space="preserve">Licitación privada
</t>
  </si>
  <si>
    <t>AVANCE PROGRAMA PROMOCIÓN NACIONAL E INTERNACIONAL DE CARTAGENA DE INDIAS</t>
  </si>
  <si>
    <t>AVANCE PROYECTO  CONSOLIDACIÓN DE LA PROMOCIÓN NACIONAL E INTERNACIONAL DE CARTAGENA DE INDIAS</t>
  </si>
  <si>
    <t>CONECTIVIDAD</t>
  </si>
  <si>
    <t>Número de rutas aéreas conectando directamente a Cartagena de Indias con otros destinos nacionales e internacionales</t>
  </si>
  <si>
    <t>18 rutas aéreas</t>
  </si>
  <si>
    <t>Mantener 18 rutas aéreas conectada directamente a Cartagena</t>
  </si>
  <si>
    <t>Servicio de apoyo financiero para la promoción turística nacional e internacional (3502037)</t>
  </si>
  <si>
    <t>CONSOLIDACIÓN DE LA CONECTIVIDAD PARA CARTAGENA DE INDIAS</t>
  </si>
  <si>
    <t>Campañas de pauta paga y acciones comerciales con aerolíneas</t>
  </si>
  <si>
    <t>pautas pagas con aerolineas</t>
  </si>
  <si>
    <t>2.3.3502.0200.2021130010204</t>
  </si>
  <si>
    <t>NOTA: EL CONVENIO INTERADMINISTRATIVO ENTRE SEC. GENERAL Y CORPOTURISMO SE FIRMÓ 5 DE ABRIL DE 2023, Y ESTA EN PROCESO DE PERFECCIONAMIENTO. LAS ACCIONES ANTES DE ESTA FECHA CORRESPONDEN A GESTIÓN Y RECURSOS PROPIOS DE LA ENTIDAD.
SACSA REPORTA CONEXIÓN DIRECTA CON LOS SIGUIENTES DESTINOS PARA EL PRIMER TRIMESTRE DEL AÑO 2023:
NACIONAL: 6 INTERNACIONAL: 12
NOTA: 27 de febrero, VIVA AIR anuncia la suspensión de sus operaciones.
PARTICIPACIÓN EN EVENTOS DE CONECTIVIDAD:
ENERO
Misión comercial con aerolíneas en Europa
FEBRERO: 
Evento protocolario anuncio nueva ruta Cartagena-Guayaquil con la aerolínea Avianca.
MARZO: 
Participación En Routes Americas</t>
  </si>
  <si>
    <r>
      <rPr>
        <b/>
        <sz val="11"/>
        <color theme="1"/>
        <rFont val="Calibri"/>
        <family val="2"/>
        <scheme val="minor"/>
      </rPr>
      <t xml:space="preserve"> Misión Comercial con Aerolíneas en Norteamérica</t>
    </r>
    <r>
      <rPr>
        <sz val="11"/>
        <color theme="1"/>
        <rFont val="Calibri"/>
        <family val="2"/>
        <scheme val="minor"/>
      </rPr>
      <t xml:space="preserve">: trabajo conjunto entre Corpoturismo, Cotelco, SACSA y Procolombia, para llevar a cabo la misión comercial de promoción de destino en México y Estados Unidos con el fin de robustecer la conectividad aérea desde y hacia Cartagena de Indias, capital histórica del Caribe.
</t>
    </r>
  </si>
  <si>
    <r>
      <rPr>
        <b/>
        <sz val="11"/>
        <color theme="1"/>
        <rFont val="Calibri"/>
        <family val="2"/>
        <scheme val="minor"/>
      </rPr>
      <t xml:space="preserve">JULIO:
1. </t>
    </r>
    <r>
      <rPr>
        <sz val="11"/>
        <color theme="1"/>
        <rFont val="Calibri"/>
        <family val="2"/>
        <scheme val="minor"/>
      </rPr>
      <t xml:space="preserve">Plan de marketing nueva ruta Cartagena-Zurich con la aerolínea Edelweiss.
</t>
    </r>
    <r>
      <rPr>
        <b/>
        <sz val="11"/>
        <color theme="1"/>
        <rFont val="Calibri"/>
        <family val="2"/>
        <scheme val="minor"/>
      </rPr>
      <t>AGOSTO:
1. Conectividad doméstica</t>
    </r>
    <r>
      <rPr>
        <sz val="11"/>
        <color theme="1"/>
        <rFont val="Calibri"/>
        <family val="2"/>
        <scheme val="minor"/>
      </rPr>
      <t xml:space="preserve"> : La aerolínea CLIC (antes conocida como EasyFly) anunció las nuevas rutasBogotá-Cartagena iniciando operaciones el 18 de agosto con 2 frecuencias semanales y la ruta Bucaramanga-Cartagena para inicio de operaciones con 7 frecuencias semanales el 15 de diciembre. Por su parte, Wingo anunció su nueva ruta Medellín-Cartagena para inicio de operaciones el 29 oct. con 4 frecuencias semanales. 
2</t>
    </r>
    <r>
      <rPr>
        <b/>
        <sz val="11"/>
        <color theme="1"/>
        <rFont val="Calibri"/>
        <family val="2"/>
        <scheme val="minor"/>
      </rPr>
      <t xml:space="preserve">. Conectividad internacional: </t>
    </r>
    <r>
      <rPr>
        <sz val="11"/>
        <color theme="1"/>
        <rFont val="Calibri"/>
        <family val="2"/>
        <scheme val="minor"/>
      </rPr>
      <t xml:space="preserve"> El 07 de diciembre JetSmart inicia operaciones con 3 frecuencias semanales en la ruta Lima-Cartagena; American Airlines a partir del 20 de diciembre aumenta 1 frecuencia para un total de 3 frecuencias diarias en la ruta Miami-Cartagena y Delta Airlines a partir del 22 diciembre la ruta Atlanta-Cartagena. Por otra parte, KLM anunció que a partir del 29 oct. cambiará la aeronave que realiza la ruta directa hacia Amsterdam por un dreamliner incrementando en un 16% su capacidad de pasajeros. Esta aeronave se caracteriza por un consumo 20% menos de combustible y está equipada con la nueva silla World Business Class ofreciendo más espacio y comodidad.</t>
    </r>
  </si>
  <si>
    <r>
      <rPr>
        <b/>
        <sz val="11"/>
        <color theme="1"/>
        <rFont val="Calibri"/>
        <family val="2"/>
        <scheme val="minor"/>
      </rPr>
      <t xml:space="preserve">META PRODUCTO: 
RUTAS NACIONALES: 6
RUTAS INTERNACIONALES: 13 
TOTAL RUTAS: 18
SEPTIEMBRE: </t>
    </r>
    <r>
      <rPr>
        <sz val="11"/>
        <color theme="1"/>
        <rFont val="Calibri"/>
        <family val="2"/>
        <scheme val="minor"/>
      </rPr>
      <t xml:space="preserve">
1. Press trip aerolínea Edelweiss
2. Reunión seguimiento participación World Routes
</t>
    </r>
    <r>
      <rPr>
        <b/>
        <sz val="11"/>
        <color theme="1"/>
        <rFont val="Calibri"/>
        <family val="2"/>
        <scheme val="minor"/>
      </rPr>
      <t>OCTUBRE:</t>
    </r>
    <r>
      <rPr>
        <sz val="11"/>
        <color theme="1"/>
        <rFont val="Calibri"/>
        <family val="2"/>
        <scheme val="minor"/>
      </rPr>
      <t xml:space="preserve">
1. World Routes
</t>
    </r>
    <r>
      <rPr>
        <b/>
        <sz val="11"/>
        <color theme="1"/>
        <rFont val="Calibri"/>
        <family val="2"/>
        <scheme val="minor"/>
      </rPr>
      <t>NOVIEMBRE:</t>
    </r>
    <r>
      <rPr>
        <sz val="11"/>
        <color theme="1"/>
        <rFont val="Calibri"/>
        <family val="2"/>
        <scheme val="minor"/>
      </rPr>
      <t xml:space="preserve">
1. Reunión preparatoria vuelo inaugural JetSmart en la ruta Lima-Cartagena
2. Encuentro con directivos de la aerolínea Edelweiss
3. Evento protocolario vuelo inaugural ruta Cartagena-Zúrich aerolínea Edelweiss
</t>
    </r>
    <r>
      <rPr>
        <b/>
        <sz val="11"/>
        <color theme="1"/>
        <rFont val="Calibri"/>
        <family val="2"/>
        <scheme val="minor"/>
      </rPr>
      <t xml:space="preserve">DICIEMBRE: </t>
    </r>
    <r>
      <rPr>
        <sz val="11"/>
        <color theme="1"/>
        <rFont val="Calibri"/>
        <family val="2"/>
        <scheme val="minor"/>
      </rPr>
      <t xml:space="preserve">
1. Evento protocolario vuelo inaugural Lima-Cartagena de la aerolínea Jet Smart
</t>
    </r>
    <r>
      <rPr>
        <b/>
        <sz val="11"/>
        <color theme="1"/>
        <rFont val="Calibri"/>
        <family val="2"/>
        <scheme val="minor"/>
      </rPr>
      <t xml:space="preserve">META PROYECTO: 
</t>
    </r>
    <r>
      <rPr>
        <sz val="11"/>
        <color theme="1"/>
        <rFont val="Calibri"/>
        <family val="2"/>
        <scheme val="minor"/>
      </rPr>
      <t xml:space="preserve">
PAUTA PAGA Y ACCIONES COMERCIALES CON AEROLÍNEAS:
1. Campaña con la aerolínea Edelweiss
2. Campaña con la aerolínea Delta Airlines</t>
    </r>
  </si>
  <si>
    <t>AVANCE PROGRAMA CONECTIVIDAD</t>
  </si>
  <si>
    <t>AVANCE PROYECTO  CONSOLIDACIÓN DE LA CONECTIVIDAD PARA CARTAGENA DE INDIAS</t>
  </si>
  <si>
    <t>TURISMO COMPETITIVIO Y SOSTENIBLE</t>
  </si>
  <si>
    <t>Numero de Zonas turísticas Ordenadas</t>
  </si>
  <si>
    <t>Mantener 4 zonas turísticas ordenadas</t>
  </si>
  <si>
    <t>DESARROLLO DEL TURISMO COMPETITIVO Y SOSTENIBLE PARA CARTAGENA DE INDIAS</t>
  </si>
  <si>
    <t xml:space="preserve">Consultoría para la elaboración del plan turístico y de ordenamiento de la Zona Insular de Cartagena de Indias
</t>
  </si>
  <si>
    <t xml:space="preserve">consultoria </t>
  </si>
  <si>
    <t>2.3.3502.0200.2021130010203</t>
  </si>
  <si>
    <t xml:space="preserve">NOTA: EL CONVENIO INTERADMINISTRATIVO ENTRE SEC. GENERAL Y CORPOTURISMO SE FIRMÓ 5 DE ABRIL DE 2023, Y ESTA EN PROCESO DE PERFECCIONAMIENTO. LAS ACCIONES ANTES DE ESTA FECHA CORRESPONDEN A GESTIÓN Y RECURSOS PROPIOS DE LA ENTIDAD.
CONSOLIDADO ZONAS TURISTICAS ORDENADAS 2020 - 2022:
iloto reapertura de playas bioseguras en zona insular (2020)
Corredores cruceros (En el marco de la reapertura 2021)
Corredores Centro Histórico temporada alta diciembre - enero 2022
Corredores Centro Histórico temporada Semana Santa 2022 (Abril)
Levantamiento de la oferta y plan turistico la boquilla (diciembre 2022)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ACTUALIZACIÓN PRESUPUESTO.
4. CASA GABO: EN FORMULACIÓN
5. EMBARCADERO PLAYA BLANCA: EN FORMULACIÓN.
</t>
  </si>
  <si>
    <t xml:space="preserve">En fase de planeacion, en contratacion interna por parte de la corporacion. </t>
  </si>
  <si>
    <t>META PROYECTO: En fase de Perfeccionamiento de los contratos.</t>
  </si>
  <si>
    <r>
      <rPr>
        <b/>
        <sz val="11"/>
        <color theme="1"/>
        <rFont val="Calibri"/>
        <family val="2"/>
        <scheme val="minor"/>
      </rPr>
      <t>META PROYECTO:</t>
    </r>
    <r>
      <rPr>
        <sz val="11"/>
        <color theme="1"/>
        <rFont val="Calibri"/>
        <family val="2"/>
        <scheme val="minor"/>
      </rPr>
      <t xml:space="preserve"> 
1. CONSULTORÍA ZONA INSULAR: Entregables completados en su totalidad - evidenciado en cada carpeta. 
2. CONSULTORÍA SEGMENTO NAUTICO: Entregables completados en su totalidad - evidenciado en cada carpeta.
3. CONSULTORIA BOQUILLA FASE II: Entregables completados en su totalidad - evidenciado en cada carpeta.</t>
    </r>
  </si>
  <si>
    <t>Consultoría para la elaboración del plan turístico y de ordenamiento del segmento náutico de Cartagena de Indias</t>
  </si>
  <si>
    <t>Consultoría para la elaboración del plan turístico y de ordenamiento de la Boquilla - Fase II</t>
  </si>
  <si>
    <t>Número de Centros de atención turística funcionando</t>
  </si>
  <si>
    <t>Mantener en funcionamiento 5 centros de atención turística</t>
  </si>
  <si>
    <t>Diseño y producción de Material promocional para la atención de turistas a través de los Centros de Atención al Turista (CAT)</t>
  </si>
  <si>
    <t>producción de material</t>
  </si>
  <si>
    <t>"NOTA: EL CONVENIO INTERADMINISTRATIVO ENTRE SEC. GENERAL Y CORPOTURISMO SE FIRMÓ 5 DE ABRIL DE 2023, Y ESTA EN PROCESO DE PERFECCIONAMIENTO. LAS ACCIONES ANTES DE ESTA FECHA CORRESPONDEN A GESTIÓN Y RECURSOS PROPIOS DE LA ENTIDAD.
A CORTE DE MARZO 2023, FUNCIONAN LOS CATS DE: AEROPUERTO RAFAEL NÚÑEZ, MUELLE DE LA BODEGUITA, BOCAGRANDE, PLAYA AZUL. EN ENERO SE RECIBIÓ 8 QUEJAS Y SE BRINDO ATENCIÓN A 1950 TURISTAS. EN FEBRERO SE RECIBIÓ 0 QUEJAS Y SE ATENDIERON 1440 TURISTAS.  EN MARZO SE RECIBIÓ 5 QUEJAS Y SE ATENDIERON 1,140 TURISTAS. 
NOTA: SE ACTIVA ESPACIO PQRS EN LA PAGINA WEB CARTAGENADEINDIAS.TRAVEL.</t>
  </si>
  <si>
    <t xml:space="preserve">META PRODUCTO: En 0 para este trimestre. 
META PROYECTO: Contratado y en ejecución - 25 Julio. </t>
  </si>
  <si>
    <r>
      <rPr>
        <b/>
        <sz val="11"/>
        <color theme="1"/>
        <rFont val="Calibri"/>
        <family val="2"/>
        <scheme val="minor"/>
      </rPr>
      <t xml:space="preserve">META PRODUCTO: </t>
    </r>
    <r>
      <rPr>
        <sz val="11"/>
        <color theme="1"/>
        <rFont val="Calibri"/>
        <family val="2"/>
        <scheme val="minor"/>
      </rPr>
      <t xml:space="preserve">En 0 para este trimestre. 
</t>
    </r>
    <r>
      <rPr>
        <b/>
        <sz val="11"/>
        <color theme="1"/>
        <rFont val="Calibri"/>
        <family val="2"/>
        <scheme val="minor"/>
      </rPr>
      <t xml:space="preserve">META PROYECTO: </t>
    </r>
    <r>
      <rPr>
        <sz val="11"/>
        <color theme="1"/>
        <rFont val="Calibri"/>
        <family val="2"/>
        <scheme val="minor"/>
      </rPr>
      <t xml:space="preserve"> El contratista  hace envío que contiene las 15 CARTILLAS DE MAPAS a tamaño 47*32 y 100 hojas cada una. Con lo anterior el material fue suminoistrado para los diferentes centros de atencion del turista para su atención. </t>
    </r>
  </si>
  <si>
    <t>Número de Puntos de Información Turística funcionando</t>
  </si>
  <si>
    <t>Mantener en funcionamiento 3 puntos de información turística</t>
  </si>
  <si>
    <t xml:space="preserve">Consultoría para la elaboración de diagnóstico de Cartagena como Destino Turístico Inteligente
</t>
  </si>
  <si>
    <t xml:space="preserve">Consultoria
</t>
  </si>
  <si>
    <t>"NOTA: EL CONVENIO INTERADMINISTRATIVO ENTRE SEC. GENERAL Y CORPOTURISMO SE FIRMÓ 5 DE ABRIL DE 2023, Y ESTA EN PROCESO DE PERFECCIONAMIENTO. LAS ACCIONES ANTES DE ESTA FECHA CORRESPONDEN A GESTIÓN Y RECURSOS PROPIOS DE LA ENTIDAD.
LOS PUNTOS DE INFORMACIIÓN TURISTICA SE ENCUENTRAN EN MANTENIMIENTO PREVENTIVO Y CORRECTIVO.</t>
  </si>
  <si>
    <t xml:space="preserve">Inicio de la consultoria DTI, se encuentra en etapa de Articulación con actores (Entidades Distritales, Empresarios, Gremios del sector) en donde se brindan espacios Formación y sensibilización en la metodología de Destinos Turísticos Inteligentes. </t>
  </si>
  <si>
    <t xml:space="preserve">META PROYECTO DTI:
1. Visita de 24 espacios de accesibilidad en la Ciudad. 
2. FOROS VIRTUALES: a) Conociendo experiencias Destinos Turisticos Inteligentes Iberoamerica. B) Turismo Seguro 360° Protegiendo destinos inteligentes. 
3. Articulacion estrategia DTI con: Plan de Ordenamiento Territorial; Oficina asesora Informatica,  Observatorio Bogotá. 
4. Informe de accesibilidad 24 espacios.
5. Construccions de bateria de Indicadores para el diagnostico del destino.
6. Boletin de avance DTI.
7. Diagnostico preliminar de Sostenibilidad. </t>
  </si>
  <si>
    <t xml:space="preserve">META PRODUCTO: 
Apertura de PIT´S: En el mes de diciembre se hace entrega de los puntos de información turisticas reparados para la atención adecuada de turistas y visitantes. 
1. Plaza de la Paz 
2. Muelle de la Bodeguita 
3. Aeropuerto 
4. Sociedad Portuaria (Proximo de aperturar)
META PROYECTO 
DTI: En el mes de diciembre finaliza el diagnostico de Cartagena como Destino Turistico Inteligente, a continuación se presentan los entregables: 
1. Charla Accesibilidad como factor decisivo de la calidad turística.
2. Charla Calidad Turística. 
3. Articulación DTI y Plan de Turismo. 
4. 1ER. CONGRESO IBEROAMERICANO DE DESTINOS TURÍSTICOS INTELIGENTES.
5. Co-creación de los componentes de la metodología de Destinos Turísticos Inteligentes.
6. Reunión directivos CTCI – Definición ejes de la metodología de Destinos Turísticos Inteligentes.
7. Firma del acuerdo de ciudad Cartagena como Destino Turístico Inteligente 24.
8. Documento maestro de la implementación de la estrategia: Cartagena DTI.
9. Socialización implementación de la estrategia: Cartagena DTI.
</t>
  </si>
  <si>
    <t>Desarrollo de estadísticas de turismo para el fortalecimiento del Sistema de Información Turística (SITCAR)</t>
  </si>
  <si>
    <t>Desarrollo estudio estadistico</t>
  </si>
  <si>
    <t xml:space="preserve">Se firma contrato de estadisticas, se encuentra en elaboracion  de los estudios estadisticos. </t>
  </si>
  <si>
    <t xml:space="preserve">META PROYECTO ESTADISTICAS: 
1. Realizacion de encuestas y consolidado del informe diagnostico. </t>
  </si>
  <si>
    <t xml:space="preserve">META PRODUCTO: 
Apertura de PIT´S:  En el mes de diciembre se hace entrega de los puntos de información turisticas reparados para la atención adecuada de turistas y visitantes. 
1. Plaza de la Paz 
2. Muelle de la Bodeguita 
3. Aeropuerto 
4. Sociedad Portuaria (Prox)
META PROYECTO
DESARROLLO ESTADISITCAS DE TURISMO: En el mes de noviembre se hace entrega de los siguientes informes estadisticos:
1. Informe indicadores de turismo mitad de año 2023.
2. Resumen ejecutivo – Indicadores de turismo en la semana de octubre 2023.
3. Informe estadístico de percepción – Temporada de receso y Temporada mediados de año.
4.  Sabana de Datos completa: 
https://app.powerbi.com/view?r=eyJrIjoiNTE1MDZmMWMtODRkZC00ZDczLWExN2EtMjdlY2I1ZjRjNjNjIiwidCI6IjNmMGQ1YTUyLTA2YWYtNGE1Yy04MjhhLWVlODZkOGUxZTZmZiJ9
</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</si>
  <si>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</si>
  <si>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</si>
  <si>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Servicio de educación informal en asuntos turísticos (3502045)</t>
  </si>
  <si>
    <t>Logística para desarrollo de programas de formación - expediciones de Colegios Amigos del Turismo</t>
  </si>
  <si>
    <t>expediciones con colegios amigos del turismo</t>
  </si>
  <si>
    <t>NOTA: EL CONVENIO INTERADMINISTRATIVO ENTRE SEC. GENERAL Y CORPOTURISMO SE FIRMÓ 5 DE ABRIL DE 2023, Y ESTA EN PROCESO DE PERFECCIONAMIENTO. LAS ACCIONES ANTES DE ESTA FECHA CORRESPONDEN A GESTIÓN Y RECURSOS PROPIOS DE LA ENTIDAD.
A continuación las acciones realizadas para el cumplimiento de la meta por mes reportado a corte de marzo: 
ENERO:
1. Taller de Interpretación Patrimonial: “Cartagena Antemural: de la escarpa al olvido”
Número de participantes: 10
MARZO: 
1. En el marco del PROYECTO INTERNACIONAL "PATRIMONIO Y TURISMO SOSTENIBLE, se realizó el Seminario web internacional. "Gestión de turismo sostenible en centros históricos". 
Número de participantes: 90.
2. Taller de Innovación
Número de participantes: 12 Prestadores de servicios turisticos.
TOTAL 1ER TRIMESTRE DE 2023: 112.</t>
  </si>
  <si>
    <r>
      <t xml:space="preserve">META PRODUCTO:
A continuación las acciones realizadas para el cumplimiento de la meta por mes reportado a corte de Agosto: 
</t>
    </r>
    <r>
      <rPr>
        <b/>
        <sz val="11"/>
        <color theme="1"/>
        <rFont val="Calibri"/>
        <family val="2"/>
        <scheme val="minor"/>
      </rPr>
      <t>JULIO:</t>
    </r>
    <r>
      <rPr>
        <sz val="11"/>
        <color theme="1"/>
        <rFont val="Calibri"/>
        <family val="2"/>
        <scheme val="minor"/>
      </rPr>
      <t xml:space="preserve">
1. Jornada de Salud Integral - Número de participantes: 30.
2. Foro Virtual: Conociendo la Experiencia de los Destinos Turísticos Inteligentes en Iberoamérica - Número de participantes: 40.
</t>
    </r>
    <r>
      <rPr>
        <b/>
        <sz val="11"/>
        <color theme="1"/>
        <rFont val="Calibri"/>
        <family val="2"/>
        <scheme val="minor"/>
      </rPr>
      <t>AGOSTO:</t>
    </r>
    <r>
      <rPr>
        <sz val="11"/>
        <color theme="1"/>
        <rFont val="Calibri"/>
        <family val="2"/>
        <scheme val="minor"/>
      </rPr>
      <t xml:space="preserve"> 
1. Charla Virtual_ "Turismo Seguro 360°: Protegiendo Destinos Inteligentes" - Número de participantes: 32.
2. Sensibilización en prevención de explotación sexual y trata de personas - Orika  - Número de participantes: 32.
3. Sensibilización en prevención de explotación sexual y trata de personas - Institución Educativa INETEB de la Boquilla - Número de participantes: 25.
4. Sensibilización en prevención de explotación sexual y trata de personas - Institución Educativa Luis Carlos López - Número de participantes: 25.
5. Sensibilización en prevención de explotación sexual y trata de personas - Institución Educativa Antonia Santos - Número de participantes: 25.
6. Sensibilización en prevención de explotación sexual y trata de personas - Institución Educativa Tierra baja - Número de participantes: 25.
7.  Agencia operadora Gestión Turistica, prestador de servicios turisticos en el segmento náutico - Número de participantes: 20.
8. Pilotos y armadores de yates y motonaves con operación en la marina del Club de Pesca - Capitán Estrella de Mar - Número de participantes: 23.
9.  Casa de eventos Santos de piedra y grupo hotelero: Sensibilización en oferta de turismo y prevención trata  - Número de participantes: 25.
10. Encuentro de empresarios contra la trata de personas - Número de participantes: 105.
11. Taller virtual sobre prevención de la trata de personas en contexto de turismo - Número de participantes: 53.
</t>
    </r>
    <r>
      <rPr>
        <b/>
        <sz val="11"/>
        <color theme="1"/>
        <rFont val="Calibri"/>
        <family val="2"/>
        <scheme val="minor"/>
      </rPr>
      <t xml:space="preserve">TOTAL 3ER TRIMESTRE DE 2023: 478. </t>
    </r>
  </si>
  <si>
    <r>
      <rPr>
        <b/>
        <sz val="11"/>
        <color theme="1"/>
        <rFont val="Calibri"/>
        <family val="2"/>
        <scheme val="minor"/>
      </rPr>
      <t>META PRODUCTO:</t>
    </r>
    <r>
      <rPr>
        <sz val="11"/>
        <color theme="1"/>
        <rFont val="Calibri"/>
        <family val="2"/>
        <scheme val="minor"/>
      </rPr>
      <t xml:space="preserve">
A continuación las acciones realizadas para el cumplimiento de la meta por mes reportado a corte de 15 de Diciembre: 
</t>
    </r>
    <r>
      <rPr>
        <b/>
        <sz val="11"/>
        <color theme="1"/>
        <rFont val="Calibri"/>
        <family val="2"/>
        <scheme val="minor"/>
      </rPr>
      <t xml:space="preserve">SEPTIEMBRE: </t>
    </r>
    <r>
      <rPr>
        <sz val="11"/>
        <color theme="1"/>
        <rFont val="Calibri"/>
        <family val="2"/>
        <scheme val="minor"/>
      </rPr>
      <t xml:space="preserve">
1. Módulo Diseño de Productos Turísticos Turismo Comunitario -  Colegio Antonia Santos - Número de participantes: 24
2. Módulo Diseño de Productos Turísticos Turismo Comunitario -  Institución Educativa Promoción Social - Número de participantes:	22
3. Módulo Diseño de Productos Turísticos Turismo Comunitario -  Institución Educativa Nuestra Señora del Carmen	 - Número de participantes:12
4. Módulo Diseño de Productos Turísticos Turismo Comunitario -  Institución Etnoeducativa Pedro Romero	 - Número de participantes:15
5. Taller de experiencias de turismo a partir de la vida y obra de Luis Felipe Jaspe.	 - Número de participantes:30
6. Foro de Gestión de residuos en contextos de turismo 	 - Número de participantes:45
7. Foro de turismo cultural sostenible 	 - Número de participantes:50
8. T.R.L.E.S  -  Fundación Renacer en Coralina Island	 - Número de participantes:20
9. T.R.L.E.S -  III Mesa de Diálogo del Sector de Justicia	 - Número de participantes:40
10. T.R.L.E.S - Colegios Amigos del Turismo: Ponencia central en Turismo Responsable	 - Número de participantes:150
</t>
    </r>
    <r>
      <rPr>
        <b/>
        <sz val="11"/>
        <color theme="1"/>
        <rFont val="Calibri"/>
        <family val="2"/>
        <scheme val="minor"/>
      </rPr>
      <t xml:space="preserve">OCTUBRE: </t>
    </r>
    <r>
      <rPr>
        <sz val="11"/>
        <color theme="1"/>
        <rFont val="Calibri"/>
        <family val="2"/>
        <scheme val="minor"/>
      </rPr>
      <t xml:space="preserve">
1. "TALLER DE CREACIÓN DE GUIÓN SOBRE EXPERIENCIAS DE VIDA Y OBRA
SOBRE LUIS FELIPE JASPE"	- Número de participantes:12
</t>
    </r>
    <r>
      <rPr>
        <b/>
        <sz val="11"/>
        <color theme="1"/>
        <rFont val="Calibri"/>
        <family val="2"/>
        <scheme val="minor"/>
      </rPr>
      <t xml:space="preserve">
NOVIEMBRE: </t>
    </r>
    <r>
      <rPr>
        <sz val="11"/>
        <color theme="1"/>
        <rFont val="Calibri"/>
        <family val="2"/>
        <scheme val="minor"/>
      </rPr>
      <t xml:space="preserve">
1. Sensibilización en ESCNNA, trata de personas y socialización del Plan de Negocios Verdes	- Número de participantes:51
2. Sensibilización en turismo responsable Rosario Beach	- Número de participantes:18
3. Sensibilización en lucha contra la Explotación Sexual Comercial trabajo de Isla Bela	- Número de participantes:25
4. Sensibilización de la Comunidad de La Boquilla 	- Número de participantes:35
5. Capacitación: Buenas prácticas para la gestión de un turismo responsable en la Isla de Barú. 	- Número de participantes:37
6. Participación e intervención sobre importancia del turismo responsable en la graduación 	- Número de participantes:85
7. Sensibilización en turismo responsable en la comunidad de Orika 	- Número de participantes:27
8. Foro Colombia País de las aves. 	- Número de participantes:65
</t>
    </r>
    <r>
      <rPr>
        <b/>
        <sz val="11"/>
        <color theme="1"/>
        <rFont val="Calibri"/>
        <family val="2"/>
        <scheme val="minor"/>
      </rPr>
      <t>DICIEMBRE:</t>
    </r>
    <r>
      <rPr>
        <sz val="11"/>
        <color theme="1"/>
        <rFont val="Calibri"/>
        <family val="2"/>
        <scheme val="minor"/>
      </rPr>
      <t xml:space="preserve"> 
1. Sensibilización en la lucha contra la Explotación Sexual y Trata de personas en la comunidad de Tierra Bomba.	- Número de participantes:25
2. Experiencia de buenas prácticas de sostenibilidad y turismo en Blue Apple	- Número de participantes:8
</t>
    </r>
    <r>
      <rPr>
        <b/>
        <sz val="11"/>
        <color theme="1"/>
        <rFont val="Calibri"/>
        <family val="2"/>
        <scheme val="minor"/>
      </rPr>
      <t xml:space="preserve">TOTAL 4TO TRIMESTRE DE 2023: </t>
    </r>
    <r>
      <rPr>
        <sz val="11"/>
        <color theme="1"/>
        <rFont val="Calibri"/>
        <family val="2"/>
        <scheme val="minor"/>
      </rPr>
      <t xml:space="preserve">796 Sensibilizados. 
</t>
    </r>
    <r>
      <rPr>
        <b/>
        <sz val="11"/>
        <color theme="1"/>
        <rFont val="Calibri"/>
        <family val="2"/>
        <scheme val="minor"/>
      </rPr>
      <t>META PROYECTO:</t>
    </r>
    <r>
      <rPr>
        <sz val="11"/>
        <color theme="1"/>
        <rFont val="Calibri"/>
        <family val="2"/>
        <scheme val="minor"/>
      </rPr>
      <t xml:space="preserve"> 
10 Expediciones con colegios Amigos del Turismo: 
1. IE TERNERA - Centro histórico
2. IE. MANUELA VERGARA - castillo San Felipe
3. IE. TIERRA BAJA - Tour Bahía 
4. IE. ANTONIA SANTOS - Palenque
5. PROGRAMA GUIANZA - SENA - Bocachica 
6. IE. SANTA ANA - Palenque 
7. IE. PEDRO ROMERO - Aviario
8. IE. PROMOCION SOCIAL - Aviario
9. IE. LUIS CARLOS LOPEZ - Hotel
10. IE. BOQUILLA - Aviario
</t>
    </r>
  </si>
  <si>
    <t>AVANCE PROGRAMA TURISMO COMPETITIVIO Y SOSTENIBLE</t>
  </si>
  <si>
    <t>AVANCE PROYECTO  DESARROLLO DEL TURISMO COMPETITIVO Y SOSTENIBLE PARA CARTAGENA DE INDIAS</t>
  </si>
  <si>
    <t xml:space="preserve">16 - Promover sociedades en paz inclusivas y sostenibles, es la apuesta desde el Pilar Cartagena Transparente. </t>
  </si>
  <si>
    <t>CARTAGENA TRANSPARENTE</t>
  </si>
  <si>
    <t>GESTIÓN Y DESEMPEÑO INSTITUCIONAL PARA LA GOBERNANZA</t>
  </si>
  <si>
    <t>Elevar el índice de desempeño institucional medido a través de FURAG (Formulario Único de Reporte de Avances de la Gestión</t>
  </si>
  <si>
    <t>Implementar integralmente las 7 dimensiones y sus políticas del Modelo Integrado de Planeación y Gestión (MIPG)</t>
  </si>
  <si>
    <t>Elevar en un 30% el índice de desempeño institucional medido a través de FURAG (Formulario Único de Reporte de Avances de la Gestión</t>
  </si>
  <si>
    <t>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</si>
  <si>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</si>
  <si>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</si>
  <si>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Politica de Fortalecimiento Organizacional y simplificación de procesos
Politica de 
Racionalización de tramites
Politica de Servicio al ciudadano</t>
  </si>
  <si>
    <t xml:space="preserve">Calidad
</t>
  </si>
  <si>
    <t xml:space="preserve">Garantizar la implementación de un modelo de operación por proceso que permita obtener productos y servicios de calidad, articulados con el desarrollo y la mejora continua, generando satisfacción de nuestros colaboradores y la ciudadanía </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</si>
  <si>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</si>
  <si>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</si>
  <si>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 xml:space="preserve">
Asesorías y acompañamientos metodológicos para la implementación de las políticas de gestión y desempeño institucional</t>
  </si>
  <si>
    <t>Políticas implementadas</t>
  </si>
  <si>
    <t>25%
25 %
25%
25%</t>
  </si>
  <si>
    <t xml:space="preserve">SECRETARÍA GENERAL </t>
  </si>
  <si>
    <t xml:space="preserve">CARLOS LA ROTA GARCIA </t>
  </si>
  <si>
    <t xml:space="preserve">Ingresos Corrientes de Libre Destinación </t>
  </si>
  <si>
    <t>1.2.1.0.00-001</t>
  </si>
  <si>
    <t>INTEGRACIÓN DEL SISTEMA DE GESTIÓN DE LA CALIDAD Y EL SERVICIO AL CIUDADANO PARA LA IMPLEMENTACIÓN DEL MODELO INTEGRADO DE PLANEACIÓN Y GESTIÓN EN LA SECRETARÍA GENERAL -TG+ CARTAGENA DE INDIAS</t>
  </si>
  <si>
    <t>2.3.4599.1000.2020130010277</t>
  </si>
  <si>
    <t>Contrato de Prestación de servicios</t>
  </si>
  <si>
    <t>Prestación de servicios</t>
  </si>
  <si>
    <t>Posibilidad de pérdida Reputacional por el bajo cumplimiento en los criterios diferenciales de las politicas de gestion y desempeño y/o el mal diligenciamiento del formulario por parte de los lideres de Politicas debido a la poca información disponible como soporte al diligenciamiento del formulario y/o baja ejecución de actividades que apunten a incrementar el nivel de desempeño institucional</t>
  </si>
  <si>
    <t>Asesor externo - Area de Calidad, Realizar acompañamiento metodologico y seguimiento  tecnico al cargue del formulario Furag, por parte de cada uno de los lideres de Politica de Gestión y desempeño. Anual</t>
  </si>
  <si>
    <r>
      <t xml:space="preserve">En este trimestre se realizó una ( 1 ) socialización y sensibilización sobre el plan de acción mipg 2023 a todos los lideres de Politicas de gestión.
Y ademas se realizaron 14 asesorias y retroalimentaciones con los lideres de las siguientes politicas de gestión:
Politica de Gestión presupuestal
Politicas de la Dirección Administrativa de Talento humano ( 3)
Politica de Partiicpación ciudadana
Politica de transparencia
Politicas de Servicio al ciudadano y Racionalización de tramites
Politica de Gestión documental
Politica de Fortalecimiento Organizacional
Politica de Compras y contratación
Politicas de Gobierno Digital y Seguridad digital
Politica de la Secretaría de Planeación institucional ( 3 )
</t>
    </r>
    <r>
      <rPr>
        <b/>
        <u/>
        <sz val="11"/>
        <color theme="1"/>
        <rFont val="Calibri"/>
        <family val="2"/>
        <scheme val="minor"/>
      </rPr>
      <t>Anexo 1 Politicas de gestión</t>
    </r>
    <r>
      <rPr>
        <sz val="11"/>
        <color theme="1"/>
        <rFont val="Calibri"/>
        <family val="2"/>
        <scheme val="minor"/>
      </rPr>
      <t xml:space="preserve">
</t>
    </r>
  </si>
  <si>
    <r>
      <t xml:space="preserve">En este trimestre se realizaron 22 asesorias y retroalimentaciones con los lideres de las siguientes politicas de gestión:
Politica de Gestión presupuestal (2)
Politicas de la Dirección Administrativa de Talento humano ( 2)
Politica de Partiicpación ciudadana (3)
Politica de transparencia (1)
Politicas de Servicio al ciudadano y Racionalización de tramites (2)
Politica de Gestión documental (2)
Politica de Fortalecimiento Organizacional (1)
Politica de Compras y contratación(1)
Politicas de Gobierno Digital y Seguridad digital(2)
Politica de la Secretaría de Planeación institucional ( 3 )
Politica de Control Interno (1)
Politica de Gestión del conocimiento (2)
</t>
    </r>
    <r>
      <rPr>
        <b/>
        <u/>
        <sz val="11"/>
        <color theme="1"/>
        <rFont val="Calibri"/>
        <family val="2"/>
        <scheme val="minor"/>
      </rPr>
      <t>Anexo 1 Politicas de gestión</t>
    </r>
    <r>
      <rPr>
        <sz val="11"/>
        <color theme="1"/>
        <rFont val="Calibri"/>
        <family val="2"/>
        <scheme val="minor"/>
      </rPr>
      <t xml:space="preserve">
</t>
    </r>
  </si>
  <si>
    <r>
      <t xml:space="preserve">En este trimestre se realizaron 17 asesorias y retroalimentaciones con los lideres de las siguientes politicas de gestión:
Politica de Gestión presupuestal (1)
Politicas de la Dirección Administrativa de Talento humano ( 3)
Politica de Participación ciudadana (2)
Politica de transparencia (1)
Politicas de Servicio al ciudadano (1)
Politica de Racionalización de tramites (1)
Politica de Gestión documental (2)
Politica de Fortalecimiento Organizacional (1)
Politica de Compras y contratación(1)
Politicas de Gobierno Digital (1)
Politica de Seguridad digital (1)
Politica de la Secretaría de Planeación institucional ( 2 )
</t>
    </r>
    <r>
      <rPr>
        <b/>
        <u/>
        <sz val="11"/>
        <color theme="1"/>
        <rFont val="Calibri"/>
        <family val="2"/>
        <scheme val="minor"/>
      </rPr>
      <t>Anexo 1 Politicas de gestión</t>
    </r>
    <r>
      <rPr>
        <sz val="11"/>
        <color theme="1"/>
        <rFont val="Calibri"/>
        <family val="2"/>
        <scheme val="minor"/>
      </rPr>
      <t xml:space="preserve">
</t>
    </r>
  </si>
  <si>
    <r>
      <t xml:space="preserve">
En este trimestre se realizaron 20 asesorias y retroalimentaciones con los lideres de las siguientes politicas de gestión:
Politica de la Secretaría de Planeación institucional ( 3)
Politicas de Gobierno Digital (2)
Politica de Seguridad digital (1)
Politica de Fortalecimiento Organizacional (3)
Politica de Racionalización de tramites (2)
Politicas de Servicio al ciudadano (2)
Politica de Participación ciudadana (2)
Politica de transparencia (1)
Politicas de la Dirección Administrativa de Talento humano ( 2)
Politica de Gestión documental (1)
Politica de Compras y contratación(1)
</t>
    </r>
    <r>
      <rPr>
        <b/>
        <sz val="11"/>
        <color theme="1"/>
        <rFont val="Calibri"/>
        <family val="2"/>
        <scheme val="minor"/>
      </rPr>
      <t>Meta proyecto 1
Anexo 1 Politicas de gestión</t>
    </r>
  </si>
  <si>
    <t xml:space="preserve">
Asesorías y acompañamientos metodológicos para la actualización e implementación de los planes institucionales, en el marco de la implementación del Modelo Integrado de Planeación y Gestión.</t>
  </si>
  <si>
    <t>Planes implementados</t>
  </si>
  <si>
    <t>Posibilidad de pérdida Reputacional y Económica por ausencia de información documentada del modelo de operación por procesos debido a la omisión de los servidores públicos al momento de aplicar los lineamientos establecidos para el levantamiento de sus procesos</t>
  </si>
  <si>
    <t>Asesor externo - Area de Calidad Realizar el seguimiento por parte del Area de Calidad al cumplimiento de los criterios diferenciales de las politicas de gestión y desempeño por parte de los lideres de las políticas establecidos en los decretos 1409 de 2018 y 1225 de 2021. Seguimiento trimestral</t>
  </si>
  <si>
    <t>Los 12 Planes institucionales fueron Aprobados por el Comité Institucional de Gestión y Desempeño el día 27 de enero de la presente vigencia según acta No.001-2023.
Link de consulta: 
https://www.cartagena.gov.co/transparencia/4planeacion-presupuesto-informes/43-plan-accion/planes-institucionales-modelo-integrado-planeacion-gestion-mipg-2023</t>
  </si>
  <si>
    <t>Los 12 Planes institucionales fueron Aprobados por el Comité Institucional de Gestión y Desempeño el día 27 de enero de la presente vigencia según acta No.001-2023.
Enlace de consulta: 
https://www.cartagena.gov.co/transparencia/4planeacion-presupuesto-informes/43-plan-accion/planes-institucionales-modelo-integrado-planeacion-gestion-mipg-2023</t>
  </si>
  <si>
    <t>Asesorias para la actualización, medición y control de los procesos y procedimientos de la Alcaldia Mayor de Cartagena, en el marco de la implementación de la Politica de Fortalecimiento organizacional y simplificación de procesos.</t>
  </si>
  <si>
    <t>Procesos y procedimientos actualizados</t>
  </si>
  <si>
    <t>Posibilidad de pérdida Reputacional por fallas tecnologicas en el aplicativo SOLCADO debido a errores en la programacion interna del aplicativo, impidiendo el registro, control y trazabilidad de la documentacion del modelo de operación por procesos en la alcaldia</t>
  </si>
  <si>
    <t>Asesor externo - Area de Calidad Elaborar un procedimiento que describa la ruta para la programación de los flujos de trabajo para el registro, control y trazabilidad de la información en el aplicativo SOLCADO. Seguimiento trimestral</t>
  </si>
  <si>
    <r>
      <t xml:space="preserve">En este trimestre se realizaron 14 asesorias para la actualización de caracterizaciones y procedimientos en los siguientes procesos:
Gestión legal (2)
Gestión en Infraestructura 
Gestión en seguridad y convivencia ( 3 )
Gestión Administrativa - Fondo de pensiones
Gestión administrativa  - Calidad ( 2 )
Gestión administrativa - Talento humano (2)
Gestión Hacienda
Gestión Eduación 
Comunicaciones y prensa
Y ademas se realizó el levantamiento y documentación de un (1) nuevo proceso:
Alcaldias locales
</t>
    </r>
    <r>
      <rPr>
        <b/>
        <u/>
        <sz val="11"/>
        <color theme="1"/>
        <rFont val="Calibri"/>
        <family val="2"/>
        <scheme val="minor"/>
      </rPr>
      <t xml:space="preserve">Anexo 2 Procesos </t>
    </r>
  </si>
  <si>
    <r>
      <t xml:space="preserve">En este trimestre se realizaron 27 asesorias para la actualización de caracterizaciones y procedimientos en los siguientes procesos:
Planeación territorial (1)
Control interno (2)
Gestión en participación ciudadana (2)
Gestión en desarrollo social (2)
Gestión Eduación  (1)
Gestión en salud (1)
Gestión en Infraestructura (1)
Gestión en Transito y Transporte (1)
Gestión en seguridad y convivencia (2)
Gestión administrativa - Talento humano (2)
Gestión Administrativa - Fondo de pensiones (1)
Gestión administrativa - Servicio al Ciudadano (1)
Gestión administrativa - Transparencia (2)
Gestión administrativa - Servicios Publicos (2)
Gestión Documental (1)
Gestión hacienda (3)
Gestión legal (1)
Gestión de tecnologia (1)
</t>
    </r>
    <r>
      <rPr>
        <b/>
        <u/>
        <sz val="11"/>
        <color theme="1"/>
        <rFont val="Calibri"/>
        <family val="2"/>
        <scheme val="minor"/>
      </rPr>
      <t xml:space="preserve">Anexo 2 Procesos </t>
    </r>
  </si>
  <si>
    <r>
      <t xml:space="preserve">En este trimestre se realizaron 28 asesorias para la actualización de caracterizaciones y procedimientos en los siguientes procesos:
</t>
    </r>
    <r>
      <rPr>
        <b/>
        <u/>
        <sz val="11"/>
        <color theme="1"/>
        <rFont val="Calibri"/>
        <family val="2"/>
        <scheme val="minor"/>
      </rPr>
      <t xml:space="preserve">
</t>
    </r>
    <r>
      <rPr>
        <sz val="11"/>
        <color theme="1"/>
        <rFont val="Calibri"/>
        <family val="2"/>
        <scheme val="minor"/>
      </rPr>
      <t xml:space="preserve">Gestión En Participación Ciudadana (6 Reuniones) 
Gestión en Talento Humano (2 Reuniones) 
Administración de Bienes y Servicios 
Gestión Tecnología e Informatica (2 Reuniones) 
Alcaldías Locales (2 Reuniones) 
Transparencia Y Prevención De La Corrupción (2 Reuniones) 
Gestión legal (2 Reuniones) 
Calidad Subproceso Seguimiento, Análisis y Mejora  
Gestión en Educación 
Planeación Territorial Y Direccionamiento Estratégico (2 Reuniones) 
Gestión de Hacienda (2 Reuniones) 
Mercados Públicos 
Gestión en Infraestructura 
Servicios Públicos 
Gestión Documental 
Servicio al Ciudadano 
</t>
    </r>
    <r>
      <rPr>
        <b/>
        <u/>
        <sz val="11"/>
        <color theme="1"/>
        <rFont val="Calibri"/>
        <family val="2"/>
        <scheme val="minor"/>
      </rPr>
      <t xml:space="preserve">
Anexo 2 Procesos </t>
    </r>
  </si>
  <si>
    <r>
      <t xml:space="preserve">En este trimestre se realizaron 12 asesorias para la actualización de caracterizaciones y procedimientos en los siguientes procesos:
Gestión En Participación Ciudadana (2 Reuniones) 
Gestión en Talento Humano (2 Reuniones) 
Gestión Tecnología e Informatica (1 Reunión) 
Planeación Territorial Y Direccionamiento Estratégico (2 Reuniones) 
Gestión de Hacienda (3 Reuniones) 
Evaluación independiente (1 Reunión) 
Gestión en desarrollo social  (1 Reunión) 
</t>
    </r>
    <r>
      <rPr>
        <b/>
        <sz val="11"/>
        <color theme="1"/>
        <rFont val="Calibri"/>
        <family val="2"/>
        <scheme val="minor"/>
      </rPr>
      <t>Meta proyecto 3</t>
    </r>
    <r>
      <rPr>
        <sz val="11"/>
        <color theme="1"/>
        <rFont val="Calibri"/>
        <family val="2"/>
        <scheme val="minor"/>
      </rPr>
      <t xml:space="preserve">
</t>
    </r>
    <r>
      <rPr>
        <b/>
        <sz val="11"/>
        <color theme="1"/>
        <rFont val="Calibri"/>
        <family val="2"/>
        <scheme val="minor"/>
      </rPr>
      <t xml:space="preserve">Anexo 2 Procesos </t>
    </r>
  </si>
  <si>
    <t>Gestionar el 100% de  las peticiones, quejas, reclamos, sugerencias, felicitaciones y Denuncias (PQRSFD) formulados por los grupos de valor de la Alcaldía Mayor de Cartagena de Indias de manera permanente, aumentando el nivel de servicio mediante los canales de atención habilitados para garantizar los tiempos de respuestas.</t>
  </si>
  <si>
    <t>Estrategias de sensibilización y adopción del  Modelo Integrado de Planeación y Gestión mediante material de imprenta y litografía que sea necesario para el normal funcionamiento del proyecto.</t>
  </si>
  <si>
    <t>Campañas</t>
  </si>
  <si>
    <t>*Estudios previos:33%                                   *Publicación en el SECOP: 33%                          *Adjudicación: 33%</t>
  </si>
  <si>
    <t xml:space="preserve">Contratación directa de Minima cuantia </t>
  </si>
  <si>
    <t xml:space="preserve"> Minima cuantia </t>
  </si>
  <si>
    <t>Posibilidad de afectación economica y reputacional por recibir o solicitar algun tipo de dadiva o prebenda para direccionar el proceso de contratación  a favor de un tercero</t>
  </si>
  <si>
    <t>El profesional de contratación cada vez que se va a realizar un contrato  verifica la información del proveedor corresponde con los requisitos establecidos de contratación  a través de una lista de chequeo donde están los  requisitos de información  y la revisión fisica  con la información fisica  suministrada por el proveedor</t>
  </si>
  <si>
    <t>Esta actividad se va a desarrollar a partir del mes de mayo.</t>
  </si>
  <si>
    <t>La implementación de esta actividad está a la espera de presupuesto para su desarrollo.</t>
  </si>
  <si>
    <r>
      <t xml:space="preserve">Por medio de oficio AMC-OFI-0180683-2023 se arealizó la convocatoria y en articulación con la Escuela de Gobierno y liderazgo de la Alcaldía de Cartagena, el 23 de noviembre se desarrolló la estrategia de sensibilización del MIPG,  con el fin de fortalecer las competencias de los servidores públicos del Distrito en el Modelo Integrado de Planeación y Gestión – MIPG,  conforme a las actualziaciones que ha sufrido el Modelo en su nuevo manual operativo y en aras de seguir el proceso de mejora continua en términos de calidad y transparencia.
</t>
    </r>
    <r>
      <rPr>
        <b/>
        <sz val="11"/>
        <color theme="1"/>
        <rFont val="Calibri"/>
        <family val="2"/>
        <scheme val="minor"/>
      </rPr>
      <t>Meta proyecto 4
Anexo 4</t>
    </r>
  </si>
  <si>
    <t>Implementación de la plataforma tecnológica de gestión de omnicanal integrada para el centro de contacto telefónico y digital</t>
  </si>
  <si>
    <t>Plataforma de gestión de omnicanalidad implementada</t>
  </si>
  <si>
    <t>*Estudios previos: 25%
*Publicación de acuerdo marco: 25%
*Seleccionar, evaluar y adjudicar: 25%                                                                        *Se  publica orden de compra: 25%</t>
  </si>
  <si>
    <t>Acuerdo marco</t>
  </si>
  <si>
    <t>Selección abreviada-Acuerdo Marco</t>
  </si>
  <si>
    <t>Posibilidad de pérdida Reputacional Por suplantación de funciones de otros funcionarios  debido a intereses individual o de un tercero</t>
  </si>
  <si>
    <t>El lider del proceso  debe realizar monitoreo articulando las obligaciones asociadas a la contratacion del cargo a ejercer vs los informes de gestión presentados en aras de  reducir las posibilidades de modificación no autorizada o no intencional, o el uso indebido de los activos de la Alcaldia de Cartagena de Indias.</t>
  </si>
  <si>
    <t>Los recursos asignados para la actividad de implementación de la estrategia de omnicanalidad fueron reasignados a traves de la plataforma SUIFP en la implementación del modulo SOL de los trámites en linea  mediante convenio  del Distrito con el PNUD</t>
  </si>
  <si>
    <t>Se realizo convenio con el PNUD para apoyar la migración de los trámites y servicios al sistema en linea de acuerdo a los recursos tecnológicos, administrativos y normativos. Ver anexo meta 5</t>
  </si>
  <si>
    <t>Realizar los ajustes requeridos para la Ventanilla Unica de atención al Ciudadano que cumplan con las normas mínimas de accesibilidad en cuanto señalización</t>
  </si>
  <si>
    <t>Adecuación con la señalizacion y señaletica de las vemtanillas de atención al ciudadano</t>
  </si>
  <si>
    <t>si</t>
  </si>
  <si>
    <t>Minima Cuantia</t>
  </si>
  <si>
    <t xml:space="preserve">Posibilidad de pérdida Reputacional Por perdida de la confidencialidad de la información del ciudadano debido al  uso inadecuado de la información reservada y clasificada </t>
  </si>
  <si>
    <t>El lider del proceso autoriza y clasifica los usuarios que tienen acceso a información del SIGOB con niveles de acceso de los requisitos legales, valor, criticidad y susceptibilidad a divulgación o a modificación no autorizada</t>
  </si>
  <si>
    <t>Que teniendo en cuenta el Oficio AMC-OFI-0181790-2022 del 21 de diciembre de 2022 que realizó la devolución del proceso de obras de construcción y adecuación atención al ciudadano por haber declarado el proceso desierto; en virtud de lo anterior La Ventanilla Única de Atención al Ciudadano por medio de Oficio AMC-OFI-0005696-2023 del 24 de enero de 2023 requierió requesitos y acompañamiento a la Oficina de Apoyo Logístico para la continuidad del proceso de contratación;  Por lo que por medio de Oficio AMC-OFI-0019448-2023 de 21 de febrero de 2023 la Oficina de Apoyo Logístico solciitó a la Secretaría de Infraestructura el apoyo en la elaboración y/o revisión de los análisis de precios uniarios APU- ficha presupuestal del proyecto; A lo que  el 21 de marzo de 2023 por medio de oficio AMC-OFI-0037243-2023 La Secretaría de Infraestructura respondió a la Oficina de Apoyo Logístico con el diligenciamiento del APU para la revisión, ajuste y aprobación de dicha oficina; a la fecha el proceso se encuentra en la Oficina de Apoyo Logístico.</t>
  </si>
  <si>
    <t>Estudios previos en revisión por la Secretaria General</t>
  </si>
  <si>
    <t>Que teniendo en cuenta el oficio AMC-OFI-0181790-2023 del 21 de diciembre de 2022 que realizó la devolución del proceso de obras de construcción y adecuación de la Ventanilla Unica de atención al ciudadano por haber declarado el proceso desierto; en virtud de lo anterior la Ventanilla Unica de atención al ciudadano por medio de oficio AMC-OFI-0005696-2023 del 24 de enero de 2023 requirio requisitos y acompañamiento de la Oficina de Apoyo Logistico para la continuidad del proceso de contratación; Por lo que por medio de oficio AMC-OFI-0019448-2023 de 21 de febrero de 2023 la Oficina de Apoyo logistico solicito a la Secretaria de Infraestructura el apoyo en la elaboración y/o revisión de los análisis de precios unitarios APU-ficha presupuetal del proyecto. A lo que el 21 de marzo de 2023 por medio de oficio AMC-OFI-0037243-2023 La Secretaria de Infraestructura respondio a la Oficina de Apoyo Logístico con el dilgenciamiento del APU para la revisión, ajuste y aprobación de dicha oficina; por medio de oficio AMC-OFI-0068278-2023 de mayo de 2023 Alcance al oficio AMC-OFI-0037243-2023 como respuesta a su oficio AMC-OFI-..19948-2023-Solicitud de apoyo técnico, la Secretaria a través de su equipo técnico adelantó la revisión y  ajustes de los análisis de precio unitarios(APU); por medio de Oficio AMC-OFI-0081798-2023 de 2 de junio de 2023 La Ventanilla Unica de atención al ciudadano solicita apoyo para realizar el proceso para adecuación de la infraestructura de acuerdo a la norma NTC 6047, teniendo en cuenta que el apoyo técnico en temas de contratación es Secretaria General: Que desde la Ventanilla Unica de ATención al ciudadano se enviaron los documentos requeridos para adelantar el proceso de contratación aclarando que la labor de Secretaria General fue de revisión dado que manifestaron no poder adelantar las labores completamente. Se asigno el CDP No 329 de 05 de septiembre de 2023 para concretar el proceso contractual. Por medio de oficio AMC-OFI0177819-2023 observaciones proceso minima cuantia para adecuación zonas de accesos pesonas con discapacidad, desde Secretaria General a la Ventanilla Unica de Atención al Ciudadano . Por lo que se respondio por medio de AMC-OFI-0198151-2023 que la Ventanilla Unica de ATención al Ciudadano adelantó a tiempo las subsanaciónes documentales, documentos anexos a esta correspondencia; no obstante, se nos fue puesto en conocimiento que la Casa de Justicia de Chiquinquira se encuentra en labores de acondicionamiento y que están ejecutando el mismo objeto contractual del cual se busca contratar, de igual forma el DADIS se encuentra en labores de adecuación dentro de su estructur. Por lo anterior, aunado a que el tiempo de ejecución del contrato no debe superar la anualidad, no contamos con personal técnico requerido para llevar a cabo todas las labores de índole contractual que se requieren toda vez que ello depende del conocimiento especializado, misma consideraciones que fueron puestas en conocimiento de la Secretaria General por medio de oficio AMC-OFI-081798-2023 de 02 de junio de 2023. Por lo que concluimos que las actividades contractuales deben ser programadas para su ejecución en la vigencia 2024</t>
  </si>
  <si>
    <t xml:space="preserve">Adquirir equipos para grabación de  personas que soliciten atención y hablen otras lenguas o dialectos en colombia((indígena, afro y ROM) </t>
  </si>
  <si>
    <t>Equipos de grabación adquiridos</t>
  </si>
  <si>
    <t>ESta actividad se va a desarrollar en el mes de octubre</t>
  </si>
  <si>
    <t>AVANCE PROYECTO  Integración del Sistema de Gestión de la calidad y el servicio al ciudadano para la implementación del Modelo Integrado de Planeación y Gestión en la Secretaría General -TG+</t>
  </si>
  <si>
    <t>%</t>
  </si>
  <si>
    <t xml:space="preserve">% de avance en la implementación de los Proyectos de mediano y corto plazo del Plan Institucional de Archivo del Distrito de Cartagena (PINAR) </t>
  </si>
  <si>
    <t>Implementar el 60% de los proyectos establecidos en el PINAR (de corto y  mediano plazo )</t>
  </si>
  <si>
    <t>Servicio de gestión documental (4599017)</t>
  </si>
  <si>
    <t>INFORMACION Y COMUNICACIÓN</t>
  </si>
  <si>
    <t>GESTION DOCUMENTAL</t>
  </si>
  <si>
    <t>Fortalecer la Gestión Documental, mediante el avance en la implementación del Plan Institucional de Archivo-PINAR, para aumentar la eficiencia y eficacia en los procesos documentales del Distrito de Cartagena.</t>
  </si>
  <si>
    <t>Fortalecimiento de la gestión documental mediante el avance en la implementación del PINAR</t>
  </si>
  <si>
    <t>Fortalecer la gestión documental mediante el avance en la implementación del PINAR, para aumentar la eficiencia y eficacia en los procesos documentales</t>
  </si>
  <si>
    <t xml:space="preserve">1. Disponer de un grupo externo de técnicos archivistas para realizar las siguientes actividades:
- Intervención, revisión y  ajuste a procesos archivísticos e inventarios  documentales
 </t>
  </si>
  <si>
    <t>ML Documentos Inventariados en el Archivo Central</t>
  </si>
  <si>
    <t>Contratar Equipo técnico:25%
Clasificacion documental: 35%
Elaborar Inventarios  documentales: 40%</t>
  </si>
  <si>
    <t xml:space="preserve">Direccion Archivo General </t>
  </si>
  <si>
    <t>NORMA CECILIA ROMAN LEYGUES</t>
  </si>
  <si>
    <t>INVERSION</t>
  </si>
  <si>
    <t>INTERSUBSECTORIAL GOBIERNO</t>
  </si>
  <si>
    <t>2.3.4599.1000.2021130010178</t>
  </si>
  <si>
    <t xml:space="preserve">CONTRATACION DIRECTA </t>
  </si>
  <si>
    <t>Posibilidad de pérdida, deterioro y dificultad en el acceso a la información por acumulación irracional de documentos, desorganización y condiciones físicas y ambientales inadecuadas</t>
  </si>
  <si>
    <t xml:space="preserve">Hacer seguimiento, medición y análisis a los indicadores de Gestión y Procesos del Archivo General del Distrito </t>
  </si>
  <si>
    <t>En este periodo se avanzo en el Archivo de Gestión (104ML); Tambien se inventariaron los 5 metros lineales que hicieron falta de la secretaría General. En la tercera y cuarta semana se trabajo La revisión y ajustes a la relación de documentos de la secretaría de Infraestructura.  Las evidencias de los inventarios-FUID, se encuentran publicados en el repositorio de inventarios del Archivo General.</t>
  </si>
  <si>
    <t>En este trimestre se avanzo en el Archivo de Gestión con 148 ML para un acumulado de 284ML; Los inventarios se encuentran en un repositorio del Archivo Central. Como evidencia se adjunta el cuadro resumen de inventarios. En el repositorio de Archivo se pueden verificar los FUID inventariados</t>
  </si>
  <si>
    <t>En este periodo se avanzo en el Archivo de Gestión con 144ML para un acumulado de 428ML, superando la meta para 2023; Los inventarios se encuentran en un repositorio del Archivo Central.
Para esta meta se trabajo Secretaría General : Contratos  y Licitaciones , inventarios en estado natural. Tambien se realizo una jornada de dos días en brigada  especial de limpieza,  Por lluvias intensas y perforaciones en el techo; dos días de limpieza jornada especial en primer piso por  detectar humedad en cajas y  aparición de insectos</t>
  </si>
  <si>
    <t>En este periodo se avanzo en el Archivo de Gestión con 48ML para un acumulado de 524ML; Los inventarios se encuentran en un repositorio del Archivo Central</t>
  </si>
  <si>
    <t xml:space="preserve">2.   Inventario documental Archivos de Gestión del Distrito de Cartagena; Cuadros de Clasificación Documental CCD  y Tablas de Retención Documental TRD
       </t>
  </si>
  <si>
    <t>Inventario en estado natural de 5.850 ML de fondos acumulados; CCD y TRD</t>
  </si>
  <si>
    <t>Inventarios 40%
CCD 30%
TRD 30%</t>
  </si>
  <si>
    <t>Posibilidad de incumplimiento por parte del Contratista</t>
  </si>
  <si>
    <t>Adelantar seguimiento y monitoreo permanente</t>
  </si>
  <si>
    <t>Se realizo etapa de planeacion y cronogama de actividades, Se avanza en la  revision de perfiles del equipo  tecnico y de profesionales por parte del Contratista. La Firma 472 inicio intervención de inventarios en la Alcaldia de la Virgen y Caribe Norte</t>
  </si>
  <si>
    <t>La Firma 472 avanza en la revisión de 3.496 ML de inventarios de fondos acumulados de las Dependencias.
Se elaboraron las  51 TRD de las depedencias, las cuales se encuentran en revisión para presentar al CGD en el mes de julio
Como evidencia se adjunta el informe de supervision elaborado sobre el avance de actividades de la Firma 472</t>
  </si>
  <si>
    <t>Hasta septiembre de 2023 se tienen elaborados 6.287 ML de fondos acumulados de las Dependencias (61%).  De estos 2.736 ML han sido inventariados por el Operador 472 (46%).  Se han entregado para revisión 5.493 ML por parte del Archivo Central.
Se elaboraro y aprobaron 60 TRD (Acta 004 de 1 Sep/23), y se remitieron al AGN para su revisión y convalidación.
El CCD fue elaborado y aprobado mediante Acta No 004 del 1 de septiembre de 2023-CGD</t>
  </si>
  <si>
    <t xml:space="preserve">Los 10.274 metros lineales de fondos acumulados se han venido interviniendo con la participación del personal asignado en las dependencias y el apoyo del equipo de asistencia técnica del archivo central, así como con la ejecución del contrato interinstitucional con 472, que contempla la intervención de 5.850 Metros Lineales, de los cuales a la fecha de cuenta con un avance de 87% (5.089 ML)
El CCD fue elaborado y las TRD fueron elaboradas en su totalidad y aprobadas mediante Acta No 4 del CGD.  Las TRD fueron enviadas al AGN para su convalidación. </t>
  </si>
  <si>
    <t>3.  Actualizacion de Instrumentos Archivisticos</t>
  </si>
  <si>
    <t>.  PINAR, TVD, Activos de informacion, Informacion clasificada y reservada</t>
  </si>
  <si>
    <t>Actualización del PINAR: 40%
Etapas metodológicas para la Actualización de TVD: 20%
Registro de activos de informacion: 20%
Indice de informacion clasificada y reservada: 20%</t>
  </si>
  <si>
    <t>Se cuenta con formato de activos de información clasificada e indices de información para enviar a las dependencias. Se avanza en primera fase de compilacion de informacion para elaborar memoria descriptiva.  Se solicitó CDP para la elaboración de las TVD y se tiene avanzado en un 30% la actualización del PINAR</t>
  </si>
  <si>
    <t xml:space="preserve">Se gestiona adicional con la Firma 472 para contratar TVD. Se cuenta con CDP No 159 por valor de $250 mill
Se cuenta con Indice de Inf. Clasificada y Reservada y los Registros de activos de informacion al 100%
</t>
  </si>
  <si>
    <t>PINAR: Se avanza en la actualización a 2023
Indice de Información Clasificada y Reservada: Elaborado al 100% y aprobado por el Comité Institucional de Gestión y Desempeño mediante acta No 004 del 1 de septiembre de 2023.
Registro de Activos de Información: Aprobado mediante acta No 004 del 1 de septiembre de 2023 por parte del Comité de Gestión y Desempeño del Distrito.</t>
  </si>
  <si>
    <t>Se aactualizo el PINAR y se envio a SPD.  Se acordó su aprobacion en Comite de GyD para 2024
Se expidio resolucion 5614  adopcion Indice de Informacion y Registro de Activo de Informacion</t>
  </si>
  <si>
    <t xml:space="preserve">4. Adelantar las etapas metodológicas para la implementación del Programa de Gestión Documental-PGD: 
</t>
  </si>
  <si>
    <t xml:space="preserve">
- Procedimiento de digitalización, Programa de Auditoria y Control, Documentos digitalizados; Plan de Atencion de Emergencias 
</t>
  </si>
  <si>
    <t xml:space="preserve">
- Procedimiento de digitalización: 25%
- Programa de Auditoria y Control: 25%
- Digitalización de documentos: 25%
- Plan de Atencion de Emergencias: 25% 
</t>
  </si>
  <si>
    <t>Posibilidad de incurrir en sanciones y afectación de la imagen institucional por la falta de implementación y seguimiento de la planeación estratégica (planes, programas y proyectos de la  Gestión Documental)</t>
  </si>
  <si>
    <t xml:space="preserve">Gestionar los recursos administrativos, financieros y tecnicos para la implementación de planes, programas y proyectos de la  Gestión Documental y hacer seguimiento a los indicadores de gestión </t>
  </si>
  <si>
    <t xml:space="preserve">Digitalización: 320 tomos digitalizados y 8 expedientes de 1662 folios </t>
  </si>
  <si>
    <t>En este trimestre avanza la digitalizacion de documentos:
520 tomos de Resoluciones para un acumulado 2023 de 830 Tomos (27,5 ML)
 Se tiene un avance del 30% en la elaboracion del Programa de Atencion de Emegencias</t>
  </si>
  <si>
    <t>Digitalización:  Hasta Sep/23 se avanza con la digitalización de 1.410 Tomos de Resoluciones (46,7 ML aprox.).
Guía de Digitalización con fines de prueba: Se elaboró el Documento y se espera presentación en el Comité de Gestión y Desempeño para su aprobación.
Programa de Auditoría y Control:  Elaborado
Procedimiento Reconstrucción de Expedientes. Se elaboró y se va a presentar al Comité de Gestión y Desempeño para su aprobación
Programa de Atencion de Emergencias. Elaborado y se espera aprobacion en CGD</t>
  </si>
  <si>
    <t>Digitalización: 1760 tomos de Resoluciones e historias laborales  que corresponde a 58,6 ML de documentos
• Se aprobó el documento Guía de Digitalización con fines de prueba. 
• Se elaboró  el Procedimiento Reconstrucción de Expedientes y se aperobó en Comité de GyD
Se elaboró el Programa de atención de emergencias del Archivo central</t>
  </si>
  <si>
    <t xml:space="preserve">5.  Programa Grupo Auditoria PGD
</t>
  </si>
  <si>
    <t xml:space="preserve">Plan de Mejoramiento Normas Archivo para implementar las acciones de mejora que se identifiquen. </t>
  </si>
  <si>
    <t>Contratar Equipo de Auditoria:y elaborar cronograma 30%
Realizar auditoria en las dependencias: 25%  
Informe de resultados de la auditoria a cada unidad administrativa: 25%
seguimiento al Plan de Mejora: 20%</t>
  </si>
  <si>
    <t>Se contrato equipo de Auditorias. Se avanza en la etapa de planeación de las visitas de auditoria, de acuerdo con cronograma de actividades con la Firma 472</t>
  </si>
  <si>
    <t>Se alistan y conforman los equipos para iniciar Auditorias de 51 Dependencias en el 2o semestre de 2022</t>
  </si>
  <si>
    <t xml:space="preserve">Inicio la ejecución del Programa de Auditoria con 23 Auditorias realizadas hasta Sep /2023 en las Dependencias del Distrito. Fueron programadas 28 Auditorias en las Depedencias. </t>
  </si>
  <si>
    <t>Culmino la ejecucion del Programa de Auditorias (aprobado mediante Acta No 4 del CGD), con 51 Auditorias y fueron revisados por parte del equipo de Auditoria los 51 Planes de Mejoramiento para posteriormente realizar el seguimiento.</t>
  </si>
  <si>
    <t xml:space="preserve">6. Programa de Capacitación y sensibilizacion: </t>
  </si>
  <si>
    <t>Actas de asistencia tecnica y capacitación a funcionarios del nivel central y descentralizado</t>
  </si>
  <si>
    <t>Contratar grupo de asistencia técnica: 30%
Elaborar cronograma de visitas y capacitación  20%
Realizar jornadas de capacitación: 50%</t>
  </si>
  <si>
    <t>Pérdida, deterioro y dificultad en el acceso a la información por acumulación irracional de documentos, desorganización y condiciones físicas y ambientales inadecuadas.</t>
  </si>
  <si>
    <t>Realizar asistencia técnica para la  implementación de las normas archivisticas</t>
  </si>
  <si>
    <t>53 visitas de asistencia tecnica realizadas
31 funcionarios capacitados en GD
108,25 ML en transferencias recibidas de 7 Dependencias</t>
  </si>
  <si>
    <t xml:space="preserve">En el segundo trimestre se realizaron:
42 visitas de asistencia tecnica realizadas en este trimestre. Total 95
39 funcionarios capacitados en GD. Total 70
92,5 ML en transferencias recibidas de 1  Dependencia. Total 200,8 ML
37 seguimientos a Dependencias y Secretarias. </t>
  </si>
  <si>
    <t>10 Visitas de asistencia tecnica realizadas. Total 105
130 fnarios capcitados hasta sep_23. Total 200
80 ML en 1 transferencia recibidas de las Dependencia. Total 280,8 ML
10 visitas de seguimientos para un total de 47 seguimientos hasta sep-23</t>
  </si>
  <si>
    <t>105 Visitas de asistencia tecnica realizadas hasta dic-23
335 funionarios del Distrito capcitados hasta Dic/23. 
328,3 ML en 14 transferencia recibidas de las Dependencia.  
47 visitas de seguimientos hasta dic.23</t>
  </si>
  <si>
    <t xml:space="preserve">7. Programa de Saneamiento Ambiental: </t>
  </si>
  <si>
    <t>Actas de realización de Jornadas de fumigación, desratización, Limpieza del material contaminado en las instalaciones del Archivo Central</t>
  </si>
  <si>
    <t>Adelantar proceso de contratación: 30%
Elaborar Jornadas de fumigación, desratización, Limpieza del material contaminado en las instalaciones del Archivo Central: 70%</t>
  </si>
  <si>
    <t>Identificar e implementar  las especificaciones técnicas de la infraestructura ambiental requerida para la conservación de los fondos documentales</t>
  </si>
  <si>
    <t>Se avanza en el proceso de solicitud de cotizaciones para solicitud del CDP para fumigaciones en el del Archivo Central</t>
  </si>
  <si>
    <t>Se cuenta con CDP No 160 por valor de $65.980.740 para contratar el servicio de fumigación en el Archivo central. En espera expedicion de Rp para contratacion</t>
  </si>
  <si>
    <t>Avanza el proceso para la contratación del servicio de fumigacion. El proceso se declaró desierto y se publicó nuevamente finalizando el mes de Sept/23</t>
  </si>
  <si>
    <t>3 jornadas de fumigacion realizadas en el Archivo central en 2023</t>
  </si>
  <si>
    <t xml:space="preserve">8. Programa de Inspección, adecuación y mantenimiento de sistemas de almacenamiento e instalaciones físicas: </t>
  </si>
  <si>
    <t xml:space="preserve">Materiales y mobiliario para actividades de almacenamiento ((6 puestos de trabajo tipo isla, 6 sillas con brazo, mesa de trabajo para  y silla para consultas)
       </t>
  </si>
  <si>
    <t xml:space="preserve">. Desarrollar programa de almacenamiento y re-almacenamiento: 30%
- Realizar actividades de inspección, mantenimiento y limpieza de las instalaciones físicas de los archivos: 30%
- Contratar el suministro  mobiliario para labores de procesos archivisticos 40%
 </t>
  </si>
  <si>
    <t>MINIMA CUANTIA</t>
  </si>
  <si>
    <t>Identificar e implementar  las especificaciones técnicas requeridas para la conservación de los documentos en los depósitos de archivo</t>
  </si>
  <si>
    <t>Se avanza en el proceso de solicitud de cotizaciones para solicitud del CDP para el suministro de materiales de almacenamiento y conservacion documental</t>
  </si>
  <si>
    <t>Se cuenta con cotizaciones y se espera expedicion de CDP para el suministro de materiales de almacenamiento y conservacion documental
Se realizo jornada de limpieza y aseo en las instalaciones de Archivo</t>
  </si>
  <si>
    <t>CDP 194:  $16.164.666para suministro de materiales y mobiliario. No hay avamce en el proceso de compra por parte de la Of de Apoyo Logisitico.
Se realizo proceso de realmacenamiento de cajas por deterioro en el Archivo Central y jornada de limpieza y mantenimiento en las instalaciones del Archivo Central</t>
  </si>
  <si>
    <t>Se realizaron jornadas de limpieza y organizacion del Archivo Central y de los estantes de almcenamiento</t>
  </si>
  <si>
    <t xml:space="preserve">9. Plan de Preservación Digital a Largo Plazo:  
 Suministro de Equipos tecnologicos </t>
  </si>
  <si>
    <t>Política de Preservación Digital del Distrito 
 Procedimientos de Preservación Digital a Largo Plazo 
Equipos tecnológicos para preservacion digital (hardware-software)
Apoyo tecnológico</t>
  </si>
  <si>
    <t>Contratar profesional especializado:20%
Elaboración Política de Preservación Digital del Distrito: 30% 
Elaborar Procedimientos de Preservación: 30%
Adquirir los equipos y  elementos tecnológicos para preservacion digital: 20%</t>
  </si>
  <si>
    <t>Se contrato profesional especializado. Se avanza en la elaboración de la Politica de PDLP</t>
  </si>
  <si>
    <t>Se cuenta con estudios previos y cotizaciones de compra de equipos para expedicion de CDP
Se avanza en el primer borrador de la Politica y se cuenta con el procedimiento para reconstrucción de expedientes</t>
  </si>
  <si>
    <t>Se elaboró Documento de la Politica y Procedimientos de Peservacio digital a LP . Pendiente de presentacion y aprobacion en Comité de GyD
Se cuenta con CDP 288 por $ 45.571.461 Avanza el proceso para la compra de scanner para digitlizacion</t>
  </si>
  <si>
    <t>Se eleaboro y aprobó la Politica de preservacion digital y procedimiento de reconstruccion de expedientes</t>
  </si>
  <si>
    <t>10.  Contratar profesionales especializados de apoyo para fortalecer la gestión institucional de la  Dirección de Archivo General.</t>
  </si>
  <si>
    <t>Profesionales de apoyo a la gestion juridica, administrativa y de planeacion contratados</t>
  </si>
  <si>
    <t>Contratar profesionales para la gestión institucional 50%
Seguimiento a los indicadores de gestión institucional 50%</t>
  </si>
  <si>
    <t xml:space="preserve">Inadecuada toma de decisiones técnicas y administrativas por desconocimiento de la Entidad y falta de aplicación de los instrumentos archivisticos. </t>
  </si>
  <si>
    <t>Establecer el estado de la función Archivística y de la Gestión Documental en la Alcaldía de Cartagena de Indias</t>
  </si>
  <si>
    <t>Se adelanto la contratación de 2 profesionales especializados para el apoyo institucional a la Direccion de Archivo en los temas juridicos y de Planes y proyectos</t>
  </si>
  <si>
    <t xml:space="preserve">Se avanza en el apoyo al seguimiento de metas e indicadores del Plan de Desarrollo 2020-2023 por parte del equipo de prof especializados
 </t>
  </si>
  <si>
    <t>Se avanza en el apoyo al seguimiento de metas e indicadores del Plan de Desarrollo 2020-2023 por parte del equipo de prof especializados</t>
  </si>
  <si>
    <t>Se realizó el apoyo al seguimiento de metas e indicadores del Plan de Desarrollo 2020-2023 por parte del equipo de prof especializados</t>
  </si>
  <si>
    <t>AVANCE PROGRAMA GESTIÓN PÚBLICA INTEGRADA Y TRANSPARENTE</t>
  </si>
  <si>
    <t>AVANCE PROYECTO  Fortalecimiento de la gestión documental mediante el avance en la implementación del PINAR</t>
  </si>
  <si>
    <t>16- Paz,Justicia e Instituciones Sólidas</t>
  </si>
  <si>
    <t>Implementar Una(1) estrategia de rendición publica de cuentas periódica en el Distrito de Cartagena</t>
  </si>
  <si>
    <t>Transparencia para el fortalecimiento de la confianza en las instituciones del distrito de Cartagena</t>
  </si>
  <si>
    <t>Numero de rendición públicas
de cuentas realizadas</t>
  </si>
  <si>
    <t xml:space="preserve">Audiencia </t>
  </si>
  <si>
    <t>2 Rendiciónes publica de cuentas</t>
  </si>
  <si>
    <t>Realizar 8 procesos de rendición publica de cuentas a la ciudadanía</t>
  </si>
  <si>
    <t>Servicio de promoción a la participación ciudadana (4502001)</t>
  </si>
  <si>
    <t>*Información y comunicación
*Gestion con valores por resultados.</t>
  </si>
  <si>
    <t xml:space="preserve">*Transparencia, acceso a la información pública y lucha contra la corrupción
*Fortalecimiento organizacional y simplificación de procesos
</t>
  </si>
  <si>
    <t xml:space="preserve"> TRANSPARENCIA Y PREVENCIÓN DE LA CORRUPCIÓN</t>
  </si>
  <si>
    <t>Garantizar el derecho fundamental de acceso a la información y prevenir la corrupción a través del 100% del cumplimiento de los requisitos mínimos legales, solicitudes de las dependencias, ciudadanía, plan de desarrollo distrital, proyectos que desarrolla el proceso, seguimiento a contratos de interés estratégico y plan de acción del gobierno nacional, para prevenir la corrupción y garantizar la transparencia de manera permanente en la administración distrital.</t>
  </si>
  <si>
    <t>DISEÑO IMPLEMENTACIÓN DE LA ESTRATEGIA DISTRITAL DE TRANSPARENCIA, PREVENCIÓN DE LA CORRUPCIÓN Y CULTURA CIUDADANA ANTICORRUPCIÓN, PARA EL FORTALECIMIENTO DE LA CONFIANZA EN LAS INSTITUCIONES DEL DISTRITO DE CARTAGENA DE INDIAS</t>
  </si>
  <si>
    <t>Fortalecer las capacidades de la administración distrital para visibilizar la información a través de procesos que propicien la transparencia,
la prevención de la corrupción y una cultura ciudadana anticorrupción.</t>
  </si>
  <si>
    <t xml:space="preserve"> Realizar Feria de Transparencia Distrital para dar conocer de manera clara qué y cómo contrata la administración distrital, su portafolio de servicios y la visualización de su contratación para el gobierno abierto.</t>
  </si>
  <si>
    <t xml:space="preserve">Evidencias de la feria </t>
  </si>
  <si>
    <t>Contratación: 34,0
Planeación: 33,0
Implementación: 33,0</t>
  </si>
  <si>
    <t>Oficina Asuntos de Transparencia</t>
  </si>
  <si>
    <t>DANIELA PUELLO SALCEDO</t>
  </si>
  <si>
    <t>1. Inversión</t>
  </si>
  <si>
    <t>1. Recursos Propios - ICLD</t>
  </si>
  <si>
    <t>DISEÑO IMPLEMENTACIÓN DE LA ESTRATEGIA DISTRITAL DE TRANSPARENCIA, PREVENCIÓN DE LA CORRUPCIÓN Y CULTURA CIUDADANA ANTICORRUPCIÓN, PARA EL FORTALECIMIENTO DE LA CONFIANZA EN LAS INSTITUCIONES DEL DISTRITO DE CARTAGENA DE INDIAS.</t>
  </si>
  <si>
    <t xml:space="preserve">2.3.4502.1000.2021130010285  </t>
  </si>
  <si>
    <t>CONTRATAR EL ARRENDAMIENTO DE UN INMUEBLE DOTADO CON DESTINO A LA REALIZACIÓN DE LA FERIA "CARTAGENA TRANSPARENTE EN SU CONTRATACIÓN" Y EL PROCESO DE RENDICIÓN PÚBLICA DE CUENTAS #CARTAGENACUENTA DE LA ALCALDÍA DISTRITAL DE CARTAGENA DE INDIAS</t>
  </si>
  <si>
    <t>CCE-16</t>
  </si>
  <si>
    <t>Posibilidad de pérdida Reputacional por incumplimiento a la normatividad vigente en la creación de la política de transparencia debido a las falla de identificación y actualización de las normas</t>
  </si>
  <si>
    <t>Líder del proceso de direccionamiento estratégico solicitar a la Secretaria de Transparencia de las modificaciones de las políticas por medio de una solicitud formal de manera semestral.</t>
  </si>
  <si>
    <t xml:space="preserve">* Se suscribió contrato CD-DAAL-UAC-017-2023 con el Centro de Convenciones Cartagena de Indias para el arrendamiento del inmueble con el fin de realizar la II Feria de la Transparencia 2023 los días 11 y 12 de abril, iniciando montaje desde el día 09 y 10 de abril .
*Construcción de la agenda académica de la  II Feria de la Transparencia
</t>
  </si>
  <si>
    <t>Como estrategia para el fomento de la transparencia y la inclusión productiva, la Alcaldía Mayor de Cartagena de Indias realizó la II Feria de la Transparencia en la Contratación los días 11 y 12 de abril en el Centro de Convenciones de la ciudad de Cartagena, con el objetivo de generar pedagogía del empresariado acerca del Plan de Adquisiciones y Compras del Distrito y cómo participar en la contratación estatal.
La feria contó con una agenda académica en la que asistieron expertos referentes a los temas tratados en la feria como lo fueron: María Margarita Zuleta y Felipe de Vivero de la Universidad de los Andes, Nohelia Zawady de la Agencia de Contratación Pública – Colombia Compra Eficiente, William Sánchez de FCG Swedish Development, Ericka Martínez Nájera de Martínez y asociados, Karina Cruz de Transparencia por Colombia, Lina Velásquez del Grupo Bancolombia, entre otros. 
En esta segunda edición de la feria contamos con más de 2.000 asistentes entre empresarios, microempresarios, funcionarios de la Alcaldía, Pymes, Mypimes, ciudadanos, estudiantes, miembros de las juntas de acción comunal en el marco del lanzamiento de la Escuela de Formación Ciudadana y Contratación Pública dirigida a los diferentes miembros de la Juntas de Acción Comunal de la ciudad, en este lanzamiento participó la directora del área de formación ciudadana del Ministerio del Interior, entre otros.</t>
  </si>
  <si>
    <t>* La feria de la Transparencia fue realizada el 11 y 12 de abril del 2023 en el Centro de Convenciones de la ciudad de Cartagena en el que asistieron más de 2000 asistentes.</t>
  </si>
  <si>
    <t>Líder del proceso de direccionamiento estratégico revisión periodica de normas nacionales de manera mensual.</t>
  </si>
  <si>
    <t>Posibilidad de pérdida Reputacional por no cumplir con los lineamientos normativos a los estandares de publicación debido a que la entidad no cuenta con la información y  ha fallas técnicas en página web de la entidad</t>
  </si>
  <si>
    <t>Líder del proceso de informática revisar y actualizar el funcionamiento de la página web de la entidad de manera semestral.</t>
  </si>
  <si>
    <t xml:space="preserve">Este proceso se encuentra en etapa de planeación </t>
  </si>
  <si>
    <t>En el marco de la planeación de las rendiciones de cuentas de las alcaldías locales el Grupo Asesor de Transparencia y Anticorrupción proyectó oficios de invitación a mesas de trabajo con el fin de realizar la planeación de las rendiciones de cuentas programadas para cada una de las alcaldías locales de la ciudad de Cartagena.
Así mismo, se construy´cronograma de actividades para el desarrollo de las audiencias de rendición de cuentas en las localidades del Distrito de Cartagena de Indias.</t>
  </si>
  <si>
    <t>Realizar una rendición de cuentas territorial en cada una de las localidades para la descentralización del proceso de rendición de cuentas.</t>
  </si>
  <si>
    <t xml:space="preserve">metodologías de rendición de cuentas </t>
  </si>
  <si>
    <t>Planeación: 50,0%
Implementación: 50,0%</t>
  </si>
  <si>
    <t>Líder del proceso de acceso a la información mínima Realizar solicitudes de información a las dependencias responsables de diferentes procesos de manera mensual a través de oficio.</t>
  </si>
  <si>
    <t xml:space="preserve">* En el marco de la estrategia de rendición de cuentas de la Alcaldía Distrital de Cartagena, #CartagenaCuenta, y del Plan de Acción de Gobierno Abierto 2023, se realizaron mesas de trabajo con los equipos de Alcaldías Locales, las cuales tuvieron como objetivo exponer la metodología y cronograma de actividades de las rendiciones de cuentas de cada una de estas.
* Se realizó Taller de Sensibilización de Rendición de Cuentas dirigido a funcionarios y contratistas de la Alcaldía de la Localidad Industrial y de La Bahía y de la Alcaldía Local Virgen y Turística.
* Se envió de correo con información y cronograma actualizado sobre las rendiciones de cuentas de las Alcaldías Locales.
* En el marco de la estrategia de rendición de cuentas de la Alcaldía Distrital de Cartagena, #CartagenaCuenta, y del acompañamiento técnico que se le realiza a las Alcaldías Locales, se coordinó el Taller de Sensibilización de Rendición de Cuentas dirigido a funcionarios y contratistas de estas.
* Se socializó la estrategia de rendición de cuentas y de la estrategia de comunicaciones para esta, diseñada desde el Grupo Asesor de Transparencia para la Alcaldía Local de la Virgen y Turística.
*. Se realizó la presentación de la línea gráfica rendición de cuentas a la Alcaldía Local Industrial y de la Bahía.
* En el marco de la estrategia de rendición de cuentas de la Alcaldía Distrital de Cartagena, #CartagenaCuenta, y del acompañamiento técnico que se le realiza a las Alcaldías Locales, se publicó en la página web de la Alcaldía Distrital de Cartagena los informes y decretos correspondientes para los ejercicios de rendición de cuentas de las siguientes alcaldías Locales.
* Se compartió con los equipos de comunicaciones de las Alcaldías Locales la línea grafica diseñada para sus rendiciones de cuentas.
*Se realizaron recomendaciones y observaciones a las presentaciones remitidas por cada una de las alcaldías locales.
</t>
  </si>
  <si>
    <t>* Se realizó la Audiencia Pública Virtual de Rendición de Cuentas de la Alcaldía de la Localidad Industrial y de la Bahía el 03 de octubre de 2023.
-	Transmisión en vivo
Link: https://fb.watch/nN0qMc4tr3/?mibextid=Ft5kTA 
-	Informe técnico Rendición de Cuentas Alcaldía Localidad Industrial y de la Bahía 2023.
-	Decreto Local 019 - Rendición de Cuentas 
-	Presentación Audiencia de Rendición de Cuentas Localidad Industrial y de la Bahía
-	Informe de Respuestas a Preguntas Ciudadanas de la Audiencia de Rendición de Cuentas
-	Localidad Industrial y de la Bahía.
Link: https://www.cartagena.gov.co/transparencia/4planeacion-presupuesto-informes/informe-rendicion-cuentas/alcaldia-localidad-industrial-bahia-documentos-rendicion-cuentas-2023
*Se realizó mesa de trabajo entre los funcionarios y contratistas de Alcaldía de la Localidad de la Virgen y Turística y el Grupo Asesor de Transparencia y Anticorrupción, la cual tuvo como objetivo revisar aspectos técnicos y logísticos de la Audiencia Pública Virtual programada el 04 de noviembre de 2023.
*Se realizó mesa de trabajo entre los funcionarios y contratistas de Alcaldía de la Localidad Histórica y del Caribe Norte y del Grupo Asesor de Transparencia y Anticorrupción, la cual tuvo como objetivo definir aspectos técnicos y logísticos para poder realizar la Audiencia Pública Virtual de Rendición de Cuentas.
*En el marco de la estrategia de rendición de cuentas de la Alcaldía Distrital de Cartagena, #CartagenaCuenta, y del acompañamiento técnico que se le realiza a las Alcaldías Locales, se realizó reunión el 03 de noviembre de 2023 con el Alcalde Local de la Localidad Virgen y Turística, Andy Reales, la cual tuvo como objetivo definir metodología y fecha de la audiencia pública virtual de rendición de cuentas de esta localidad.</t>
  </si>
  <si>
    <t>CONTRATAR SERVICIOS DE PRODUCCIÓN AUDIOVISUAL Y TÉCNICOS PARA EL DESARROLLO DE LA CUARTA VERSIÓN DEL DÍA INTERNACIONAL DE LA LUCHA CONTRA LA CORRUPCIÓN EN EL DISTRITO DE CARTAGENA DE INDIAS.</t>
  </si>
  <si>
    <t>CCE-10</t>
  </si>
  <si>
    <t>Posibilidad de pérdida Económica y Reputacional por no identificar adecuadamente los riesgos de corrupción debido a falta de competencias de las personas responsables de la identificación.</t>
  </si>
  <si>
    <t>Líder del proceso de anticipación de riesgos de corrupción verificar que los riesgos de corrupción estén bien identificados y los controles se estén ejecutando de manera mensual con la matriz de riesgos de corrupción.</t>
  </si>
  <si>
    <t xml:space="preserve">*El Evento del Día Internacional de la Lucha Contra la Corrupciónn a la fecha se encuentra en etapa de planeación </t>
  </si>
  <si>
    <t>El Evento del Día Internacional de la Lucha Contra la Corrupciónn a la fecha se encuentra en etapa de planeación.</t>
  </si>
  <si>
    <t>Realizar el evento de conmemoración del Día Internacional de la Lucha Contra la Corrupción 2023.</t>
  </si>
  <si>
    <t>evento</t>
  </si>
  <si>
    <t>Líder del proceso de anticipación de riesgos de corrupción realizar capacitaciones a los funcionarios y contratistas de la metodología de identificación de riesgos de corrupción, dos veces al año.</t>
  </si>
  <si>
    <t>* El Evento del Día Internacional de la Lucha Contra la Corrupciónn a la fecha se encuentra en etapa de planeación.</t>
  </si>
  <si>
    <t xml:space="preserve">
*En el marco de la planeación de la IV Edición del Evento Día Internacional de la Lucha Contra la Corrupción y en conjunto con el Instituto de Patrimonio y Cultura (IPCC) durante el mes de noviembre se llevaron a cabo reuniones con el fin de definir los detalles técnicos y logístico del evento se realizaron varias reuniones.
*El pasado 09 de diciembre del 2023 en el Plaza de la Proclamación a las 5:00pm se llevó a cabo la IV Edición del Evento Día Internacional de  la Lucha Contra la Corrupción en el cual se realizó la proyección del Documental “Capital de Lucha Anticorrupción, Cartagena de Indias”, producción que hará referencia a la memoria histórica de todos los cartageneros, recordando los hechos de corrupción más significativos desde la elección popular de alcalde hasta la fecha y cómo la ciudad le ha hecho frente a este flagelo siendo un ejemplo para todas las ciudades que enfrentan este verdugo.  Esta iniciativa busca posicionar a Cartagena de Indias a nivel nacional e internacional como una capital que nunca se ha dado por vencida ante este fenómeno y sentar las bases de una conciencia ciudadana anticorrupción en torno a la importancia de la memoria como mecanismo de prevención de este fenómeno. 
Además, se realizaró un conversatorio de discusión en el que se compartió sobre el contenido del documental expuesto, en este participaron Ana María Cuesta, Fidel García, Orlando Higuera y el alcalde William Dau, expusieron sus retrospectivas, desafíos, retos y consecuencias en torno al flagelo de la corrupción.
</t>
  </si>
  <si>
    <t xml:space="preserve">CONTRATAR EL SUMINISTRO DE BIENES Y SERVICIOS PARA EL DESARROLLO DE LA ESTRATEGIA "ACTIVISTA ANTICORRUPCION" DEL DISTRITO DE CARTAGENA DE INDIAS. </t>
  </si>
  <si>
    <t>Posibilidad de pérdida Reputacional por el inadecuado uso de los canales de comunicación disponibles debido a que la comunicación no está siendo efectiva.</t>
  </si>
  <si>
    <t>Líder del proceso de gobierno abierto y líder de comunicación efectuar plan de trabajo estratégico para  el aumento de la participación ciudadana se realiza semestralmente, por medio de cronograma de trabajo.</t>
  </si>
  <si>
    <t>*Se encuentra en etapa de planeación la campaña Activista Anticorrupción</t>
  </si>
  <si>
    <t xml:space="preserve">En el marco de la campaña pedagógica de cultura ciudadana "Activista anticorrupción" enfocado a la generación de competencias relacionadas con la integridad y sentido de pertenencia, se diseñó el Plan No Más Puya Ojos así como la campaña Comunidad Transparente, en cada estrategia se realizaron los siguientes avances:
1.	Campaña Comunidad Transparente:
A. Boletín Comunidad Transparente edición I y II
      2. Plan No Más Puyaojos
          A. Estrategia con actualización de insumos con Transcaribe 
          B.  Valla para obras de la Alcaldía en el marco del Plan No Más Puayojos
          C.  Parrilla de publicaciones para redes sociales 
Así mismo, en este período se realizó la construcción de mensajes pedagógicos enfocados en la prevención de delitos electorales y la propuesta de diseño para la campaña que será dirigida a las dependencias de la administración y a ciudadanía, así mismo esta fue presentada ante el Comité de Seguimiento Electoral donde participan tanto organizadores como reguladores de las elecciones para aprobación y autorización de uso de imagen en las piezas gráficas y correos institucionales de estas tales como MOE, Procuraduría y Registraduría.
Así mismo, en el marco de esta campaña se avanzó en la gestión para garantizar la gratuidad del sistema masivo de transporte TRANSCARIBE durante las elecciones regionales del mes de octubre del presente año, para ello se sostuvo mesa de trabajo para revisar los costos y mensajes pedagógicos tanto en estaciones como en ruteros.
</t>
  </si>
  <si>
    <t>Numero de estrategia de rendición publica de cuentas implementadas</t>
  </si>
  <si>
    <t xml:space="preserve">Estrategia </t>
  </si>
  <si>
    <t>Servicio de promoción a la participación ciudadanaServicio de promoción a la participación ciudadana (4502001)</t>
  </si>
  <si>
    <t>Realizar la campaña pedagógica de cultura ciudadana "Activista anticorrupción" enfocado a la generación de competencias relacionadas con la integridad y sentido de pertenencia.</t>
  </si>
  <si>
    <t>Documento campaña pedagógica</t>
  </si>
  <si>
    <t>Líder del proceso de gobierno abierto seguimiento al plan de trabajo estratégico del aumento de la participación se realiza semestralmente, por medio de un acta de seguimiento.</t>
  </si>
  <si>
    <t>* Se realizaron mesas de trabajo con equipos de comunicaciones, financiero y operaciones de Transcaribe para definir compromisos colectivos tanto en diseño como en la gestión para financiar la operación del sistema el próximo 29 de octubre.
* Se hizo mesa de trabajo con Secretaría de Planeación Distrital y General para revisar rubros disponibles en la Secretaría de Hacienda con el fin de hacer traslado de costos de operación Transcaribe 29 de octubre.
* Se hizo sesión de fotos para afiches de campaña #NoMasPuyaOjos.
* Se construyó documento de justificación #NoMásPuyaOjos.docx
* Se actualizó con contenido para redes sociales y visita a la calle para preguntar a la ciudadanía: ¿te han ofrecido dinero por tu voto?
Actualización de banners en página de la Alcaldía con publicidad del plan #NoMásPuyaOjos.
* Se construyó y publicó el boletín de la contratación correspondiente al mes de Julio de 2023. Boletín Ciudadano - Julio 2023(1)(1).docx.
*Se realizó actualización de contenidos para redes sociales y visita a la calle para preguntar a la ciudadanía: ¿te han ofrecido dinero por tu voto?
* Se llevó a contabilidad de las alertas mencionadas por parte de la registraduría en Comité de Seguimiento Electoral con relación a posibles casos de trashumancia.
* Se envió circular a dependencias de la Alcaldía solicitando la publicación de los contenidos #NoMásPuyaOjos.
* Se envió propuesta de intervención Vales de Piedrahita de Escuela de Gobierno en el marco de la campaña #NoMásPuyaOjos.
* Se solicitó la creación de micrositio en el canal de transparencia de la página web de la Alcaldía, el cual se encuentra en desarrollo.
* Se realizó actualización de banners en página de la Alcaldía con publicidad del plan #NoMásPuyaOjos.
* Se realizó capacitación a funcionarios de Centro Integra Cartagena sobre prevención de delitos electorales.
*Se publicó el boletín del mes de agosto "Comunidad Transparente".</t>
  </si>
  <si>
    <t xml:space="preserve">*Se siguió con la campaña “No más Puyaojos” enfocada en la prevención de delitos electorales. Durante este mes hubo:
-	Se realizó despliegue de videos y post en redes sociales: https://www.instagram.com/p/CzHVj8SA4D9/?igshid=MzRlODBiNWFlZA== 
https://www.instagram.com/reel/Cy6BNa4A4bs/?igshid=MzRlODBiNWFlZA== 
-	Se llevó a cabo capacitación a 80 voluntarios para hacer pedagogía sobre prevención de delitos electorales en Transcaribe.
-	Se realizó instalación de material y pedagogía en oficinas del Distrito sobre prevención de delitos electorales
-	Se realizó asistencia al Comité de Seguimiento Electoral y al Puesto de Mando Unificado.
-	Se realizó Informe de recopilación de presuntas violaciones al decreto que regula la publicidad electoral, publicidad extemporánea y posibles situaciones que notificadas al correo de Transparencia.
-	Se habilitó canal de denuncias para remisión de presuntos hechos de delitos electorales a los entes de control.
*Se elaboró el documento de compilación de denuncias del plan #NoMásPuyaOJos cuyos resultados en resumen fueron  los siguientes:
Reporte de alertas y estancia PMU  
-	Mensajes atendidos a través de WhatsApp 302 2121495: 165  
-	Mensajes relacionados con alertas de riesgo electoral: 87 
-	Casos a destacar:
1.	Por presunta compra - venta de votos 
2.	Análisis prelectoral No Más Puya Ojos  
3.	ICBF (5) reportes 
4.	Constreñimiento Hospital Universitario  
5.	Compra y venta de votos y grupos armados ilegales en los municipios de Arroyo Hondo, Hato Viejo y Calamar 
6.	Reunión política el sábado en Blas de Lezo Discoteca Ibiza 
7.	Rector I.E. Distrito denunciado por compra y venta de votos a favor del candidato Pion 
8.	Fundación Biopsicosocial Jesucristo Rebaño de Paz, N.I.T: 900.200.181-8 
9.	Tarjetones marcados Bocachica a favor del Conservador #51 para la asamblea 
10.	Manga Carulla Villa Susana 
11.	Reporte sobre presunto uso de recursos públicos para favorecer a candidata Luz Marina Paria tía del tesorero de la gobernación. 
12.	Decomiso publicidad en la calle de la lengua  
13.	Cierre sede de campaña de Nando Piña 
14.	Desmonte de publicidad al lado del colegio San Felipe en La Boquilla. 
15.	Reporte final  
-	Campañas con reportes: Dumek Turbay, Yamil Arana, Pion, Oscar Marbello, William García, Carlos Barrios, Gloria Estrada, Cassiani, Luder Ariza, Liz Morales 
-	Actividades Policía Nacional en la jornada electoral. 
-	Allanamientos: 00 
-	Registros voluntarios: 00 
-	Capturas por O.J: 09 
-	Capturas en flagrancia: 01 
-	Denuncias y quejas atendidas URIEL: 25 
-	Verificación de información (casos atendidos de alerta de Transparencia): 30 
Transcaribe Te lleva  
De manera preliminar, aún en consolidación, la demanda del 29 de octubre de 2023 fue 54.400 pasajeros. Los domingos usualmente se movilizan entre 33.000 y 37.000 pasajeros. 
</t>
  </si>
  <si>
    <t xml:space="preserve">Posibilidad de pérdida Reputacional por no tramitar a las denuncias recepcionadas debido a falta de personal o la persona responsable no sea competente.
</t>
  </si>
  <si>
    <t>Líder del proceso cultura de la legalidad para la transparencia realizar planeación del personal requerido en el periodo por medio de un plan de trabajo</t>
  </si>
  <si>
    <t>*Esta actividad iniciará en el proximo trimestre</t>
  </si>
  <si>
    <t>Para este período no hubo avances en esta actividad.</t>
  </si>
  <si>
    <t>Socializar a través de las jornadas Hablemos con Transparencia los avances de la gestión de la agenda de Transparencia y Anticorrupción del Distrito de Cartagena y abordar temas interés de la comunidad.</t>
  </si>
  <si>
    <t>Documento metodología de las jornadas Hablemos con Transparencia</t>
  </si>
  <si>
    <t xml:space="preserve">Líder del proceso cultura de la legalidad para la transparencia realizar capacitaciones periódicas  sobre recepción de denuncias sobre posibles casos de corrupción
</t>
  </si>
  <si>
    <t>* Se realizó la conversación Hablemos con Transparencia el pasado 21 de septiembre en el salón Vicente Martínez de la Alcaldía de Cartagena titulado El Rol del Ministerio Público en la Garantía de la Democracia la cual tuvo como panelistas a la Fiscalía, Registraduría y MOE. Y como invitados Comité Ciudadano Anticorrupción, Comité Ciudadano Gobierno Abierto OGP Global, Juntas de acción Comunal participes del proyecto Comunales a la Obra y Vales de Piedrahita.</t>
  </si>
  <si>
    <t>*Para el trimeste pasado el 21 de septimbre se realizó el conversatorio Hablemos con Transparencia titulado El Rol del Ministerio Público en la Garantía de la Democracia, logrando así el cumplimiento del 50% de esta actividad del proyecto.  Durante el trimestre comprendido entre el mes de octubre hasta la fecha no se realizó el otro Hablemos con Transparencia programado.</t>
  </si>
  <si>
    <t>CONTRATAR SERVICIOS DE TIQUETES AEREOS EN EL MARCO DEL PROGRAMA "TRANSPARENCIA PARA EL FORTALECIMIENTO DE LA CONFIANZA EN LAS INSTITUCIONES DEL DISTRITO DE CARTAGENA"</t>
  </si>
  <si>
    <t>CCE-99</t>
  </si>
  <si>
    <t>Posibilidad de pérdida Reputacional por no tramitar a las denuncias recepcionadas debido a fallas de los sistemas tecnológicos de recepción.</t>
  </si>
  <si>
    <t>Líder de informativa realiza verificación del funcionamiento de software de posibles ataques cibernéticos</t>
  </si>
  <si>
    <t>Brindar apoyo técnico y logístico al programa  "TRANSPARENCIA PARA EL FORTALECIMIENTO DE LA CONFIANZA EN LAS INSTITUCIONES DEL DISTRITO DE CARTAGENA".</t>
  </si>
  <si>
    <t>Líder de informativa realizar campañas del buen uso de las herramientas tecnológicas de la entidad de manera periódica</t>
  </si>
  <si>
    <t>* Para este período no hubo avances en esta actividad.</t>
  </si>
  <si>
    <t>Realizar una intervención pedagógica de cultura ciudadana anticorrupción enfocada en la
generación de competencias relacionadas con la integridad y sentido de pertenencia, en los centros educativos de la ciudad de la mano de la
Secretaría de Educación.</t>
  </si>
  <si>
    <t xml:space="preserve">Evidencias de la intervención </t>
  </si>
  <si>
    <t>*Se formuló propuesta de cultura ciudadana anticorrupción enfocada en la
generación de competencias relacionadas con la integridad y sentido de pertenencia, en los centros educativos de la ciudad de la mano de la
Secretaría de Educación.</t>
  </si>
  <si>
    <t>Se presentó la propuesta de la cartilla que incluye gobierno abierto, participación ciudadana y control social a la Secretaría de Educación, se recibieron recomendaciones para hacer una modificación a la parte de control social que contempla ejemplos relacionados con el PAE, pidió hacerlos preferiblemente con el FOSE (Fonde de servicios Educativos) que es donde se pueda saber directamente la cantidad de recursos que ingresan a los colegios.
Así mismo se diseñó propuesta gráfica de portada de la Cartilla en mención.</t>
  </si>
  <si>
    <t>* Se desarrolló el diseño definitivo de la cartillas Actúa Transparente.</t>
  </si>
  <si>
    <t xml:space="preserve">*Se enviaron cartas de solicitud de espacio a los colegios Institución Educativa Bayunca, Colegio Nuestro Esfuerzo, Colegio Camilo Torres, e Institución Educativa la Libertad. 
*El taller de la cartilla fue dictado en: Institución Educativa Camilo Torres, Institución Educativa La Libertad, Institución Educativa Bayunca impactando aproximadamente 120 jóvenes de los grados 10 y 11.
*Debido a la culminación del calendario escolar, se solicitará publicar la Cartilla en el botón de Transparencia dispuesto en la página web de la Alcaldía Mayor de Cartagena. </t>
  </si>
  <si>
    <t>Realizar la campaña de divulgación de los canales de denuncias
ciudadanas distritales sobre posibles actos de corrupción.</t>
  </si>
  <si>
    <t>Evidencias de la campaña</t>
  </si>
  <si>
    <t xml:space="preserve">* En el marco de la campaña de divulgación de los canales de denuncias ciudadanas distritales sobre posibles actos de corrupción se continuó con la campaña digital en las redes del Grupo Asesor de Transparencia "ABC de trámites" en la cual se explica un paso a paso para diferenciar los conceptos de petición y denuncia por corrupción. </t>
  </si>
  <si>
    <t xml:space="preserve">*Para continuar con el cumplimiento de la campaña, se proyectó el contenido y la temática a divulgar en las piezas publicitarias de las próximas semanas.
Actualmente las piezas se encuentran en diseño y se abordaran los siguientes temas: 
-	Conceptos denuncias por presuntos actos de corrupción
-	Explicación ¿Qué es una denuncia de corrupción?
-	Carrusel de piezas gráficas con ejemplos de denuncias por presuntos actos de corrupción 
*Para continuar con el cumplimiento de la campaña, especialmente en la fase virtual de la misma, fueron realizadas las piezas publicitarias que van a ser divulgadas en las redes sociales del Grupo Asesor de Transparencia y Anticorrupción, Alcaldía Mayor de Cartagena de Indias y demás dependencias, así, los canales que se encuentran habilitados para la recepción de denuncias podrán llegar a más ciudadanos y también a los funcionarios y/o contratistas de la Alcaldía Mayor de Cartagena de Indias.
Las piezas fueron elaboradas por la diseñadora y comunicadora social del Grupo Asesor de Transparencia y Anticorrupción, a la misma se realizaron algunos ajustes y actualmente se encuentra pendiente la publicación en las redes sociales, publicación que se estará realizando dentro de los próximos días. 
En Esta oportunidad la pedagogía se encuentra enfocada en resaltar cuales son los hechos por corrupción que pueden ser denunciados a través de los canales habilitados:
</t>
  </si>
  <si>
    <t>Realizar una campaña de incentivo y reconocimiento a los servidores públicos que se caracterizan por su comportamiento íntegro y transparente en el marco de la estrategia "El Valor Soy Yo" de la implementación del Código de Integridad.</t>
  </si>
  <si>
    <t xml:space="preserve">Evidencias campaña de incentivo y reconocimiento </t>
  </si>
  <si>
    <t>* En el marco del fortalecimiento e implementación de la Política de Integridad se realizaron talleres de socialización de la Guía para la Gestión Preventiva de Conflicto de Intereses con diferentes dependencias de la Alcaldía como por ejemplo: Plan de Emergencia Social Pedro Romero (PES), Unidad Asesora de Contratación (UAC), Secretaría del Interior y Convivencia Ciudadana (Comisarías de Familia), Unidad Interna de Contratación de la Dirección de Talento Humano, Distriseguridad, Fondo de Pensiones, entre otras dependencias. 
En estos talleres el coordinador regional del programa Juntos por la Transparencia de USAID explicó qué es un conflicto de interés, cuáles son los tipos de conflictos de intereses, ¿cómo se identifica un conflicto de interés?, protocolo para el reporte de un conflicto de intereses. 
La Guía para la Gestión Preventiva de Conflictos de Intereses hace parte de los mecanismos de gestión preventiva de la Política de Integridad que buscan detectar, informar y desarticular situaciones en las que se presenten conflictos de intereses, antes de que se provoquen irregularidades o posibles hechos de corrupción y se vea seriamente afectada la confianza de los ciudadanos en la integridad de los servidores públicos y colaboradores de la entidad.
*  En el marco del fortalecimiento e implementación de la Política de Integridad, se llevó a cabo la presentación de los Héroes y Heroínas de Valor 2023 de las diferentes dependencias de la Alcaldía de Cartagena, en este evento se dictó la conferencia "Semillas heroicas nacen en la heroica", dirigida por la psicóloga María Mercedes Botero Posada quien exaltó la labor de los servidores públicos que día a día se esfuerzan por transformar la sociedad desde sus trabajos no importa lo pequeño que pueda ser. En este espacio los 44 héroes y heroínas fueron presentados y reconocidos.
* Se realizó Taller “Somos un Todo que comunica” dictado por la profesional Francys Caballero en el cual asistieron los héroes y heroínas de valor de las diferentes dependencias de la Alcaldía de Cartagena el día 23 de agosto del 2023.</t>
  </si>
  <si>
    <t>*En el marco de la estrategia "El Valor Soy Yo" de la implementación del Código de Integridad se realizó taller Socialización de la Guía para la Gestión Preventiva de Conflictos de Intereses con servidores públicos de DISTRISEGURIDAD y de la Dirección de Apoyo Logístico.
*Tal y como se reporta en el trimestre anterior, el 27 de septiembre se realizó la presentación del 44 héroes y heroínas de valor de la Alcaldía Mayor de Cartagena de Indias en el cual se entregó a cada uno, una placa en la cual se reconoce la labor realizada por cada uno de estos servidores durante el tiempo que han estado vinculados a la entidad teniendo en cuenta que se han caracterizado por poner en práctica los valores del Código de integridad.</t>
  </si>
  <si>
    <t>Realizar acompañamiento técnico para fortalecer organizacionalmente a las Juntas de Acción Comunal en el marco del Plan de Acción de gobierno abierto de la Alcaldía Distrital de Cartagena.</t>
  </si>
  <si>
    <t>Evidencias proceso de acompañamiento</t>
  </si>
  <si>
    <t>*En el marco de la campaña "El Valor Soy Yo" se realizó taller de conflicto de interéses con los héroes y heroínas valor 2023 el día 14 de febrero.</t>
  </si>
  <si>
    <t>En el marco de la campaña de divulgación de los canales de denuncias ciudadanas distritales sobre posibles actos de corrupción se inició campaña digital “ABC de Trámites, un paso a paso para realizar, Una denuncia por presuntos hechos de corrupción” en las redes del Grupo Asesor de Transparencia y Anticorrupción con el fin de informar a la ciudadanía el paso a paso para realizar una denuncia por presuntos hechos de corrupción mediante el canal de denuncias habilitado en la página web de la Alcaldía Mayor de Cartagena.
Así mismo, en el marco de las Jornadas Salvemos Juntos a Cartagena se realizó difusión del canal de denuncias ciudadanas a los asistentes de la jornada en el mes de abril, mayo y junio.</t>
  </si>
  <si>
    <t>* Presentación sobre los avances en el Programa “Comunales a la Obra” para la reunión de medio año con los puntos de contacto de OGP – Local. 
*El 19 de agosto de 2023 se dio inicio a la segunda fase de formación a miembros de las Juntas de Acción Comunales en la Universidad de Los Andes, Sede Caribe. Esta formación está enfocada en habilidades para la vida y está dirigida a 400 personas y se realiza de manera presencial con algunas secciones complementarias virtuales.  
*Se realizó el Foro de Incidencia Comunal “Experiencias Exitosas de Contratación Pública”, el cual se llevó a cabo en la Universidad de San Buenaventura y tuvo como panelista principal a la
alcaldesa de Santa Marta. 
* Se continuó con el cronograma de las clases para los miembros de las Juntas de Acción Comunales en la Universidad de Los Andes, Sede Caribe. Esta formación se enfoca en habilidades para la vida y está dirigida a 400 personas, se realiza de manera presencial con algunas secciones complementarias virtuales. Las sesiones presenciales se realizaron los días 19 y 26 de agosto, 02, 09, 16, 23 y 30 de septiembre.</t>
  </si>
  <si>
    <t>*Se finalizó con el cronograma de las clases para los miembros de las Juntas de Acción Comunales en la Universidad de Los Andes, Sede Caribe. Esta formación estuvo enfocada en habilidades para la vida y estuvo dirigida a 400 personas, se realizó de manera presencial con algunas secciones complementarias virtuales.
*Se realizó una sección final y complementaria de la formación en “Habilidades para la vida”, la cual estuvo a cargo del Colectivo TRASO, uno de nuestros aliados locales, en las siguientes fechas para cada uno de los grupos:
•	07 de octubre de 2023
Lugar: Fundación Universitaria Tecnológico Comfenalco
Primer grupo
•	14 de octubre de 2023
Lugar: Universidad de San Buenaventura
Segundo grupo 
*El 15 de noviembre de 2023 se llevó a cabo la ceremonia de clausura del histórico Programa Comunales a la Obra y la graduación de la dirigencia comunal, evento en el que participaron más de 1.000 personas en el Centro de Convenciones de Cartagena.
832 líderes comunales de Cartagena recibieron grado de gestión comunitaria de manos de la Alcaldía de Cartagena. Con la ceremonia se cerró el proyecto “Comunales a la obra”, que se desarrolló gracias al trabajo liderado por la Secretaría de Participación y Desarrollo Social, la Oficina Asesora de Transparencia y Anticorrupción, en articulación con diversos actores del sector público y privado, incluyendo empresas, la cooperación internacional y universidades locales. Con el ánimo de fortalecer el liderazgo de los comunales de Cartagena, en cuanto a Formación en las TIC, Legislación Comunal, Habilidades para la Vida y Formulación de Proyectos.
La ceremonia contó con la presencia, además de los graduandos, de altos funcionarios de los ministerios de Cultura y del Interior, como también de trabajadores del Distrito, encabezados por el alcalde mayor de Cartagena, William Jorge Dau Chamatt.
Aparte de los títulos que los acreditan como gestores de proyectos sociales, algunos dirigentes cívicos recibieron un galardón de diferentes categorías relacionadas con la gestión comunitaria.
Evidencias:
-	https://www.instagram.com/p/Czter8tAmnI/?igshid=ODhhZWM5NmIwOQ%3D%3D&amp;img_index=1
-	https://www.instagram.com/p/CztfkYygIRt/?igshid=ODhhZWM5NmIwOQ%3D%3D&amp;img_index=1</t>
  </si>
  <si>
    <t>Realizar una campaña para el posicionamiento de Cartagena como capital de lucha contra la corrupción a nivel nacional e internacional.</t>
  </si>
  <si>
    <t>Evidencias campaña</t>
  </si>
  <si>
    <t>CONTRATAR EL SERVICIO DE IMPRESION PARA EL DESARROLLO DE LA ESTRATEGIA "EL VALOR SOY YO" COMO RECONOMIENTO A LOS SERVIDORES PUBLICOS EN EL DISTRITO DE CARTAGENA DE INDIAS</t>
  </si>
  <si>
    <t>En el marco de la campaña de incentivo y reconocimiento a los servidores públicos (Héroes y Heroínas de Valor 2023) se inició plan de formación con el taller “Herramientas para la Innovación” enfocado a las servidoras y servidores públicos de las diferentes dependencias de la Alcaldía de Cartagena de Indias el miércoles 24 de junio en la Universidad los Libertadores, este fue dirigido por Mario de León Céspedes asesor de la Unidad de Desarrollo Económico.</t>
  </si>
  <si>
    <t xml:space="preserve">* Se envió correo a Thomas Stelzer Decano de la Academia Internacional Anticorrupción para nuevamente mostrar el interés del Alcalde para la creación de una red de ciudades anticorrupción y a la vez que sea puente de difusión de la marca capital lucha anticorrupción.
*En el marco de la creación de una red de ciudades anticorrupción se inició la elaboración de la estrategia de comunicaciones para posicionar a Cartagena como capital que lucha contra la corrupción. Por lo anterior, se realizó una primera reunión con Rodrigo Rondón asesor de la oficina de Comunicaciones y Prensa de la Alcaldía para iniciar con el diseño de la estrategia el 17 de mayo de 2023.
* Se realizó reunión entre las jefes de oficina de Transparencia y Comunicaciones para el diseño de la estrategia de Comunicaciones para el posicionamiento de Cartagena como capital de lucha contra la corrupción.  (Jueves 25 de mayo).
* Con la finalidad de buscar una mejor perspectiva en la formulación y diseño de estrategia de comunicaciones para la consolidación de Cartagena como capital de lucha contra la corrupción, convoqué y asistí a reunión con el señor Tadeo Martínez Méndez ex jefe de la Oficina Asesora de Comunicaciones y Prensa de la Alcaldía de Cartagena.
* Se realizó reunión presencial con la productora Olga Perea con el fin de cotizar uno de los productos de la estrategia de comunicaciones de Cartagena capital que lucha contra la corrupción.
* Se convocó a mesa de trabajo con el productor Juan Taboada con el fin de presentar el proyecto de Cartagena capital de lucha contra la corrupción con el fin de recibir una oferta de uno o varios productos que muestre toda la iniciativa.
* Se realizó solicitud de cotización a Caracol Radio para pautar la marca de Cartagena capital de lucha contra la corrupción.
* Se remitió correo electrónico al periodista Manuel Teodoro director de los programas El Rastro y Séptimo Día de Caracol Televisión para explorar la viabilidad de realizar una entrevista al señor Alcalde William Dau como un gestor que ha luchado contra la corrupción en la ciudad de Cartagena.
* Se recibió propuesta comercial del Grupo PISA de España para la divulgación de la campaña de comunicación Cartagena capital de lucha contra la corrupción en medios Internacionales.
* Se realizó reunión con el área comercial del periódico EL TIEMPO con la finalidad de recibir una propuesta comercial referente a la estrategia de comunicaciones de Cartagena capital de lucha contra la corrupción.
* Se realizó reunión con el periodista Fernando Bustillo y el equipo de trabajo para la estrategia de comunicaciones de Cartagena capital de lucha contra la corrupción con la finalidad de recibir orientación y/o asesoría de cómo encaminar la iniciativa. (7 de junio del 2023)
* Se realizó reunión presencial con el grupo de trabajo para la iniciativa de Cartagena capital que lucha contra la corrupción para la presentación de la iniciativa al señor Alcalde William Dau.
* En el marco de la creación de una red de ciudades anticorrupción participé de la reunión con el periodista José Fernando Hoyos el 9 de junio de 2023 para presentarle la propuesta de la marca ciudad y solicitarle cotización como periodista investigador; quien será el encargado de elaborar el guion para elaborar el documental (producto principal de esta estrategia).
* Se realizó reunión de Grupo Estratégico de Capital anticorrupción en donde se empezó a desarrollar la idea de la base argumental de la lucha anticorrupción.   14 de junio del 2023.
* En la búsqueda de encontrar un productor para la realización de diversos productos de la estrategia de comunicaciones “Capital que lucha contra la corrupción”, el equipo de trabajo se reunió con el señor Enmanuel Angulo para que presente una cotización.
* Se realizó reunión con el representante legal de Wuayaba Producciones Norberto González, explorando la posibilidad de cotización de los productos para la estrategia de comunicaciones de capital anticorrupción.
* Se realizó reunión de enlace con la finalidad de encontrar un periodista Investigador para la elaboración del guion de la estrategia de comunicaciones de Cartagena Capital que lucha contra la corrupción, le envié correo al periodista Sixto Alfredo Pinto Director del periódico la otra Cara.
* Se participó del encuentro presencial con el periodista investigador Juan Carlos Díaz, a quien se le presentó la estrategia de comunicaciones realizada en conjunto con los equipos de comunicaciones y Transparencia de la Alcaldía, para que presentara una cotización acerca de la creación de un guion en el marco de la creación de una red de ciudades anticorrupción.
* Se realizó reunión con el periodista Ignacio Gómez, explorando la viabilidad de que fuese el Investigador para el guion del producto principal de la estrategia de comunicaciones en el marco de la creación de una red de ciudades anticorrupción.
* Se elaboró listado de necesidades para la ejecución de la actividad con el fin de elaborar el proceso contractual.
*Se diseñó el logo de la campaña de Capital de Lucha Anticorrupción.
* El 19 de septiembre del 2023 e realizó reunión con el grupo asesor para ultimar detalles de la marca de la capital de la Lucha anticorrupción.
* Posteriormente se solicitó a la diseñadora gráfica ajustar los últimos cambios del logo para empezarlo a utilizar en medio de la campaña.
* Se abrió licitación pública para la presentación de empresas productoras audiovisuales para el desarrollo de la marca Cartagena Capital Anticorrupción, en la cual se presentaron alrededor de 12 empresas con propuesta financieras acordes a la necesidad a contratar. 
</t>
  </si>
  <si>
    <t>*Se realizó reunión con los miembros de la productora Tema Trigger en la cual se realizó en primer lugar presentación de los asistentes, posteriormente se explicó el objetivo de la marca “Capital de Lucha Anticorrupción, Cartagena de Indias” y su finalidad de posicionar a Cartagena como una ciudad que siempre le ha hecho frente a la corrupción de manera nacional e internacional.  De igual forma, se les comentó los productos qué debían elaborar ellos, entre todos los productos a entregar en el marco del contrato, el más importante: un documental que muestre los casos más relevantes y sonados de corrupción en la ciudad. 
*Se llevó a cabo reunión con el equipo estratégico de Capital de Lucha Anticorrupción para la formulación de la idea creativa del documental y de los otros productos. 
*Se realizó presentación línea de Tiempo a desarrollar en el documental al señor Alcalde William Dau. 
*Se realizó reunión revisión línea de Tiempo con el profesor Armando Mercado para perfeccionar los hechos en los que se quiere hacer mención en el documental y seleccionar posibles entrevistados. 
*Se llevó a cabo reunión con María Cristina Pareja para revisión de línea del tiempo y nuevas sugerencias. 
*Recopilación de bibliografía y contenido que sirviese como material de sustento para la elaboración del documental “Capital de Lucha Anticorrupción, Cartagena de Indias”. 
*Se realizó visita a el periódico El Universa el día 3 de noviembre del 2023 el periodista Juan Carlos Diaz y Aura Parra para revisar los tomos y hechos contundentes que estuviesen alineados al periodo de tiempo para la elaboración del documental.  
*Se entregó premio a la Diseñadora encargada de la Elaboración del Logo y marca de la campaña “Capital de lucha anticorrupción, Cartagena de Indias.” 
*Se realizó entrega del premio de primer puesto a la Diseñadora María Fernanda Moya el día 8 de noviembre del 2023 por parte de la jefe del grupo Asesor de Transparencia y Anticorrupción. 
*Se realizaron piezas de expectativas de la promoción de la “Capital de lucha Anticorrupción, Cartagena de Indias” en español e inglés con la finalidad de posicionar a Cartagena nacional e internacionalmente como una capital que lucha contra la corrupción. 
*Se llevó a cabo proyección de video expectativa de la marca “Capital de lucha Anticorrupción, Cartagena de Indias” realizado por la productora Team Trigger y publicado en la cuenta de instagram de la marca @cartagenaanticorrupcion el 13 de noviembre del 2023. 
*Se realizaron diferentes entrevistas con conocedores de la lucha anticorrupción que ha tenido la ciudad de Cartagena.
*Se realizaron entrevistas con las siguientes personas: Raul Paniagua, Abogado Danilo Contreras, Nicolas Pareja, Carlos Díaz, Benjamin Luna y Laudith Caicedo. 
*Se realizó el sábado 25 de noviembre entrevista al señor Alcalde William Dau para que diera su testimonio y adicionarlo en el documental de Capital de Lucha Anticorrupción. 
*Se realizó proyección del Docuemtal "Capital de la Lucha Anticorrupción, Cartagena de Indias" el 09 de diciembre en el marco de la conmemoración del Día Internacional de la Lucha Contra la Corrupción en la Plaza de la Proclamción.</t>
  </si>
  <si>
    <t>AVANCE PROGRAMA Transparencia para el fortalecimiento de la confianza en las instituciones del distrito de Cartagena</t>
  </si>
  <si>
    <t>AVANCE PROYECTO  DISEÑO IMPLEMENTACIÓN DE LA ESTRATEGIA DISTRITAL DE TRANSPARENCIA, PREVENCIÓN DE LA CORRUPCIÓN Y CULTURA CIUDADANA ANTICORRUPCIÓN, PARA EL FORTALECIMIENTO DE LA CONFIANZA EN LAS INSTITUCIONES DEL DISTRITO DE CARTAGENA DE INDIAS</t>
  </si>
  <si>
    <t>CARTAGENA INTELIGENTE CON TODOS Y PARA TODOS</t>
  </si>
  <si>
    <t>Porcentaje Ciudadanos cartageneros conectados, alfabetizados digitalmente</t>
  </si>
  <si>
    <t>60% de los ciudadanos
cartageneros.</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</si>
  <si>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</si>
  <si>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</si>
  <si>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</si>
  <si>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</si>
  <si>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t>Servicio de asistencia técnica para la implementación de la Estrategia de Gobierno digital- CODIGO DEL INDICADOR 230202401 - INDICADOR Entidades del orden nacional beneficiadas con asistencia técnica para la implementación de la Estrategia de Gobierno digital</t>
  </si>
  <si>
    <t>Politica de Gobierno Digital</t>
  </si>
  <si>
    <t>Gerenciar anualmente el 100% de los proyectos TI que lleven a la consolidación de la visión estratégica de futuro de la transformación digital del distrito de Cartagena, articulando los esfuerzos tanto de las entidades centralizadas, descentralizadas y del gobierno nacional.</t>
  </si>
  <si>
    <t>TRANSFORMACIÓN DIGITAL PARA UNA CARTAGENA INTELIGENTE CON TODOS Y PARA TODOS CARTAGENA DE INDIAS</t>
  </si>
  <si>
    <t>Mejorar el índice de desempeño de la implementación de la política de gobierno digital en el Distrito de Cartagena</t>
  </si>
  <si>
    <t>Realizar el seguimiento estratégico de los proyectos que fortalecen la implementación de Gobierno Digital</t>
  </si>
  <si>
    <t>Informe de seguimiento</t>
  </si>
  <si>
    <t>2.3.4599.1000.2021130010189</t>
  </si>
  <si>
    <t>CONTRATACION DIRECTA</t>
  </si>
  <si>
    <t xml:space="preserve">Para el primer trimestre del año 2023, la oficina asesora de informatica ralizo las siguientes actividades para la formulacion de la politica pblica de ciencia y tecnologia: 
1.- Entrega de la ficha de estructuracion a la oficina de planeacion del dsitrito con los siguientes anexos: 
Intrumentos de recoleccion de informacion 
Metodologia de las sesiones 
Documentos pedagogicos 
Cronograma de agenda publica 
Estrategias de convocatorias 
Imagen institucional 
Estrategias de comunicación 
 Este indicador tiene un porcentaje de avance del 30% 
 </t>
  </si>
  <si>
    <r>
      <rPr>
        <b/>
        <u/>
        <sz val="11"/>
        <color rgb="FF000000"/>
        <rFont val="Calibri"/>
        <family val="2"/>
      </rPr>
      <t xml:space="preserve">Para la politica publica se han realizado las siguientes actividades:
</t>
    </r>
    <r>
      <rPr>
        <sz val="11"/>
        <color rgb="FF000000"/>
        <rFont val="Calibri"/>
        <family val="2"/>
      </rPr>
      <t xml:space="preserve">Mesa 1: Sector gubernamental - Mesa Creativa CTeI	Presencial	10-May-23	
Mesa 2: Sector Científico y Academico -  Mesa Creativa CTeI	Presencial	7-Jun-23	
Mesa 3: Sector Productivo -  Mesa Creativa CTeI	Presencial	14-Jun-23	
Mesa 4: Localidad 3 (Ambientalista) -  Mesa Creativa CTeI	Presencial	17-Jun-23	
Mesa 5: Localidad 2 (Gaviotas) -  Mesa Creativa CTeI	Presencial	22-Jun-23	
Mesa 6: Zona Insular -  Mesa Creativa CTeI	Presencial	27-Jun-23	
Mesa 7: Virtual Nacional e Internacional -  Mesa Creativa CTeI	Virtual	29-Jun-23	
Mesa 8 - Localidad 1 (Torices) -  Mesa Creativa CTeI	Presencial	30-Jun-23	
Mesa 9 - Jóvenes - Niños (Ambientalista)	Presencial	1-Jul-23	1-Jul-23
</t>
    </r>
    <r>
      <rPr>
        <b/>
        <u/>
        <sz val="11"/>
        <color rgb="FF000000"/>
        <rFont val="Calibri"/>
        <family val="2"/>
      </rPr>
      <t xml:space="preserve">En cuanto al seguimiento de los proyectos TI
</t>
    </r>
    <r>
      <rPr>
        <sz val="11"/>
        <color rgb="FF000000"/>
        <rFont val="Calibri"/>
        <family val="2"/>
      </rPr>
      <t>Se realizo la consolidacion de la informacion de ejecucion metas , avances , nivel de dificultad, presupuesto, de cada uno de los proyectos TI que ejecutan las diferentes dependencias, generando el tablero de control de proyectos TI</t>
    </r>
  </si>
  <si>
    <r>
      <rPr>
        <b/>
        <u/>
        <sz val="11"/>
        <color rgb="FF000000"/>
        <rFont val="Calibri"/>
      </rPr>
      <t xml:space="preserve">seguimiento estratégico de los proyectos que fortalecen la implementación de Gobierno Digital
</t>
    </r>
    <r>
      <rPr>
        <sz val="11"/>
        <color rgb="FF000000"/>
        <rFont val="Calibri"/>
      </rPr>
      <t xml:space="preserve">Se presenta como evidencia el tablero de control de los proyectos de TI, el cual es actualizado trimestralmente con los participantes de la mesa de transformacion digital  y reposa en el repositorio sharepoint de la OAI
se adjunta la actualizacion del marco normativo de proyectos y el modelo de gestion de proyectos actualizado y socializado .
</t>
    </r>
  </si>
  <si>
    <r>
      <rPr>
        <b/>
        <u/>
        <sz val="11"/>
        <color rgb="FF000000"/>
        <rFont val="Calibri"/>
        <scheme val="minor"/>
      </rPr>
      <t xml:space="preserve">Realizar el seguimiento estratégico de los proyectos que fortalecen la implementación de Gobierno Digital
</t>
    </r>
    <r>
      <rPr>
        <sz val="11"/>
        <color rgb="FF000000"/>
        <rFont val="Calibri"/>
        <scheme val="minor"/>
      </rPr>
      <t xml:space="preserve">Se presenta como evidencia el tablero de control de los proyectos de TI, el cual es actualizado trimestralmente con los participantes de la mesa de transformacion digital  y reposa en el repositorio sharepoint de la OAI
se adjunta la actualizacion hasta el tercer trimestre del marco normativo de proyectos y el modelo de gestion de proyectos actualizado y socializado .
</t>
    </r>
  </si>
  <si>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</si>
  <si>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</si>
  <si>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Definir la implementación de acuerdo a la hoja de ruta en la Política de Gobierno Digital</t>
  </si>
  <si>
    <t>Documento con la hoja de ruta de gobierno digital</t>
  </si>
  <si>
    <t>Para dar continuidad con el proceso se tiene contemplado avanzar en la definición de la Arquitectura Empresarial para el proceso a cargo de la Oficina Asesora de Informática, “Gestión Tecnología e Informática”. Ese cuenta   con el nivel de madurez de la Arquitectura Empresarial del Distrito y la organización de los productos y artefactos existentes en un drive organizado por cada modelo y cada dominio. Para la vigencia 2023 se tiene proyectado avanzar en la realización de los ejercicios de arquitectura empresarial para llegar a la arquitectura objetivo y definir los bloques de construcción para eliminar las brechas.</t>
  </si>
  <si>
    <r>
      <rPr>
        <b/>
        <u/>
        <sz val="11"/>
        <color rgb="FF000000"/>
        <rFont val="Calibri"/>
        <family val="2"/>
      </rPr>
      <t xml:space="preserve">IMPLEMENTACION DE LA INFRAESTRUCTURA TECNOLOGICA GLOBAL
</t>
    </r>
    <r>
      <rPr>
        <sz val="11"/>
        <color rgb="FF000000"/>
        <rFont val="Calibri"/>
        <family val="2"/>
      </rPr>
      <t xml:space="preserve">Asociada con el marco de arquitectura empresarial compuesto por el modelo de arquitectura empresarial, el modelo de gestion y gobierno TI y el modelo de gestion de proyectos TI, que para el segundo trimestre alcanza un 40, 48% de avance en la definicion, construccion o consolidacion de productos y artefactos .
</t>
    </r>
    <r>
      <rPr>
        <b/>
        <u/>
        <sz val="11"/>
        <color rgb="FF000000"/>
        <rFont val="Calibri"/>
        <family val="2"/>
      </rPr>
      <t xml:space="preserve">HOJA DE RUTA DE LA POLITICA DE GOBIERNO DIGITAL
</t>
    </r>
    <r>
      <rPr>
        <sz val="11"/>
        <color rgb="FF000000"/>
        <rFont val="Calibri"/>
        <family val="2"/>
      </rPr>
      <t>Se cuenta con una hoja de ruta compuesta por los 11 elementos de la politica de gobierno digital segun el decreto 767 del 2022 .
Con un avance del 44.19% , con evidencias ubicadas en su propio repositorio</t>
    </r>
  </si>
  <si>
    <r>
      <rPr>
        <b/>
        <u/>
        <sz val="11"/>
        <color rgb="FF000000"/>
        <rFont val="Calibri"/>
      </rPr>
      <t xml:space="preserve">infraestructura tecnológica global diseñada e implementada en cinco fases conforme se plantea en la política de gobierno digital
</t>
    </r>
    <r>
      <rPr>
        <sz val="11"/>
        <color rgb="FF000000"/>
        <rFont val="Calibri"/>
      </rPr>
      <t xml:space="preserve">Este item hace referencia al nivel de avance del habilitador de arquitecura empresarial el cual se encuentra en : 61.57%
discriminados asi:
MAE...........39.28%
MGGTI.......61.69%
MGPTI.......83.74%
</t>
    </r>
    <r>
      <rPr>
        <b/>
        <u/>
        <sz val="11"/>
        <color rgb="FF000000"/>
        <rFont val="Calibri"/>
      </rPr>
      <t xml:space="preserve"> implementación de acuerdo a la hoja de ruta en la Política de Gobierno Digital
</t>
    </r>
    <r>
      <rPr>
        <sz val="11"/>
        <color rgb="FF000000"/>
        <rFont val="Calibri"/>
      </rPr>
      <t>Se adjunta el seguimiento a la hoja de ruta de gobierno digital actualizada, esta actividad va en un avance del 49.93%.
Se cuenta con un micrositio de gobierno digital en el cual reposa toda la informacion requerida para la implementacion de gobierno digital</t>
    </r>
  </si>
  <si>
    <r>
      <rPr>
        <b/>
        <u/>
        <sz val="11"/>
        <color rgb="FF000000"/>
        <rFont val="Calibri"/>
        <scheme val="minor"/>
      </rPr>
      <t xml:space="preserve">infraestructura tecnológica global diseñada e implementada en cinco fases conforme se plantea en la política de gobierno digital
</t>
    </r>
    <r>
      <rPr>
        <sz val="11"/>
        <color rgb="FF000000"/>
        <rFont val="Calibri"/>
        <scheme val="minor"/>
      </rPr>
      <t xml:space="preserve">Este item hace referencia al nivel de avance del habilitador de arquitecura empresarial el cual se encuentra en : 73,13%
discriminados asi:
MAE...........58,93%
MGGTI........72,23%
MGPTI.........88,22%      
</t>
    </r>
    <r>
      <rPr>
        <b/>
        <u/>
        <sz val="11"/>
        <color rgb="FF000000"/>
        <rFont val="Calibri"/>
        <scheme val="minor"/>
      </rPr>
      <t xml:space="preserve">
Definir la implementación de acuerdo a la hoja de ruta en la Política de Gobierno Digital
</t>
    </r>
    <r>
      <rPr>
        <sz val="11"/>
        <color rgb="FF000000"/>
        <rFont val="Calibri"/>
        <scheme val="minor"/>
      </rPr>
      <t>Se adjunta el seguimiento a la hoja de ruta de gobierno digital actualizada, esta actividad va en un avance del 66,37%.
Se cuenta con un micrositio de gobierno digital en el cual reposa toda la informacion requerida para la implementacion de gobierno digital.
El reporte FURAG para la vigencia 2022 de la Política de Gobierno Digital presenta un avance de implementación de 75,7. Los indicadores para cada elemento de la política se puntuaron de la siguiente manera:
- Servicios digitales de confianza y calidad: 79,9
- Toma de decisiones basadas en datos: 77,4
- Fortalecimiento de la arquitectura empresarial: 74,9
- Fortalecimiento de la seguridad y privacidad de la información: 72,6
- Procesos seguros y eficientes: 67,4
- Empoderamiento de los ciudadanos: 61,8
- Impulso en el desarrollo de territorios y ciudades inteligentes: 50,1
- Uso y apropiación de los servicios TI: 49,1</t>
    </r>
  </si>
  <si>
    <t>Infraestructura tecnológica y modelo general de datos abiertos del distrito adoptando la política nacional de explotación de datos</t>
  </si>
  <si>
    <t>1 infraestructura tecnológica global de datos abiertos diseñada e implementada en las cinco fases.</t>
  </si>
  <si>
    <t>Implementar el Habilitador de Arquitectura  del Modelo de Arquitectura Empresarial</t>
  </si>
  <si>
    <t>Documento con la implementacion del habilitador de arquitectura empresarial</t>
  </si>
  <si>
    <t>ACTIVIDADES REALIZADAS
-	Publicación del conjunto de datos “Caracterización de comerciantes de mercado Bazurto Cartagena 2021” de la oficina de Cooperación Internacional en https://www.datos.gov.co/Vivienda-Ciudad-y-Territorio/Caracterizaci-n-comerciantes-mercado-Bazurto-Carta/6a8s-hznu.
-	Publicación del conjunto de datos “Evaluación de daños tormenta IOTA en UCG6 Cartagena”, de la oficina de Cooperación Internacional en https://www.datos.gov.co/Salud-y-Protecci-n-Social/Evaluaci-n-de-da-os-tormenta-IOTA-en-UCG6-Cartagen/6qyw-52e8.
-	Creación de visualización basada en la información de datos abiertos correspondiente al conjunto de datos “Caracterización de comerciantes de mercado Bazurto Cartagena 2021”, pendientes de paso a producción.
-	Creación de visualización basada en la información de datos abiertos correspondiente al conjunto de datos “Evaluación de daños tormenta IOTA en UCG6 Cartagena”, pendientes de paso a producción.
-	Avance en el desarrollo de la herramienta de captura de seriales de activos informáticos para la SED, con el fin de automatizar la publicación de esta información en datos.gov.co.
-	Participación activa en reuniones con el equipo de Transparencia, y en algunas de ellas con otros actores incluyendo representantes de la sociedad civil, para establecer el plan de acción para OGP.</t>
  </si>
  <si>
    <r>
      <rPr>
        <b/>
        <u/>
        <sz val="11"/>
        <color rgb="FF000000"/>
        <rFont val="Calibri"/>
        <family val="2"/>
      </rPr>
      <t xml:space="preserve">Infraestructura tecnológica global de datos abiertos
</t>
    </r>
    <r>
      <rPr>
        <sz val="11"/>
        <color rgb="FF000000"/>
        <rFont val="Calibri"/>
        <family val="2"/>
      </rPr>
      <t xml:space="preserve">Se han realizdo las siguientes actividades
1.-Instrumento para la identificacion de datos abierttos del distrito de acuerdo a la guia de MINTIC
2.-31 conjuntos de datos identificados en el distrito para su tratamiento y publicacion en el portal , 
3.- Documento borrador con el proceso de toma de decision del distrito eleborado en conjunto con planeacion y calidad 
4.-Documento con el proceso de apertura de datos del distrito de Cartagena de Indias
</t>
    </r>
    <r>
      <rPr>
        <b/>
        <u/>
        <sz val="11"/>
        <color rgb="FF000000"/>
        <rFont val="Calibri"/>
        <family val="2"/>
      </rPr>
      <t xml:space="preserve">
Habilitador de arquitectura 
</t>
    </r>
    <r>
      <rPr>
        <sz val="11"/>
        <color rgb="FF000000"/>
        <rFont val="Calibri"/>
        <family val="2"/>
      </rPr>
      <t>Asociada con el marco de arquitectura empresarial compuesto por el modelo de arquitectura empresarial, el modelo de gestion y gobierno TI y el modelo de gestion de proyectos TI, que para el segundo trimestre alcanza un 40, 48% de avance en la definicion, construccion o consolidacion de productos y artefactos .</t>
    </r>
  </si>
  <si>
    <r>
      <rPr>
        <b/>
        <u/>
        <sz val="11"/>
        <color rgb="FF000000"/>
        <rFont val="Calibri"/>
      </rPr>
      <t xml:space="preserve"> infraestructura tecnológica global de datos abiertos diseñada e implementada en las cinco fases.
</t>
    </r>
    <r>
      <rPr>
        <sz val="11"/>
        <color rgb="FF000000"/>
        <rFont val="Calibri"/>
      </rPr>
      <t xml:space="preserve">1.- Plan de apertura de datos del distrito en un 100%
2.- Informe del plan de apertura en un 100%
3.-9 conjuntos de datos publicados en datos.gov
4.-Estrategia de la linea de accion de datos abiertos 
5.-Documento de uso y apropiacion de datos abiertos 
6.-Documento del modelo de medicion de datos abiertos 
7.-Reportes de tableros dinamicos en power BI de 5 conjuntos de datos publicados por el distrito en el portal de gobierno abierto Cartagena
</t>
    </r>
    <r>
      <rPr>
        <b/>
        <u/>
        <sz val="11"/>
        <color rgb="FF000000"/>
        <rFont val="Calibri"/>
      </rPr>
      <t xml:space="preserve">
Implementar el Habilitador de Arquitectura  del Modelo de Arquitectura Empresarial
</t>
    </r>
    <r>
      <rPr>
        <sz val="11"/>
        <color rgb="FF000000"/>
        <rFont val="Calibri"/>
      </rPr>
      <t>Este item hace referencia al nivel de avance del habilitador de arquitecura empresarial el cual se encuentra en : 61.57%
discriminados asi:
MAE...........39.28%
MGGTI.......61.69%
MGPTI.......83.74%</t>
    </r>
  </si>
  <si>
    <r>
      <rPr>
        <b/>
        <u/>
        <sz val="11"/>
        <color rgb="FF000000"/>
        <rFont val="Calibri"/>
        <scheme val="minor"/>
      </rPr>
      <t xml:space="preserve">Implementar el Habilitador de Arquitectura  del Modelo de Arquitectura Empresarial
</t>
    </r>
    <r>
      <rPr>
        <sz val="11"/>
        <color rgb="FF000000"/>
        <rFont val="Calibri"/>
        <scheme val="minor"/>
      </rPr>
      <t xml:space="preserve">El avance del desarrollo de este habilitador está en el  73,13%, discriminados asi:
MAE...........58,93%
MGGTI........72,23%
MGPTI.........88,22%      </t>
    </r>
  </si>
  <si>
    <t>Aplicaciones pilotos basadas en inteligencia artificial</t>
  </si>
  <si>
    <t>4 Aplicaciones piloto basadas en inteligencia artificial</t>
  </si>
  <si>
    <t xml:space="preserve">
Servicio de asistencia técnica para la implementación de la Estrategia de Gobierno digital- CODIGO DEL INDICADOR 230202401 - INDICADOR Entidades del orden nacional beneficiadas con asistencia técnica para la implementación de la Estrategia de Gobierno digital</t>
  </si>
  <si>
    <t>GESTIÓN DE SOFTWARE</t>
  </si>
  <si>
    <t>Planear, analizar, viabilizar, desarrollar , probar impementar y mantener el 100% de los productos de software imprescindibles para garantizar el normal funcionamiento de los procesos del distrito de Cartagena, mediante la seguridad, eficiencia, estabilidad y fiabilidad de uso de los programas  de manera permanente.</t>
  </si>
  <si>
    <t>Monitorear y dar seguimiento a la estrategia de gobernanza del dato</t>
  </si>
  <si>
    <t>Documento con la estrategia de gobernanza del dato</t>
  </si>
  <si>
    <t>Posibilidad de pérdida Económica y Reputacional por Retraso en el cumplimiento de  las etapas del ciclo de desarrollo de las funcionalidades nuevas o ajustes a las aplicaciones o software Falta de protocolos y metodologías adecuadas para el desarrollo de software</t>
  </si>
  <si>
    <t>1.- Reunión de seguimiento con el equipo de trabajo
2.- Creación de repositorio  de la información documental</t>
  </si>
  <si>
    <t>Se han desarrollado tres aplicativos con inteligencia artificial 
Bien MIo
Gobierno abierto
Servinfo
las cuales se encuentran desarrolladas y en periodo de pruebas</t>
  </si>
  <si>
    <r>
      <rPr>
        <b/>
        <u/>
        <sz val="11"/>
        <color rgb="FF000000"/>
        <rFont val="Calibri"/>
        <family val="2"/>
      </rPr>
      <t xml:space="preserve">Aplicaciones pilotos basadas en inteligencia artificial
</t>
    </r>
    <r>
      <rPr>
        <sz val="11"/>
        <color rgb="FF000000"/>
        <rFont val="Calibri"/>
        <family val="2"/>
      </rPr>
      <t xml:space="preserve">Se han desarrollado 5 aplicaciones con componentes de inteligencia artificial
1.-Chatbot Servinfo 99% desarrollo 
2.-Aplicacion bien mio 90% desarrollo
3.-DTI 85% desarrollo
4.-Proyecto anticorrupcion 37%
5.-Gobierno abierto 80%
</t>
    </r>
    <r>
      <rPr>
        <b/>
        <u/>
        <sz val="11"/>
        <color rgb="FF000000"/>
        <rFont val="Calibri"/>
        <family val="2"/>
      </rPr>
      <t xml:space="preserve">
Estrategia de gobernanza del dato
</t>
    </r>
    <r>
      <rPr>
        <sz val="11"/>
        <color rgb="FF000000"/>
        <rFont val="Calibri"/>
        <family val="2"/>
      </rPr>
      <t xml:space="preserve">1.-Se definio una hoja de ruta para llevar a cabo la estrategia de gobernanza del dato junto con secretartia de planeacion 
</t>
    </r>
    <r>
      <rPr>
        <b/>
        <u/>
        <sz val="11"/>
        <color rgb="FF000000"/>
        <rFont val="Calibri"/>
        <family val="2"/>
      </rPr>
      <t>2.-</t>
    </r>
    <r>
      <rPr>
        <sz val="11"/>
        <color rgb="FF000000"/>
        <rFont val="Calibri"/>
        <family val="2"/>
      </rPr>
      <t>Se adelanto el proceso de concurso de merito para la implementacion del modelo estrategico del gobierno del dato</t>
    </r>
  </si>
  <si>
    <r>
      <rPr>
        <b/>
        <u/>
        <sz val="11"/>
        <color rgb="FF000000"/>
        <rFont val="Calibri"/>
      </rPr>
      <t xml:space="preserve">Aplicaciones pilotos basadas en inteligencia artificial
</t>
    </r>
    <r>
      <rPr>
        <sz val="11"/>
        <color rgb="FF000000"/>
        <rFont val="Calibri"/>
      </rPr>
      <t xml:space="preserve">Se han desarrollado 5 aplicaciones con componentes de inteligencia artificial
1.-Chatbot Servinfo 100% desarrollo 
2.-Aplicacion bien mio 90% desarrollo
3.-DTI 85% desarrollo
4.-Proyecto anticorrupcion 37%
5.-Gobierno abierto 100%
</t>
    </r>
    <r>
      <rPr>
        <b/>
        <u/>
        <sz val="11"/>
        <color rgb="FF000000"/>
        <rFont val="Calibri"/>
      </rPr>
      <t xml:space="preserve">
Estrategia de gobernanza del dato
</t>
    </r>
    <r>
      <rPr>
        <sz val="11"/>
        <color rgb="FF000000"/>
        <rFont val="Calibri"/>
      </rPr>
      <t xml:space="preserve">Se esta en construccion del documento de toma de decision del distrito y se esta trabajando en la definicion de la politica de gestion estadistica del distrito </t>
    </r>
  </si>
  <si>
    <r>
      <rPr>
        <b/>
        <u/>
        <sz val="11"/>
        <color rgb="FF000000"/>
        <rFont val="Calibri"/>
        <scheme val="minor"/>
      </rPr>
      <t xml:space="preserve">Monitorear y dar seguimiento a la estrategia de gobernanza del dato
</t>
    </r>
    <r>
      <rPr>
        <sz val="11"/>
        <color rgb="FF000000"/>
        <rFont val="Calibri"/>
        <scheme val="minor"/>
      </rPr>
      <t xml:space="preserve">Se presento el documento d ela estrategia de la gobernanda en la cual se brindan lo lineamienbetos para la implementacion en temas de gobernanza del dato
Aplicaciones pilotos basadas en inteligencia artificial
</t>
    </r>
    <r>
      <rPr>
        <b/>
        <u/>
        <sz val="11"/>
        <color rgb="FF000000"/>
        <rFont val="Calibri"/>
        <scheme val="minor"/>
      </rPr>
      <t>Bien Mio - 90% (La funcionalidad de la IA en el chatbot esta al 100% - el 10% restante hace referencia a lo que corresponde por parte del IPCC para el despliegue y puesta en funcionamiento) 
ChatBot Servinfo - 99% (Se espera llegar al 100% el día de hoy, realizando el despliegue definitivo y puesta en funcionamiento)
Gobierno Abierto - 93% (La funcionalidad de la IA se encuentra en un 95%  y se encuentra en etapa de aprendizaje y el porcentaje restante hace referencia al entrenamiento) 
DTI - 93% ( este 7 % restante hace referencia a la informacion que debe ser proporcionada por corpoturismo para poder realizar el entrenamiento de la IA con los datos reales. El desarrollo de la IA esta a un 95% hace falta realizar el entrenamiento respectivo)</t>
    </r>
  </si>
  <si>
    <t>Centro Integrado de Operación y Control (CIOC)</t>
  </si>
  <si>
    <t>1 CIOC consolidado y operativo.</t>
  </si>
  <si>
    <t>Implementar el Habilitador de cultura y apropiación de MINTIC</t>
  </si>
  <si>
    <t xml:space="preserve">Documento con la estrategias de cultura y apropiacion </t>
  </si>
  <si>
    <t>Sobre el Centro Integrado de Operación y Control (CIOC) se ha definido que este debe responder a la necesidad de instituir un mecanismo encargado de gestionar, planificar, ejecutar y evaluar cada una de las acciones que se lleven a cabo durante la implementación de la Política Publica Cartagena Ciudad Inteligente. El CIOC está supeditado a la definición previa de la estructura estratégica de la política pública (estrategias y programas) y será abordado en el momento de la formulación de la Política Pública de CTEI, en el cual se diseñará su funcionalidad, composición, conveniencia y sostenibilidad. Frente al CIOC se obtendrán los siguientes productos:  
Modelo conceptual. 
Estructura organizacional. 
Estudio técnico. 
Análisis de viabilidad jurídica, administrativa y financiera</t>
  </si>
  <si>
    <r>
      <rPr>
        <b/>
        <u/>
        <sz val="11"/>
        <color rgb="FF000000"/>
        <rFont val="Calibri"/>
        <family val="2"/>
      </rPr>
      <t xml:space="preserve">
Habilitador de cultura y apropiación
</t>
    </r>
    <r>
      <rPr>
        <sz val="11"/>
        <color rgb="FF000000"/>
        <rFont val="Calibri"/>
        <family val="2"/>
      </rPr>
      <t>Se cuenta con la estrategia de uso y apropiacion TI V1 y se avanza en la estructuracion de la estrategia de uso y apropiacion que abarca que todas las dependencias del distrito la cual forma parte de la politica de gestion del conocimiento 
Porcentaje de avance de la implementacion 31%</t>
    </r>
  </si>
  <si>
    <r>
      <rPr>
        <b/>
        <u/>
        <sz val="11"/>
        <color rgb="FF000000"/>
        <rFont val="Calibri"/>
      </rPr>
      <t xml:space="preserve">
Centro Integrado de Operación y Control (CIOC)
</t>
    </r>
    <r>
      <rPr>
        <sz val="11"/>
        <color rgb="FF000000"/>
        <rFont val="Calibri"/>
      </rPr>
      <t xml:space="preserve">Esta meta se incluira dentro de la formulacion de la politica de CTI que adelanta el distrito
</t>
    </r>
    <r>
      <rPr>
        <b/>
        <u/>
        <sz val="11"/>
        <color rgb="FF000000"/>
        <rFont val="Calibri"/>
      </rPr>
      <t xml:space="preserve">
Habilitador de cultura y apropiación
</t>
    </r>
    <r>
      <rPr>
        <sz val="11"/>
        <color rgb="FF000000"/>
        <rFont val="Calibri"/>
      </rPr>
      <t>Se cuenta con la estrategia de uso y apropiacion TI V1 y se avanza en su implementación, que va a la fecha en el 60%. Esta estrategia abarca  todas las dependencias del distrito y forma parte de la politica de gestion del conocimiento.
Se cuenta con el documento de la campaña de promoción de los conceptos clave que contiene 91 de estos y que a su vez están traducidos a lenguaje claro; este documento también cuenta  con una descripción para generación de cada pieza gráfica y se avanza a través de canales de comunicación digitales en su difusión.</t>
    </r>
  </si>
  <si>
    <r>
      <rPr>
        <b/>
        <u/>
        <sz val="11"/>
        <color rgb="FF000000"/>
        <rFont val="Calibri"/>
        <scheme val="minor"/>
      </rPr>
      <t xml:space="preserve">Centro Integrado de Operación y Control (CIOC)
</t>
    </r>
    <r>
      <rPr>
        <sz val="11"/>
        <color rgb="FF000000"/>
        <rFont val="Calibri"/>
        <scheme val="minor"/>
      </rPr>
      <t xml:space="preserve">Esta meta se incluira dentro de la formulacion de la politica de CTI que adelanta el distrito
</t>
    </r>
    <r>
      <rPr>
        <b/>
        <u/>
        <sz val="11"/>
        <color rgb="FF000000"/>
        <rFont val="Calibri"/>
        <scheme val="minor"/>
      </rPr>
      <t xml:space="preserve">Habilitador de cultura y apropiación
</t>
    </r>
    <r>
      <rPr>
        <sz val="11"/>
        <color rgb="FF000000"/>
        <rFont val="Calibri"/>
        <scheme val="minor"/>
      </rPr>
      <t>Se cuenta con la estrategia de uso y apropiacion TI V1 y se avanza en su implementación, que va a la fecha en el 82,50%. Esta estrategia abarca  todas las dependencias del distrito y forma parte de la politica de gestion del conocimiento.
Los indicadores de la estrategia son los siguientes:
1. Se cuenta con la estrategia de uso y apropiación de TI para el Distrito, la cual forma parte de la politica de gestión del conocimiento.
2. Se cuenta con la caracterización de los grupos de valor de los servicios TI.
3.Se lleva un anvance del 88% del plan de capacitaciones correspondiente a 1333 funcionarios y/o contratistas capacitados.
4. Se lleva un avance de 82,02% sobre el plan de comunicación de proyectos TI.
5.Se cuenta con la campaña de promoción de 91 conceptos clave de TI con traducción a lenguaje claro 
6.Se lleva un avance del 25% en la campaña de promoción de conceptos clave de TI</t>
    </r>
  </si>
  <si>
    <t>Política de gobierno digital implementada</t>
  </si>
  <si>
    <t>Política de gobierno digital implementada en un 50%</t>
  </si>
  <si>
    <t>Dar seguimiento al diseño del habilitador de Servicios Ciudadanos Digitales</t>
  </si>
  <si>
    <t>DOcumento del diseño del habilitador de servicios ciudadanos digitales</t>
  </si>
  <si>
    <t>Se establecio Hoja de ruta de gobierno digital , la cual establece las actividades que hay queb desarrollar durante la vigencia 2023, para el cumplimiento de los criterios aplicados a la politica y asi aumentar el indice de desempeño</t>
  </si>
  <si>
    <r>
      <rPr>
        <b/>
        <u/>
        <sz val="11"/>
        <color rgb="FF000000"/>
        <rFont val="Calibri"/>
        <family val="2"/>
      </rPr>
      <t xml:space="preserve">Política de gobierno digital implementada
</t>
    </r>
    <r>
      <rPr>
        <sz val="11"/>
        <color rgb="FF000000"/>
        <rFont val="Calibri"/>
        <family val="2"/>
      </rPr>
      <t xml:space="preserve">Se cuenta con una hoja de ruta compuesta por los 11 elementos de la politica de gobierno digital segun el decreto 767 del 2022 .
Con un avance del 44.19% , con evidencias ubicadas en su propio repositorio
</t>
    </r>
    <r>
      <rPr>
        <b/>
        <u/>
        <sz val="11"/>
        <color rgb="FF000000"/>
        <rFont val="Calibri"/>
        <family val="2"/>
      </rPr>
      <t xml:space="preserve">habilitador de Servicios Ciudadanos Digitales
</t>
    </r>
    <r>
      <rPr>
        <sz val="11"/>
        <color rgb="FF000000"/>
        <rFont val="Calibri"/>
        <family val="2"/>
      </rPr>
      <t xml:space="preserve">Se avanza en la definicion del marco de interoperabilidad del distrito y se cuenta con servicios interoperables entre sistemas de informacion internos y externos de uso de distintas dependencias </t>
    </r>
  </si>
  <si>
    <r>
      <rPr>
        <b/>
        <u/>
        <sz val="11"/>
        <color rgb="FF000000"/>
        <rFont val="Calibri"/>
      </rPr>
      <t xml:space="preserve">Política de gobierno digital implementada
</t>
    </r>
    <r>
      <rPr>
        <sz val="11"/>
        <color rgb="FF000000"/>
        <rFont val="Calibri"/>
      </rPr>
      <t xml:space="preserve">Se adjunta el seguimiento a la hoja de ruta de gobierno digital actualizada, esta actividad va en un avance del 49.93%.
Se cuenta con un micrositio de gobierno digital en el cual reposa toda la informacion requerida para la implementacion de gobierno digital.
Se esta a la espera de los resultados de la ultima medicion del FURAG 2022 con el fin de establecer el plan de mejora de aquellos aspectos en los que se debe trabajar para la proxima vigencia 
</t>
    </r>
    <r>
      <rPr>
        <b/>
        <u/>
        <sz val="11"/>
        <color rgb="FF000000"/>
        <rFont val="Calibri"/>
      </rPr>
      <t xml:space="preserve">
Dar seguimiento al diseño del habilitador de Servicios Ciudadanos Digitales
</t>
    </r>
    <r>
      <rPr>
        <sz val="11"/>
        <color rgb="FF000000"/>
        <rFont val="Calibri"/>
      </rPr>
      <t xml:space="preserve">Se cuenta con el marco de interoperabilidad del distrito en un 100% y con un informe actualizado a 2023 de los servicios interoperables entre sistemas de informaicon internos y externos de uso de distintas dependencias </t>
    </r>
  </si>
  <si>
    <r>
      <rPr>
        <b/>
        <u/>
        <sz val="11"/>
        <color rgb="FF000000"/>
        <rFont val="Calibri"/>
        <scheme val="minor"/>
      </rPr>
      <t xml:space="preserve">Política de gobierno digital implementada
</t>
    </r>
    <r>
      <rPr>
        <u/>
        <sz val="11"/>
        <color rgb="FF000000"/>
        <rFont val="Calibri"/>
        <scheme val="minor"/>
      </rPr>
      <t xml:space="preserve">Se adjunta el seguimiento a la hoja de ruta de gobierno digital actualizada, esta actividad va en un avance del xxxxxxx%.
Se cuenta con un micrositio de gobierno digital en el cual reposa toda la informacion requerida para la implementacion de gobierno digital.
Los resultados del  FURAG 2022 presentaron un 75.7 de implementacion de la politica de gobierno digital.
</t>
    </r>
    <r>
      <rPr>
        <b/>
        <u/>
        <sz val="11"/>
        <color rgb="FF000000"/>
        <rFont val="Calibri"/>
        <scheme val="minor"/>
      </rPr>
      <t xml:space="preserve">
 Dar seguimiento al diseño del habilitador de Servicios Ciudadanos Digitales
</t>
    </r>
    <r>
      <rPr>
        <sz val="11"/>
        <color rgb="FF000000"/>
        <rFont val="Calibri"/>
        <scheme val="minor"/>
      </rPr>
      <t xml:space="preserve">Este habilitador alcanzó un avance del 42% representado en el marco de interoperabilidad del Distrito y se avanza con el Mintic en el plan de trabajo de carpeta ciudadana y autenticación digital. Se cuenta con 5 servicios que están 100% en línea y están disponibles en el siguiente enlace: </t>
    </r>
    <r>
      <rPr>
        <b/>
        <u/>
        <sz val="11"/>
        <color rgb="FF000000"/>
        <rFont val="Calibri"/>
        <scheme val="minor"/>
      </rPr>
      <t>https://sigob.cartagena.gov.co/tramites/ciudadano/#/inicio</t>
    </r>
  </si>
  <si>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</si>
  <si>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</si>
  <si>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Politica de Seguridad Digital</t>
  </si>
  <si>
    <t>Dar seguimiento en la  implementación del Plan de Seguridad y Privacidad de la información</t>
  </si>
  <si>
    <t>Documento informe de la implementacion del plan de seguridad y privacidad de la informacion</t>
  </si>
  <si>
    <t xml:space="preserve">Para el cumplimiento de la meta producto desde la Secretaria de Planeación se realizaron reuniones con el Mintic y la comunidad para socializar el capitulo de Telecomunicaciones donde va incluido el decreto 0691 del 02 de julio de 2021 “Por medio del cual se reglamenta la localización, instalación, regularización y mimetización de la infraestructura y redes de telecomunicaciones en el Distrito de Cartagena D.T. y C., y se dictan otras disposiciones” y las recomendación de las mesas de trabajos realizadas por el Mintic, Ministerios de Cultura, Secretaria de Planeación y el IPCC. 
En el desarrollo del borrador para el nuevo POT el reglamento para remover las barreras a la instalación de Infraestructuras de telecomunicaciones en Cartagena, queda así: 
15.1.6. Servicio de telecomunicaciones  
Corresponde al servicio básico de telecomunicaciones, uno de cuyos objetos es la transmisión de voz a través de la red telefónica conmutada con acceso generalizado al público en un mismo municipio. También incluye la actividad complementaria de telefonía móvil rural y el servicio de larga distancia nacional e internacional.  
En cuanto al servicio de telecomunicaciones en Cartagena de Indias, las barreras o prohibiciones sobre la instalación de infraestructura establecidas en la norma local se convierten en el principal obstáculo para la modernización y/o acceso del servicio, limitando el aumento de la cobertura y la mejora en la calidad del mismo. Atendiendo las políticas establecidas por el gobierno Nacional, la Alcaldía Mayor de Cartagena de Indias expidió el decreto 0691 del 02 de julio de 2021 “Por medio del cual se reglamenta la localización, instalación, regularización y mimetización de la infraestructura y redes de telecomunicaciones en el Distrito de Cartagena D.T. y C., y se dictan otras disposiciones” (Alcaldía Mayor de Cartagena de Indias, 2021).  
En la actualidad, el distrito de Cartagena de Indias cuenta con una baja cobertura de acceso al servicio de internet en las viviendas del 43,2%, por lo que es necesario ampliar la del servicio de internet al 100% en beneficio de la población urbana y rural. </t>
  </si>
  <si>
    <r>
      <rPr>
        <b/>
        <u/>
        <sz val="11"/>
        <color rgb="FF000000"/>
        <rFont val="Calibri"/>
        <family val="2"/>
      </rPr>
      <t xml:space="preserve">Reglamentación para remover las barreras a la instalación de Infraestructuras de telecomunicaciones en Cartagena
</t>
    </r>
    <r>
      <rPr>
        <sz val="11"/>
        <color rgb="FF000000"/>
        <rFont val="Calibri"/>
        <family val="2"/>
      </rPr>
      <t xml:space="preserve">
Para el cumplimiento de la meta producto desde la Secretaria de Planeación se realizaron reuniones con el Mintic y la comunidad para socializar el capitulo de Telecomunicaciones donde va incluido el decreto 0691 del 02 de julio de 2021 “Por medio del cual se reglamenta la localización, instalación, regularización y mimetización de la infraestructura y redes de telecomunicaciones en el Distrito de Cartagena D.T. y C., y se dictan otras disposiciones” y las recomendación de las mesas de trabajos realizadas por el Mintic, Ministerios de Cultura, Secretaria de Planeación y el IPCC. 
En el desarrollo del borrador para el nuevo POT el reglamento para remover las barreras a la instalación de Infraestructuras de telecomunicaciones en Cartagena, queda así: 
15.1.6. Servicio de telecomunicaciones  
Corresponde al servicio básico de telecomunicaciones, uno de cuyos objetos es la transmisión de voz a través de la red telefónica conmutada con acceso generalizado al público en un mismo municipio. También incluye la actividad complementaria de telefonía móvil rural y el servicio de larga distancia nacional e internacional.  
En cuanto al servicio de telecomunicaciones en Cartagena de Indias, las barreras o prohibiciones sobre la instalación de infraestructura establecidas en la norma local se convierten en el principal obstáculo para la modernización y/o acceso del servicio, limitando el aumento de la cobertura y la mejora en la calidad del mismo. Atendiendo las políticas establecidas por el gobierno Nacional, la Alcaldía Mayor de Cartagena de Indias expidió el decreto 0691 del 02 de julio de 2021 “Por medio del cual se reglamenta la localización, instalación, regularización y mimetización de la infraestructura y redes de telecomunicaciones en el Distrito de Cartagena D.T. y C., y se dictan otras disposiciones” (Alcaldía Mayor de Cartagena de Indias, 2021).  
En la actualidad, el distrito de Cartagena de Indias cuenta con una baja cobertura de acceso al servicio de internet en las viviendas del 43,2%, por lo que es necesario ampliar la del servicio de internet al 100% en beneficio de la población urbana y rural. 
</t>
    </r>
    <r>
      <rPr>
        <b/>
        <u/>
        <sz val="11"/>
        <color rgb="FF000000"/>
        <rFont val="Calibri"/>
        <family val="2"/>
      </rPr>
      <t xml:space="preserve">Plan de Seguridad y Privacidad de la información
</t>
    </r>
    <r>
      <rPr>
        <sz val="11"/>
        <color rgb="FF000000"/>
        <rFont val="Calibri"/>
        <family val="2"/>
      </rPr>
      <t>Se cuenta con un plan de seguridad y privacidad de la informacion , los documentos que los soportan se encuentran el siguiente enlace  https://mipg.cartagena.gov.co/gestion-valores-resultados/seguridaddigital</t>
    </r>
  </si>
  <si>
    <r>
      <rPr>
        <b/>
        <u/>
        <sz val="11"/>
        <color rgb="FF000000"/>
        <rFont val="Calibri"/>
      </rPr>
      <t xml:space="preserve">Diseñar e Implementar 1 reglamentación para remover las barreras a la instalación de Infraestructuras de telecomunicaciones en Cartagena
</t>
    </r>
    <r>
      <rPr>
        <sz val="11"/>
        <color rgb="FF000000"/>
        <rFont val="Calibri"/>
      </rPr>
      <t xml:space="preserve">En el desarrollo del borrador para el nuevo POT el reglamento para remover las barreras a la instalación de Infraestructuras de telecomunicaciones en Cartagena, queda así: 
15.1.6. Servicio de telecomunicaciones  
Corresponde al servicio básico de telecomunicaciones, uno de cuyos objetos es la transmisión de voz a través de la red telefónica conmutada con acceso generalizado al público en un mismo municipio. También incluye la actividad complementaria de telefonía móvil rural y el servicio de larga distancia nacional e internacional.  
En cuanto al servicio de telecomunicaciones en Cartagena de Indias, las barreras o prohibiciones sobre la instalación de infraestructura establecidas en la norma local se convierten en el principal obstáculo para la modernización y/o acceso del servicio, limitando el aumento de la cobertura y la mejora en la calidad del mismo. Atendiendo las políticas establecidas por el gobierno Nacional, la Alcaldía Mayor de Cartagena de Indias expidió el decreto 0691 del 02 de julio de 2021 “Por medio del cual se reglamenta la localización, instalación, regularización y mimetización de la infraestructura y redes de telecomunicaciones en el Distrito de Cartagena D.T. y C., y se dictan otras disposiciones” (Alcaldía Mayor de Cartagena de Indias, 2021).  
En la actualidad, el distrito de Cartagena de Indias cuenta con una baja cobertura de acceso al servicio de internet en las viviendas del 43,2%, por lo que es necesario ampliar la del servicio de internet al 100% en beneficio de la población urbana y rural. 
</t>
    </r>
    <r>
      <rPr>
        <b/>
        <u/>
        <sz val="11"/>
        <color rgb="FF000000"/>
        <rFont val="Calibri"/>
      </rPr>
      <t xml:space="preserve">Dar seguimiento en la  implementación del Plan de Seguridad y Privacidad de la información
</t>
    </r>
    <r>
      <rPr>
        <sz val="11"/>
        <color rgb="FF000000"/>
        <rFont val="Calibri"/>
      </rPr>
      <t>Se tiene implementado un plan de seguridad y privacidad de la informacion que esta en un avance del 68%</t>
    </r>
  </si>
  <si>
    <r>
      <rPr>
        <b/>
        <u/>
        <sz val="11"/>
        <color rgb="FF000000"/>
        <rFont val="Calibri"/>
        <scheme val="minor"/>
      </rPr>
      <t xml:space="preserve">Diseñar e Implementar 1 reglamentación para remover las barreras a la instalación de Infraestructuras de telecomunicaciones en Cartagena
</t>
    </r>
    <r>
      <rPr>
        <sz val="11"/>
        <color rgb="FF000000"/>
        <rFont val="Calibri"/>
        <scheme val="minor"/>
      </rPr>
      <t xml:space="preserve">En el desarrollo del borrador para el nuevo POT el reglamento para remover las barreras a la instalación de Infraestructuras de telecomunicaciones en Cartagena, queda así: 
15.1.6. Servicio de telecomunicaciones  
Corresponde al servicio básico de telecomunicaciones, uno de cuyos objetos es la transmisión de voz a través de la red telefónica conmutada con acceso generalizado al público en un mismo municipio. También incluye la actividad complementaria de telefonía móvil rural y el servicio de larga distancia nacional e internacional.  
En cuanto al servicio de telecomunicaciones en Cartagena de Indias, las barreras o prohibiciones sobre la instalación de infraestructura establecidas en la norma local se convierten en el principal obstáculo para la modernización y/o acceso del servicio, limitando el aumento de la cobertura y la mejora en la calidad del mismo. Atendiendo las políticas establecidas por el gobierno Nacional, la Alcaldía Mayor de Cartagena de Indias expidió el decreto 0691 del 02 de julio de 2021 “Por medio del cual se reglamenta la localización, instalación, regularización y mimetización de la infraestructura y redes de telecomunicaciones en el Distrito de Cartagena D.T. y C., y se dictan otras disposiciones” (Alcaldía Mayor de Cartagena de Indias, 2021).  
En la actualidad, el distrito de Cartagena de Indias cuenta con una baja cobertura de acceso al servicio de internet en las viviendas del 43,2%, por lo que es necesario ampliar la del servicio de internet al 100% en beneficio de la población urbana y rural. 
</t>
    </r>
    <r>
      <rPr>
        <b/>
        <u/>
        <sz val="11"/>
        <color rgb="FF000000"/>
        <rFont val="Calibri"/>
        <scheme val="minor"/>
      </rPr>
      <t>Dar seguimiento en la  implementación del Plan de Seguridad y Privacidad de la información
Se tiene implementado un plan de seguridad y privacidad de la informacion que esta en un avance del 91%</t>
    </r>
  </si>
  <si>
    <t>Avanzar en la implementación del proyecto de Datos Abiertos para el Distrito de Cartagena</t>
  </si>
  <si>
    <t>Documento informe datos abiertos</t>
  </si>
  <si>
    <r>
      <rPr>
        <b/>
        <u/>
        <sz val="11"/>
        <color rgb="FF000000"/>
        <rFont val="Calibri"/>
        <family val="2"/>
      </rPr>
      <t xml:space="preserve">proyecto de Datos Abiertos para el Distrito de Cartagena
</t>
    </r>
    <r>
      <rPr>
        <sz val="11"/>
        <color rgb="FF000000"/>
        <rFont val="Calibri"/>
        <family val="2"/>
      </rPr>
      <t xml:space="preserve">
Se han realizdo las siguientes actividades
1.-Instrumento para la identificacion de datos abierttos del distrito de acuerdo a la guia de MINTIC
2.-31 conjuntos de datos identificados en el distrito para su tratamiento y publicacion en el portal , 
3.- Documento borrador con el proceso de toma de decision del distrito eleborado en conjunto con planeacion y calidad 
4.-Documento con el proceso de apertura de datos del distrito de Cartagena de Indias
</t>
    </r>
  </si>
  <si>
    <r>
      <rPr>
        <b/>
        <u/>
        <sz val="11"/>
        <color rgb="FF000000"/>
        <rFont val="Calibri"/>
      </rPr>
      <t xml:space="preserve">Avanzar en la implementación del proyecto de Datos Abiertos para el Distrito de Cartagena
</t>
    </r>
    <r>
      <rPr>
        <sz val="11"/>
        <color rgb="FF000000"/>
        <rFont val="Calibri"/>
      </rPr>
      <t>1.- Plan de apertura de datos del distrito en un 100%
2.- Informe del plan de apertura en un 100%
3.-9 conjuntos de datos publicados en datos.gov
4.-Estrategia de la linea de accion de datos abiertos 
5.-Documento de uso y apropiacion de datos abiertos 
6.-Documento del modelo de medicion de datos abiertos 
7.-Reportes de tableros dinamicos en power BI de 5 conjuntos de datos publicados por el distrito en el portal de gobierno abierto Cartagena</t>
    </r>
  </si>
  <si>
    <r>
      <rPr>
        <b/>
        <u/>
        <sz val="11"/>
        <color rgb="FF000000"/>
        <rFont val="Calibri"/>
        <scheme val="minor"/>
      </rPr>
      <t xml:space="preserve">Avanzar en la implementación del proyecto de Datos Abiertos para el Distrito de Cartagena
</t>
    </r>
    <r>
      <rPr>
        <sz val="11"/>
        <color rgb="FF000000"/>
        <rFont val="Calibri"/>
        <scheme val="minor"/>
      </rPr>
      <t xml:space="preserve">1.- Plan de apertura de datos del distrito en un 100%
2.- Informe del plan de apertura en un 100%
3.-24 conjuntos de datos publicados en datos.gov
4.-Estrategia de la linea de accion de datos abiertos  100%
5.-Documento de uso y apropiacion de datos abiertos  100%
6.-Documento del modelo de medicion de datos abiertos  100%
7.-Reportes de tableros dinamicos en power BI de 5 conjuntos de datos publicados por el distrito en el portal de gobierno abierto Cartagena
8.- Se realizo documento de automatizacion de carga de datos abiertos </t>
    </r>
  </si>
  <si>
    <t>Avanzar en la implementación de la estrategia de Gobierno Abierto</t>
  </si>
  <si>
    <t>Documento informe estrategia gobierno abierto</t>
  </si>
  <si>
    <r>
      <rPr>
        <b/>
        <u/>
        <sz val="11"/>
        <color rgb="FF000000"/>
        <rFont val="Calibri"/>
        <family val="2"/>
      </rPr>
      <t xml:space="preserve">Estrategia de Gobierno Abierto
</t>
    </r>
    <r>
      <rPr>
        <sz val="11"/>
        <color rgb="FF000000"/>
        <rFont val="Calibri"/>
        <family val="2"/>
      </rPr>
      <t xml:space="preserve">1.-Levantamiento de requerimientos para el portal de gobierno abierto en la sede electronica 
</t>
    </r>
    <r>
      <rPr>
        <b/>
        <u/>
        <sz val="11"/>
        <color rgb="FF000000"/>
        <rFont val="Calibri"/>
        <family val="2"/>
      </rPr>
      <t>2.-</t>
    </r>
    <r>
      <rPr>
        <sz val="11"/>
        <color rgb="FF000000"/>
        <rFont val="Calibri"/>
        <family val="2"/>
      </rPr>
      <t xml:space="preserve">Mejora en el Aplicativo gestion abierta </t>
    </r>
  </si>
  <si>
    <r>
      <rPr>
        <b/>
        <u/>
        <sz val="11"/>
        <color rgb="FF000000"/>
        <rFont val="Calibri"/>
      </rPr>
      <t xml:space="preserve">Avanzar en la implementación de la estrategia de Gobierno Abierto
</t>
    </r>
    <r>
      <rPr>
        <sz val="11"/>
        <color rgb="FF000000"/>
        <rFont val="Calibri"/>
      </rPr>
      <t>1.-Se creo documento con la estrategia de gobierno abierto
2.- Portal de gobierno abierto el cual cuenta con las sesiones gestion abierta, contratacion abierta, Cartagena en cifras y datos abiertos publicados por el distrito</t>
    </r>
  </si>
  <si>
    <r>
      <rPr>
        <b/>
        <u/>
        <sz val="11"/>
        <color rgb="FF000000"/>
        <rFont val="Calibri"/>
        <scheme val="minor"/>
      </rPr>
      <t xml:space="preserve">Avanzar en la implementación de la estrategia de Gobierno Abierto
</t>
    </r>
    <r>
      <rPr>
        <sz val="11"/>
        <color rgb="FF000000"/>
        <rFont val="Calibri"/>
        <scheme val="minor"/>
      </rPr>
      <t>1.-Se creo documento con la estrategia de gobierno abierto
2.- Implementacion del Portal de gobierno abierto en un 100%  el cual cuenta con las sesiones gestion abierta, contratacion abierta, Cartagena en cifras y datos abiertos publicados por el distrito</t>
    </r>
  </si>
  <si>
    <t xml:space="preserve">Desarrollar 4 aplicaciones en inteligencia artificial </t>
  </si>
  <si>
    <t>Informe de avance 4 aplicaciones inteligencia artificial</t>
  </si>
  <si>
    <r>
      <rPr>
        <b/>
        <u/>
        <sz val="11"/>
        <color rgb="FF000000"/>
        <rFont val="Calibri"/>
        <family val="2"/>
      </rPr>
      <t xml:space="preserve">Aplicaciones pilotos basadas en inteligencia artificial
</t>
    </r>
    <r>
      <rPr>
        <sz val="11"/>
        <color rgb="FF000000"/>
        <rFont val="Calibri"/>
        <family val="2"/>
      </rPr>
      <t xml:space="preserve">Se han desarrollado 5 aplicaciones con componentes de inteligencia artificial
1.-Chatbot Servinfo 99% desarrollo 
2.-Aplicacion bien mio 90% desarrollo
3.-DTI 85% desarrollo
4.-Proyecto anticorrupcion 37%
5.-Gobierno abierto 80%
</t>
    </r>
  </si>
  <si>
    <t>Desarrollar 4 aplicaciones en inteligencia artificial 
Se han desarrollado 5 aplicaciones con componentes de inteligencia artificial
1.-Chatbot Servinfo 100% desarrollo 
2.-Aplicacion bien mio 90% desarrollo
3.-DTI 85% desarrollo
4.-Proyecto anticorrupcion 37%
5.-Gobierno abierto 100%</t>
  </si>
  <si>
    <t xml:space="preserve">Supervisar la implementación de las aplicaciones en ciudades inteligentes en el marco de los proyectos del componente de smart city e inteligencia artificial </t>
  </si>
  <si>
    <t>Informe de la implementacion de las aplicaciones de ciudades inteligentes</t>
  </si>
  <si>
    <r>
      <rPr>
        <b/>
        <u/>
        <sz val="11"/>
        <color rgb="FF000000"/>
        <rFont val="Calibri"/>
        <family val="2"/>
      </rPr>
      <t xml:space="preserve">Aplicaciones en ciudades inteligentes en el marco de los proyectos del componente de smart city e inteligencia artificial 
</t>
    </r>
    <r>
      <rPr>
        <sz val="11"/>
        <color rgb="FF000000"/>
        <rFont val="Calibri"/>
        <family val="2"/>
      </rPr>
      <t xml:space="preserve">Se desarrollo en un 100% el aplicativo ey Calidad para el reporte de incidencias ciudadanas y la aplicacion para el monitoreo de sensores  en convenio con el MIC  del Gobierno de Japon 
</t>
    </r>
  </si>
  <si>
    <r>
      <rPr>
        <b/>
        <u/>
        <sz val="11"/>
        <color rgb="FF000000"/>
        <rFont val="Calibri"/>
      </rPr>
      <t xml:space="preserve">Supervisar la implementación de las aplicaciones en ciudades inteligentes en el marco de los proyectos del componente de smart city e inteligencia artificial 
</t>
    </r>
    <r>
      <rPr>
        <sz val="11"/>
        <color rgb="FF000000"/>
        <rFont val="Calibri"/>
      </rPr>
      <t xml:space="preserve">Se desarrollo en un 100% el aplicativo ey Calidad para el reporte de incidencias ciudadanas y la aplicacion para el monitoreo de sensores  en convenio con el MIC  del Gobierno de Japon 
Se esta trabajando con MINTIC en la medicion del nivel de madurez de ciudades inteligentes </t>
    </r>
  </si>
  <si>
    <r>
      <rPr>
        <b/>
        <u/>
        <sz val="11"/>
        <color rgb="FF000000"/>
        <rFont val="Calibri"/>
        <scheme val="minor"/>
      </rPr>
      <t xml:space="preserve">Supervisar la implementación de las aplicaciones en ciudades inteligentes en el marco de los proyectos del componente de smart city e inteligencia artificial 
</t>
    </r>
    <r>
      <rPr>
        <sz val="11"/>
        <color rgb="FF000000"/>
        <rFont val="Calibri"/>
        <scheme val="minor"/>
      </rPr>
      <t xml:space="preserve">Se desarrollo en un 100% el aplicativo ey Calidad para el reporte de incidencias ciudadanas y la aplicacion para el monitoreo de sensores  en convenio con el MIC  del Gobierno de Japon 
Se esta trabajando con MINTIC en la medicion del nivel de madurez de ciudades inteligentes </t>
    </r>
  </si>
  <si>
    <t>AVANCE PROGRAMA Cartagena inteligente con todos y para todos</t>
  </si>
  <si>
    <t>AVANCE PROYECTO  TRANSFORMACIÓN DIGITAL PARA UNA CARTAGENA INTELIGENTE CON TODOS Y PARA TODOS CARTAGENA DE INDIAS</t>
  </si>
  <si>
    <t>Cartageneros conectados y alfabetizados</t>
  </si>
  <si>
    <t>Numero Zonas wifi de acceso libre Implementadas en Cartagena</t>
  </si>
  <si>
    <t>Implementar 8 zonas wifi en Cartagena</t>
  </si>
  <si>
    <t xml:space="preserve">
SERVICIOS TECNOLOGICOS 459900700 - Índice de capacidad en la
prestación de servicios de tecnología</t>
  </si>
  <si>
    <t>GESTIÓN DE INFRAESTRUCTURA Y TELECOMUNICACIONES</t>
  </si>
  <si>
    <t>Planificar, Diseñar, Desarrollar, Gestionar y mantener disponible la plataforma tecnológica que se encuentra en la Alcaldía de cartagena, mediante la implementación permanente de nuevas alternativas tecnológicas que proporcionen en forma oportuna, eficiente y transparente la información para la toma de decisiones misionales y estratégicas, conforme a las directrices relacionadas con estándares y buenas prácticas en el manejo de la información</t>
  </si>
  <si>
    <t>Instalación de zonas wifi en la Alcaldía Distrital de   Cartagena de India</t>
  </si>
  <si>
    <t>Incrementar el  nivel de acceso a Internet en los hogares, en especial los estratos 1 y 2, y en zonas públicas de alta concurrencia ciudadana, del Distrito de Cartagena</t>
  </si>
  <si>
    <t xml:space="preserve">Instalar la infraestructura para el acceso publico de internet </t>
  </si>
  <si>
    <t>Informe instalacion zonas wifi</t>
  </si>
  <si>
    <t>2.3.4599.4000.2021130010287</t>
  </si>
  <si>
    <t xml:space="preserve">Posibilidad de pérdida Reputacional por  interrupciones en la prestación de los servicios de TI sin tener en cuenta los ANS establecidos en el catalogo de servicios debido a Falta de mantenimiento preventivo y correctivo de los equipos y software de la infraestructura tecnológica </t>
  </si>
  <si>
    <t>1.-Socializacion de las ventanas de mantenimiento programadas con el personal del distrito
2.- Informe de reporte de las actividades y mejoras establecidas</t>
  </si>
  <si>
    <t xml:space="preserve">Se instalaron 18 zonas wifi 
ZONA No. 	LOCALIZACIÓN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 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15	Colombiaton Casa Lúdica Sector 1 Cra. 6 – Urb. Colombiaton
16	Bayunca Biblioteca Publica Calle San Antonio # 9  -  98
17	Colegio Jorge Artel Perimetral. Barrio La María C42 33A-26, Sector Los Caracoles Piscina 11, Vía Perimetral
18	Inspección de Policía las Palmeras – Comuna 7
</t>
  </si>
  <si>
    <t xml:space="preserve">ZONA No. 	LOCALIZACIÓN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 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15	Colombiaton Casa Lúdica Sector 1 Cra. 6 – Urb. Colombiaton
16	Bayunca Biblioteca Publica Calle San Antonio # 9  -  98
17	Colegio Jorge Artel Perimetral. Barrio La María C42 33A-26, Sector Los Caracoles Piscina 11, Vía Perimetral
18	Inspección de Policía las Palmeras – Comuna 7
</t>
  </si>
  <si>
    <t>ZONA No. 	LOCALIZACIÓN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 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15	Colombiaton Casa Lúdica Sector 1 Cra. 6 – Urb. Colombiaton
16	Bayunca Biblioteca Publica Calle San Antonio # 9  -  98
17	Colegio Jorge Artel Perimetral. Barrio La María C42 33A-26, Sector Los Caracoles Piscina 11, Vía Perimetral
18	Inspección de Policía las Palmeras – Comuna 7</t>
  </si>
  <si>
    <t>Numero de Corredores wifi turísticos Implementados</t>
  </si>
  <si>
    <t>Implementar 3 zonas wifi en Cartagena</t>
  </si>
  <si>
    <t>Gestionar actividades operativas para habilitacion de zonas wifi</t>
  </si>
  <si>
    <t>AVANCE PROGRAMA Cartageneros conectados y alfabetizados</t>
  </si>
  <si>
    <t>AVANCE PROYECTO  Instalación de zonas wifi en la Alcaldía Distrital de   Cartagena de India</t>
  </si>
  <si>
    <t>Cartagena hacia la modernidad</t>
  </si>
  <si>
    <t xml:space="preserve">Fases para modernización y reestructuración administrativa realizada </t>
  </si>
  <si>
    <t>Fases realizadas</t>
  </si>
  <si>
    <t>1 fase realizada</t>
  </si>
  <si>
    <t>Realizar y operacionalizar las 5 fases del proceso de modernización y reestructuración  administrativa de la Alcaldía Mayor de Cartagena</t>
  </si>
  <si>
    <t>Servicio de Implementación Sistemas de Gestión (4599023)</t>
  </si>
  <si>
    <t xml:space="preserve">Talento humano
Gestión con valores para resultados </t>
  </si>
  <si>
    <t>Gestión estrategica del talento humano
Politica de Fortalecimiento Organizacional y simplificación de procesos</t>
  </si>
  <si>
    <t>GESTIÓN DEL TALENTO HUMANO</t>
  </si>
  <si>
    <t>Gestionar el 100% del talento humano competente y comprometido de manera permanente, a través de una adecuada planeación, vinculación, remuneración, bienestar, gestión de competencias, conocimientos y seguridad en el trabajo, con el fin de contribuir a garantizar la eficiencia de la administración pública al interior de la entidad.</t>
  </si>
  <si>
    <t xml:space="preserve">Modernización y Rediseño Institucional de la Alcaldía Mayor de Cartagena de Indias </t>
  </si>
  <si>
    <t xml:space="preserve">
2021130010199</t>
  </si>
  <si>
    <t>Realizar la actualización del componente de requisitos de conocimiento y de competencias conforme a la normatividad vigente en el MEFCL vigente</t>
  </si>
  <si>
    <t>Base datos de fichas de empleo actualizadas</t>
  </si>
  <si>
    <t>Realizar la actualización del componente de requisitos de conocimiento y de competencias conforme a la normatividad vigente en el MEFCL vigente - 20%</t>
  </si>
  <si>
    <t xml:space="preserve">
Dirección Administrativa de Talento Humano</t>
  </si>
  <si>
    <t>MARIA EUGENIA GARCIA MONTES</t>
  </si>
  <si>
    <t>MODERNIZACIÓN CARTAGENA HACIA LA MODERNIDAD CARTAGENA DE INDIAS</t>
  </si>
  <si>
    <t>2.3.4599.1000.2021130010199</t>
  </si>
  <si>
    <t>PRESTAR SERVICIOS PROFESIONALES PARA OPERACIONALIZAR LAS FASES 4 Y 5 DEL PROYECTO DE MODERNIZACIÓN Y REDISEÑO INSTITUCIONAL DE LA ALCALDÍA MAYOR DE CARTAGENA DE INDIAS, CUYO ALCANCE ES: EL DISEÑO DE PROCESOS, PLANTA DE PERSONAL Y MANUAL DE FUNCIONES, Y LA ÚLTIMA FASE LA IMPLEMENTACIÓN DE PROCESOS Y ESTRUCTURA ADMINISTRATIVA</t>
  </si>
  <si>
    <t>Libre Inversión</t>
  </si>
  <si>
    <t>Posibilidad de pérdida Reputacional por contratación de personal no idóneo por omisión en la validación del perfil y documentos soportes</t>
  </si>
  <si>
    <t xml:space="preserve">El profesional de gestión de personal realiza verificación de los requisitos del cargo con el formato de verificación de requisitos del cargo.
El líder del proceso verifica que se cumplan los requisitos del cargo en el manual de funciones vigente  y aprueba la verificación de los requisitos en el formato Validación de requisitos del Cargo.
El líder del proceso verifica el cumplimiento de las competencias con lo establecido en el manual de funciones y competencias.
</t>
  </si>
  <si>
    <t xml:space="preserve">Plan de formalización laboral: de acuerdo con el plan de trabajo aprobado por la DATH y la instrucción de la Circular 08 de 2023 del señor alcalde, se iniciaron las actividades de levantamiento de información para el diagnóstico interno de la Alcaldía, iniciando con la citación a las dependencias para la realización de mesas de trabajo. En estas mesas de trabajo el propósito era identificar las necesidades de empleo público de acuerdo con el enfoque de procesos. En cada mesa de trabajo se presentó la metodología de trabajo de acuerdo con los lineamientos del DAFP para lograr la ejecución del plan de formalización laboral, logrando al cierre del mes de febrero un total de 23 mesas de trabajo de un total de 25 dependencias. Cada mesa de trabajo tiene su correspondiente lista de asistencia y acta de reunión firmada por los asistentes. </t>
  </si>
  <si>
    <t>La Dirección Administrativa de Talento Humano realizó los estudios para la actualización del Manual de funciones de la entidad y dio como resultado su adopción por medio de Decreto 0812 de 9 de junio de 2023 por el cual se compila, actualiza y modifica el Manual específico de funciones y competencias laborales para los empleos de la planta de personal de la Alcaldía. El mencionado Decreto estableció que el Manual de funciones será integrado como documento del proceso de Gestión del Talento Humano dentro del sistema integrado de gestión de la entidad, por tanto, quedó codificado con el código GADAT02-M001, que puede ser consultado de forma pública en la página Web de la entidad en cumplimiento de la ley de transparencia y acceso a la información pública.</t>
  </si>
  <si>
    <t>Se diseño un instrumento en Excel con el fin de identificar la correspondencia de los Propósitos principales de cada ficha de empleo con las funciones allí contenidas a fin de diagnosticar mediante cuatro criterios previamente definidos el grado de intervención o ajuste que debería efectuarse en el MEFCL.  Aunado a esta actividad se diseñó una encuesta en Google Forms con 21 preguntas. Esta se envió a los 1189 servidores públicos de la entidad de los distintos niveles administrativos: Directivos, Asesores, Profesionales, Técnicos y Asistenciales. Se adelantaron varias campañas de información para que la encuesta fuese respondida por un gran número de funcionarios. Pese a ello solo la tercera parte lo hizo, es decir 394 funcionarios. Con posterioridad al análisis de la información recabada se le presentó a la Directora de Talento Humano dichos insumos y se decidió continuar con la etapa de la actualización del MEFCL solo en los Niveles Directivos y Asesores por ser un grupo relativamente pequeño, aunado al hecho de que resta poco tiempo para finalizar la presente administración, ello representa alrededor de 70 fichas de empleo por ajustar.</t>
  </si>
  <si>
    <t xml:space="preserve">Se actualizó y aprobó el manual de funciones con base en las competencias laborales, de acuerdo con los requerimientos legales.
Se diseñó la propuesta de las 54 fichas de empleo correspondiente a los 54 Gerentes Públicos para la propuesta del Programa de Cartagena hacia la Modernidad. 
Estas fichas servirán insumo para la vinculación de los gerentes públicos cuando se apruebe el proyecto de Cartagena hacia la Modernidad.  </t>
  </si>
  <si>
    <t>Realizar el diagnóstico del MEFCL de la Alcaldía Mayor de Cartagena de Indias</t>
  </si>
  <si>
    <t>Documento de diagnóstico del MEFCL vigente</t>
  </si>
  <si>
    <t>Realizar el diagnóstico del MEFCL de la Alcaldía Mayor de Cartagena de Indias - 20%</t>
  </si>
  <si>
    <t>Ejecutar el componente de trabajo de campo para el levantamiento de información para la reforma del MEFCL</t>
  </si>
  <si>
    <t>Actas de reunión y listas de asistencia de mesas de trabajo</t>
  </si>
  <si>
    <t>Ejecutar el componente de trabajo de campo para el levantamiento de información para la reforma del MEFCL - 20%</t>
  </si>
  <si>
    <t>Realizar el diseño o ajuste de las fichas de empleo del MEFCL conforme al trabajo de campo</t>
  </si>
  <si>
    <t>Fichas de empleo actualizadas</t>
  </si>
  <si>
    <t>Realizar el diseño o ajuste de las fichas de empleo del MEFCL conforme al trabajo de campo - 20%</t>
  </si>
  <si>
    <t>Preparar el proyecto de acto administrativo para la reforma del MEFCL</t>
  </si>
  <si>
    <t>Proyecto de acto administrativo de MEFCL</t>
  </si>
  <si>
    <t>Preparar el proyecto de acto administrativo para la reforma del MEFCL - 20%</t>
  </si>
  <si>
    <t>Ejecutar las mesas de trabajo para el levantamiento de información de necesidades en el marco del plan de formalización del empleo público</t>
  </si>
  <si>
    <t>Ejecutar las mesas de trabajo para el levantamiento de información de necesidades en el marco del plan de formalización del empleo público - 33,33%</t>
  </si>
  <si>
    <t>Preparar y sustentar la propuesta de planta de personal y/o de planta temporal con base en criterios técnicos, jurídicos y financieros</t>
  </si>
  <si>
    <t>Proyecto de actos administrativos de planta de personal y/o planta temporal</t>
  </si>
  <si>
    <t>Preparar y sustentar la propuesta de planta de personal y/o de planta temporal con base en criterios técnicos, jurídicos y financieros - 33,33%</t>
  </si>
  <si>
    <t xml:space="preserve">Reforma del Manual Específico de Funciones y Competencias Laborales - MEFCL: conforme a los avances logrados en el cierre de la vigencia anterior, se continuó con el proceso de reforma del MEFCL de la Alcaldía, continuando específicamente en la etapa de aseguramiento de la calidad de las fichas de empleo modificadas, para que cumplieran con los requisitos técnicos y legales de acuerdo con los lineamientos del DAFP sobre requisitos de conocimiento y competencias laborales, que son los dos aspectos por los cuales la DATH solicitó la actualización. Paralelamente al desarrollo de esta actividad se realizó la consolidación de las fichas de empleo modificadas en un solo documento para avanzar en la construcción del proyecto de acto administrativo para el siguiente mes. </t>
  </si>
  <si>
    <t>Como parte del proceso que adelantó la DATH sobre fortalecimiento del empleo público en el marco de la política de formalización laboral del empleo público del Gobierno Nacional (Ley 2294 de 2023, artículo 82), la alcaldía implementó la creación de empleos de carrera administrativa en la planta de personal, por esa razón, se actualizó la planta de personal por medio de Decreto 860 del 21 de junio de 2023, quedando un total de 1189 empleos, y además, se adicionaron las correspondientes fichas de empleo en el Manual de funciones de los empleos creados por  medio de Decreto 866 de 2023</t>
  </si>
  <si>
    <t>La DATH por medio de Memorando AMC-OFI-0093235-2023 del viernes 23 de junio estableció los lineamientos para la provisión de las vacantes definitivas mediante el procedimiento establecido de la Resolución 3657 de 2023 de los empleados creados en el marco del Plan de fortalecimiento del empleo público, del Decreto 0860 de 2023. De acuerdo con estos parámetros, se iniciaron y  se finalizaron las actividades de estudio de las historias laborales de los funcionarios inscritos en las convocatorias públicas para proveer las vacantes mediante la modalidad de encargo. Los resultados fueron publicados y puestos en conocimientos de los aspirantes mediante la página web de talentohumano.cartagenea.gov.co.</t>
  </si>
  <si>
    <t>Preparar y ejecutar el componente de provisión de vacantes de la ampliación de la planta y/o de planta temporal</t>
  </si>
  <si>
    <t>Fichas de empleo nuevas según planta de empleos nueva</t>
  </si>
  <si>
    <t>Preparar y ejecutar el componente de provisión de vacantes de la ampliación de la planta y/o de planta temporal - 33,33%</t>
  </si>
  <si>
    <t>Realizar el diseño de los procesos incluidos en la propuesta de rediseño institucional presentado por el equipo de modernización</t>
  </si>
  <si>
    <t xml:space="preserve">28 Procesos Diseñados </t>
  </si>
  <si>
    <t>Entrega de Diseño de Macroproceso Hacienda - 3,57%</t>
  </si>
  <si>
    <t>Posibilidad de pérdida Reputacional por incumplimiento de las fechas de pronosticadas en project por parte del ingeniero responsable del diseño del proceso, debido a la desarticulación de las agendas de trabajo establecidas con los lideres de los procesos intervenidos.</t>
  </si>
  <si>
    <t>· Ingeniero responsable de proceso debe implementar diferentes métodos de trabajo acorde al tipo de estilo de trabajo del líder de proceso intervenido. 
· Ingeniero responsable de proceso debe coordinar agenda de trabajo con los lideres del proceso antes de la fecha de inicio en Project.</t>
  </si>
  <si>
    <t>Se entregaron los siguientes procesos:
Gestión del talento humano, gestión de bienes y servicios, hacienda pública, gestión júridica, gestión documental, educación, gestión de riesgo de desastre, desarrollo organizacional, conttrol disciplinario, evalaución indenpendiente, comunicación y prensa, cooperación internacional, planeación para el desarrollo sostenible,, tecnología de la información</t>
  </si>
  <si>
    <t>Se entregaron los siguientes procesos:
Relación estado ciudadano, Salud, Desarrollo económico, Transformación digital, Gobierno de la naturaleza, Deportes y recreación, Movilidad y espacio público, Desempeño Institucional</t>
  </si>
  <si>
    <t>Se entregaron los siguientes procesos:
Hábitat y Desarrollo Urbano, Poblaciones, Cultura y Patrimonio, Gobierno y Liderazgo Público, Acceso a la Justicia, Convivencia y Seguridad</t>
  </si>
  <si>
    <t>Entrega de Diseño de Macroproceso de Educación - 3,57%</t>
  </si>
  <si>
    <t>Entrega de Diseño de Evaluación Independiente - 3,57%</t>
  </si>
  <si>
    <t>Entrega de Diseño de Macroproceso de Relación Estado Ciudadano - 3,57%</t>
  </si>
  <si>
    <t>Entrega de Diseño de Poblaciones - 3,57%</t>
  </si>
  <si>
    <t>Entrega de Diseño de Macroproceso de Salud -3,57%</t>
  </si>
  <si>
    <t>Entrega de Diseño de Planeación para el desarrollo sostenible - 3,57%</t>
  </si>
  <si>
    <t>Entrega de Diseño de Macroproceso de Desarrollo Economico - 3,57%</t>
  </si>
  <si>
    <t>Entrega de Diseño de Macroproceso de Acceso a la Justicia - 3,57%</t>
  </si>
  <si>
    <t>Entrega de Diseño de Macroproceso de Convivencia y Seguridad - 3,57%</t>
  </si>
  <si>
    <t>Entrega de Diseño de Macroproceo de Transformación Digital - 3,57%</t>
  </si>
  <si>
    <t>Entrega de Diseño de Macroproceso de Gobierno y Liderazgo Público - 3,57%</t>
  </si>
  <si>
    <t>Entrega de Diseño Macroproceso de Habitat y Desarrollo Urbano - 3,57%</t>
  </si>
  <si>
    <t>Entrega de Diseño de Macroproceso de Cultura y Patrimonio - 3,57%</t>
  </si>
  <si>
    <t>Entrega de Diseño de Macroproceso de Desempeño Intitucional - 3,57%</t>
  </si>
  <si>
    <t>Entrega de Diseño de Macroproceso de Tecnología de la Información - 3,57%</t>
  </si>
  <si>
    <t>Entrega de Diseño de Macroproceso de Gobierno de la Naturaleza 3,57%</t>
  </si>
  <si>
    <t>Entrega de Diseño de Macroproceso de Deportes y  Recreación -3,57%</t>
  </si>
  <si>
    <t>Entrega de Diseño de Macroprocesos Movilidad y Espacio Público - 3,57%</t>
  </si>
  <si>
    <t>Entrega de Diseño de Macroproceso de Talento Humano - 3,57%</t>
  </si>
  <si>
    <t>Entrega de Diseño de Macroproceso de Gestión de Bienes y Servicios - 3,57%</t>
  </si>
  <si>
    <t>Entrega de Diseño de Macroproceso de Cooperación Internacional - 3,57%</t>
  </si>
  <si>
    <t>Entrega de Diseño de Macroproceso de Gestión Documental  - 3,57%</t>
  </si>
  <si>
    <t>Entrega de Diseño de Macroproceso de Desarrollo Organizacional - 3,57%</t>
  </si>
  <si>
    <t>Entrega de Diseño de Macroproceso de Gestión del Riesgo - 3,57%</t>
  </si>
  <si>
    <t>Entrega de Diseño de Macroproceso de Comunicaciones y Prensa  3,57%</t>
  </si>
  <si>
    <t>Entrega de Diseño de Macroproceso de Control Disciplinario 3,57%</t>
  </si>
  <si>
    <t>Entrega de Diseño de Macroproceso de Jurídica  3,57%</t>
  </si>
  <si>
    <t>Adquirir e implementar el software tipo BPA para el modelamiento de procesos y estructura organizacional</t>
  </si>
  <si>
    <t>Software tipo BPA para el modelamiento de procesos y estructura organziacional</t>
  </si>
  <si>
    <t>Adquisición Software Tipo BPA para el modelamiento de proceso y estructura organizacional - 100%</t>
  </si>
  <si>
    <t>CONTRATACIÓN SOFTWARE</t>
  </si>
  <si>
    <t xml:space="preserve">. Retraso en la adquisición del software tipo BPA para el modelamiento de los procesos - Riesgo de incumplimiento del cronograma del proyecto.. 
. Posibilidad de pérdida Reputacional por no contener toda la información en las caracterizaciones diseñadas para campos del software adquirido debido a la no revisión de los diseños de los procesos terminados.
</t>
  </si>
  <si>
    <t>. Líder de procesos de modernización debe realizar seguimiento a los estudios previos para adquisición del software tipo BPA.
Ingeniero responsable de proceso debe asegurar el cumplimiento de toda la información necesaria en el diseño de los procesos intervenidos en el momento de la validación del proceso terminado. 
· Líder de procesos de modernización debe asegurar que se tenga toda la información necesaria en el diseño de los procesos terminados si no es el caso realizar notificación al ingeniero encargado del diseño del proceso para su debido ajuste.</t>
  </si>
  <si>
    <t>Estamos en el proceso de negociación con el proveedor. La adquisición se tiene planeada para principio del mes de Junio</t>
  </si>
  <si>
    <t>Se adelantaron diferentes reuniones con proveedores de softwares de modelamiento de procesos BPA; mediante el oficio AMC-OFI-0073219-2023, se comunicó al secretario general  un consolidado con la información, análisis y conclusiones de las distintas reuniones adelantados en compañía del área de calidad de Secretaria General y la Oficina asesora de informática -OAI, en aras de obtener un software de procesos que cumplirá las dos necesidades y expectativas del proyecto de Modernización y lineamiento de Modelo integrado de planeación y gestión -MIPG, donde  se concluyó que ninguno de los software que se encuentran en el mercado, integran la gestión documental de los procesos establecida MIPG y modelamiento de procesos BPMN, por lo tanto no es posible seleccionar un desarrollo que pueda ser aceptado por ambos equipos. Por esta razón, se llega a la conclusión de no adquirir ninguno de los dos softwares ya que no se podría implementar alguno de estas herramientas informáticas a causa de finalización de la vigencia e incumplimiento de la necesidad de ambas partes. 
Por lo anterior, se realizó solicitud de actualización del proyecto Bpin 2021130010199 por medio del oficio AMC-OFI-0094066-2023, para eliminar esta actividad en SUIF.</t>
  </si>
  <si>
    <t>Actividad eliminada</t>
  </si>
  <si>
    <t>Realizar la Presentación del proyecto de acuerdo ante el Concejo Distrital</t>
  </si>
  <si>
    <t>Proyecto de Acuerdo</t>
  </si>
  <si>
    <t>Presentación del Proyecto de Acuerdo ante el Concejo Distrital - 100%</t>
  </si>
  <si>
    <t xml:space="preserve">N/A (Actividad Cumplida - Vigencia 2022) </t>
  </si>
  <si>
    <t xml:space="preserve">Por directris del alcalde se volvera a presentar el proyecto de acuerdo ante el Concejo Distrital </t>
  </si>
  <si>
    <t>El 13 de junio, a través del oficio AMC-OFI-0086860-2023, se radicó ante el Concejo Distrital de Cartagena de Indias el proyecto de acuerdo "Por el cual se modifica la estructura de la Administración Distrital de Cartagena de Indias, las funciones de sus dependencias, se modifican unas entidades descentralizadas y se dictan otras disposiciones"</t>
  </si>
  <si>
    <t>Implementar procesos incluidos en la propuesta de rediseño institucional presentado por el equipo de modernización.</t>
  </si>
  <si>
    <t>Servicios de implementación de sistemas de gestión</t>
  </si>
  <si>
    <t>Implementación de 28 procesos incluidos en la propuesta de rediseño institucional presentado por el equipo de modernización. 100%</t>
  </si>
  <si>
    <t>Posibilidad de pérdida Reputacional por la no aceptación por parte de los lideres del proceso en la implementación de los procesos diseñados institucionales presentado por el equipo de modernización debido a la resistencia al cambio por parte de los lideres de proceso.</t>
  </si>
  <si>
    <t>. Ingeniero de procesos de modernización y líder de gestión del cambio debe generar un acercamiento con el líder de proceso para socializar el cambio que se va a implementar, con el propósito de generar un ambiente hostil al cambio. · Ingeniero responsable de proceso deberá llegar a un mutuo acuerdo con el líder de procesos para su debida implementación del proceso diseñado.</t>
  </si>
  <si>
    <t>Se ha iniciado la implementación de los siguientes procesos: gestión del talento humano, gestión bienes y servicios, gestión documental, gestión del riesgo de desastres, comunicación y prensa</t>
  </si>
  <si>
    <t>Se finalizó la implementación del proceso de Cooperación Internacional.
Se ha adelantado la implementación de procesos en: Talento humano, Evaluación independiente, Transparencia y prevención de la anticorrupción, Control disciplinario, Servicio al ciudadano, Bienes y servicios, Comunicación y prensa, Desarrollo Económico / UMATA, Gestión documental</t>
  </si>
  <si>
    <t>Se finalizó la implementación de los procesos:
Talento Humano, Gestión de bienes y servicios, Gestión documental, Gestión del riesgo, Control disciplinario, Evaluación independiente, Relación estado ciudadano, Comunicación y prensa, Desarrollo económico</t>
  </si>
  <si>
    <t xml:space="preserve"> Implementar la propuesta de Estructura Administrativa, teniendo en cuenta los procesos implementados</t>
  </si>
  <si>
    <t>Implementación de Estructura Administrativa , teniendo en cuenta los procesos implementados</t>
  </si>
  <si>
    <t xml:space="preserve"> Implementación de  la propuesta de Estructura Administrativa, teniendo en cuenta los procesos implementados - 100% </t>
  </si>
  <si>
    <t>Posibilidad de Pérdida Reputacional por la Desaprobación del proyecto de Acuerdo en el Concejo</t>
  </si>
  <si>
    <t>Líder de Arquitectura Organizacional de Modernización debe organizar Mesas de trabajo con Concejo para encontrar soluciones</t>
  </si>
  <si>
    <t>Mediante el oficio AMC-OFI-0033607-2023 se le solicitó al Secretario de Planeación las creación y ajustes al proyecto de inversión BPIN 2021130010199 Cartagena hacia la modernidad. En esa solicitud se requirió se eliminará esta actividad</t>
  </si>
  <si>
    <t>Proyecto de acuerdo de modernización de la alcaldía presentado al Concejo Distrital</t>
  </si>
  <si>
    <t>Presentación Realizada</t>
  </si>
  <si>
    <t>Presentar al Concejo
Distrital el proyecto de
acuerdo de modernización
de la Alcaldía de Cartagena</t>
  </si>
  <si>
    <t>Documento de acuerdo</t>
  </si>
  <si>
    <t>Implementar la estrategia de gestión de cambio y comunicación para el proyecto de Modernización y Rediseño Institucional</t>
  </si>
  <si>
    <t xml:space="preserve">Estrategía de Gestioón de Cambio y Transformación </t>
  </si>
  <si>
    <t xml:space="preserve"> Implementación de Estrategía  Gestión de Cambio y Transformación  para los 28 procesos - 100 % </t>
  </si>
  <si>
    <t>Posicionamiento equivocado del propósito del proyecto de modernización y rediseño institucional  generado por la desinformación o  ruido mediático.</t>
  </si>
  <si>
    <t>Remitir información permanente a los grupos de valor  para que conozcan de manera oportuna todo lo relacionado con el proyecto, cada vez que se requiera.</t>
  </si>
  <si>
    <t>AVANCE PROGRAMA Cartagena hacia la modernidad</t>
  </si>
  <si>
    <t xml:space="preserve">AVANCE PROYECTO  Modernización y Rediseño Institucional de la Alcaldía Mayor de Cartagena de Indias </t>
  </si>
  <si>
    <t>Organización y recuperacion del patrimonio publico de Cartagena</t>
  </si>
  <si>
    <t>Inventario de bienes inmuebles del distrito actualizado</t>
  </si>
  <si>
    <t>% de inventario actualizado</t>
  </si>
  <si>
    <t>1 Inventario Fuente Secretaria General 2019</t>
  </si>
  <si>
    <t>Actualizar 1 inventario de inmuebles pertenecientes al Distrito</t>
  </si>
  <si>
    <t xml:space="preserve">INFORMES DE INVENTARIO </t>
  </si>
  <si>
    <t>Politica de Servicio al ciudadano
Politica de fortalecimiento organizacional</t>
  </si>
  <si>
    <t>Saneamiento integral del Patrimonio Inmobiliario del Distrito de Cartagena</t>
  </si>
  <si>
    <t>Lograr un inventario de bienes inmuebles saneado y actualizado acorde para la implementación de las normas contables internacionales (NIC SP) y la toma de decisiones</t>
  </si>
  <si>
    <t>Diagnostico catastral-conservación dinámica</t>
  </si>
  <si>
    <t>documento</t>
  </si>
  <si>
    <t xml:space="preserve"> Recursos Propios - ICLD</t>
  </si>
  <si>
    <t>INVENTARIO “SANEAMIENTO INTEGRAL DEL PATRIMONIO INMOBILIARIO DEL DISTRITO DE CARTAGENA”, CARTAGENA DE INDIAS</t>
  </si>
  <si>
    <t>2.3.4599.1000.2021130010284</t>
  </si>
  <si>
    <t>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t>
  </si>
  <si>
    <t xml:space="preserve">1. Posibilidad de pérdida Reputacional por sancion del ente regulador debido a la falta de cargue en SECOP de la documentación requerida  como soporte legal de los procesos contractuales
</t>
  </si>
  <si>
    <t xml:space="preserve">1.El coordinador de la UIC/ verifica que los documentos legales exigidos en cada modalidad contractual se hayan cargado correctamente a través del flujo de aprobación de Secop antes de ser publicados en la plataforma. En caso de no cumplir, el proceso se rechaza, regresándolo al paso anterior para el correcto cargue de información.
</t>
  </si>
  <si>
    <t>Estudio de titulo(estudio juridico del inmueble)</t>
  </si>
  <si>
    <t>Esta actividad consiste en un análisis que se realiza sobre los antecedentes legales, técnicos y georreferenciales  de un inmueble, en el cual se verifica si los títulos de dominio o propiedad del inmueble están conforme a derecho y si sobre el mismo se han constituido hipotecas, servidumbres u otros gravámenes y/o limitaciones al dominio. Para lo cual previamente se debe haber realizado el respectivo diagnostico</t>
  </si>
  <si>
    <t>2. Posibilidad de pérdida Económica y Reputacional por pérdida o daño de bienes muebles debido a inventario desactualizado que permita identificar lugar y responsable de los BM</t>
  </si>
  <si>
    <t xml:space="preserve">2.La jefe de Almacén  realiza inventario de bienes muebles en cada vigencia administrativa para detectar inconsistencias de los bienes asignados a funcionarios que hayan salido de la entidad y proceder a enviar reporte a la Oficina de Control Interno para su tratamiento.
</t>
  </si>
  <si>
    <t>se han analizado 132 inmuebles de los cuuales se han raelizado 132 diagnoticos y consolidados 5 18 estudios de titulos</t>
  </si>
  <si>
    <t>se han analizado 284 inmuebles de los cuuales se han raelizado 284 diagnoticos y consolidados 2 estudios de titulos</t>
  </si>
  <si>
    <t xml:space="preserve">se han analizado 549  inmuebles de los cuuales se han raelizado 549 diagnoticos </t>
  </si>
  <si>
    <t xml:space="preserve">Se analizaron 354 predios con sus respectivos diaganostico y estudios tecnicos jurdicos </t>
  </si>
  <si>
    <t>Titulación y  registro (escrituracion y registro de titulos)</t>
  </si>
  <si>
    <t>títulos de propiedad adquiridos, escrituras publicas, resoluciones, etc</t>
  </si>
  <si>
    <t xml:space="preserve">3.Posibilidad de pérdida Económica por deterioro de los bienes de consumo debido a condiciones inadecuadas de almacenamiento por plagas y condiciones ambientales.
</t>
  </si>
  <si>
    <t xml:space="preserve">3.El líder de Almacén  realiza reubicación y rotación de los bienes de consumo según la naturaleza de estos.
</t>
  </si>
  <si>
    <t xml:space="preserve">se realizaron 5 resoluciones de adjudicacion de baldios </t>
  </si>
  <si>
    <t xml:space="preserve">estan en proceso de proyecion de 4  resoluciones de adjudicacion de predios baldios </t>
  </si>
  <si>
    <t xml:space="preserve">Se realizaron 5 resoluciones de adjudicacion de baldios </t>
  </si>
  <si>
    <t>Conformación de expediente(Expediente digital y fisico)</t>
  </si>
  <si>
    <t>relacion de expeidentes entregados</t>
  </si>
  <si>
    <t xml:space="preserve">relacion de expedientes conformados </t>
  </si>
  <si>
    <t xml:space="preserve">4.Posibilidad de pérdida Económica y Reputacional por fallas en la supervisión de los contratos debido a insuficiencia de personal idóneo para cumplir con el seguimiento a la ejecución de los contratos.
</t>
  </si>
  <si>
    <t>4.El director de Apoyo Logístico  solicita a TH la contratación de personal idóneo en relación con los contratos que apoyarán en la gestión del supervisor Cada vez que se requiera.</t>
  </si>
  <si>
    <t>se  han conformado 132 expedientes</t>
  </si>
  <si>
    <t>se  han conformado 284 expedientes</t>
  </si>
  <si>
    <t>se  han conformado 549 expedientes</t>
  </si>
  <si>
    <t>Se conformaron 354 expedientes documentales y digitales</t>
  </si>
  <si>
    <t>Reporte a software patrimonio inmobiliario (informes de estado del inventario)</t>
  </si>
  <si>
    <t>informe</t>
  </si>
  <si>
    <t>iformes del estado actual del inventario</t>
  </si>
  <si>
    <t>5.Posibilidad de pérdida Económica y Reputacional por la vinculación en procesos ante instancias administrativas y/o judiciales debido a liquidaciones extemporáneas o sin el cumplimiento de requisitos legales
6.Posibilidad de pérdida Económica y Reputacional por la inadecuada liquidación de un contrato debido a la no actualización o revisión de pólizas de éste.</t>
  </si>
  <si>
    <t>5.Líder de contratación expedirá lineamientos sobre las liquidaciones contractuales una vez al año .
6. Líder de contratación expedirá lineamientos sobre la revisión de pólizas al momento de realizar las liquidaciones contractuales una vez al año .</t>
  </si>
  <si>
    <t>se han inhgresado 132 inmuebles</t>
  </si>
  <si>
    <t>se han ingresado 284 inmuebles</t>
  </si>
  <si>
    <t xml:space="preserve">Se ingresaron y o actualizaon  354 predios </t>
  </si>
  <si>
    <t>Restructuración organizacional del recurso humano  (contratcion del recurso humano, Porfesionales y/o tecnicos).</t>
  </si>
  <si>
    <t>contrato</t>
  </si>
  <si>
    <t>PRESTACIÓN DE SERVICIOS PROFESIONALES Y DE APOYO A LA GESTION PARADESARROLLAR LAS ACTIVIDADES RELACIONADAS CON EL PROYECTO DENOMINADO SANEAMIENTO INTEGRAL DEL PATRIMONIO INMOBILIARIO DEL DISTRITO DE CARTAGENA 2020- 2023 EN LA DIRECCION ADMINISTRATIVA DE APOYO LOGISTICO”</t>
  </si>
  <si>
    <t>PROPIOS</t>
  </si>
  <si>
    <t>contrato debidamente ejecutado</t>
  </si>
  <si>
    <t>7.Posibilidad de pérdida Económica y Reputacional por contratar B o S que no satisfagan las necesidades de la administración debido a la falta de claridad y precisión en la estructuración de las necesidades.
8.Posibilidad de pérdida Económica y Reputacional por ocupación indebida de terceros en las propiedades del Distrito debido a falta de recurso humano idóneo y constante en el seguimiento de los predios del Distrito.</t>
  </si>
  <si>
    <t>7.El equipo de planeación contractual (técnico, jurídico y financiero) establece las condiciones técnicas, jurídicas y financieras que deben cumplir los B o S que se contratarán para que realmente satisfagan las necesidades del distrito cada vez que se presente la necesidad de contratación y antes de la estructuración de los pliegos de condiciones.
8.El profesional uiversitario establece un plan por cada vigencia para la administración eficaz de los bienes inmuebles donde se establecera los inventarios sucpetibles de administrar, vigilar y mantener sobre los cuales se establecerá un cronograma que permita hacer seguimiento a las ocupaciones indebidas de ese inventario.</t>
  </si>
  <si>
    <t>se contrataron 5 profesionales en derecho y un tecnico en topografia</t>
  </si>
  <si>
    <t>en este periodo no se contrato personal</t>
  </si>
  <si>
    <t>En este periodo no se contrato personal</t>
  </si>
  <si>
    <t>Adquisición de equipos tecnológicos acorde a la gestión de administración y control del patrimonio humano( compra de equipos tecnologicos necesarios para el proceso de sanamiento de los inmubles)</t>
  </si>
  <si>
    <t>9.Posibilidad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10.Posibilidad de pérdida Reputacional por no reportar oportunamente los bienes de distrito en la plataforma nacional debido a inventario desactualizado de bienes inmuebles.</t>
  </si>
  <si>
    <t>9.El lider del subproceso de Adm del Patrimonio inmobiliario presenta al Director de Apoyo Logístico un presupuesto  que permita en la siguiente vigencia atender las necesidades en materia financiera para el saneamiento del patrimonio.
10.El lider del subproceso de Adm del Patrimonio inmobiliario reporta oportunamente el inventario de bienes inmuebles del distrito a Gestión contable (Hacienda pública) para su registro en el sistema contable.</t>
  </si>
  <si>
    <t>en este periodo no se aadquirio</t>
  </si>
  <si>
    <t>En este periodo no se aadquirio</t>
  </si>
  <si>
    <t>Reporte adecuado  de la información contable según especificaciones clasificatorias  de las normas internacionales  NICSP(informe a la Direccion de Contabilidad del estado del inventraio para su posterior cargue a lo obiros contables de la entidad</t>
  </si>
  <si>
    <t>oficios de reportes enviandos a la direccion de contabilidad</t>
  </si>
  <si>
    <t>11.Posibilidad de pérdida Reputacional y Económica por deterioro acelerado de los mantenimientos efectuados en los bienes inmuebles debido a adquisición de materiales (cemento y pintura) fuera de los estándares de calidad, que garanticen la durabilidad de los mantenimientos.
12.Posibilidad de pérdida Económica y Reputacional por no solicitar oportunamente a las empresas prestadoras de servicio la inclusión o exclusión de póliza/ NIC /Contrato de los servicios públicos para los bienes inmuebles en arriendo debido a  la falta de comunicación entre el equipo de contratación y el equipo de servicios públicos domiciliarios para el funcionamiento distrital.</t>
  </si>
  <si>
    <t>11.El líder de almacén dispone de un espacio en condiciones ambientales adecuadas para el almacenamiento de cemento y pintura para evitar afectaciones por cuestiones de humedad.
12.EL lider de la administración de los servicios públicos solicita a la Unidad de Contratación de la DAAL la relación de los contratos de arriendo, donde se evidencia fecha de inicio y fecha final en los meses de Enero y Julio, con el fin de realizar las inlcusiones/ exclusiones de los servicios públicos de los bienes inmuebles arrendados.</t>
  </si>
  <si>
    <t>se envio informe a contabilidad amc-ofi-0011244-2023</t>
  </si>
  <si>
    <t>se esta haciendo el analisis estadistico para reportar el respectivo informe</t>
  </si>
  <si>
    <t>Se envio el respectivo informe</t>
  </si>
  <si>
    <t>AVANCE PROYECTO  Saneamiento integral del Patrimonio Inmobiliario del Distrito de Cartagena</t>
  </si>
  <si>
    <t>Numero de Auditorías Forenses realizadas</t>
  </si>
  <si>
    <t>Realizar 1 Auditorias Forense</t>
  </si>
  <si>
    <t xml:space="preserve">Bien </t>
  </si>
  <si>
    <t>Documento auditoría forense</t>
  </si>
  <si>
    <t>*Transparencia, acceso a la información pública y lucha contra la corrupción
*Fortalecimiento organizacional y simplificación de procesos</t>
  </si>
  <si>
    <t>DISEÑO IMPLEMENTACIÓN DE AUDITORÍA FORENSE PARA LA PROTECCIÓN Y RECUPERACIÓN DEL PATRIMONIO PÚBLICO DE CARTAGENA DE INDIAS</t>
  </si>
  <si>
    <t>Facilitar la obtención de pruebas legítimas que puedan ser utilizadas para recuperar dinero presuntamente sustraído del erario como resultado de corrupción</t>
  </si>
  <si>
    <t>Establecer criterios de selección, levantar información primaria sobre el caso seleccionado y estructurar la propuesta de contratación de la consultoría para el desarrollo de la auditoría forense.</t>
  </si>
  <si>
    <t xml:space="preserve">Documento criterios de selecciónn </t>
  </si>
  <si>
    <t>Contratación: 33,3 %
Planeación: 33,3%
Implementación: 33,3%</t>
  </si>
  <si>
    <t>Oficina Asuntos de Transparencia y Anticorrupción</t>
  </si>
  <si>
    <t>Diseño Implementación de auditoría forense para la protección y recuperación del patrimonio público de Cartagena de Indias</t>
  </si>
  <si>
    <t>2.3.4599.1000.2021130010286</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</si>
  <si>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</si>
  <si>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CCE-20</t>
  </si>
  <si>
    <t>A través de la contratación de la empresa KPMG Advisory, Tax &amp; Legal S.A.S. se adelantó la “Auditoría Forense al Otrosí No.3 del contrato GISAA” la cual tenía como objetivo efectuar una auditoría forense integral detectiva, que permita comprobar si existen o no inconsistencias de orden legal y/o procedimental, administrativa, financiera y contable, en relación con la actividad y ejecución contractual desarrollada por ACUACAR con ocasión al Otrosí No. 3 del contrato GISAA, desde su suscripción el día 27 de marzo de 2015, durante su ejecución y hasta la fecha. Esta tuvo como alcance realizar con base en la información soporte (Estudios previos y documentos soporte del Otrosí No 3, desde la etapa precontractual y la expedición de todos los actos jurídicos, financieros, administrativos, contables, técnicos y operativos generados), la evidencia o no de manejos inconsistentes (si los hubiere) que incluya: - Definición y reconocimiento de la situación - Recopilación de evidencias - Evaluación de la evidencia recolectada -Elaboración del informe final con los resultados obtenidos - Evaluación de riesgo forense - Detección de las inconsistencias - Conclusiones y recomendaciones</t>
  </si>
  <si>
    <t>Como parte de las actividades del plan de acción programadas para la vigencia 2023 del Grupo Asesor de Transparencia y Anticorrupción realizará una segunda auditoría a tarvés de una empresa experta, a parte de la auditoría forense en relación con la actividad y ejecución contractual desarrollada por ACUACAR con ocasión al Otrosí No. 3 del contrato GISAA. Esta actividad se encuentra en etapa de planeación.</t>
  </si>
  <si>
    <t>*La meta programada para 2023, contempla la realización de una nueva Auditoria Forense en compañía con la Universidad Externado de Colombia (Facultad de Contaduría Pública) a fin de realizar una investigación sobre el proceso de concesión del Puerto de Cartagena. Así pues, en este periodo del año se realizaron mesas de trabajo con la Universidad Externado de Colombia como expertos en el tema para la realización de una segunda Auditoria Forense, y con ello, se recibió la propuesta técnica.
Sin embargo, después de haber realizado distintos procesos de consulta con potenciales entidades para la prestación de este servicio, se concluyó que se podrían presentar distintos obstáculos que impedirían la normal ejecución del contrato, principalmente el acceso a la información y el plazo de ejecución.
Por lo anterior, a través del Oficio AMC-OFI-0130507-2023 se solicitó el cierre y traslado presupuestal del proyecto de inversión “Diseño, implementación de Auditoria Forense para la protección y recuperación del patrimonio público de Cartagena de Indias”.</t>
  </si>
  <si>
    <t>*A través de oficio AMC-OFI-0130507-2023 con asunto SOCILITUD CIERRE Y TRANSLADO PRESUPUESTAL PROYECTO DE INVERSIÓN “DISEÑO IMPLEMENTACIÓN DE AUDITORÍA FORENSE PARA LA PROTECCIÓN Y RECUPERACIÓN DEL PATRIMONIO PÚBLICO DE CARTAGENA DE INDIAS”, se realizó solicitud de cierre del proyecto a la Secretaría de Planeación y solicitud de traslado presupuestal a la Secretaría General.
Por otra parte, el 21 de noviembre de 2023 en el despacho del secretario general se llevó a cabo mesa técnica en la que participaron funcionarios de la Secretaría de Planeación, Secretaría General, y el Grupo Asesor de Transparencia y Anticorrupción en su representación asistieron: María Bernarda Pérez, Carlos La Rota, Daniela Puello, Lina Pérez, Hugo Cabarcas, Alexander Parga, Pedro Barraza, Andrea Pardo y Roberto Añez, en la que se revisó y analizó la pertinencia de la viabilidad de la auditoría forense realizada por KPMG al otro sí del contrato GISAA contratada por Aguas de Cartagena para el cumplimiento de la meta de este proyecto según lo estipulado en el Plan de Desarrollo Distrital 2020-2023 “Salvemos Juntos a Cartagena”.
En esta reunión se sugirió que, dada las observaciones manifestadas por el interventor y el señor alcalde sobre los resultados de la auditoría, así como lo concluido por los asistentes de la reunión, se recomendó no reportar esta auditoría como cumplimiento de meta del programa “Organización y recuperación del patrimonio público de Cartagena de Indias” del Plan de Desarrollo Distrital 2020-2023.</t>
  </si>
  <si>
    <t>Contratar a la empresa especializada en auditoría forense que llevará a cabo este proceso.</t>
  </si>
  <si>
    <t xml:space="preserve">Documento contrato </t>
  </si>
  <si>
    <t>Contratación: 33.3 %
Planeación: 33.3 %
Implementación: 33.3 %</t>
  </si>
  <si>
    <t>Se celebró contrato el 30 de junio de 2022, entre ACUACARy KPMG Advisory, Tax &amp; Legal S.A.S. (en adelante “KPMG”).</t>
  </si>
  <si>
    <t>CONTRATAR SERVICIOS DE CONSULTORIA PARA EL DESARROLLO DE UNA AUDITORIA FORENSE EN EL MARCO DEL PROGRAMA ORGANIZACIÓN Y RECUPERACIÓN DEL PATRIMONIO PÚBLICO DE CARTAGENA</t>
  </si>
  <si>
    <t>Recibir el documento de evaluación de auditoría forense realizado y socializar sus resultados a través de una estrategia de comunicación.</t>
  </si>
  <si>
    <t>Contratación: 33,3 %
Planeación: 33,3 %
Implementación: 33,3 %</t>
  </si>
  <si>
    <t>Posibilidad de pérdida Reputacional por no tramitar a las denuncias recepcionadas debido a falta de personal o la persona responsable no sea competente.</t>
  </si>
  <si>
    <t>*Esta actividad depende de la ejecución de las anteriores.</t>
  </si>
  <si>
    <t>CONTRATAR SERVICIOS DE COMUNICACIONES Y MARKETING PARA PUBLICITAR LOS RESULTADOS DEL DOCUMENTO DE EVALUACION DE LA AUDITORIA FORENSE REALIZADA EN EL MARCO DEL PROGRAMA ORGANIZACIÓN Y RECUPERACIÓN DEL PATRIMONIO PÚBLICO DE CARTAGENA</t>
  </si>
  <si>
    <t>Líder del proceso cultura de la legalidad para la transparencia realizar capacitaciones periódicas  sobre recepción de denuncias sobre posibles casos de corrupción</t>
  </si>
  <si>
    <t>AVANCE PROGRAMA Organización y recuperacion del patrimonio publico de Cartagena</t>
  </si>
  <si>
    <t>AVANCE PROYECTO  DISEÑO IMPLEMENTACIÓN DE AUDITORÍA FORENSE PARA LA PROTECCIÓN Y RECUPERACIÓN DEL PATRIMONIO PÚBLICO DE CARTAGENA DE INDIAS</t>
  </si>
  <si>
    <t xml:space="preserve">CARTAGENA TRANSPARENTE </t>
  </si>
  <si>
    <t>CONVIVENCIA Y SEGURIDAD PARA LA GOBERNABILIDAD</t>
  </si>
  <si>
    <t>Porcentaje Ciudadanos cartageneros conectados, alfabetizados digitalmente.</t>
  </si>
  <si>
    <t>60% de los ciudadanos cartageneros.</t>
  </si>
  <si>
    <t>VIGILANCIA DE LAS PLAYAS DEL DISTRITO DE CARTAGENA</t>
  </si>
  <si>
    <t>NUMERO DE SALVAVIDAS VINCULADOS A LA PLANTA DE PERSONAL DE LA ADMINISTRACION DISTRITAL</t>
  </si>
  <si>
    <t>65 Servidores publicos vinculados como salvavidas en la planta de personal de la administración distrital.</t>
  </si>
  <si>
    <t>Servidores publicos vinculados en la planta de personal de la administración distrital.</t>
  </si>
  <si>
    <t xml:space="preserve">Salvavidad vinculados </t>
  </si>
  <si>
    <t>Secretaría General
Dirección Administrativa de Talento Humano</t>
  </si>
  <si>
    <t xml:space="preserve">
Maria Eugenia Garcia </t>
  </si>
  <si>
    <t>Se realizó el nombrameinto de 64 salvavidas.  (ANEXO NOMBRAMIENTO SALVAVIDAS)</t>
  </si>
  <si>
    <t>AVANCE PROGRAMA VIGILANCIA DE LAS PLAYAS DEL DISTRITO DE CARTAGENA</t>
  </si>
  <si>
    <t>AVANCE PROYECTO  Servidores publicos vinculados en la planta de personal de la administración distrital.</t>
  </si>
  <si>
    <t xml:space="preserve">
Objetivo 4: 
Asegurar una educación inclusiva, equitativa y de calidad y promover oportunidades de aprendizaje durante toda la vida para todos</t>
  </si>
  <si>
    <t>CARTAGENA INCLUYENTE</t>
  </si>
  <si>
    <t xml:space="preserve">CULTURA DE LA FORMACIÓN “CON LA EDUCACIÓN PARA TODOS Y TODAS SALVAMOS JUNTOS A CARTAGENA” </t>
  </si>
  <si>
    <t>% de Egresados oficiales beneficiados con becas para educación superior anualmente.</t>
  </si>
  <si>
    <t>Incrementar a 13% los Egresados oficiales beneficiados con becas para educación superior</t>
  </si>
  <si>
    <t>12,19%</t>
  </si>
  <si>
    <t>12,79%</t>
  </si>
  <si>
    <t xml:space="preserve">POR UNA EDUCACIÓN POST SECUNDARIA DISTRITAL </t>
  </si>
  <si>
    <t>No. de jóvenes certificados en programas técnicos laborales y complementarios   asociados a los oficios de conservación del patrimonio</t>
  </si>
  <si>
    <t>2516
Fuente: ETCAR 2020</t>
  </si>
  <si>
    <t xml:space="preserve">Certificar 1.250 nuevos  jóvenes en programas técnicos laborales  y complementarios asociados a los oficios de conservación del patrimonio </t>
  </si>
  <si>
    <t>Servicio de fomento para el acceso a la educación superior o terciaria (2202005)</t>
  </si>
  <si>
    <t>Politica de servicio al ciudadano</t>
  </si>
  <si>
    <t>Implementacion del programa de formacion integral Escuela Taller Cartagena de Indias del Distrito de Cartagena</t>
  </si>
  <si>
    <t>Impartir formación para el trabajo y desarrollo humano a 1250 jóvenes en riesgo del Distrito de Cartagena entre 2020 y 2023.</t>
  </si>
  <si>
    <t>Dotar y mantener los talleres de preparación de los alumnos.</t>
  </si>
  <si>
    <t>Registro fotografico de talleres</t>
  </si>
  <si>
    <t>Dotar: 50 %
Mantener:50%</t>
  </si>
  <si>
    <t>Escuela Taller Cartagena de Indias</t>
  </si>
  <si>
    <t xml:space="preserve">RAFAEL CUESTA CASTRO </t>
  </si>
  <si>
    <t xml:space="preserve">Ingresos corrientes de libre destinacion </t>
  </si>
  <si>
    <t xml:space="preserve">Implementación DEL PROGRAMA DE FORMACION INTEGRAL ESCUELA TALLER CARTAGENA DE INDIAS DEL DISTRITO DE  Cartagena de Indias
</t>
  </si>
  <si>
    <t>2.3.2202.0700.2021130010172</t>
  </si>
  <si>
    <t>Contratar el suministro de materiales de ferretería general para dotar los talleres para el inicio de la ejecución de actividades académicas y prácticas.</t>
  </si>
  <si>
    <t xml:space="preserve">Minima cuantia </t>
  </si>
  <si>
    <t xml:space="preserve">La Escuela Taller Cartagena de Indias inicio su proyecto general de formacion con  su contrapartida (recursos gestionados con otros proyectos como el de fortificaciones) A corte 30 de marzo se tienen aprendides en formacion pero aun no se han ejecutado resursos de este proyecto ya que el convenio se firmo el dia 29 de marzo del año en curso. </t>
  </si>
  <si>
    <t xml:space="preserve">A corte 30 de junio la Etcar atiende 370 aprendices ya con lo puesta en marcha del primeer convenio con la Alcaldia Mayor, con contratos suscriots de personal y procesos adjudicados. Desde el mes de junio se firmo un segundo convenio para  finalizar el proyecto y por ende hay nuevos procesos de compra y contrataciion que estan en marcha. </t>
  </si>
  <si>
    <t xml:space="preserve">A corte 30 de septiembre la Etcar atiende 370 aprendices en virtud del Proyecto fase 1 y 2 por medio de convenios celebrados con la Alcaldia Mayor y la contrapartida de la Escuela. 
Con relacion a la meta de Bienestar la Escuela esta trabajando arducmante ya que durante el ultimo trimestre ha aumentado la deserción de los aprendices, siendo más difícil su permanencia en la institución; este fenómeno se registra en todo el territorio nacional  y en todos los niveles educativos, aumentando significativamente después de la pandemia
</t>
  </si>
  <si>
    <t xml:space="preserve">A 30 del mes de diciembre la Etcar certificara 363 aprendices luego de un proceso de formacion y una larga tarea en cuanto a la permanecia, este año se presento más desercion que en años anteriores sin embargo logramos acon este grupo alcanzar el 91% de la meta total de cuatrnio </t>
  </si>
  <si>
    <t>Selección de Aprendices</t>
  </si>
  <si>
    <t xml:space="preserve">Listados de admitidos </t>
  </si>
  <si>
    <t>Contratar el suministro de papeleria para la ejecución de actividades académicas y prácticas.</t>
  </si>
  <si>
    <t>Contratar los profesionales y tecnicos requeridos para la ejecucion del proyecto de formacion</t>
  </si>
  <si>
    <t xml:space="preserve">Matriz de contratacion de equipo humano
</t>
  </si>
  <si>
    <t>Contrato de prestación de servicios del equipo de formación para el desarrollo de actividades de formación de aprendices en artes y oficios tradicionales de conformidad con el objeto misional de la Escuela Taller Cartagena de Indias.</t>
  </si>
  <si>
    <t>Contratacion directa</t>
  </si>
  <si>
    <t>Ejecutar procesos de compra y suministros de los beneficios entregado a los aprendices (material de practica, alimentacion, poliza, epp y uniformes)</t>
  </si>
  <si>
    <t xml:space="preserve">Matriz de contratacion de  beneficios  de aprendices 
Registro fotografico </t>
  </si>
  <si>
    <t>Estudios previos: 25%
Estudio mercado:25%
Adjudicación:25%
Entrega del beneficio: 25%</t>
  </si>
  <si>
    <t>Contratar el suministro de materiales de para la ejecución de actividades académicas y prácticas.
Suministro de insumos de cocina  para la preparación de alimentos como apoyo nutricional de los aprendices del Proyecto de formación de la Escuela Taller Cartagena de Indias.
Adquirir una poliza de vida para los aprendices del proyecto de formacion Escuela Taller Cartagena de Indias.
ARL para aprendices en proceso de formacion de la Escuela Taller Cartagena de Indias.</t>
  </si>
  <si>
    <t xml:space="preserve">Contratacion directa, Minima cuantia y selección abreviada </t>
  </si>
  <si>
    <t>Gastos Administrativos</t>
  </si>
  <si>
    <t>Relacion de gastos administrativos 
Matriz de contratacion equipo humano administrativo</t>
  </si>
  <si>
    <t xml:space="preserve">Estudios previos: 25%
Estudio mercado:25%
Adjudicación:50%
</t>
  </si>
  <si>
    <t>Prestación de servicios profesionales y de apoyo a la gestión para el proyecto de formación académica de la Escuela Taller Cartagena de Indias.
Celebrar contrato de suministro de elementos de Aseso, papeleria y Bioseguridad para el desarrollo de Actividades administrativas de formación de la Escuela Taller</t>
  </si>
  <si>
    <t xml:space="preserve">Contratacion directa, Minima cuantia  </t>
  </si>
  <si>
    <t>Porcentaje de egresados que se incorporan  a las necesidades del sector productivo</t>
  </si>
  <si>
    <t>80%
( de 200 egresados)
Fuente: ETCAR 2020</t>
  </si>
  <si>
    <t xml:space="preserve">Incrementar a 85% la vinculación laboral egresados de los distintos programas </t>
  </si>
  <si>
    <t>Servicio de mejoramiento de la calidad de la educación para el trabajo y el desarrollo humano (2202011)</t>
  </si>
  <si>
    <t>5% (170 de 200)</t>
  </si>
  <si>
    <t>Gestionar Alianzas Estrategicas con las Empresas del Sector con el fin de lograr la participación en Ferias y Formación para el Empleo</t>
  </si>
  <si>
    <t xml:space="preserve">Informes de gestion </t>
  </si>
  <si>
    <t>1er entrega:25%
2da entrega:25%
3ra entrega:25%
4ta entrega:25%</t>
  </si>
  <si>
    <t>1.3.2.3.11-126 - RF IMP TRANSPORTE POR OLEODUCTO</t>
  </si>
  <si>
    <t>Contrato de prestación de servicios como Gestor laboral  para el desarrollo de actividades de formación de aprendices y egresados en artes y oficios tradicionales de conformidad con el objeto misional de la Escuela Taller Cartagena de Indias.</t>
  </si>
  <si>
    <t>Nuevos Programas Técnicos en oficios tradicionales Escuela Taller de Cartagena</t>
  </si>
  <si>
    <t>7
Fuente: ETCAR 2020</t>
  </si>
  <si>
    <t>Ampliar a 10 programas  técnicos en oficios tradicionales</t>
  </si>
  <si>
    <t>Servicio de apoyo para la permanencia a la educación superior o terciaria (2202006)</t>
  </si>
  <si>
    <t>Fortalecimiento Institucional</t>
  </si>
  <si>
    <t>Dotar: 50 %
Entrega de maquinas, equipos y herramientas:50%</t>
  </si>
  <si>
    <t>1.3.1.1.03-139 - DIVIDENDOS TERMINAL DE TRANSPORTE</t>
  </si>
  <si>
    <t>Implementación DEL PROGRAMA DE FORMACION INTEGRAL ESCUELA TALLER CARTAGENA DE INDIAS DEL DISTRITO DE  Cartagena de Indias</t>
  </si>
  <si>
    <t>Contratar el suministro de materiales de para la ejecución de actividades académicas y prácticas.</t>
  </si>
  <si>
    <t xml:space="preserve">AVANCE PROGRAMA POR UNA EDUCACIÓN POST SECUNDARIA DISTRITAL </t>
  </si>
  <si>
    <t>AVANCE PROYECTO  Implementacion del programa de formacion integral Escuela Taller Cartagena de Indias del Distrito de Cartagena</t>
  </si>
  <si>
    <t>EJECUCIÓN PRESUPUESTAL SECRETARIA GENERAL A DICIEMBRE 31 DE 2023</t>
  </si>
  <si>
    <t>TOTAL EJECUCIÓN PRESUPUESTAL SERVICIOS PUBLICOS A DICIEMBRE 31 DE 2023</t>
  </si>
  <si>
    <t>AVANCE % DE LOS  PROYECTOS DE SECRETARIA GENERAL</t>
  </si>
  <si>
    <t>TOTAL EJECUCIÓN PRESUPUESTAL SECRETARIA GENERAL A DICIEMBRE 31 DE 2023</t>
  </si>
  <si>
    <t>TOTAL EJECUCIÓN PRESUPUESTAL DE LOS PROYECTOS DE  SECRETARIA GENERAL A DICIEMBRE 31 DE 2023</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</si>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</sst>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quot;$&quot;#,##0_);[Red]\(&quot;$&quot;#,##0\)"/>
    <numFmt numFmtId="165" formatCode="0;[Red]0"/>
    <numFmt numFmtId="166" formatCode="_-&quot;$&quot;\ * #,##0_-;\-&quot;$&quot;\ * #,##0_-;_-&quot;$&quot;\ * &quot;-&quot;??_-;_-@_-"/>
    <numFmt numFmtId="167" formatCode="yyyy\-mm\-dd;@"/>
    <numFmt numFmtId="168" formatCode="0.0"/>
    <numFmt numFmtId="169" formatCode="_-* #,##0_-;\-* #,##0_-;_-* &quot;-&quot;??_-;_-@_-"/>
    <numFmt numFmtId="170" formatCode="_(&quot;$&quot;* #,##0_);_(&quot;$&quot;* \(#,##0\);_(&quot;$&quot;* &quot;-&quot;??_);_(@_)"/>
    <numFmt numFmtId="171" formatCode="_(&quot;$&quot;* #,##0.0_);_(&quot;$&quot;* \(#,##0.0\);_(&quot;$&quot;* &quot;-&quot;?_);_(@_)"/>
    <numFmt numFmtId="172" formatCode="0.0%"/>
    <numFmt numFmtId="173" formatCode="0.00;[Red]0.00"/>
    <numFmt numFmtId="174" formatCode="0.000%"/>
  </numFmts>
  <fonts count="76">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name val="Calibri Light"/>
      <family val="2"/>
    </font>
    <font>
      <sz val="11"/>
      <name val="Calibri"/>
      <family val="2"/>
    </font>
    <font>
      <sz val="11"/>
      <name val="Arial"/>
      <family val="2"/>
    </font>
    <font>
      <sz val="11"/>
      <name val="Calibri Light"/>
      <family val="2"/>
      <scheme val="major"/>
    </font>
    <font>
      <sz val="11"/>
      <color theme="1"/>
      <name val="Calibri"/>
      <family val="2"/>
    </font>
    <font>
      <sz val="10"/>
      <name val="Century Gothic"/>
      <family val="2"/>
    </font>
    <font>
      <sz val="11"/>
      <color rgb="FF000000"/>
      <name val="Calibri"/>
      <family val="2"/>
    </font>
    <font>
      <sz val="11"/>
      <color rgb="FF444444"/>
      <name val="Calibri"/>
      <family val="2"/>
      <charset val="1"/>
    </font>
    <font>
      <sz val="10"/>
      <name val="Calibri Light"/>
      <family val="2"/>
      <scheme val="major"/>
    </font>
    <font>
      <sz val="10"/>
      <color theme="1"/>
      <name val="Calibri"/>
      <family val="2"/>
      <scheme val="minor"/>
    </font>
    <font>
      <sz val="11"/>
      <color rgb="FF444444"/>
      <name val="Calibri"/>
      <family val="2"/>
      <scheme val="minor"/>
    </font>
    <font>
      <sz val="10"/>
      <name val="Calibri Light"/>
      <family val="2"/>
    </font>
    <font>
      <sz val="10"/>
      <color rgb="FF000000"/>
      <name val="Calibri Light"/>
      <family val="2"/>
    </font>
    <font>
      <b/>
      <sz val="11"/>
      <color rgb="FF000000"/>
      <name val="Calibri"/>
      <family val="2"/>
    </font>
    <font>
      <b/>
      <u/>
      <sz val="11"/>
      <color theme="1"/>
      <name val="Calibri"/>
      <family val="2"/>
      <scheme val="minor"/>
    </font>
    <font>
      <sz val="11"/>
      <color rgb="FF000000"/>
      <name val="Calibri"/>
      <family val="2"/>
      <scheme val="minor"/>
    </font>
    <font>
      <sz val="12"/>
      <color rgb="FF000000"/>
      <name val="Arial"/>
      <family val="2"/>
    </font>
    <font>
      <b/>
      <u/>
      <sz val="12"/>
      <color rgb="FF000000"/>
      <name val="Arial"/>
      <family val="2"/>
    </font>
    <font>
      <sz val="12"/>
      <color theme="1"/>
      <name val="Arial"/>
      <family val="2"/>
    </font>
    <font>
      <u/>
      <sz val="11"/>
      <color rgb="FF000000"/>
      <name val="Calibri"/>
      <family val="2"/>
    </font>
    <font>
      <i/>
      <u/>
      <sz val="11"/>
      <color rgb="FF000000"/>
      <name val="Calibri"/>
      <family val="2"/>
    </font>
    <font>
      <b/>
      <u/>
      <sz val="11"/>
      <color rgb="FF000000"/>
      <name val="Calibri"/>
      <family val="2"/>
    </font>
    <font>
      <b/>
      <sz val="11"/>
      <color theme="1"/>
      <name val="Calibri"/>
      <family val="2"/>
    </font>
    <font>
      <sz val="16"/>
      <color theme="1"/>
      <name val="Calibri"/>
      <family val="2"/>
      <scheme val="minor"/>
    </font>
    <font>
      <sz val="8"/>
      <name val="Calibri"/>
      <family val="2"/>
      <scheme val="minor"/>
    </font>
    <font>
      <sz val="11"/>
      <color rgb="FF000000"/>
      <name val="Calibri"/>
      <scheme val="minor"/>
    </font>
    <font>
      <b/>
      <u/>
      <sz val="11"/>
      <color rgb="FF000000"/>
      <name val="Calibri"/>
      <scheme val="minor"/>
    </font>
    <font>
      <b/>
      <sz val="11"/>
      <color rgb="FF000000"/>
      <name val="Calibri"/>
      <scheme val="minor"/>
    </font>
    <font>
      <b/>
      <u/>
      <sz val="11"/>
      <color rgb="FF000000"/>
      <name val="Calibri"/>
    </font>
    <font>
      <sz val="11"/>
      <color rgb="FF000000"/>
      <name val="Calibri"/>
    </font>
    <font>
      <b/>
      <u/>
      <sz val="11"/>
      <color rgb="FF000000"/>
      <name val="Calibri"/>
      <family val="2"/>
      <scheme val="minor"/>
    </font>
    <font>
      <u/>
      <sz val="11"/>
      <color rgb="FF000000"/>
      <name val="Calibri"/>
      <scheme val="minor"/>
    </font>
    <font>
      <sz val="11"/>
      <name val="Calibri (Cuerpo)"/>
    </font>
    <font>
      <sz val="11"/>
      <color rgb="FFFF0000"/>
      <name val="Calibri"/>
      <family val="2"/>
      <scheme val="minor"/>
    </font>
    <font>
      <b/>
      <sz val="16"/>
      <name val="Calibri"/>
      <family val="2"/>
      <scheme val="minor"/>
    </font>
    <font>
      <b/>
      <sz val="14"/>
      <name val="Calibri"/>
      <family val="2"/>
      <scheme val="minor"/>
    </font>
    <font>
      <sz val="11"/>
      <color rgb="FFFF0000"/>
      <name val="Arial"/>
      <family val="2"/>
    </font>
    <font>
      <sz val="11"/>
      <color rgb="FFFF0000"/>
      <name val="Calibri Light"/>
      <family val="2"/>
    </font>
    <font>
      <sz val="10"/>
      <color rgb="FFFF0000"/>
      <name val="Arial"/>
      <family val="2"/>
    </font>
    <font>
      <sz val="18"/>
      <color rgb="FFFF0000"/>
      <name val="Calibri"/>
      <family val="2"/>
      <scheme val="minor"/>
    </font>
    <font>
      <b/>
      <sz val="11"/>
      <color rgb="FFFF0000"/>
      <name val="Calibri"/>
      <family val="2"/>
      <scheme val="minor"/>
    </font>
    <font>
      <sz val="11"/>
      <color rgb="FFFF0000"/>
      <name val="Calibri"/>
      <family val="2"/>
    </font>
    <font>
      <sz val="18"/>
      <color theme="1"/>
      <name val="Calibri"/>
      <family val="2"/>
      <scheme val="minor"/>
    </font>
    <font>
      <b/>
      <sz val="18"/>
      <color rgb="FFFF0000"/>
      <name val="Calibri"/>
      <family val="2"/>
      <scheme val="minor"/>
    </font>
    <font>
      <sz val="11"/>
      <color rgb="FFFF0000"/>
      <name val="Calibri Light"/>
      <family val="2"/>
      <scheme val="major"/>
    </font>
    <font>
      <sz val="18"/>
      <name val="Calibri"/>
      <family val="2"/>
      <scheme val="minor"/>
    </font>
    <font>
      <sz val="10"/>
      <color rgb="FFFF0000"/>
      <name val="Century Gothic"/>
      <family val="2"/>
    </font>
    <font>
      <b/>
      <sz val="11"/>
      <color rgb="FFFF0000"/>
      <name val="Arial"/>
      <family val="2"/>
    </font>
  </fonts>
  <fills count="2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2F2F2"/>
        <bgColor indexed="64"/>
      </patternFill>
    </fill>
    <fill>
      <patternFill patternType="solid">
        <fgColor rgb="FFD6DCE4"/>
        <bgColor rgb="FF000000"/>
      </patternFill>
    </fill>
    <fill>
      <patternFill patternType="solid">
        <fgColor rgb="FFFFFF00"/>
        <bgColor indexed="64"/>
      </patternFill>
    </fill>
    <fill>
      <patternFill patternType="solid">
        <fgColor rgb="FFD6DCE4"/>
        <bgColor indexed="64"/>
      </patternFill>
    </fill>
    <fill>
      <patternFill patternType="solid">
        <fgColor theme="0"/>
        <bgColor indexed="64"/>
      </patternFill>
    </fill>
    <fill>
      <patternFill patternType="solid">
        <fgColor theme="0"/>
        <bgColor rgb="FFBDD6EE"/>
      </patternFill>
    </fill>
    <fill>
      <patternFill patternType="solid">
        <fgColor theme="0"/>
        <bgColor rgb="FFFFFF00"/>
      </patternFill>
    </fill>
    <fill>
      <patternFill patternType="solid">
        <fgColor theme="0" tint="-4.9989318521683403E-2"/>
        <bgColor rgb="FFBDD6EE"/>
      </patternFill>
    </fill>
    <fill>
      <patternFill patternType="solid">
        <fgColor theme="0" tint="-4.9989318521683403E-2"/>
        <bgColor rgb="FF99FF66"/>
      </patternFill>
    </fill>
    <fill>
      <patternFill patternType="solid">
        <fgColor theme="0" tint="-0.249977111117893"/>
        <bgColor indexed="64"/>
      </patternFill>
    </fill>
    <fill>
      <patternFill patternType="solid">
        <fgColor theme="0" tint="-0.249977111117893"/>
        <bgColor rgb="FF000000"/>
      </patternFill>
    </fill>
    <fill>
      <patternFill patternType="solid">
        <fgColor rgb="FF00B050"/>
        <bgColor indexed="64"/>
      </patternFill>
    </fill>
    <fill>
      <patternFill patternType="solid">
        <fgColor rgb="FF00B050"/>
        <bgColor rgb="FFBDD6EE"/>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auto="1"/>
      </left>
      <right style="hair">
        <color auto="1"/>
      </right>
      <top style="hair">
        <color auto="1"/>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s>
  <cellStyleXfs count="8">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7" fillId="0" borderId="0"/>
    <xf numFmtId="44" fontId="27"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cellStyleXfs>
  <cellXfs count="1677">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5"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0" fontId="18" fillId="0" borderId="1" xfId="4" applyFont="1" applyBorder="1" applyAlignment="1">
      <alignment horizontal="left" vertical="center"/>
    </xf>
    <xf numFmtId="0" fontId="20" fillId="0" borderId="16" xfId="4" applyFont="1" applyBorder="1" applyAlignment="1">
      <alignment horizontal="center" vertical="center"/>
    </xf>
    <xf numFmtId="14" fontId="20" fillId="0" borderId="2" xfId="4" applyNumberFormat="1" applyFont="1" applyBorder="1"/>
    <xf numFmtId="0" fontId="20" fillId="0" borderId="21" xfId="4" applyFont="1" applyBorder="1" applyAlignment="1">
      <alignment horizontal="center" vertical="center"/>
    </xf>
    <xf numFmtId="14" fontId="20" fillId="0" borderId="22" xfId="4" applyNumberFormat="1" applyFont="1" applyBorder="1"/>
    <xf numFmtId="0" fontId="20" fillId="0" borderId="17" xfId="4" applyFont="1" applyBorder="1" applyAlignment="1">
      <alignment horizontal="center" vertical="center"/>
    </xf>
    <xf numFmtId="14" fontId="0" fillId="0" borderId="1" xfId="0" applyNumberFormat="1" applyBorder="1" applyAlignment="1">
      <alignment horizontal="center" vertical="center"/>
    </xf>
    <xf numFmtId="0" fontId="20" fillId="0" borderId="16" xfId="4" applyFont="1" applyBorder="1"/>
    <xf numFmtId="0" fontId="20" fillId="0" borderId="17" xfId="4" applyFont="1" applyBorder="1"/>
    <xf numFmtId="0" fontId="19" fillId="4" borderId="18" xfId="4" applyFont="1" applyFill="1" applyBorder="1" applyAlignment="1">
      <alignment horizontal="center" vertical="center"/>
    </xf>
    <xf numFmtId="0" fontId="19" fillId="4" borderId="15" xfId="4" applyFont="1" applyFill="1" applyBorder="1" applyAlignment="1">
      <alignment horizontal="center" vertical="center"/>
    </xf>
    <xf numFmtId="0" fontId="0" fillId="0" borderId="0" xfId="0" applyAlignment="1">
      <alignment vertical="center"/>
    </xf>
    <xf numFmtId="0" fontId="19" fillId="4" borderId="20" xfId="4" applyFont="1" applyFill="1" applyBorder="1" applyAlignment="1">
      <alignment vertical="center"/>
    </xf>
    <xf numFmtId="0" fontId="19" fillId="4" borderId="16"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2"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3" fillId="0" borderId="1" xfId="0" applyFont="1" applyBorder="1" applyAlignment="1">
      <alignment horizontal="left" vertical="center"/>
    </xf>
    <xf numFmtId="0" fontId="19" fillId="4" borderId="19" xfId="4" applyFont="1" applyFill="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19" fillId="4" borderId="22" xfId="4" applyFont="1" applyFill="1" applyBorder="1" applyAlignment="1">
      <alignment vertical="center"/>
    </xf>
    <xf numFmtId="0" fontId="19" fillId="4" borderId="20" xfId="4" applyFont="1" applyFill="1" applyBorder="1" applyAlignment="1">
      <alignment horizontal="center" vertical="center"/>
    </xf>
    <xf numFmtId="0" fontId="0" fillId="0" borderId="0" xfId="0" applyAlignment="1">
      <alignment vertical="center" wrapText="1"/>
    </xf>
    <xf numFmtId="0" fontId="0" fillId="11" borderId="1" xfId="0" applyFill="1" applyBorder="1" applyAlignment="1">
      <alignment horizontal="center" vertical="center" wrapText="1"/>
    </xf>
    <xf numFmtId="1" fontId="0" fillId="11" borderId="1" xfId="0" applyNumberFormat="1" applyFill="1" applyBorder="1" applyAlignment="1">
      <alignment horizontal="center" vertical="center" wrapText="1"/>
    </xf>
    <xf numFmtId="0" fontId="11" fillId="11" borderId="1" xfId="0" applyFont="1" applyFill="1" applyBorder="1" applyAlignment="1">
      <alignment horizontal="center" vertical="center" wrapText="1"/>
    </xf>
    <xf numFmtId="0" fontId="0" fillId="11" borderId="1" xfId="0" applyFill="1" applyBorder="1" applyAlignment="1">
      <alignment vertical="center" wrapText="1"/>
    </xf>
    <xf numFmtId="0" fontId="0" fillId="11" borderId="1" xfId="0" applyFill="1" applyBorder="1" applyAlignment="1">
      <alignment horizontal="center" vertical="center"/>
    </xf>
    <xf numFmtId="167" fontId="0" fillId="11" borderId="1" xfId="0" applyNumberFormat="1" applyFill="1" applyBorder="1" applyAlignment="1">
      <alignment horizontal="center" vertical="center" wrapText="1"/>
    </xf>
    <xf numFmtId="0" fontId="3" fillId="3" borderId="32" xfId="0" applyFont="1" applyFill="1" applyBorder="1" applyAlignment="1">
      <alignment horizontal="center" vertical="center" wrapText="1"/>
    </xf>
    <xf numFmtId="0" fontId="0" fillId="6" borderId="1" xfId="0" applyFill="1" applyBorder="1" applyAlignment="1">
      <alignment horizontal="center" vertical="center" wrapText="1"/>
    </xf>
    <xf numFmtId="0" fontId="28" fillId="6" borderId="1" xfId="0" applyFont="1" applyFill="1" applyBorder="1" applyAlignment="1">
      <alignment horizontal="center" vertical="center" wrapText="1"/>
    </xf>
    <xf numFmtId="0" fontId="0" fillId="6" borderId="1" xfId="0" applyFill="1" applyBorder="1" applyAlignment="1">
      <alignment vertical="center" wrapText="1"/>
    </xf>
    <xf numFmtId="0" fontId="28" fillId="6" borderId="1" xfId="0" applyFont="1" applyFill="1" applyBorder="1" applyAlignment="1">
      <alignment vertical="center" wrapText="1"/>
    </xf>
    <xf numFmtId="0" fontId="0" fillId="6" borderId="1" xfId="0" applyFill="1" applyBorder="1" applyAlignment="1">
      <alignment horizontal="center" vertical="center"/>
    </xf>
    <xf numFmtId="0" fontId="7" fillId="6" borderId="1" xfId="0" applyFont="1" applyFill="1" applyBorder="1" applyAlignment="1">
      <alignment horizontal="center" vertical="center"/>
    </xf>
    <xf numFmtId="1" fontId="0" fillId="6" borderId="1" xfId="0" applyNumberFormat="1" applyFill="1" applyBorder="1" applyAlignment="1">
      <alignment horizontal="center" vertical="center"/>
    </xf>
    <xf numFmtId="0" fontId="0" fillId="6" borderId="1" xfId="0" applyFill="1" applyBorder="1"/>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31" fillId="7" borderId="1"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31" fillId="7" borderId="1" xfId="0" applyFont="1" applyFill="1" applyBorder="1" applyAlignment="1">
      <alignment horizontal="center" vertical="center"/>
    </xf>
    <xf numFmtId="1" fontId="0" fillId="7" borderId="1" xfId="0" applyNumberFormat="1"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11" fillId="8"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166" fontId="11" fillId="8" borderId="1" xfId="5" applyNumberFormat="1" applyFont="1" applyFill="1" applyBorder="1" applyAlignment="1">
      <alignment horizontal="center" vertical="center" wrapText="1"/>
    </xf>
    <xf numFmtId="0" fontId="8" fillId="8" borderId="1" xfId="0" applyFont="1" applyFill="1" applyBorder="1" applyAlignment="1">
      <alignment horizontal="center" vertical="center"/>
    </xf>
    <xf numFmtId="1" fontId="0" fillId="8" borderId="1" xfId="0" applyNumberFormat="1" applyFill="1" applyBorder="1" applyAlignment="1">
      <alignment horizontal="center" vertical="center"/>
    </xf>
    <xf numFmtId="0" fontId="10" fillId="8" borderId="1" xfId="0" applyFont="1" applyFill="1" applyBorder="1" applyAlignment="1">
      <alignment horizontal="center" vertical="center" wrapText="1"/>
    </xf>
    <xf numFmtId="0" fontId="0" fillId="8" borderId="1" xfId="0" applyFill="1" applyBorder="1"/>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0" fontId="0" fillId="9" borderId="1" xfId="0" applyFill="1" applyBorder="1"/>
    <xf numFmtId="0" fontId="31" fillId="10" borderId="1" xfId="0" applyFont="1" applyFill="1" applyBorder="1" applyAlignment="1">
      <alignment horizontal="center" vertical="center" wrapText="1"/>
    </xf>
    <xf numFmtId="0" fontId="0" fillId="10" borderId="1" xfId="0"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wrapText="1"/>
    </xf>
    <xf numFmtId="1" fontId="33" fillId="10" borderId="1" xfId="0" applyNumberFormat="1" applyFont="1" applyFill="1" applyBorder="1" applyAlignment="1">
      <alignment horizontal="center" vertical="center" wrapText="1"/>
    </xf>
    <xf numFmtId="0" fontId="0" fillId="10" borderId="1" xfId="0" applyFill="1" applyBorder="1"/>
    <xf numFmtId="0" fontId="31" fillId="10" borderId="1" xfId="0" applyFont="1"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vertical="center" wrapText="1"/>
    </xf>
    <xf numFmtId="0" fontId="0" fillId="12" borderId="1" xfId="0" applyFill="1" applyBorder="1" applyAlignment="1">
      <alignment horizontal="center" vertical="center"/>
    </xf>
    <xf numFmtId="1" fontId="0" fillId="12" borderId="1" xfId="0" applyNumberFormat="1" applyFill="1" applyBorder="1" applyAlignment="1">
      <alignment horizontal="center" vertical="center"/>
    </xf>
    <xf numFmtId="0" fontId="0" fillId="12" borderId="1" xfId="0" applyFill="1" applyBorder="1"/>
    <xf numFmtId="0" fontId="0" fillId="13" borderId="1" xfId="0" applyFill="1" applyBorder="1" applyAlignment="1">
      <alignment horizontal="center" vertical="center" wrapText="1"/>
    </xf>
    <xf numFmtId="0" fontId="0" fillId="13" borderId="1" xfId="0" applyFill="1" applyBorder="1" applyAlignment="1">
      <alignment horizontal="center" vertical="center"/>
    </xf>
    <xf numFmtId="1" fontId="0" fillId="13" borderId="1" xfId="0" applyNumberFormat="1" applyFill="1" applyBorder="1" applyAlignment="1">
      <alignment horizontal="center" vertical="center"/>
    </xf>
    <xf numFmtId="0" fontId="0" fillId="13" borderId="1" xfId="0" applyFill="1" applyBorder="1"/>
    <xf numFmtId="0" fontId="29"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9" fontId="31" fillId="8" borderId="1" xfId="0" applyNumberFormat="1" applyFont="1" applyFill="1" applyBorder="1" applyAlignment="1">
      <alignment horizontal="center" vertical="center" wrapText="1"/>
    </xf>
    <xf numFmtId="0" fontId="0" fillId="11" borderId="1" xfId="0" applyFill="1" applyBorder="1" applyAlignment="1">
      <alignment vertical="center"/>
    </xf>
    <xf numFmtId="0" fontId="0" fillId="11" borderId="1" xfId="0" applyFill="1" applyBorder="1" applyAlignment="1">
      <alignment horizontal="left" vertical="center" wrapText="1"/>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0" fillId="14" borderId="1" xfId="0" applyFill="1" applyBorder="1" applyAlignment="1">
      <alignment vertical="center"/>
    </xf>
    <xf numFmtId="0" fontId="0" fillId="14" borderId="1" xfId="0" applyFill="1" applyBorder="1"/>
    <xf numFmtId="1" fontId="0" fillId="14" borderId="1" xfId="0" applyNumberFormat="1" applyFill="1" applyBorder="1" applyAlignment="1">
      <alignment horizontal="center" vertical="center"/>
    </xf>
    <xf numFmtId="0" fontId="0" fillId="15" borderId="1" xfId="0" applyFill="1" applyBorder="1" applyAlignment="1">
      <alignment horizontal="center" vertical="center" wrapText="1"/>
    </xf>
    <xf numFmtId="0" fontId="11" fillId="15"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9" fontId="0" fillId="11" borderId="1" xfId="0" applyNumberFormat="1" applyFill="1" applyBorder="1" applyAlignment="1">
      <alignment horizontal="center" vertical="center" wrapText="1"/>
    </xf>
    <xf numFmtId="0" fontId="8" fillId="6" borderId="1" xfId="0" applyFont="1" applyFill="1" applyBorder="1" applyAlignment="1">
      <alignment horizontal="center" vertical="center"/>
    </xf>
    <xf numFmtId="1" fontId="0" fillId="6" borderId="1" xfId="0" applyNumberFormat="1" applyFill="1" applyBorder="1" applyAlignment="1">
      <alignment vertical="center" wrapText="1"/>
    </xf>
    <xf numFmtId="9" fontId="0" fillId="6" borderId="1" xfId="0" applyNumberFormat="1" applyFill="1" applyBorder="1" applyAlignment="1">
      <alignment horizontal="center" vertical="center" wrapText="1"/>
    </xf>
    <xf numFmtId="0" fontId="0" fillId="6" borderId="1" xfId="0" applyFill="1" applyBorder="1" applyAlignment="1">
      <alignment horizontal="left" vertical="center" wrapText="1"/>
    </xf>
    <xf numFmtId="0" fontId="0" fillId="6" borderId="1" xfId="0" applyFill="1" applyBorder="1" applyAlignment="1">
      <alignment horizontal="left" vertical="center"/>
    </xf>
    <xf numFmtId="0" fontId="8" fillId="7" borderId="1" xfId="0" applyFont="1" applyFill="1" applyBorder="1" applyAlignment="1">
      <alignment horizontal="center" vertical="center"/>
    </xf>
    <xf numFmtId="166" fontId="0" fillId="8" borderId="1" xfId="5" applyNumberFormat="1" applyFont="1" applyFill="1" applyBorder="1" applyAlignment="1">
      <alignment horizontal="center" vertical="center"/>
    </xf>
    <xf numFmtId="0" fontId="0" fillId="8" borderId="1" xfId="0" applyFill="1" applyBorder="1" applyAlignment="1">
      <alignment wrapText="1"/>
    </xf>
    <xf numFmtId="0" fontId="0" fillId="8" borderId="1" xfId="0" applyFill="1" applyBorder="1" applyAlignment="1">
      <alignment horizontal="left" vertical="center"/>
    </xf>
    <xf numFmtId="0" fontId="0" fillId="8" borderId="1" xfId="0" applyFill="1" applyBorder="1" applyAlignment="1">
      <alignment vertical="center"/>
    </xf>
    <xf numFmtId="0" fontId="0" fillId="8" borderId="1" xfId="0" applyFill="1" applyBorder="1" applyAlignment="1">
      <alignment horizontal="left" vertical="center" wrapText="1"/>
    </xf>
    <xf numFmtId="0" fontId="0" fillId="8" borderId="1" xfId="0" applyFill="1" applyBorder="1" applyAlignment="1">
      <alignment vertical="center" wrapText="1"/>
    </xf>
    <xf numFmtId="9" fontId="0" fillId="9" borderId="1" xfId="0" applyNumberFormat="1" applyFill="1" applyBorder="1" applyAlignment="1">
      <alignment horizontal="center" vertical="center" wrapText="1"/>
    </xf>
    <xf numFmtId="0" fontId="34" fillId="16" borderId="36" xfId="0" applyFont="1" applyFill="1" applyBorder="1" applyAlignment="1">
      <alignment horizontal="center" vertical="center"/>
    </xf>
    <xf numFmtId="0" fontId="0" fillId="16" borderId="36" xfId="0" applyFill="1" applyBorder="1" applyAlignment="1">
      <alignment horizontal="center" vertical="center"/>
    </xf>
    <xf numFmtId="0" fontId="0" fillId="9" borderId="12" xfId="0" applyFill="1" applyBorder="1" applyAlignment="1">
      <alignment horizontal="center" vertical="center" wrapText="1"/>
    </xf>
    <xf numFmtId="0" fontId="0" fillId="9" borderId="13" xfId="0" applyFill="1" applyBorder="1" applyAlignment="1">
      <alignment horizontal="center" vertical="center"/>
    </xf>
    <xf numFmtId="0" fontId="0" fillId="9" borderId="40" xfId="0" applyFill="1" applyBorder="1" applyAlignment="1">
      <alignment horizontal="center" vertical="center" wrapText="1"/>
    </xf>
    <xf numFmtId="0" fontId="0" fillId="9" borderId="1" xfId="0" applyFill="1" applyBorder="1" applyAlignment="1">
      <alignment horizontal="left" vertical="center" wrapText="1"/>
    </xf>
    <xf numFmtId="1" fontId="0" fillId="9" borderId="1" xfId="0" applyNumberFormat="1" applyFill="1" applyBorder="1" applyAlignment="1">
      <alignment horizontal="center" vertical="center"/>
    </xf>
    <xf numFmtId="0" fontId="35" fillId="16" borderId="36" xfId="0" applyFont="1" applyFill="1" applyBorder="1" applyAlignment="1">
      <alignment horizontal="left" vertical="center" wrapText="1"/>
    </xf>
    <xf numFmtId="17" fontId="0" fillId="10" borderId="1" xfId="0" applyNumberFormat="1" applyFill="1" applyBorder="1" applyAlignment="1">
      <alignment vertical="center" wrapText="1"/>
    </xf>
    <xf numFmtId="0" fontId="0" fillId="10" borderId="4" xfId="0" applyFill="1" applyBorder="1" applyAlignment="1">
      <alignment horizontal="center" vertical="center" wrapText="1"/>
    </xf>
    <xf numFmtId="17" fontId="0" fillId="10" borderId="3" xfId="0" applyNumberFormat="1" applyFill="1" applyBorder="1" applyAlignment="1">
      <alignment vertical="center" wrapText="1"/>
    </xf>
    <xf numFmtId="0" fontId="0" fillId="10" borderId="1" xfId="0" applyFill="1" applyBorder="1" applyAlignment="1">
      <alignment vertical="center" wrapText="1"/>
    </xf>
    <xf numFmtId="0" fontId="0" fillId="10" borderId="3" xfId="0" applyFill="1" applyBorder="1" applyAlignment="1">
      <alignment vertical="center" wrapText="1"/>
    </xf>
    <xf numFmtId="3" fontId="0" fillId="13" borderId="1" xfId="0" applyNumberFormat="1" applyFill="1" applyBorder="1" applyAlignment="1">
      <alignment horizontal="center" vertical="center"/>
    </xf>
    <xf numFmtId="9" fontId="0" fillId="12" borderId="1" xfId="0" applyNumberFormat="1" applyFill="1" applyBorder="1" applyAlignment="1">
      <alignment horizontal="left" vertical="center" wrapText="1"/>
    </xf>
    <xf numFmtId="167" fontId="36" fillId="12" borderId="1" xfId="0" applyNumberFormat="1" applyFont="1" applyFill="1" applyBorder="1" applyAlignment="1">
      <alignment horizontal="center" vertical="center" wrapText="1"/>
    </xf>
    <xf numFmtId="9" fontId="0" fillId="12" borderId="1" xfId="0" applyNumberFormat="1" applyFill="1" applyBorder="1" applyAlignment="1">
      <alignment horizontal="center" vertical="center" wrapText="1"/>
    </xf>
    <xf numFmtId="0" fontId="0" fillId="12" borderId="1" xfId="0" applyFill="1" applyBorder="1" applyAlignment="1">
      <alignment horizontal="left" vertical="center" wrapText="1"/>
    </xf>
    <xf numFmtId="0" fontId="0" fillId="12" borderId="3" xfId="0" applyFill="1" applyBorder="1" applyAlignment="1">
      <alignment horizontal="center" vertical="center"/>
    </xf>
    <xf numFmtId="0" fontId="0" fillId="12" borderId="1" xfId="0" applyFill="1" applyBorder="1" applyAlignment="1">
      <alignment horizontal="center" vertical="top" wrapText="1"/>
    </xf>
    <xf numFmtId="9" fontId="0" fillId="12" borderId="1" xfId="0" applyNumberFormat="1" applyFill="1" applyBorder="1" applyAlignment="1">
      <alignment horizontal="center" vertical="center"/>
    </xf>
    <xf numFmtId="0" fontId="0" fillId="12" borderId="1" xfId="0" applyFill="1" applyBorder="1" applyAlignment="1">
      <alignment horizontal="left" vertical="top" wrapText="1"/>
    </xf>
    <xf numFmtId="0" fontId="0" fillId="10" borderId="1" xfId="0" applyFill="1" applyBorder="1" applyAlignment="1">
      <alignment wrapText="1"/>
    </xf>
    <xf numFmtId="169" fontId="0" fillId="10" borderId="1" xfId="6" applyNumberFormat="1" applyFont="1" applyFill="1" applyBorder="1" applyAlignment="1">
      <alignment horizontal="center" vertical="center"/>
    </xf>
    <xf numFmtId="9" fontId="0" fillId="10" borderId="1" xfId="0" applyNumberFormat="1" applyFill="1" applyBorder="1" applyAlignment="1">
      <alignment horizontal="center" vertical="center" wrapText="1"/>
    </xf>
    <xf numFmtId="166" fontId="0" fillId="10" borderId="1" xfId="5" applyNumberFormat="1" applyFont="1" applyFill="1" applyBorder="1"/>
    <xf numFmtId="164" fontId="11" fillId="10" borderId="1" xfId="0" applyNumberFormat="1" applyFont="1" applyFill="1" applyBorder="1" applyAlignment="1">
      <alignment horizontal="center" vertical="center"/>
    </xf>
    <xf numFmtId="9" fontId="0" fillId="7" borderId="1" xfId="0" applyNumberFormat="1" applyFill="1" applyBorder="1" applyAlignment="1">
      <alignment horizontal="center" vertical="center" wrapText="1"/>
    </xf>
    <xf numFmtId="165" fontId="6" fillId="8" borderId="1" xfId="0" applyNumberFormat="1" applyFont="1" applyFill="1" applyBorder="1" applyAlignment="1">
      <alignment horizontal="center" vertical="center" wrapText="1"/>
    </xf>
    <xf numFmtId="0" fontId="11" fillId="8" borderId="1" xfId="0" applyFont="1" applyFill="1" applyBorder="1" applyAlignment="1">
      <alignment horizontal="center" wrapText="1"/>
    </xf>
    <xf numFmtId="9" fontId="8" fillId="8" borderId="1" xfId="0" applyNumberFormat="1" applyFont="1" applyFill="1" applyBorder="1" applyAlignment="1">
      <alignment horizontal="center" vertical="center"/>
    </xf>
    <xf numFmtId="9" fontId="0" fillId="8" borderId="1" xfId="0" applyNumberFormat="1" applyFill="1" applyBorder="1" applyAlignment="1">
      <alignment horizontal="center" vertical="center"/>
    </xf>
    <xf numFmtId="0" fontId="0" fillId="11" borderId="32" xfId="0" applyFill="1" applyBorder="1" applyAlignment="1">
      <alignment horizontal="center" vertical="center" wrapText="1"/>
    </xf>
    <xf numFmtId="0" fontId="0" fillId="11" borderId="32" xfId="0" applyFill="1" applyBorder="1" applyAlignment="1">
      <alignment horizontal="center" vertical="center"/>
    </xf>
    <xf numFmtId="167" fontId="0" fillId="11" borderId="32" xfId="0" applyNumberFormat="1" applyFill="1" applyBorder="1" applyAlignment="1">
      <alignment horizontal="center" vertical="center" wrapText="1"/>
    </xf>
    <xf numFmtId="1" fontId="0" fillId="11" borderId="32" xfId="0" applyNumberFormat="1" applyFill="1" applyBorder="1" applyAlignment="1">
      <alignment horizontal="center" vertical="center" wrapText="1"/>
    </xf>
    <xf numFmtId="0" fontId="0" fillId="11" borderId="3" xfId="0" applyFill="1" applyBorder="1" applyAlignment="1">
      <alignment horizontal="center" vertical="center"/>
    </xf>
    <xf numFmtId="0" fontId="0" fillId="11" borderId="3" xfId="0" applyFill="1" applyBorder="1" applyAlignment="1">
      <alignment horizontal="center" vertical="center" wrapText="1"/>
    </xf>
    <xf numFmtId="0" fontId="8" fillId="11" borderId="3" xfId="0" applyFont="1" applyFill="1" applyBorder="1" applyAlignment="1">
      <alignment horizontal="center" vertical="center"/>
    </xf>
    <xf numFmtId="0" fontId="0" fillId="11" borderId="32" xfId="0" applyFill="1" applyBorder="1" applyAlignment="1">
      <alignment horizontal="left" vertical="center" wrapText="1"/>
    </xf>
    <xf numFmtId="9" fontId="0" fillId="15" borderId="1" xfId="0" applyNumberFormat="1" applyFill="1" applyBorder="1" applyAlignment="1">
      <alignment horizontal="center" vertical="center" wrapText="1"/>
    </xf>
    <xf numFmtId="0" fontId="0" fillId="15" borderId="1" xfId="0" applyFill="1" applyBorder="1" applyAlignment="1">
      <alignment vertical="center" wrapText="1"/>
    </xf>
    <xf numFmtId="1" fontId="8" fillId="15" borderId="1" xfId="6" applyNumberFormat="1" applyFont="1" applyFill="1" applyBorder="1" applyAlignment="1">
      <alignment horizontal="center" vertical="center" wrapText="1"/>
    </xf>
    <xf numFmtId="0" fontId="0" fillId="15" borderId="1" xfId="0" applyFill="1" applyBorder="1" applyAlignment="1">
      <alignment horizontal="left" vertical="top" wrapText="1"/>
    </xf>
    <xf numFmtId="0" fontId="8" fillId="15" borderId="1" xfId="0" applyFont="1" applyFill="1" applyBorder="1" applyAlignment="1">
      <alignment horizontal="center" vertical="center" wrapText="1"/>
    </xf>
    <xf numFmtId="1" fontId="0" fillId="15" borderId="1" xfId="0" applyNumberFormat="1" applyFill="1" applyBorder="1" applyAlignment="1">
      <alignment horizontal="center" vertical="center" wrapText="1"/>
    </xf>
    <xf numFmtId="167" fontId="0" fillId="9" borderId="1" xfId="0" applyNumberFormat="1" applyFill="1" applyBorder="1" applyAlignment="1">
      <alignment horizontal="center" vertical="center"/>
    </xf>
    <xf numFmtId="167" fontId="0" fillId="6" borderId="1" xfId="0" applyNumberFormat="1" applyFill="1" applyBorder="1" applyAlignment="1">
      <alignment horizontal="center" vertical="center" wrapText="1"/>
    </xf>
    <xf numFmtId="167" fontId="0" fillId="8" borderId="1" xfId="0" applyNumberFormat="1" applyFill="1" applyBorder="1" applyAlignment="1">
      <alignment horizontal="center" vertical="center" wrapText="1"/>
    </xf>
    <xf numFmtId="167" fontId="0" fillId="7" borderId="1" xfId="0" applyNumberFormat="1" applyFill="1" applyBorder="1" applyAlignment="1">
      <alignment horizontal="center" vertical="center"/>
    </xf>
    <xf numFmtId="167" fontId="0" fillId="13" borderId="1" xfId="0" applyNumberFormat="1" applyFill="1" applyBorder="1" applyAlignment="1">
      <alignment horizontal="center" vertical="center"/>
    </xf>
    <xf numFmtId="167" fontId="0" fillId="15" borderId="1" xfId="0" applyNumberFormat="1" applyFill="1" applyBorder="1" applyAlignment="1">
      <alignment horizontal="center" vertical="center" wrapText="1"/>
    </xf>
    <xf numFmtId="167" fontId="0" fillId="10" borderId="1" xfId="0" applyNumberFormat="1" applyFill="1" applyBorder="1" applyAlignment="1">
      <alignment horizontal="center" vertical="center"/>
    </xf>
    <xf numFmtId="167" fontId="0" fillId="8" borderId="1" xfId="0" applyNumberFormat="1" applyFill="1" applyBorder="1" applyAlignment="1">
      <alignment horizontal="center" vertical="center"/>
    </xf>
    <xf numFmtId="167" fontId="0" fillId="7" borderId="1" xfId="0" applyNumberFormat="1" applyFill="1" applyBorder="1" applyAlignment="1">
      <alignment horizontal="center" vertical="center" wrapText="1"/>
    </xf>
    <xf numFmtId="167" fontId="0" fillId="9" borderId="1" xfId="0" applyNumberFormat="1" applyFill="1" applyBorder="1" applyAlignment="1">
      <alignment horizontal="center" vertical="center" wrapText="1"/>
    </xf>
    <xf numFmtId="167" fontId="0" fillId="10" borderId="1" xfId="0" applyNumberFormat="1" applyFill="1" applyBorder="1" applyAlignment="1">
      <alignment horizontal="center" vertical="center" wrapText="1"/>
    </xf>
    <xf numFmtId="167" fontId="0" fillId="13" borderId="1" xfId="0" applyNumberFormat="1" applyFill="1" applyBorder="1" applyAlignment="1">
      <alignment horizontal="center" vertical="center" wrapText="1"/>
    </xf>
    <xf numFmtId="167" fontId="0" fillId="14" borderId="1" xfId="0" applyNumberFormat="1" applyFill="1" applyBorder="1" applyAlignment="1">
      <alignment horizontal="center" vertical="center" wrapText="1"/>
    </xf>
    <xf numFmtId="1" fontId="0" fillId="7" borderId="1" xfId="0" applyNumberFormat="1" applyFill="1" applyBorder="1" applyAlignment="1">
      <alignment horizontal="center" vertical="center" wrapText="1"/>
    </xf>
    <xf numFmtId="0" fontId="0" fillId="15" borderId="1" xfId="0" applyFill="1" applyBorder="1" applyAlignment="1">
      <alignment horizontal="center" vertical="top" wrapText="1"/>
    </xf>
    <xf numFmtId="0" fontId="0" fillId="10" borderId="1" xfId="0" applyFill="1" applyBorder="1" applyAlignment="1">
      <alignment vertical="center"/>
    </xf>
    <xf numFmtId="0" fontId="0" fillId="8" borderId="1" xfId="0" quotePrefix="1" applyFill="1" applyBorder="1" applyAlignment="1">
      <alignment vertical="center"/>
    </xf>
    <xf numFmtId="0" fontId="0" fillId="7" borderId="1" xfId="0" applyFill="1" applyBorder="1" applyAlignment="1">
      <alignment vertical="center"/>
    </xf>
    <xf numFmtId="0" fontId="0" fillId="7" borderId="1" xfId="0" applyFill="1" applyBorder="1" applyAlignment="1">
      <alignment vertical="center" wrapText="1"/>
    </xf>
    <xf numFmtId="0" fontId="0" fillId="7" borderId="1" xfId="0" applyFill="1" applyBorder="1" applyAlignment="1">
      <alignment vertical="top" wrapText="1"/>
    </xf>
    <xf numFmtId="0" fontId="0" fillId="8" borderId="1" xfId="0" applyFill="1" applyBorder="1" applyAlignment="1">
      <alignment horizontal="left" vertical="top" wrapText="1"/>
    </xf>
    <xf numFmtId="0" fontId="0" fillId="9" borderId="1" xfId="0" applyFill="1" applyBorder="1" applyAlignment="1">
      <alignment vertical="center" wrapText="1"/>
    </xf>
    <xf numFmtId="0" fontId="0" fillId="14" borderId="1" xfId="0" applyFill="1" applyBorder="1" applyAlignment="1">
      <alignment vertical="center" wrapText="1"/>
    </xf>
    <xf numFmtId="0" fontId="9" fillId="8" borderId="1" xfId="0" applyFont="1" applyFill="1" applyBorder="1" applyAlignment="1">
      <alignment horizontal="center" vertical="center" wrapText="1"/>
    </xf>
    <xf numFmtId="0" fontId="11" fillId="8" borderId="1" xfId="0" applyFont="1" applyFill="1" applyBorder="1" applyAlignment="1">
      <alignment horizontal="left" wrapText="1"/>
    </xf>
    <xf numFmtId="0" fontId="0" fillId="0" borderId="0" xfId="0" applyAlignment="1">
      <alignment wrapText="1"/>
    </xf>
    <xf numFmtId="0" fontId="0" fillId="14" borderId="1" xfId="0" applyFill="1" applyBorder="1" applyAlignment="1">
      <alignment wrapText="1"/>
    </xf>
    <xf numFmtId="14" fontId="0" fillId="14" borderId="1" xfId="0" applyNumberFormat="1" applyFill="1" applyBorder="1" applyAlignment="1">
      <alignment vertical="center"/>
    </xf>
    <xf numFmtId="15" fontId="0" fillId="11" borderId="1" xfId="0" applyNumberFormat="1" applyFill="1" applyBorder="1" applyAlignment="1">
      <alignment horizontal="center" vertical="center"/>
    </xf>
    <xf numFmtId="15" fontId="0" fillId="11" borderId="32" xfId="0" applyNumberFormat="1" applyFill="1" applyBorder="1" applyAlignment="1">
      <alignment horizontal="center" vertical="center"/>
    </xf>
    <xf numFmtId="1" fontId="0" fillId="11" borderId="3" xfId="0" applyNumberFormat="1" applyFill="1" applyBorder="1" applyAlignment="1">
      <alignment horizontal="center" vertical="center"/>
    </xf>
    <xf numFmtId="0" fontId="0" fillId="9" borderId="1" xfId="0" applyFill="1" applyBorder="1" applyAlignment="1">
      <alignment wrapText="1"/>
    </xf>
    <xf numFmtId="1" fontId="0" fillId="11" borderId="1" xfId="0" applyNumberFormat="1" applyFill="1" applyBorder="1" applyAlignment="1">
      <alignment horizontal="center" vertical="center"/>
    </xf>
    <xf numFmtId="9" fontId="0" fillId="7" borderId="1" xfId="0" applyNumberFormat="1" applyFill="1" applyBorder="1" applyAlignment="1">
      <alignment horizontal="center" vertical="center"/>
    </xf>
    <xf numFmtId="1" fontId="0" fillId="15" borderId="1" xfId="7" applyNumberFormat="1" applyFont="1" applyFill="1" applyBorder="1" applyAlignment="1">
      <alignment horizontal="center" vertical="center" wrapText="1"/>
    </xf>
    <xf numFmtId="0" fontId="0" fillId="11" borderId="11" xfId="0" applyFill="1" applyBorder="1" applyAlignment="1">
      <alignment vertical="center" wrapText="1"/>
    </xf>
    <xf numFmtId="0" fontId="0" fillId="11" borderId="41" xfId="0" applyFill="1" applyBorder="1" applyAlignment="1">
      <alignment horizontal="left" vertical="center" wrapText="1"/>
    </xf>
    <xf numFmtId="0" fontId="34" fillId="17" borderId="1" xfId="0" applyFont="1" applyFill="1" applyBorder="1" applyAlignment="1">
      <alignment vertical="center" wrapText="1"/>
    </xf>
    <xf numFmtId="0" fontId="0" fillId="9" borderId="32" xfId="0" applyFill="1" applyBorder="1" applyAlignment="1">
      <alignment horizontal="center" vertical="center"/>
    </xf>
    <xf numFmtId="0" fontId="0" fillId="10" borderId="11" xfId="0" applyFill="1" applyBorder="1" applyAlignment="1">
      <alignment horizontal="center" vertical="center"/>
    </xf>
    <xf numFmtId="9" fontId="0" fillId="10" borderId="13" xfId="7" applyFont="1" applyFill="1" applyBorder="1" applyAlignment="1">
      <alignment horizontal="center" vertical="center" wrapText="1"/>
    </xf>
    <xf numFmtId="9" fontId="0" fillId="10" borderId="13" xfId="0" applyNumberFormat="1" applyFill="1" applyBorder="1" applyAlignment="1">
      <alignment horizontal="center" vertical="center" wrapText="1"/>
    </xf>
    <xf numFmtId="171" fontId="0" fillId="7" borderId="1" xfId="0" applyNumberFormat="1" applyFill="1" applyBorder="1" applyAlignment="1">
      <alignment vertical="center"/>
    </xf>
    <xf numFmtId="2" fontId="0" fillId="7" borderId="1" xfId="0" applyNumberFormat="1" applyFill="1" applyBorder="1" applyAlignment="1">
      <alignment horizontal="center" vertical="center"/>
    </xf>
    <xf numFmtId="1" fontId="0" fillId="10" borderId="4" xfId="0" applyNumberFormat="1" applyFill="1" applyBorder="1" applyAlignment="1">
      <alignment horizontal="center" vertical="center"/>
    </xf>
    <xf numFmtId="1" fontId="0" fillId="10" borderId="3" xfId="0" applyNumberFormat="1" applyFill="1" applyBorder="1" applyAlignment="1">
      <alignment horizontal="center" vertical="center"/>
    </xf>
    <xf numFmtId="1" fontId="43" fillId="10" borderId="1" xfId="0" applyNumberFormat="1" applyFont="1" applyFill="1" applyBorder="1" applyAlignment="1">
      <alignment horizontal="center" vertical="center"/>
    </xf>
    <xf numFmtId="2" fontId="0" fillId="11" borderId="1" xfId="0" applyNumberFormat="1" applyFill="1" applyBorder="1" applyAlignment="1">
      <alignment horizontal="center" vertical="center" wrapText="1"/>
    </xf>
    <xf numFmtId="0" fontId="0" fillId="19" borderId="0" xfId="0" applyFill="1"/>
    <xf numFmtId="0" fontId="0" fillId="13" borderId="1" xfId="0" applyFill="1" applyBorder="1" applyAlignment="1">
      <alignment horizontal="left" vertical="center" wrapText="1"/>
    </xf>
    <xf numFmtId="2" fontId="0" fillId="9" borderId="1" xfId="0" applyNumberFormat="1" applyFill="1" applyBorder="1" applyAlignment="1">
      <alignment horizontal="center" vertical="center"/>
    </xf>
    <xf numFmtId="0" fontId="0" fillId="10" borderId="1" xfId="0" applyFill="1" applyBorder="1" applyAlignment="1">
      <alignment horizontal="center" vertical="top" wrapText="1"/>
    </xf>
    <xf numFmtId="0" fontId="0" fillId="0" borderId="11" xfId="0" applyBorder="1" applyAlignment="1">
      <alignment horizontal="left" vertical="center"/>
    </xf>
    <xf numFmtId="0" fontId="0" fillId="0" borderId="11" xfId="0" applyBorder="1" applyAlignment="1">
      <alignment horizontal="left" vertical="center" wrapText="1"/>
    </xf>
    <xf numFmtId="9" fontId="0" fillId="18" borderId="32" xfId="7" applyFont="1" applyFill="1" applyBorder="1" applyAlignment="1">
      <alignment horizontal="center" vertical="center"/>
    </xf>
    <xf numFmtId="0" fontId="0" fillId="0" borderId="11" xfId="0" applyBorder="1" applyAlignment="1">
      <alignment vertical="center" wrapText="1"/>
    </xf>
    <xf numFmtId="0" fontId="0" fillId="0" borderId="11" xfId="0" applyBorder="1" applyAlignment="1">
      <alignment wrapText="1"/>
    </xf>
    <xf numFmtId="0" fontId="46" fillId="0" borderId="11" xfId="0" applyFont="1" applyBorder="1" applyAlignment="1">
      <alignment horizontal="left" vertical="center" wrapText="1"/>
    </xf>
    <xf numFmtId="0" fontId="44" fillId="0" borderId="11" xfId="0" applyFont="1" applyBorder="1" applyAlignment="1">
      <alignment horizontal="left" vertical="center" wrapText="1"/>
    </xf>
    <xf numFmtId="0" fontId="34" fillId="0" borderId="11" xfId="0" applyFont="1" applyBorder="1" applyAlignment="1">
      <alignment horizontal="left" vertical="top" wrapText="1"/>
    </xf>
    <xf numFmtId="0" fontId="0" fillId="0" borderId="11" xfId="0" applyBorder="1" applyAlignment="1">
      <alignment horizontal="left" wrapText="1"/>
    </xf>
    <xf numFmtId="0" fontId="0" fillId="0" borderId="11" xfId="0" applyBorder="1" applyAlignment="1">
      <alignment horizontal="left" vertical="top" wrapText="1"/>
    </xf>
    <xf numFmtId="0" fontId="42" fillId="0" borderId="11" xfId="0" applyFont="1" applyBorder="1" applyAlignment="1">
      <alignment vertical="center" wrapText="1"/>
    </xf>
    <xf numFmtId="0" fontId="40" fillId="0" borderId="11" xfId="0" applyFont="1" applyBorder="1" applyAlignment="1">
      <alignment horizontal="left" vertical="center" wrapText="1"/>
    </xf>
    <xf numFmtId="0" fontId="39" fillId="0" borderId="11" xfId="0" applyFont="1" applyBorder="1" applyAlignment="1">
      <alignment vertical="center" wrapText="1"/>
    </xf>
    <xf numFmtId="0" fontId="0" fillId="0" borderId="42" xfId="0" applyBorder="1" applyAlignment="1">
      <alignment horizontal="left" vertical="center" wrapText="1"/>
    </xf>
    <xf numFmtId="0" fontId="0" fillId="0" borderId="41" xfId="0" applyBorder="1" applyAlignment="1">
      <alignment horizontal="left" vertical="center"/>
    </xf>
    <xf numFmtId="0" fontId="0" fillId="0" borderId="40" xfId="0" applyBorder="1" applyAlignment="1">
      <alignment vertical="center" wrapText="1"/>
    </xf>
    <xf numFmtId="0" fontId="0" fillId="0" borderId="7" xfId="0" applyBorder="1" applyAlignment="1">
      <alignment vertical="center" wrapText="1"/>
    </xf>
    <xf numFmtId="0" fontId="0" fillId="0" borderId="50" xfId="0" applyBorder="1" applyAlignment="1">
      <alignment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1" fontId="0" fillId="15" borderId="3" xfId="0" applyNumberFormat="1" applyFill="1" applyBorder="1" applyAlignment="1">
      <alignment horizontal="center" vertical="center" wrapText="1"/>
    </xf>
    <xf numFmtId="0" fontId="0" fillId="0" borderId="7" xfId="0" applyBorder="1" applyAlignment="1">
      <alignment horizontal="left" vertical="center" wrapText="1"/>
    </xf>
    <xf numFmtId="1" fontId="0" fillId="8" borderId="1" xfId="7" applyNumberFormat="1" applyFont="1" applyFill="1" applyBorder="1" applyAlignment="1">
      <alignment horizontal="center" vertical="center"/>
    </xf>
    <xf numFmtId="0" fontId="0" fillId="20" borderId="1" xfId="0" applyFill="1" applyBorder="1" applyAlignment="1">
      <alignment vertical="center" wrapText="1"/>
    </xf>
    <xf numFmtId="0" fontId="0" fillId="20" borderId="1" xfId="0" applyFill="1" applyBorder="1" applyAlignment="1">
      <alignment horizontal="left" vertical="center" wrapText="1"/>
    </xf>
    <xf numFmtId="0" fontId="0" fillId="20" borderId="32" xfId="0" applyFill="1" applyBorder="1" applyAlignment="1">
      <alignment horizontal="left" vertical="center" wrapText="1"/>
    </xf>
    <xf numFmtId="0" fontId="0" fillId="20" borderId="3" xfId="0" applyFill="1" applyBorder="1" applyAlignment="1">
      <alignment horizontal="left" vertical="center" wrapText="1"/>
    </xf>
    <xf numFmtId="0" fontId="0" fillId="20" borderId="11" xfId="0" applyFill="1" applyBorder="1" applyAlignment="1">
      <alignment horizontal="left" vertical="center" wrapText="1"/>
    </xf>
    <xf numFmtId="169" fontId="0" fillId="10" borderId="1" xfId="6" applyNumberFormat="1" applyFont="1" applyFill="1" applyBorder="1" applyAlignment="1">
      <alignment vertical="center"/>
    </xf>
    <xf numFmtId="0" fontId="0" fillId="10" borderId="1" xfId="6" applyNumberFormat="1" applyFont="1" applyFill="1" applyBorder="1" applyAlignment="1">
      <alignment vertical="center"/>
    </xf>
    <xf numFmtId="0" fontId="0" fillId="20" borderId="1" xfId="0" applyFill="1" applyBorder="1" applyAlignment="1">
      <alignment vertical="top" wrapText="1"/>
    </xf>
    <xf numFmtId="0" fontId="0" fillId="20" borderId="1" xfId="0" applyFill="1" applyBorder="1"/>
    <xf numFmtId="0" fontId="0" fillId="20" borderId="1" xfId="0" applyFill="1" applyBorder="1" applyAlignment="1">
      <alignment wrapText="1"/>
    </xf>
    <xf numFmtId="0" fontId="0" fillId="20" borderId="11" xfId="0" applyFill="1" applyBorder="1" applyAlignment="1">
      <alignment vertical="center" wrapText="1"/>
    </xf>
    <xf numFmtId="0" fontId="39" fillId="20" borderId="1" xfId="0" applyFont="1" applyFill="1" applyBorder="1" applyAlignment="1">
      <alignment vertical="center" wrapText="1"/>
    </xf>
    <xf numFmtId="2" fontId="0" fillId="8" borderId="1" xfId="0" applyNumberFormat="1" applyFill="1" applyBorder="1" applyAlignment="1">
      <alignment horizontal="center" vertical="center"/>
    </xf>
    <xf numFmtId="0" fontId="34" fillId="20" borderId="1" xfId="0" applyFont="1" applyFill="1" applyBorder="1" applyAlignment="1">
      <alignment horizontal="left" vertical="center" wrapText="1"/>
    </xf>
    <xf numFmtId="0" fontId="0" fillId="20" borderId="1" xfId="0" applyFill="1" applyBorder="1" applyAlignment="1">
      <alignment vertical="center"/>
    </xf>
    <xf numFmtId="1" fontId="0" fillId="9" borderId="3" xfId="0" applyNumberFormat="1" applyFill="1" applyBorder="1" applyAlignment="1">
      <alignment horizontal="center" vertical="center" wrapText="1"/>
    </xf>
    <xf numFmtId="167" fontId="0" fillId="9" borderId="3" xfId="0" applyNumberFormat="1" applyFill="1" applyBorder="1" applyAlignment="1">
      <alignment horizontal="center" vertical="center" wrapText="1"/>
    </xf>
    <xf numFmtId="0" fontId="0" fillId="9" borderId="3" xfId="0" applyFill="1" applyBorder="1" applyAlignment="1">
      <alignment vertical="center" wrapText="1"/>
    </xf>
    <xf numFmtId="0" fontId="0" fillId="0" borderId="3" xfId="0" applyBorder="1" applyAlignment="1">
      <alignment horizontal="left" vertical="center" wrapText="1"/>
    </xf>
    <xf numFmtId="0" fontId="50" fillId="21" borderId="36" xfId="0" applyFont="1" applyFill="1" applyBorder="1" applyAlignment="1">
      <alignment horizontal="center" vertical="center" wrapText="1"/>
    </xf>
    <xf numFmtId="0" fontId="32" fillId="21" borderId="36" xfId="0" applyFont="1" applyFill="1" applyBorder="1" applyAlignment="1">
      <alignment horizontal="center" vertical="center" wrapText="1"/>
    </xf>
    <xf numFmtId="9" fontId="32" fillId="21" borderId="36" xfId="0" applyNumberFormat="1" applyFont="1" applyFill="1" applyBorder="1" applyAlignment="1">
      <alignment horizontal="center" vertical="center" wrapText="1"/>
    </xf>
    <xf numFmtId="0" fontId="32" fillId="22" borderId="36" xfId="0" applyFont="1" applyFill="1" applyBorder="1" applyAlignment="1">
      <alignment horizontal="center" vertical="center" wrapText="1"/>
    </xf>
    <xf numFmtId="0" fontId="32" fillId="23" borderId="36" xfId="0" applyFont="1" applyFill="1" applyBorder="1" applyAlignment="1">
      <alignment horizontal="center" vertical="center" wrapText="1"/>
    </xf>
    <xf numFmtId="0" fontId="32" fillId="24" borderId="36" xfId="0" applyFont="1" applyFill="1" applyBorder="1" applyAlignment="1">
      <alignment horizontal="center" vertical="center" wrapText="1"/>
    </xf>
    <xf numFmtId="0" fontId="32" fillId="23" borderId="40" xfId="0" applyFont="1" applyFill="1" applyBorder="1" applyAlignment="1">
      <alignment horizontal="center" vertical="center" wrapText="1"/>
    </xf>
    <xf numFmtId="0" fontId="51" fillId="9" borderId="1" xfId="7" applyNumberFormat="1" applyFont="1" applyFill="1" applyBorder="1" applyAlignment="1">
      <alignment horizontal="center" vertical="center"/>
    </xf>
    <xf numFmtId="0" fontId="32" fillId="23" borderId="58" xfId="0" applyFont="1" applyFill="1" applyBorder="1" applyAlignment="1">
      <alignment horizontal="left" vertical="center" wrapText="1"/>
    </xf>
    <xf numFmtId="0" fontId="32" fillId="23" borderId="36" xfId="0" applyFont="1" applyFill="1" applyBorder="1" applyAlignment="1">
      <alignment horizontal="left" vertical="center" wrapText="1"/>
    </xf>
    <xf numFmtId="0" fontId="0" fillId="18" borderId="0" xfId="0" applyFill="1"/>
    <xf numFmtId="1" fontId="0" fillId="18" borderId="0" xfId="0" applyNumberFormat="1" applyFill="1" applyAlignment="1">
      <alignment horizontal="center" vertical="center"/>
    </xf>
    <xf numFmtId="1" fontId="0" fillId="8" borderId="40" xfId="0" applyNumberFormat="1" applyFill="1" applyBorder="1" applyAlignment="1">
      <alignment horizontal="center" vertical="center"/>
    </xf>
    <xf numFmtId="0" fontId="0" fillId="13" borderId="32" xfId="0" applyFill="1" applyBorder="1" applyAlignment="1">
      <alignment horizontal="left" vertical="center" wrapText="1"/>
    </xf>
    <xf numFmtId="2" fontId="0" fillId="11" borderId="1" xfId="0" applyNumberFormat="1" applyFill="1" applyBorder="1" applyAlignment="1">
      <alignment horizontal="center" vertical="center"/>
    </xf>
    <xf numFmtId="1" fontId="0" fillId="7" borderId="32" xfId="0" applyNumberFormat="1" applyFill="1" applyBorder="1" applyAlignment="1">
      <alignment horizontal="center" vertical="center"/>
    </xf>
    <xf numFmtId="169" fontId="0" fillId="10" borderId="32" xfId="6" applyNumberFormat="1" applyFont="1" applyFill="1" applyBorder="1" applyAlignment="1">
      <alignmen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1" fontId="0" fillId="8" borderId="1" xfId="5" applyNumberFormat="1" applyFont="1" applyFill="1" applyBorder="1" applyAlignment="1">
      <alignment horizontal="center" vertical="center"/>
    </xf>
    <xf numFmtId="1" fontId="0" fillId="10" borderId="13" xfId="0" applyNumberFormat="1" applyFill="1" applyBorder="1" applyAlignment="1">
      <alignment horizontal="center" vertical="center"/>
    </xf>
    <xf numFmtId="1" fontId="43" fillId="10" borderId="13" xfId="0" applyNumberFormat="1" applyFont="1" applyFill="1" applyBorder="1" applyAlignment="1">
      <alignment horizontal="center" vertical="center"/>
    </xf>
    <xf numFmtId="0" fontId="0" fillId="0" borderId="1" xfId="0" applyBorder="1" applyAlignment="1">
      <alignment vertical="center" wrapText="1"/>
    </xf>
    <xf numFmtId="0" fontId="53" fillId="0" borderId="11" xfId="0" applyFont="1" applyBorder="1" applyAlignment="1">
      <alignment horizontal="left" vertical="center" wrapText="1"/>
    </xf>
    <xf numFmtId="0" fontId="54" fillId="0" borderId="11" xfId="0" applyFont="1" applyBorder="1" applyAlignment="1">
      <alignment horizontal="left" vertical="center" wrapText="1"/>
    </xf>
    <xf numFmtId="0" fontId="55" fillId="0" borderId="41" xfId="0" applyFont="1" applyBorder="1" applyAlignment="1">
      <alignment vertical="center" wrapText="1"/>
    </xf>
    <xf numFmtId="0" fontId="54" fillId="0" borderId="40" xfId="0" applyFont="1" applyBorder="1" applyAlignment="1">
      <alignment vertical="center" wrapText="1"/>
    </xf>
    <xf numFmtId="0" fontId="56" fillId="0" borderId="7" xfId="0" applyFont="1" applyBorder="1" applyAlignment="1">
      <alignment vertical="center" wrapText="1"/>
    </xf>
    <xf numFmtId="0" fontId="56" fillId="0" borderId="42" xfId="0" applyFont="1" applyBorder="1" applyAlignment="1">
      <alignment vertical="center" wrapText="1"/>
    </xf>
    <xf numFmtId="0" fontId="0" fillId="0" borderId="11" xfId="0" applyBorder="1" applyAlignment="1">
      <alignment vertical="top" wrapText="1"/>
    </xf>
    <xf numFmtId="0" fontId="0" fillId="0" borderId="41" xfId="0" applyBorder="1" applyAlignment="1">
      <alignment vertical="center" wrapText="1"/>
    </xf>
    <xf numFmtId="0" fontId="0" fillId="0" borderId="11" xfId="0" applyBorder="1" applyAlignment="1">
      <alignment horizontal="center" vertical="center" wrapText="1"/>
    </xf>
    <xf numFmtId="0" fontId="57" fillId="0" borderId="11" xfId="0" applyFont="1" applyBorder="1" applyAlignment="1">
      <alignment horizontal="left" vertical="center" wrapText="1"/>
    </xf>
    <xf numFmtId="0" fontId="56" fillId="0" borderId="11" xfId="0" applyFont="1" applyBorder="1" applyAlignment="1">
      <alignment horizontal="left" vertical="center" wrapText="1"/>
    </xf>
    <xf numFmtId="0" fontId="34" fillId="0" borderId="11" xfId="0" applyFont="1" applyBorder="1" applyAlignment="1">
      <alignment horizontal="left" vertical="center" wrapText="1"/>
    </xf>
    <xf numFmtId="0" fontId="0" fillId="0" borderId="11" xfId="0" applyBorder="1" applyAlignment="1">
      <alignment vertical="center"/>
    </xf>
    <xf numFmtId="0" fontId="0" fillId="0" borderId="11" xfId="0" applyBorder="1"/>
    <xf numFmtId="0" fontId="0" fillId="25" borderId="1" xfId="0" applyFill="1" applyBorder="1" applyAlignment="1">
      <alignment horizontal="center" vertical="center" wrapText="1"/>
    </xf>
    <xf numFmtId="0" fontId="6" fillId="25" borderId="1" xfId="0" applyFont="1" applyFill="1" applyBorder="1" applyAlignment="1">
      <alignment horizontal="center" vertical="center" wrapText="1"/>
    </xf>
    <xf numFmtId="0" fontId="6" fillId="25" borderId="13" xfId="0" applyFont="1" applyFill="1" applyBorder="1" applyAlignment="1">
      <alignment horizontal="center" vertical="center" wrapText="1"/>
    </xf>
    <xf numFmtId="9" fontId="6" fillId="25" borderId="1" xfId="0" applyNumberFormat="1" applyFont="1" applyFill="1" applyBorder="1" applyAlignment="1">
      <alignment horizontal="center" vertical="center" wrapText="1"/>
    </xf>
    <xf numFmtId="0" fontId="30" fillId="25" borderId="1" xfId="0" applyFont="1" applyFill="1" applyBorder="1" applyAlignment="1">
      <alignment vertical="center" wrapText="1"/>
    </xf>
    <xf numFmtId="10" fontId="6" fillId="25" borderId="1" xfId="0" applyNumberFormat="1" applyFont="1" applyFill="1" applyBorder="1" applyAlignment="1">
      <alignment horizontal="center" vertical="center" wrapText="1"/>
    </xf>
    <xf numFmtId="0" fontId="6" fillId="25" borderId="1" xfId="0" applyFont="1" applyFill="1" applyBorder="1" applyAlignment="1">
      <alignment horizontal="left" vertical="center" wrapText="1"/>
    </xf>
    <xf numFmtId="0" fontId="28" fillId="26" borderId="1" xfId="0" applyFont="1" applyFill="1" applyBorder="1" applyAlignment="1">
      <alignment horizontal="center" vertical="center" wrapText="1"/>
    </xf>
    <xf numFmtId="10" fontId="8" fillId="25" borderId="1" xfId="7" applyNumberFormat="1" applyFont="1" applyFill="1" applyBorder="1" applyAlignment="1">
      <alignment horizontal="center" vertical="center" wrapText="1"/>
    </xf>
    <xf numFmtId="10" fontId="0" fillId="25" borderId="1" xfId="7" applyNumberFormat="1" applyFont="1" applyFill="1" applyBorder="1" applyAlignment="1">
      <alignment horizontal="center" vertical="center" wrapText="1"/>
    </xf>
    <xf numFmtId="0" fontId="9" fillId="25" borderId="1" xfId="0" applyFont="1" applyFill="1" applyBorder="1" applyAlignment="1">
      <alignment horizontal="center" vertical="center" wrapText="1"/>
    </xf>
    <xf numFmtId="9" fontId="10" fillId="25" borderId="1" xfId="7" applyFont="1" applyFill="1" applyBorder="1" applyAlignment="1">
      <alignment horizontal="center" vertical="center" wrapText="1"/>
    </xf>
    <xf numFmtId="165" fontId="6" fillId="25" borderId="1" xfId="0" applyNumberFormat="1" applyFont="1" applyFill="1" applyBorder="1" applyAlignment="1">
      <alignment horizontal="center" vertical="center" wrapText="1"/>
    </xf>
    <xf numFmtId="0" fontId="11" fillId="25" borderId="1" xfId="0" applyFont="1" applyFill="1" applyBorder="1" applyAlignment="1">
      <alignment horizontal="center" vertical="center" wrapText="1"/>
    </xf>
    <xf numFmtId="1" fontId="11" fillId="25" borderId="1" xfId="0" applyNumberFormat="1" applyFont="1" applyFill="1" applyBorder="1" applyAlignment="1">
      <alignment horizontal="center" vertical="center" wrapText="1"/>
    </xf>
    <xf numFmtId="0" fontId="0" fillId="25" borderId="1" xfId="0" applyFill="1" applyBorder="1" applyAlignment="1">
      <alignment vertical="center" wrapText="1"/>
    </xf>
    <xf numFmtId="9" fontId="0" fillId="25" borderId="1" xfId="7" applyFont="1" applyFill="1" applyBorder="1" applyAlignment="1">
      <alignment horizontal="center" vertical="center" wrapText="1"/>
    </xf>
    <xf numFmtId="14" fontId="0" fillId="25" borderId="1" xfId="0" applyNumberFormat="1" applyFill="1" applyBorder="1" applyAlignment="1">
      <alignment horizontal="center" vertical="center" wrapText="1"/>
    </xf>
    <xf numFmtId="166" fontId="0" fillId="25" borderId="1" xfId="5" applyNumberFormat="1" applyFont="1" applyFill="1" applyBorder="1" applyAlignment="1">
      <alignment vertical="center" wrapText="1"/>
    </xf>
    <xf numFmtId="0" fontId="0" fillId="25" borderId="32" xfId="0" applyFill="1" applyBorder="1" applyAlignment="1">
      <alignment horizontal="center" vertical="center" wrapText="1"/>
    </xf>
    <xf numFmtId="0" fontId="6" fillId="25" borderId="1" xfId="0" applyFont="1" applyFill="1" applyBorder="1" applyAlignment="1">
      <alignment horizontal="center" vertical="center"/>
    </xf>
    <xf numFmtId="9" fontId="6" fillId="25" borderId="1" xfId="0" applyNumberFormat="1" applyFont="1" applyFill="1" applyBorder="1" applyAlignment="1">
      <alignment horizontal="center" vertical="center"/>
    </xf>
    <xf numFmtId="0" fontId="0" fillId="25" borderId="1" xfId="0" applyFill="1" applyBorder="1" applyAlignment="1">
      <alignment horizontal="center" vertical="center"/>
    </xf>
    <xf numFmtId="174" fontId="0" fillId="25" borderId="1" xfId="7" applyNumberFormat="1" applyFont="1" applyFill="1" applyBorder="1" applyAlignment="1">
      <alignment horizontal="center" vertical="center"/>
    </xf>
    <xf numFmtId="9" fontId="0" fillId="25" borderId="1" xfId="7" applyFont="1" applyFill="1" applyBorder="1" applyAlignment="1">
      <alignment horizontal="center" vertical="center"/>
    </xf>
    <xf numFmtId="0" fontId="28" fillId="25" borderId="1" xfId="0" applyFont="1" applyFill="1" applyBorder="1" applyAlignment="1">
      <alignment vertical="center" wrapText="1"/>
    </xf>
    <xf numFmtId="1" fontId="28" fillId="25" borderId="1" xfId="0" applyNumberFormat="1" applyFont="1" applyFill="1" applyBorder="1" applyAlignment="1">
      <alignment horizontal="center" vertical="center" wrapText="1"/>
    </xf>
    <xf numFmtId="14" fontId="0" fillId="25" borderId="1" xfId="0" applyNumberFormat="1" applyFill="1" applyBorder="1" applyAlignment="1">
      <alignment horizontal="center" vertical="center"/>
    </xf>
    <xf numFmtId="0" fontId="0" fillId="25" borderId="1" xfId="0" applyFill="1" applyBorder="1"/>
    <xf numFmtId="166" fontId="0" fillId="25" borderId="1" xfId="5" applyNumberFormat="1" applyFont="1" applyFill="1" applyBorder="1" applyAlignment="1">
      <alignment horizontal="center" vertical="center"/>
    </xf>
    <xf numFmtId="0" fontId="37" fillId="25" borderId="1" xfId="0" applyFont="1" applyFill="1" applyBorder="1" applyAlignment="1">
      <alignment wrapText="1"/>
    </xf>
    <xf numFmtId="0" fontId="0" fillId="25" borderId="1" xfId="0" applyFill="1" applyBorder="1" applyAlignment="1">
      <alignment vertical="center"/>
    </xf>
    <xf numFmtId="172" fontId="0" fillId="25" borderId="1" xfId="7" applyNumberFormat="1" applyFont="1" applyFill="1" applyBorder="1" applyAlignment="1">
      <alignment horizontal="center" vertical="center" wrapText="1"/>
    </xf>
    <xf numFmtId="0" fontId="0" fillId="25" borderId="1" xfId="0" applyFill="1" applyBorder="1" applyAlignment="1">
      <alignment horizontal="left" vertical="center" wrapText="1"/>
    </xf>
    <xf numFmtId="0" fontId="0" fillId="25" borderId="0" xfId="0" applyFill="1" applyAlignment="1">
      <alignment horizontal="left" vertical="center" wrapText="1"/>
    </xf>
    <xf numFmtId="0" fontId="0" fillId="25" borderId="3" xfId="0" applyFill="1" applyBorder="1" applyAlignment="1">
      <alignment horizontal="center" vertical="center"/>
    </xf>
    <xf numFmtId="0" fontId="17" fillId="25" borderId="1" xfId="0" applyFont="1" applyFill="1" applyBorder="1" applyAlignment="1">
      <alignment vertical="center" wrapText="1"/>
    </xf>
    <xf numFmtId="0" fontId="28" fillId="25" borderId="1" xfId="0" applyFont="1" applyFill="1" applyBorder="1" applyAlignment="1">
      <alignment horizontal="center" vertical="center"/>
    </xf>
    <xf numFmtId="9" fontId="0" fillId="25" borderId="1" xfId="0" applyNumberFormat="1" applyFill="1" applyBorder="1" applyAlignment="1">
      <alignment horizontal="center" vertical="center" wrapText="1"/>
    </xf>
    <xf numFmtId="0" fontId="0" fillId="25" borderId="1" xfId="0" applyFill="1" applyBorder="1" applyAlignment="1">
      <alignment horizontal="center" wrapText="1"/>
    </xf>
    <xf numFmtId="0" fontId="30" fillId="25" borderId="1" xfId="0" applyFont="1" applyFill="1" applyBorder="1" applyAlignment="1">
      <alignment horizontal="left" vertical="center" wrapText="1"/>
    </xf>
    <xf numFmtId="9" fontId="8" fillId="25" borderId="1" xfId="0" applyNumberFormat="1" applyFont="1" applyFill="1" applyBorder="1" applyAlignment="1">
      <alignment horizontal="center" vertical="center"/>
    </xf>
    <xf numFmtId="0" fontId="0" fillId="25" borderId="11" xfId="0" applyFill="1" applyBorder="1"/>
    <xf numFmtId="10" fontId="6" fillId="25" borderId="1" xfId="0" applyNumberFormat="1" applyFont="1" applyFill="1" applyBorder="1" applyAlignment="1">
      <alignment horizontal="center" vertical="center"/>
    </xf>
    <xf numFmtId="0" fontId="30" fillId="25" borderId="1" xfId="0" applyFont="1" applyFill="1" applyBorder="1" applyAlignment="1">
      <alignment horizontal="center" vertical="center" wrapText="1"/>
    </xf>
    <xf numFmtId="1" fontId="28" fillId="25" borderId="1" xfId="0" applyNumberFormat="1" applyFont="1" applyFill="1" applyBorder="1" applyAlignment="1">
      <alignment horizontal="center" vertical="center"/>
    </xf>
    <xf numFmtId="0" fontId="8" fillId="25" borderId="1" xfId="0" applyFont="1" applyFill="1" applyBorder="1" applyAlignment="1">
      <alignment horizontal="center" vertical="center"/>
    </xf>
    <xf numFmtId="9" fontId="10" fillId="25" borderId="1" xfId="7" applyFont="1" applyFill="1" applyBorder="1" applyAlignment="1">
      <alignment vertical="center" wrapText="1"/>
    </xf>
    <xf numFmtId="0" fontId="11" fillId="25" borderId="1" xfId="0" applyFont="1" applyFill="1" applyBorder="1" applyAlignment="1">
      <alignment vertical="center" wrapText="1"/>
    </xf>
    <xf numFmtId="9" fontId="0" fillId="25" borderId="32" xfId="7" applyFont="1" applyFill="1" applyBorder="1" applyAlignment="1">
      <alignment horizontal="center" vertical="center"/>
    </xf>
    <xf numFmtId="9" fontId="0" fillId="25" borderId="3" xfId="7" applyFont="1" applyFill="1" applyBorder="1" applyAlignment="1">
      <alignment horizontal="center" vertical="center"/>
    </xf>
    <xf numFmtId="0" fontId="0" fillId="25" borderId="1" xfId="0" applyFill="1" applyBorder="1" applyAlignment="1">
      <alignment horizontal="left" vertical="center"/>
    </xf>
    <xf numFmtId="1" fontId="0" fillId="25" borderId="1" xfId="7" applyNumberFormat="1" applyFont="1" applyFill="1" applyBorder="1" applyAlignment="1">
      <alignment horizontal="center" vertical="center"/>
    </xf>
    <xf numFmtId="1" fontId="0" fillId="25" borderId="32" xfId="7" applyNumberFormat="1" applyFont="1" applyFill="1" applyBorder="1" applyAlignment="1">
      <alignment horizontal="center" vertical="center"/>
    </xf>
    <xf numFmtId="0" fontId="30" fillId="25" borderId="13" xfId="0" applyFont="1" applyFill="1" applyBorder="1" applyAlignment="1">
      <alignment vertical="center" wrapText="1"/>
    </xf>
    <xf numFmtId="10" fontId="8" fillId="25" borderId="1" xfId="7" applyNumberFormat="1" applyFont="1" applyFill="1" applyBorder="1" applyAlignment="1">
      <alignment horizontal="center" vertical="center"/>
    </xf>
    <xf numFmtId="10" fontId="0" fillId="25" borderId="1" xfId="7" applyNumberFormat="1" applyFont="1" applyFill="1" applyBorder="1" applyAlignment="1">
      <alignment horizontal="center" vertical="center"/>
    </xf>
    <xf numFmtId="167" fontId="0" fillId="25" borderId="1" xfId="0" applyNumberFormat="1" applyFill="1" applyBorder="1" applyAlignment="1">
      <alignment horizontal="center" vertical="center"/>
    </xf>
    <xf numFmtId="172" fontId="0" fillId="25" borderId="3" xfId="7" applyNumberFormat="1" applyFont="1" applyFill="1" applyBorder="1" applyAlignment="1">
      <alignment horizontal="center" vertical="center"/>
    </xf>
    <xf numFmtId="1" fontId="11" fillId="25" borderId="1" xfId="0" applyNumberFormat="1" applyFont="1" applyFill="1" applyBorder="1" applyAlignment="1">
      <alignment horizontal="center" vertical="center"/>
    </xf>
    <xf numFmtId="1" fontId="0" fillId="25" borderId="1" xfId="0" applyNumberFormat="1" applyFill="1" applyBorder="1" applyAlignment="1">
      <alignment horizontal="center" vertical="center"/>
    </xf>
    <xf numFmtId="0" fontId="6" fillId="25" borderId="1" xfId="0" applyFont="1" applyFill="1" applyBorder="1" applyAlignment="1">
      <alignment vertical="center"/>
    </xf>
    <xf numFmtId="0" fontId="29" fillId="25" borderId="1" xfId="0" applyFont="1" applyFill="1" applyBorder="1" applyAlignment="1">
      <alignment horizontal="center" vertical="center"/>
    </xf>
    <xf numFmtId="9" fontId="29" fillId="25" borderId="1" xfId="0" applyNumberFormat="1" applyFont="1" applyFill="1" applyBorder="1" applyAlignment="1">
      <alignment horizontal="center" vertical="center"/>
    </xf>
    <xf numFmtId="0" fontId="38" fillId="25" borderId="1" xfId="0" applyFont="1" applyFill="1" applyBorder="1" applyAlignment="1">
      <alignment vertical="center" wrapText="1"/>
    </xf>
    <xf numFmtId="167" fontId="0" fillId="25" borderId="1" xfId="0" applyNumberFormat="1" applyFill="1" applyBorder="1" applyAlignment="1">
      <alignment horizontal="center" vertical="center" wrapText="1"/>
    </xf>
    <xf numFmtId="0" fontId="38" fillId="25" borderId="1" xfId="0" applyFont="1" applyFill="1" applyBorder="1" applyAlignment="1">
      <alignment horizontal="center" vertical="center"/>
    </xf>
    <xf numFmtId="0" fontId="0" fillId="0" borderId="11" xfId="0" applyBorder="1" applyAlignment="1">
      <alignment horizontal="center" vertical="center"/>
    </xf>
    <xf numFmtId="0" fontId="58" fillId="0" borderId="11" xfId="0" applyFont="1" applyBorder="1" applyAlignment="1">
      <alignment wrapText="1"/>
    </xf>
    <xf numFmtId="0" fontId="43" fillId="0" borderId="11" xfId="0" applyFont="1" applyBorder="1" applyAlignment="1">
      <alignment wrapText="1"/>
    </xf>
    <xf numFmtId="0" fontId="58" fillId="0" borderId="11" xfId="0" applyFont="1" applyBorder="1" applyAlignment="1">
      <alignment vertical="top" wrapText="1"/>
    </xf>
    <xf numFmtId="0" fontId="34" fillId="0" borderId="40" xfId="0" applyFont="1" applyBorder="1" applyAlignment="1">
      <alignment vertical="center" wrapText="1"/>
    </xf>
    <xf numFmtId="0" fontId="34" fillId="0" borderId="0" xfId="0" applyFont="1" applyAlignment="1">
      <alignment vertical="center" wrapText="1"/>
    </xf>
    <xf numFmtId="1" fontId="0" fillId="12" borderId="1" xfId="0" applyNumberFormat="1" applyFill="1" applyBorder="1" applyAlignment="1">
      <alignment horizontal="center" vertical="center" wrapText="1"/>
    </xf>
    <xf numFmtId="2" fontId="0" fillId="25" borderId="1" xfId="0" applyNumberFormat="1" applyFill="1" applyBorder="1" applyAlignment="1">
      <alignment horizontal="center" vertical="center"/>
    </xf>
    <xf numFmtId="0" fontId="54" fillId="0" borderId="1" xfId="0" applyFont="1" applyBorder="1" applyAlignment="1">
      <alignment horizontal="left" wrapText="1"/>
    </xf>
    <xf numFmtId="0" fontId="53" fillId="0" borderId="1" xfId="0" applyFont="1" applyBorder="1" applyAlignment="1">
      <alignment horizontal="left" wrapText="1"/>
    </xf>
    <xf numFmtId="0" fontId="0" fillId="0" borderId="1" xfId="0" applyBorder="1" applyAlignment="1">
      <alignment horizontal="left" wrapText="1"/>
    </xf>
    <xf numFmtId="0" fontId="28" fillId="0" borderId="1" xfId="0" applyFont="1" applyBorder="1" applyAlignment="1">
      <alignment horizontal="left" vertical="center" wrapText="1"/>
    </xf>
    <xf numFmtId="0" fontId="28" fillId="0" borderId="13" xfId="0" applyFont="1" applyBorder="1" applyAlignment="1">
      <alignment horizontal="left" vertical="center" wrapText="1"/>
    </xf>
    <xf numFmtId="0" fontId="39" fillId="0" borderId="1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32" xfId="0" applyBorder="1" applyAlignment="1">
      <alignment vertical="center" wrapText="1"/>
    </xf>
    <xf numFmtId="0" fontId="0" fillId="0" borderId="3" xfId="0" applyBorder="1" applyAlignment="1">
      <alignment vertical="center" wrapText="1"/>
    </xf>
    <xf numFmtId="1" fontId="0" fillId="11" borderId="4" xfId="0" applyNumberFormat="1" applyFill="1" applyBorder="1" applyAlignment="1">
      <alignment horizontal="center" vertical="center"/>
    </xf>
    <xf numFmtId="0" fontId="43" fillId="0" borderId="1" xfId="0" applyFont="1" applyBorder="1" applyAlignment="1">
      <alignment vertical="center" wrapText="1"/>
    </xf>
    <xf numFmtId="0" fontId="43" fillId="0" borderId="11" xfId="0" applyFont="1" applyBorder="1" applyAlignment="1">
      <alignment horizontal="left" vertical="center" wrapText="1"/>
    </xf>
    <xf numFmtId="10" fontId="32" fillId="22" borderId="36" xfId="0" applyNumberFormat="1" applyFont="1" applyFill="1" applyBorder="1" applyAlignment="1">
      <alignment horizontal="center" vertical="center" wrapText="1"/>
    </xf>
    <xf numFmtId="0" fontId="0" fillId="10" borderId="1" xfId="6" applyNumberFormat="1" applyFont="1" applyFill="1" applyBorder="1" applyAlignment="1">
      <alignment horizontal="center" vertical="center"/>
    </xf>
    <xf numFmtId="0" fontId="0" fillId="0" borderId="1" xfId="0" applyBorder="1" applyAlignment="1">
      <alignment vertical="center"/>
    </xf>
    <xf numFmtId="0" fontId="43" fillId="0" borderId="1" xfId="0" applyFont="1" applyBorder="1" applyAlignment="1">
      <alignment horizontal="left" vertical="center"/>
    </xf>
    <xf numFmtId="0" fontId="53" fillId="0" borderId="1" xfId="0" applyFont="1" applyBorder="1" applyAlignment="1">
      <alignment wrapText="1"/>
    </xf>
    <xf numFmtId="0" fontId="54" fillId="0" borderId="1" xfId="0" applyFont="1" applyBorder="1" applyAlignment="1">
      <alignment wrapText="1"/>
    </xf>
    <xf numFmtId="0" fontId="11" fillId="0" borderId="1" xfId="0" applyFont="1" applyBorder="1" applyAlignment="1">
      <alignment horizontal="left" vertical="center" wrapText="1"/>
    </xf>
    <xf numFmtId="0" fontId="0" fillId="25" borderId="32" xfId="0" applyFill="1" applyBorder="1" applyAlignment="1">
      <alignment horizontal="center" vertical="center"/>
    </xf>
    <xf numFmtId="0" fontId="0" fillId="25" borderId="4" xfId="0" applyFill="1" applyBorder="1" applyAlignment="1">
      <alignment horizontal="center" vertical="center"/>
    </xf>
    <xf numFmtId="10" fontId="0" fillId="25" borderId="32" xfId="7" applyNumberFormat="1" applyFont="1" applyFill="1" applyBorder="1" applyAlignment="1">
      <alignment horizontal="center" vertical="center"/>
    </xf>
    <xf numFmtId="10" fontId="0" fillId="25" borderId="4" xfId="7" applyNumberFormat="1" applyFont="1" applyFill="1" applyBorder="1" applyAlignment="1">
      <alignment horizontal="center" vertical="center"/>
    </xf>
    <xf numFmtId="10" fontId="0" fillId="25" borderId="3" xfId="7" applyNumberFormat="1" applyFont="1" applyFill="1" applyBorder="1" applyAlignment="1">
      <alignment horizontal="center" vertical="center"/>
    </xf>
    <xf numFmtId="0" fontId="3" fillId="0" borderId="7" xfId="0" applyFont="1" applyBorder="1" applyAlignment="1">
      <alignment horizontal="center" vertical="center" wrapText="1"/>
    </xf>
    <xf numFmtId="0" fontId="0" fillId="0" borderId="42" xfId="0" applyBorder="1" applyAlignment="1">
      <alignment horizontal="center" vertical="center"/>
    </xf>
    <xf numFmtId="14" fontId="0" fillId="25" borderId="32" xfId="0" applyNumberFormat="1" applyFill="1" applyBorder="1" applyAlignment="1">
      <alignment horizontal="center" vertical="center" wrapText="1"/>
    </xf>
    <xf numFmtId="14" fontId="0" fillId="25" borderId="3" xfId="0" applyNumberFormat="1" applyFill="1" applyBorder="1" applyAlignment="1">
      <alignment horizontal="center" vertical="center" wrapText="1"/>
    </xf>
    <xf numFmtId="14" fontId="0" fillId="25" borderId="32" xfId="0" applyNumberFormat="1" applyFill="1" applyBorder="1" applyAlignment="1">
      <alignment horizontal="center" vertical="center"/>
    </xf>
    <xf numFmtId="14" fontId="0" fillId="25" borderId="3" xfId="0" applyNumberFormat="1" applyFill="1" applyBorder="1" applyAlignment="1">
      <alignment horizontal="center" vertical="center"/>
    </xf>
    <xf numFmtId="14" fontId="0" fillId="25" borderId="4" xfId="0" applyNumberFormat="1" applyFill="1" applyBorder="1" applyAlignment="1">
      <alignment horizontal="center" vertical="center"/>
    </xf>
    <xf numFmtId="0" fontId="0" fillId="25" borderId="4" xfId="0" applyFill="1" applyBorder="1" applyAlignment="1">
      <alignment horizontal="center" vertical="center" wrapText="1"/>
    </xf>
    <xf numFmtId="0" fontId="0" fillId="25" borderId="3" xfId="0" applyFill="1" applyBorder="1" applyAlignment="1">
      <alignment horizontal="center" vertical="center" wrapText="1"/>
    </xf>
    <xf numFmtId="0" fontId="11" fillId="25" borderId="32" xfId="0" applyFont="1" applyFill="1" applyBorder="1" applyAlignment="1">
      <alignment horizontal="center" vertical="center" wrapText="1"/>
    </xf>
    <xf numFmtId="0" fontId="11" fillId="25" borderId="4" xfId="0" applyFont="1" applyFill="1" applyBorder="1" applyAlignment="1">
      <alignment horizontal="center" vertical="center" wrapText="1"/>
    </xf>
    <xf numFmtId="0" fontId="11" fillId="25" borderId="3" xfId="0" applyFont="1" applyFill="1" applyBorder="1" applyAlignment="1">
      <alignment horizontal="center" vertical="center" wrapText="1"/>
    </xf>
    <xf numFmtId="9" fontId="6" fillId="25" borderId="32" xfId="0" applyNumberFormat="1" applyFont="1" applyFill="1" applyBorder="1" applyAlignment="1">
      <alignment horizontal="center" vertical="center" wrapText="1"/>
    </xf>
    <xf numFmtId="9" fontId="6" fillId="25" borderId="4" xfId="0" applyNumberFormat="1" applyFont="1" applyFill="1" applyBorder="1" applyAlignment="1">
      <alignment horizontal="center" vertical="center" wrapText="1"/>
    </xf>
    <xf numFmtId="0" fontId="6" fillId="25" borderId="32" xfId="0" applyFont="1" applyFill="1" applyBorder="1" applyAlignment="1">
      <alignment horizontal="center" vertical="center"/>
    </xf>
    <xf numFmtId="0" fontId="6" fillId="25" borderId="4" xfId="0" applyFont="1" applyFill="1" applyBorder="1" applyAlignment="1">
      <alignment horizontal="center" vertical="center"/>
    </xf>
    <xf numFmtId="0" fontId="6" fillId="25" borderId="3" xfId="0" applyFont="1" applyFill="1" applyBorder="1" applyAlignment="1">
      <alignment horizontal="center" vertical="center"/>
    </xf>
    <xf numFmtId="1" fontId="0" fillId="25" borderId="4" xfId="0" applyNumberFormat="1" applyFill="1" applyBorder="1" applyAlignment="1">
      <alignment horizontal="center" vertical="center"/>
    </xf>
    <xf numFmtId="1" fontId="0" fillId="25" borderId="3" xfId="0" applyNumberFormat="1" applyFill="1" applyBorder="1" applyAlignment="1">
      <alignment horizontal="center" vertical="center"/>
    </xf>
    <xf numFmtId="0" fontId="6" fillId="25" borderId="32" xfId="0" applyFont="1" applyFill="1" applyBorder="1" applyAlignment="1">
      <alignment horizontal="center" vertical="center" wrapText="1"/>
    </xf>
    <xf numFmtId="0" fontId="6" fillId="25" borderId="4" xfId="0" applyFont="1" applyFill="1" applyBorder="1" applyAlignment="1">
      <alignment horizontal="center" vertical="center" wrapText="1"/>
    </xf>
    <xf numFmtId="0" fontId="6" fillId="25" borderId="3" xfId="0" applyFont="1" applyFill="1" applyBorder="1" applyAlignment="1">
      <alignment horizontal="center" vertical="center" wrapText="1"/>
    </xf>
    <xf numFmtId="9" fontId="8" fillId="25" borderId="1" xfId="7" applyFont="1" applyFill="1" applyBorder="1" applyAlignment="1">
      <alignment horizontal="center" vertical="center"/>
    </xf>
    <xf numFmtId="167" fontId="0" fillId="25" borderId="3" xfId="0" applyNumberFormat="1" applyFill="1" applyBorder="1" applyAlignment="1">
      <alignment horizontal="center" vertical="center"/>
    </xf>
    <xf numFmtId="0" fontId="0" fillId="0" borderId="41" xfId="0" applyBorder="1" applyAlignment="1">
      <alignment horizontal="left" vertical="center" wrapText="1"/>
    </xf>
    <xf numFmtId="0" fontId="0" fillId="0" borderId="42" xfId="0" applyBorder="1" applyAlignment="1">
      <alignment horizontal="left" vertical="center"/>
    </xf>
    <xf numFmtId="167" fontId="0" fillId="25" borderId="3" xfId="0" applyNumberFormat="1" applyFill="1" applyBorder="1" applyAlignment="1">
      <alignment horizontal="center" vertical="center" wrapText="1"/>
    </xf>
    <xf numFmtId="3" fontId="0" fillId="25" borderId="4" xfId="0" applyNumberFormat="1" applyFill="1" applyBorder="1" applyAlignment="1">
      <alignment horizontal="center" vertical="center"/>
    </xf>
    <xf numFmtId="3" fontId="0" fillId="25" borderId="3" xfId="0" applyNumberFormat="1" applyFill="1" applyBorder="1" applyAlignment="1">
      <alignment horizontal="center" vertical="center"/>
    </xf>
    <xf numFmtId="9" fontId="0" fillId="25" borderId="32" xfId="7" applyFont="1" applyFill="1" applyBorder="1" applyAlignment="1">
      <alignment horizontal="center" vertical="center" wrapText="1"/>
    </xf>
    <xf numFmtId="9" fontId="0" fillId="25" borderId="3" xfId="7" applyFont="1" applyFill="1" applyBorder="1" applyAlignment="1">
      <alignment horizontal="center" vertical="center" wrapText="1"/>
    </xf>
    <xf numFmtId="0" fontId="9" fillId="25" borderId="44" xfId="0" applyFont="1" applyFill="1" applyBorder="1" applyAlignment="1">
      <alignment horizontal="center" vertical="center" wrapText="1"/>
    </xf>
    <xf numFmtId="14" fontId="0" fillId="25" borderId="4" xfId="0" applyNumberFormat="1" applyFill="1" applyBorder="1" applyAlignment="1">
      <alignment horizontal="center" vertical="center" wrapText="1"/>
    </xf>
    <xf numFmtId="9" fontId="10" fillId="25" borderId="32" xfId="7" applyFont="1" applyFill="1" applyBorder="1" applyAlignment="1">
      <alignment horizontal="center" vertical="center" wrapText="1"/>
    </xf>
    <xf numFmtId="9" fontId="10" fillId="25" borderId="3" xfId="7" applyFont="1" applyFill="1" applyBorder="1" applyAlignment="1">
      <alignment horizontal="center" vertical="center" wrapText="1"/>
    </xf>
    <xf numFmtId="165" fontId="6" fillId="25" borderId="32" xfId="0" applyNumberFormat="1" applyFont="1" applyFill="1" applyBorder="1" applyAlignment="1">
      <alignment horizontal="center" vertical="center" wrapText="1"/>
    </xf>
    <xf numFmtId="165" fontId="6" fillId="25" borderId="3" xfId="0" applyNumberFormat="1" applyFont="1" applyFill="1" applyBorder="1" applyAlignment="1">
      <alignment horizontal="center" vertical="center" wrapText="1"/>
    </xf>
    <xf numFmtId="0" fontId="0" fillId="25" borderId="3" xfId="0" applyFill="1" applyBorder="1" applyAlignment="1">
      <alignment horizontal="center"/>
    </xf>
    <xf numFmtId="0" fontId="30" fillId="25" borderId="4" xfId="0" applyFont="1" applyFill="1" applyBorder="1" applyAlignment="1">
      <alignment horizontal="center" vertical="center" wrapText="1"/>
    </xf>
    <xf numFmtId="0" fontId="30" fillId="25" borderId="3" xfId="0" applyFont="1" applyFill="1" applyBorder="1" applyAlignment="1">
      <alignment horizontal="center" vertical="center" wrapText="1"/>
    </xf>
    <xf numFmtId="9" fontId="6" fillId="25" borderId="32" xfId="0" applyNumberFormat="1" applyFont="1" applyFill="1" applyBorder="1" applyAlignment="1">
      <alignment horizontal="center" vertical="center"/>
    </xf>
    <xf numFmtId="9" fontId="6" fillId="25" borderId="3" xfId="0" applyNumberFormat="1" applyFont="1" applyFill="1" applyBorder="1" applyAlignment="1">
      <alignment horizontal="center" vertical="center"/>
    </xf>
    <xf numFmtId="9" fontId="6" fillId="25" borderId="4" xfId="0" applyNumberFormat="1" applyFont="1" applyFill="1" applyBorder="1" applyAlignment="1">
      <alignment horizontal="center" vertical="center"/>
    </xf>
    <xf numFmtId="0" fontId="9" fillId="25" borderId="32" xfId="0" applyFont="1" applyFill="1" applyBorder="1" applyAlignment="1">
      <alignment horizontal="center" vertical="center" wrapText="1"/>
    </xf>
    <xf numFmtId="0" fontId="9" fillId="25" borderId="4" xfId="0" applyFont="1" applyFill="1" applyBorder="1" applyAlignment="1">
      <alignment horizontal="center" vertical="center" wrapText="1"/>
    </xf>
    <xf numFmtId="0" fontId="9" fillId="25" borderId="3" xfId="0" applyFont="1" applyFill="1" applyBorder="1" applyAlignment="1">
      <alignment horizontal="center" vertical="center" wrapText="1"/>
    </xf>
    <xf numFmtId="9" fontId="10" fillId="25" borderId="4" xfId="7" applyFont="1" applyFill="1" applyBorder="1" applyAlignment="1">
      <alignment horizontal="center" vertical="center" wrapText="1"/>
    </xf>
    <xf numFmtId="165" fontId="6" fillId="25" borderId="4" xfId="0" applyNumberFormat="1" applyFont="1" applyFill="1" applyBorder="1" applyAlignment="1">
      <alignment horizontal="center" vertical="center" wrapText="1"/>
    </xf>
    <xf numFmtId="166" fontId="0" fillId="25" borderId="32" xfId="5" applyNumberFormat="1" applyFont="1" applyFill="1" applyBorder="1" applyAlignment="1">
      <alignment horizontal="center" vertical="center"/>
    </xf>
    <xf numFmtId="166" fontId="0" fillId="25" borderId="4" xfId="5" applyNumberFormat="1" applyFont="1" applyFill="1" applyBorder="1" applyAlignment="1">
      <alignment horizontal="center" vertical="center"/>
    </xf>
    <xf numFmtId="166" fontId="0" fillId="25" borderId="3" xfId="5" applyNumberFormat="1" applyFont="1" applyFill="1" applyBorder="1" applyAlignment="1">
      <alignment horizontal="center" vertical="center"/>
    </xf>
    <xf numFmtId="10" fontId="8" fillId="25" borderId="3" xfId="7" applyNumberFormat="1" applyFont="1" applyFill="1" applyBorder="1" applyAlignment="1">
      <alignment horizontal="center" vertical="center"/>
    </xf>
    <xf numFmtId="0" fontId="30" fillId="25" borderId="44" xfId="0" applyFont="1" applyFill="1" applyBorder="1" applyAlignment="1">
      <alignment horizontal="center" vertical="center" wrapText="1"/>
    </xf>
    <xf numFmtId="0" fontId="8" fillId="25" borderId="3" xfId="0" applyFont="1" applyFill="1" applyBorder="1" applyAlignment="1">
      <alignment horizontal="center" vertical="center"/>
    </xf>
    <xf numFmtId="0" fontId="6" fillId="25" borderId="10" xfId="0" applyFont="1" applyFill="1" applyBorder="1" applyAlignment="1">
      <alignment horizontal="center" vertical="center" wrapText="1"/>
    </xf>
    <xf numFmtId="0" fontId="6" fillId="25" borderId="43" xfId="0" applyFont="1" applyFill="1" applyBorder="1" applyAlignment="1">
      <alignment horizontal="center" vertical="center" wrapText="1"/>
    </xf>
    <xf numFmtId="0" fontId="6" fillId="25" borderId="44" xfId="0" applyFont="1" applyFill="1" applyBorder="1" applyAlignment="1">
      <alignment horizontal="center" vertical="center" wrapText="1"/>
    </xf>
    <xf numFmtId="1" fontId="6" fillId="25" borderId="3" xfId="0" applyNumberFormat="1" applyFont="1" applyFill="1" applyBorder="1" applyAlignment="1">
      <alignment horizontal="center" vertical="center" wrapText="1"/>
    </xf>
    <xf numFmtId="9" fontId="8" fillId="25" borderId="32" xfId="0" applyNumberFormat="1" applyFont="1" applyFill="1" applyBorder="1" applyAlignment="1">
      <alignment horizontal="center" vertical="center"/>
    </xf>
    <xf numFmtId="0" fontId="0" fillId="25" borderId="4" xfId="0" applyFill="1" applyBorder="1" applyAlignment="1">
      <alignment horizontal="center"/>
    </xf>
    <xf numFmtId="0" fontId="37" fillId="25" borderId="4" xfId="0" applyFont="1" applyFill="1" applyBorder="1" applyAlignment="1">
      <alignment horizontal="center" wrapText="1"/>
    </xf>
    <xf numFmtId="0" fontId="0" fillId="0" borderId="4" xfId="0" applyBorder="1" applyAlignment="1">
      <alignment horizontal="left" vertical="center" wrapText="1"/>
    </xf>
    <xf numFmtId="173" fontId="6" fillId="14" borderId="4" xfId="0" applyNumberFormat="1" applyFont="1" applyFill="1" applyBorder="1" applyAlignment="1">
      <alignment horizontal="center" vertical="center"/>
    </xf>
    <xf numFmtId="0" fontId="0" fillId="10" borderId="3" xfId="0" applyFill="1" applyBorder="1" applyAlignment="1">
      <alignment horizontal="center" vertical="center" wrapText="1"/>
    </xf>
    <xf numFmtId="0" fontId="0" fillId="13" borderId="3" xfId="0" applyFill="1" applyBorder="1" applyAlignment="1">
      <alignment horizontal="center" vertical="center"/>
    </xf>
    <xf numFmtId="0" fontId="0" fillId="0" borderId="7" xfId="0" applyBorder="1" applyAlignment="1">
      <alignment horizontal="left" vertical="top"/>
    </xf>
    <xf numFmtId="0" fontId="0" fillId="13" borderId="3" xfId="0" applyFill="1" applyBorder="1" applyAlignment="1">
      <alignment horizontal="center" vertical="center" wrapText="1"/>
    </xf>
    <xf numFmtId="0" fontId="0" fillId="13" borderId="3" xfId="0" applyFill="1" applyBorder="1" applyAlignment="1">
      <alignment horizontal="left" vertical="center" wrapText="1"/>
    </xf>
    <xf numFmtId="1" fontId="0" fillId="8" borderId="32" xfId="5" applyNumberFormat="1" applyFont="1" applyFill="1" applyBorder="1" applyAlignment="1">
      <alignment horizontal="center" vertical="center"/>
    </xf>
    <xf numFmtId="1" fontId="0" fillId="11" borderId="4" xfId="0" applyNumberFormat="1" applyFill="1" applyBorder="1" applyAlignment="1">
      <alignment horizontal="center" vertical="center" wrapText="1"/>
    </xf>
    <xf numFmtId="170" fontId="11" fillId="10" borderId="3" xfId="5" applyNumberFormat="1" applyFont="1" applyFill="1" applyBorder="1" applyAlignment="1">
      <alignment horizontal="center" vertical="center"/>
    </xf>
    <xf numFmtId="166" fontId="0" fillId="10" borderId="3" xfId="5" applyNumberFormat="1" applyFont="1" applyFill="1" applyBorder="1" applyAlignment="1">
      <alignment horizontal="center"/>
    </xf>
    <xf numFmtId="0" fontId="0" fillId="12" borderId="32" xfId="0" applyFill="1" applyBorder="1" applyAlignment="1">
      <alignment horizontal="center" vertical="center"/>
    </xf>
    <xf numFmtId="0" fontId="0" fillId="12" borderId="4" xfId="0" applyFill="1" applyBorder="1" applyAlignment="1">
      <alignment horizontal="center" vertical="center"/>
    </xf>
    <xf numFmtId="0" fontId="0" fillId="0" borderId="42" xfId="0" applyBorder="1" applyAlignment="1">
      <alignment horizontal="left" vertical="top"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0" fillId="7" borderId="32" xfId="0" applyFill="1" applyBorder="1" applyAlignment="1">
      <alignment horizontal="center" vertical="center"/>
    </xf>
    <xf numFmtId="0" fontId="0" fillId="7" borderId="4" xfId="0" applyFill="1" applyBorder="1" applyAlignment="1">
      <alignment horizontal="center" vertical="center"/>
    </xf>
    <xf numFmtId="0" fontId="0" fillId="8" borderId="32" xfId="0" applyFill="1" applyBorder="1" applyAlignment="1">
      <alignment horizontal="center" vertical="center"/>
    </xf>
    <xf numFmtId="0" fontId="0" fillId="8" borderId="4" xfId="0" applyFill="1" applyBorder="1" applyAlignment="1">
      <alignment horizontal="center" vertical="center"/>
    </xf>
    <xf numFmtId="0" fontId="0" fillId="8" borderId="3" xfId="0" applyFill="1" applyBorder="1" applyAlignment="1">
      <alignment horizontal="center" vertical="center"/>
    </xf>
    <xf numFmtId="0" fontId="0" fillId="9" borderId="4" xfId="0" applyFill="1" applyBorder="1" applyAlignment="1">
      <alignment horizontal="center" vertical="center"/>
    </xf>
    <xf numFmtId="0" fontId="0" fillId="9" borderId="3" xfId="0" applyFill="1" applyBorder="1" applyAlignment="1">
      <alignment horizontal="center" vertical="center"/>
    </xf>
    <xf numFmtId="172" fontId="0" fillId="11" borderId="32" xfId="0" applyNumberFormat="1" applyFill="1" applyBorder="1" applyAlignment="1">
      <alignment horizontal="center" vertical="center" wrapText="1"/>
    </xf>
    <xf numFmtId="172" fontId="0" fillId="11" borderId="4" xfId="0" applyNumberFormat="1" applyFill="1" applyBorder="1" applyAlignment="1">
      <alignment horizontal="center" vertical="center" wrapText="1"/>
    </xf>
    <xf numFmtId="172" fontId="0" fillId="12" borderId="4" xfId="0" applyNumberFormat="1" applyFill="1" applyBorder="1" applyAlignment="1">
      <alignment horizontal="center" vertical="center"/>
    </xf>
    <xf numFmtId="1" fontId="0" fillId="8" borderId="32" xfId="0" applyNumberFormat="1" applyFill="1" applyBorder="1" applyAlignment="1">
      <alignment horizontal="center" vertical="center"/>
    </xf>
    <xf numFmtId="0" fontId="8" fillId="8" borderId="32" xfId="0" applyFont="1" applyFill="1" applyBorder="1" applyAlignment="1">
      <alignment horizontal="center" vertical="center"/>
    </xf>
    <xf numFmtId="0" fontId="0" fillId="12" borderId="32" xfId="0" applyFill="1" applyBorder="1" applyAlignment="1">
      <alignment horizontal="center" vertical="center" wrapText="1"/>
    </xf>
    <xf numFmtId="0" fontId="0" fillId="12" borderId="4" xfId="0" applyFill="1" applyBorder="1" applyAlignment="1">
      <alignment horizontal="center" vertical="center" wrapText="1"/>
    </xf>
    <xf numFmtId="0" fontId="0" fillId="12" borderId="3" xfId="0" applyFill="1" applyBorder="1" applyAlignment="1">
      <alignment horizontal="center" vertical="center" wrapText="1"/>
    </xf>
    <xf numFmtId="170" fontId="0" fillId="8" borderId="3" xfId="0" applyNumberFormat="1" applyFill="1" applyBorder="1" applyAlignment="1">
      <alignment horizontal="center" vertical="center"/>
    </xf>
    <xf numFmtId="0" fontId="0" fillId="10" borderId="3" xfId="0" applyFill="1" applyBorder="1" applyAlignment="1">
      <alignment horizontal="center" vertical="center"/>
    </xf>
    <xf numFmtId="0" fontId="0" fillId="0" borderId="1" xfId="0" applyBorder="1" applyAlignment="1">
      <alignment vertical="top" wrapText="1"/>
    </xf>
    <xf numFmtId="0" fontId="0" fillId="14" borderId="32" xfId="0" applyFill="1" applyBorder="1" applyAlignment="1">
      <alignment horizontal="center" vertical="center"/>
    </xf>
    <xf numFmtId="0" fontId="0" fillId="14" borderId="4" xfId="0" applyFill="1" applyBorder="1" applyAlignment="1">
      <alignment horizontal="center" vertical="center"/>
    </xf>
    <xf numFmtId="172" fontId="0" fillId="13" borderId="4" xfId="0" applyNumberFormat="1" applyFill="1" applyBorder="1" applyAlignment="1">
      <alignment horizontal="center" vertical="center" wrapText="1"/>
    </xf>
    <xf numFmtId="172" fontId="0" fillId="13" borderId="3" xfId="0" applyNumberFormat="1" applyFill="1" applyBorder="1" applyAlignment="1">
      <alignment horizontal="center" vertical="center" wrapText="1"/>
    </xf>
    <xf numFmtId="44" fontId="0" fillId="14" borderId="4" xfId="5" applyFont="1" applyFill="1" applyBorder="1" applyAlignment="1">
      <alignment horizontal="center" vertical="center"/>
    </xf>
    <xf numFmtId="0" fontId="0" fillId="11" borderId="4" xfId="0" applyFill="1" applyBorder="1" applyAlignment="1">
      <alignment horizontal="center" vertical="center" wrapText="1"/>
    </xf>
    <xf numFmtId="9" fontId="0" fillId="15" borderId="32" xfId="7"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0" fillId="8" borderId="32" xfId="0" applyFill="1" applyBorder="1" applyAlignment="1">
      <alignment horizontal="center" vertical="center" wrapText="1"/>
    </xf>
    <xf numFmtId="0" fontId="0" fillId="8" borderId="4" xfId="0" applyFill="1" applyBorder="1" applyAlignment="1">
      <alignment horizontal="center" vertical="center" wrapText="1"/>
    </xf>
    <xf numFmtId="167" fontId="0" fillId="10" borderId="3" xfId="0" applyNumberFormat="1" applyFill="1" applyBorder="1" applyAlignment="1">
      <alignment horizontal="center" vertical="center" wrapText="1"/>
    </xf>
    <xf numFmtId="0" fontId="0" fillId="14" borderId="32" xfId="0" applyFill="1" applyBorder="1" applyAlignment="1">
      <alignment horizontal="center" vertical="center" wrapText="1"/>
    </xf>
    <xf numFmtId="0" fontId="0" fillId="14" borderId="4" xfId="0" applyFill="1" applyBorder="1" applyAlignment="1">
      <alignment horizontal="center" vertical="center" wrapText="1"/>
    </xf>
    <xf numFmtId="0" fontId="11" fillId="14" borderId="4" xfId="0" applyFont="1" applyFill="1" applyBorder="1" applyAlignment="1">
      <alignment horizontal="center" vertical="center" wrapText="1"/>
    </xf>
    <xf numFmtId="10" fontId="0" fillId="8" borderId="4" xfId="0" applyNumberFormat="1" applyFill="1" applyBorder="1" applyAlignment="1">
      <alignment horizontal="center" vertical="center"/>
    </xf>
    <xf numFmtId="10" fontId="0" fillId="11" borderId="4" xfId="0" applyNumberFormat="1" applyFill="1" applyBorder="1" applyAlignment="1">
      <alignment horizontal="center" vertical="center"/>
    </xf>
    <xf numFmtId="10" fontId="0" fillId="14" borderId="4" xfId="0" applyNumberFormat="1" applyFill="1" applyBorder="1" applyAlignment="1">
      <alignment horizontal="center" vertical="center"/>
    </xf>
    <xf numFmtId="0" fontId="0" fillId="8" borderId="32" xfId="0" applyFill="1" applyBorder="1" applyAlignment="1">
      <alignment vertical="center" wrapText="1"/>
    </xf>
    <xf numFmtId="0" fontId="29" fillId="14" borderId="4" xfId="0" applyFont="1" applyFill="1" applyBorder="1" applyAlignment="1">
      <alignment horizontal="center" vertical="center" wrapText="1"/>
    </xf>
    <xf numFmtId="9" fontId="0" fillId="8" borderId="4" xfId="0" applyNumberFormat="1" applyFill="1" applyBorder="1" applyAlignment="1">
      <alignment horizontal="center" vertical="center"/>
    </xf>
    <xf numFmtId="9" fontId="0" fillId="11" borderId="4" xfId="0" applyNumberFormat="1" applyFill="1" applyBorder="1" applyAlignment="1">
      <alignment horizontal="center" vertical="center"/>
    </xf>
    <xf numFmtId="9" fontId="0" fillId="14" borderId="4" xfId="0" applyNumberFormat="1" applyFill="1" applyBorder="1" applyAlignment="1">
      <alignment horizontal="center" vertical="center"/>
    </xf>
    <xf numFmtId="0" fontId="32" fillId="8" borderId="32" xfId="0" applyFont="1" applyFill="1" applyBorder="1" applyAlignment="1">
      <alignment horizontal="center" vertical="center" wrapText="1"/>
    </xf>
    <xf numFmtId="0" fontId="0" fillId="7" borderId="32" xfId="0" applyFill="1" applyBorder="1" applyAlignment="1">
      <alignment horizontal="center" vertical="center" wrapText="1"/>
    </xf>
    <xf numFmtId="0" fontId="0" fillId="11" borderId="4" xfId="0" applyFill="1" applyBorder="1" applyAlignment="1">
      <alignment horizontal="center" vertical="center"/>
    </xf>
    <xf numFmtId="0" fontId="9" fillId="13" borderId="3" xfId="0" applyFont="1" applyFill="1" applyBorder="1" applyAlignment="1">
      <alignment horizontal="center" vertical="center" wrapText="1"/>
    </xf>
    <xf numFmtId="165" fontId="6" fillId="13" borderId="3" xfId="0" applyNumberFormat="1"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3" xfId="0" applyFont="1" applyFill="1" applyBorder="1" applyAlignment="1">
      <alignment horizontal="center" vertical="center" wrapText="1"/>
    </xf>
    <xf numFmtId="1" fontId="0" fillId="10" borderId="3" xfId="0" applyNumberFormat="1" applyFill="1" applyBorder="1" applyAlignment="1">
      <alignment horizontal="center" vertical="center" wrapText="1"/>
    </xf>
    <xf numFmtId="0" fontId="10" fillId="10" borderId="3" xfId="0" applyFont="1" applyFill="1" applyBorder="1" applyAlignment="1">
      <alignment horizontal="center" vertical="center" wrapText="1"/>
    </xf>
    <xf numFmtId="165" fontId="6" fillId="10" borderId="3" xfId="0" applyNumberFormat="1" applyFont="1" applyFill="1" applyBorder="1" applyAlignment="1">
      <alignment horizontal="center" vertical="center" wrapText="1"/>
    </xf>
    <xf numFmtId="0" fontId="11" fillId="10"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0" fillId="7" borderId="4" xfId="0" applyFont="1" applyFill="1" applyBorder="1" applyAlignment="1">
      <alignment horizontal="center" vertical="center" wrapText="1"/>
    </xf>
    <xf numFmtId="165" fontId="6" fillId="7" borderId="4" xfId="0" applyNumberFormat="1" applyFont="1" applyFill="1" applyBorder="1" applyAlignment="1">
      <alignment horizontal="center" vertical="center" wrapText="1"/>
    </xf>
    <xf numFmtId="165" fontId="6" fillId="9" borderId="4" xfId="0" applyNumberFormat="1"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165" fontId="6" fillId="8" borderId="32" xfId="0" applyNumberFormat="1" applyFont="1" applyFill="1" applyBorder="1" applyAlignment="1">
      <alignment horizontal="center" vertical="center" wrapText="1"/>
    </xf>
    <xf numFmtId="165" fontId="6" fillId="8" borderId="4" xfId="0" applyNumberFormat="1" applyFont="1" applyFill="1" applyBorder="1" applyAlignment="1">
      <alignment horizontal="center" vertical="center" wrapText="1"/>
    </xf>
    <xf numFmtId="165" fontId="6" fillId="8" borderId="3" xfId="0" applyNumberFormat="1" applyFont="1" applyFill="1" applyBorder="1" applyAlignment="1">
      <alignment horizontal="center" vertical="center" wrapText="1"/>
    </xf>
    <xf numFmtId="0" fontId="10" fillId="9" borderId="4" xfId="0" applyFont="1" applyFill="1" applyBorder="1" applyAlignment="1">
      <alignment horizontal="center" vertical="center" wrapText="1"/>
    </xf>
    <xf numFmtId="0" fontId="9" fillId="9" borderId="4" xfId="0" applyFont="1" applyFill="1" applyBorder="1" applyAlignment="1">
      <alignment horizontal="center" vertical="center" wrapText="1"/>
    </xf>
    <xf numFmtId="166" fontId="0" fillId="12" borderId="4" xfId="5" applyNumberFormat="1" applyFont="1" applyFill="1" applyBorder="1" applyAlignment="1">
      <alignment horizontal="center" vertical="center"/>
    </xf>
    <xf numFmtId="172" fontId="0" fillId="12" borderId="4" xfId="0" applyNumberFormat="1" applyFill="1" applyBorder="1" applyAlignment="1">
      <alignment horizontal="center" vertical="center" wrapText="1"/>
    </xf>
    <xf numFmtId="10" fontId="0" fillId="13" borderId="3" xfId="0" applyNumberFormat="1" applyFill="1" applyBorder="1" applyAlignment="1">
      <alignment horizontal="center" vertical="center" wrapText="1"/>
    </xf>
    <xf numFmtId="44" fontId="0" fillId="13" borderId="4" xfId="0" applyNumberFormat="1" applyFill="1" applyBorder="1" applyAlignment="1">
      <alignment horizontal="center" vertical="center"/>
    </xf>
    <xf numFmtId="166" fontId="0" fillId="11" borderId="4" xfId="5" applyNumberFormat="1" applyFont="1" applyFill="1" applyBorder="1" applyAlignment="1">
      <alignment vertical="center"/>
    </xf>
    <xf numFmtId="9" fontId="6" fillId="14" borderId="4" xfId="7" applyFont="1" applyFill="1" applyBorder="1" applyAlignment="1">
      <alignment horizontal="center" vertical="center"/>
    </xf>
    <xf numFmtId="165" fontId="6" fillId="14" borderId="4" xfId="0" applyNumberFormat="1" applyFont="1" applyFill="1" applyBorder="1" applyAlignment="1">
      <alignment horizontal="center" vertical="center" wrapText="1"/>
    </xf>
    <xf numFmtId="165" fontId="6" fillId="6" borderId="4" xfId="0"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164" fontId="11" fillId="10" borderId="32" xfId="0" applyNumberFormat="1" applyFont="1" applyFill="1" applyBorder="1" applyAlignment="1">
      <alignment horizontal="center" vertical="center"/>
    </xf>
    <xf numFmtId="164" fontId="11" fillId="10" borderId="3" xfId="0" applyNumberFormat="1" applyFont="1" applyFill="1" applyBorder="1" applyAlignment="1">
      <alignment horizontal="center" vertical="center"/>
    </xf>
    <xf numFmtId="166" fontId="0" fillId="10" borderId="3" xfId="5" applyNumberFormat="1" applyFont="1" applyFill="1" applyBorder="1" applyAlignment="1">
      <alignment horizontal="center" vertical="center"/>
    </xf>
    <xf numFmtId="0" fontId="11" fillId="6"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9" fillId="11" borderId="32"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10" fillId="11" borderId="4" xfId="0" applyFont="1" applyFill="1" applyBorder="1" applyAlignment="1">
      <alignment horizontal="center" vertical="center" wrapText="1"/>
    </xf>
    <xf numFmtId="165" fontId="6" fillId="11" borderId="32" xfId="0" applyNumberFormat="1" applyFont="1" applyFill="1" applyBorder="1" applyAlignment="1">
      <alignment horizontal="center" vertical="center" wrapText="1"/>
    </xf>
    <xf numFmtId="165" fontId="6" fillId="11" borderId="4" xfId="0" applyNumberFormat="1"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0" fillId="0" borderId="7" xfId="0" applyBorder="1" applyAlignment="1">
      <alignment horizontal="left" vertical="top" wrapText="1"/>
    </xf>
    <xf numFmtId="0" fontId="9" fillId="10" borderId="3" xfId="0" applyFont="1" applyFill="1" applyBorder="1" applyAlignment="1">
      <alignment horizontal="center" vertical="center" wrapText="1"/>
    </xf>
    <xf numFmtId="0" fontId="0" fillId="14" borderId="43" xfId="0" applyFill="1" applyBorder="1" applyAlignment="1">
      <alignment horizontal="center" vertical="center" wrapText="1"/>
    </xf>
    <xf numFmtId="165" fontId="6" fillId="14" borderId="4" xfId="0" applyNumberFormat="1" applyFont="1" applyFill="1" applyBorder="1" applyAlignment="1">
      <alignment horizontal="center" vertical="center"/>
    </xf>
    <xf numFmtId="0" fontId="34" fillId="20" borderId="32" xfId="0" applyFont="1" applyFill="1" applyBorder="1" applyAlignment="1">
      <alignment horizontal="left" vertical="center" wrapText="1"/>
    </xf>
    <xf numFmtId="0" fontId="0" fillId="20" borderId="4" xfId="0" applyFill="1" applyBorder="1" applyAlignment="1">
      <alignment horizontal="left" vertical="center" wrapText="1"/>
    </xf>
    <xf numFmtId="0" fontId="0" fillId="0" borderId="41" xfId="0" applyBorder="1" applyAlignment="1">
      <alignment vertical="top" wrapText="1"/>
    </xf>
    <xf numFmtId="0" fontId="0" fillId="0" borderId="42" xfId="0" applyBorder="1" applyAlignment="1">
      <alignment vertical="top" wrapText="1"/>
    </xf>
    <xf numFmtId="0" fontId="63" fillId="18" borderId="1" xfId="0" applyFont="1" applyFill="1" applyBorder="1" applyAlignment="1">
      <alignment horizontal="center" vertical="center" wrapText="1"/>
    </xf>
    <xf numFmtId="0" fontId="3" fillId="0" borderId="41" xfId="0" applyFont="1" applyBorder="1" applyAlignment="1">
      <alignment horizontal="center" vertical="center" wrapText="1"/>
    </xf>
    <xf numFmtId="0" fontId="0" fillId="25" borderId="41" xfId="0" applyFill="1" applyBorder="1"/>
    <xf numFmtId="10" fontId="0" fillId="18" borderId="1" xfId="7" applyNumberFormat="1" applyFont="1" applyFill="1" applyBorder="1" applyAlignment="1">
      <alignment horizontal="center" vertical="center" wrapText="1"/>
    </xf>
    <xf numFmtId="10" fontId="6" fillId="25" borderId="0" xfId="0" applyNumberFormat="1" applyFont="1" applyFill="1" applyAlignment="1">
      <alignment horizontal="center" vertical="center"/>
    </xf>
    <xf numFmtId="0" fontId="0" fillId="25" borderId="32" xfId="0" applyFill="1" applyBorder="1"/>
    <xf numFmtId="9" fontId="6" fillId="25" borderId="0" xfId="0" applyNumberFormat="1" applyFont="1" applyFill="1" applyAlignment="1">
      <alignment horizontal="center" vertical="center"/>
    </xf>
    <xf numFmtId="0" fontId="0" fillId="25" borderId="32" xfId="0" applyFill="1" applyBorder="1" applyAlignment="1">
      <alignment vertical="center" wrapText="1"/>
    </xf>
    <xf numFmtId="10" fontId="61" fillId="20" borderId="3" xfId="7" applyNumberFormat="1" applyFont="1" applyFill="1" applyBorder="1" applyAlignment="1">
      <alignment horizontal="center" vertical="center"/>
    </xf>
    <xf numFmtId="10" fontId="61" fillId="20" borderId="1" xfId="7" applyNumberFormat="1" applyFont="1" applyFill="1" applyBorder="1" applyAlignment="1">
      <alignment horizontal="center" vertical="center"/>
    </xf>
    <xf numFmtId="10" fontId="61" fillId="20" borderId="32" xfId="7" applyNumberFormat="1" applyFont="1" applyFill="1" applyBorder="1" applyAlignment="1">
      <alignment horizontal="center" vertical="center"/>
    </xf>
    <xf numFmtId="9" fontId="61" fillId="0" borderId="0" xfId="7" applyFont="1" applyAlignment="1">
      <alignment horizontal="center" vertical="center"/>
    </xf>
    <xf numFmtId="10" fontId="0" fillId="0" borderId="0" xfId="7" applyNumberFormat="1" applyFont="1"/>
    <xf numFmtId="10" fontId="0" fillId="25" borderId="32" xfId="7" applyNumberFormat="1" applyFont="1" applyFill="1" applyBorder="1" applyAlignment="1">
      <alignment horizontal="center" vertical="center" wrapText="1"/>
    </xf>
    <xf numFmtId="10" fontId="0" fillId="0" borderId="0" xfId="7" applyNumberFormat="1" applyFont="1" applyAlignment="1">
      <alignment horizontal="center"/>
    </xf>
    <xf numFmtId="0" fontId="30" fillId="25" borderId="32" xfId="0" applyFont="1" applyFill="1" applyBorder="1" applyAlignment="1">
      <alignment vertical="center" wrapText="1"/>
    </xf>
    <xf numFmtId="0" fontId="6" fillId="25" borderId="32" xfId="0" applyFont="1" applyFill="1" applyBorder="1" applyAlignment="1">
      <alignment horizontal="left" vertical="center" wrapText="1"/>
    </xf>
    <xf numFmtId="174" fontId="0" fillId="25" borderId="32" xfId="7" applyNumberFormat="1" applyFont="1" applyFill="1" applyBorder="1" applyAlignment="1">
      <alignment horizontal="center" vertical="center"/>
    </xf>
    <xf numFmtId="0" fontId="28" fillId="25" borderId="32" xfId="0" applyFont="1" applyFill="1" applyBorder="1" applyAlignment="1">
      <alignment vertical="center" wrapText="1"/>
    </xf>
    <xf numFmtId="0" fontId="37" fillId="25" borderId="32" xfId="0" applyFont="1" applyFill="1" applyBorder="1" applyAlignment="1">
      <alignment wrapText="1"/>
    </xf>
    <xf numFmtId="0" fontId="0" fillId="0" borderId="41" xfId="0" applyBorder="1"/>
    <xf numFmtId="9" fontId="0" fillId="25" borderId="32" xfId="0" applyNumberFormat="1" applyFill="1" applyBorder="1" applyAlignment="1">
      <alignment horizontal="center" vertical="center" wrapText="1"/>
    </xf>
    <xf numFmtId="0" fontId="0" fillId="25" borderId="32" xfId="0" applyFill="1" applyBorder="1" applyAlignment="1">
      <alignment horizontal="center" wrapText="1"/>
    </xf>
    <xf numFmtId="0" fontId="30" fillId="25" borderId="32" xfId="0" applyFont="1" applyFill="1" applyBorder="1" applyAlignment="1">
      <alignment horizontal="left" vertical="center" wrapText="1"/>
    </xf>
    <xf numFmtId="166" fontId="0" fillId="25" borderId="4" xfId="5" applyNumberFormat="1" applyFont="1" applyFill="1" applyBorder="1" applyAlignment="1">
      <alignment horizontal="center" vertical="center" wrapText="1"/>
    </xf>
    <xf numFmtId="9" fontId="0" fillId="25" borderId="4" xfId="7" applyFont="1" applyFill="1" applyBorder="1" applyAlignment="1">
      <alignment horizontal="center" vertical="center"/>
    </xf>
    <xf numFmtId="10" fontId="8" fillId="25" borderId="4" xfId="0" applyNumberFormat="1" applyFont="1" applyFill="1" applyBorder="1" applyAlignment="1">
      <alignment horizontal="center" vertical="center"/>
    </xf>
    <xf numFmtId="0" fontId="28" fillId="25" borderId="4" xfId="0" applyFont="1" applyFill="1" applyBorder="1" applyAlignment="1">
      <alignment vertical="center" wrapText="1"/>
    </xf>
    <xf numFmtId="0" fontId="28" fillId="25" borderId="3" xfId="0" applyFont="1" applyFill="1" applyBorder="1" applyAlignment="1">
      <alignment vertical="center" wrapText="1"/>
    </xf>
    <xf numFmtId="9" fontId="0" fillId="25" borderId="0" xfId="7" applyFont="1" applyFill="1" applyBorder="1" applyAlignment="1">
      <alignment horizontal="center" vertical="center"/>
    </xf>
    <xf numFmtId="10" fontId="61" fillId="20" borderId="1" xfId="7" applyNumberFormat="1" applyFont="1" applyFill="1" applyBorder="1" applyAlignment="1">
      <alignment horizontal="center" vertical="center" wrapText="1"/>
    </xf>
    <xf numFmtId="10" fontId="61" fillId="20" borderId="32" xfId="7" applyNumberFormat="1" applyFont="1" applyFill="1" applyBorder="1" applyAlignment="1">
      <alignment horizontal="center" vertical="center" wrapText="1"/>
    </xf>
    <xf numFmtId="10" fontId="61" fillId="20" borderId="3" xfId="7" applyNumberFormat="1" applyFont="1" applyFill="1" applyBorder="1" applyAlignment="1">
      <alignment horizontal="center" vertical="center" wrapText="1"/>
    </xf>
    <xf numFmtId="10" fontId="61" fillId="0" borderId="0" xfId="7" applyNumberFormat="1" applyFont="1" applyAlignment="1">
      <alignment horizontal="center" vertical="center"/>
    </xf>
    <xf numFmtId="10" fontId="61" fillId="20" borderId="4" xfId="7" applyNumberFormat="1" applyFont="1" applyFill="1" applyBorder="1" applyAlignment="1">
      <alignment horizontal="center" vertical="center" wrapText="1"/>
    </xf>
    <xf numFmtId="0" fontId="67" fillId="20" borderId="1" xfId="0" applyFont="1" applyFill="1" applyBorder="1"/>
    <xf numFmtId="10" fontId="61" fillId="20" borderId="0" xfId="7" applyNumberFormat="1" applyFont="1" applyFill="1" applyAlignment="1">
      <alignment horizontal="center"/>
    </xf>
    <xf numFmtId="44" fontId="23" fillId="20" borderId="1" xfId="5" applyFont="1" applyFill="1" applyBorder="1" applyAlignment="1">
      <alignment horizontal="left" vertical="center" wrapText="1"/>
    </xf>
    <xf numFmtId="44" fontId="68" fillId="20" borderId="1" xfId="5" applyFont="1" applyFill="1" applyBorder="1" applyAlignment="1">
      <alignment horizontal="left" vertical="center" wrapText="1"/>
    </xf>
    <xf numFmtId="9" fontId="61" fillId="20" borderId="1" xfId="7" applyFont="1" applyFill="1" applyBorder="1" applyAlignment="1">
      <alignment horizontal="center" vertical="center" wrapText="1"/>
    </xf>
    <xf numFmtId="10" fontId="0" fillId="20" borderId="1" xfId="7" applyNumberFormat="1" applyFont="1" applyFill="1" applyBorder="1" applyAlignment="1">
      <alignment horizontal="center" vertical="center"/>
    </xf>
    <xf numFmtId="9" fontId="61" fillId="20" borderId="1" xfId="7" applyFont="1" applyFill="1" applyBorder="1" applyAlignment="1">
      <alignment horizontal="center" vertical="center"/>
    </xf>
    <xf numFmtId="44" fontId="67" fillId="20" borderId="0" xfId="0" applyNumberFormat="1" applyFont="1" applyFill="1"/>
    <xf numFmtId="10" fontId="67" fillId="20" borderId="0" xfId="7" applyNumberFormat="1" applyFont="1" applyFill="1"/>
    <xf numFmtId="9" fontId="0" fillId="6" borderId="1" xfId="7" applyFont="1" applyFill="1" applyBorder="1" applyAlignment="1">
      <alignment horizontal="center" vertical="center" wrapText="1"/>
    </xf>
    <xf numFmtId="10" fontId="0" fillId="6" borderId="1" xfId="7" applyNumberFormat="1" applyFont="1" applyFill="1" applyBorder="1" applyAlignment="1">
      <alignment horizontal="center" vertical="center" wrapText="1"/>
    </xf>
    <xf numFmtId="9" fontId="0" fillId="6" borderId="32" xfId="7" applyFont="1" applyFill="1" applyBorder="1" applyAlignment="1">
      <alignment horizontal="center" vertical="center" wrapText="1"/>
    </xf>
    <xf numFmtId="10" fontId="0" fillId="6" borderId="32" xfId="7" applyNumberFormat="1" applyFont="1" applyFill="1" applyBorder="1" applyAlignment="1">
      <alignment horizontal="center" vertical="center" wrapText="1"/>
    </xf>
    <xf numFmtId="10" fontId="0" fillId="8" borderId="32" xfId="7" applyNumberFormat="1" applyFont="1" applyFill="1" applyBorder="1" applyAlignment="1">
      <alignment horizontal="center" vertical="center"/>
    </xf>
    <xf numFmtId="9" fontId="0" fillId="9" borderId="32" xfId="7" applyFont="1" applyFill="1" applyBorder="1" applyAlignment="1">
      <alignment horizontal="center" vertical="center"/>
    </xf>
    <xf numFmtId="0" fontId="0" fillId="7" borderId="32" xfId="0" applyFill="1" applyBorder="1" applyAlignment="1">
      <alignment vertical="center"/>
    </xf>
    <xf numFmtId="0" fontId="0" fillId="8" borderId="7" xfId="0" applyFill="1" applyBorder="1" applyAlignment="1">
      <alignment horizontal="center" vertical="center" wrapText="1"/>
    </xf>
    <xf numFmtId="0" fontId="0" fillId="8" borderId="0" xfId="0" applyFill="1" applyAlignment="1">
      <alignment horizontal="center" vertical="center"/>
    </xf>
    <xf numFmtId="0" fontId="0" fillId="8" borderId="12" xfId="0" applyFill="1" applyBorder="1" applyAlignment="1">
      <alignment horizontal="center" vertical="center"/>
    </xf>
    <xf numFmtId="0" fontId="0" fillId="8" borderId="0" xfId="0" applyFill="1" applyAlignment="1">
      <alignment horizontal="center" vertical="center" wrapText="1"/>
    </xf>
    <xf numFmtId="0" fontId="0" fillId="8" borderId="44" xfId="0" applyFill="1" applyBorder="1" applyAlignment="1">
      <alignment horizontal="center" vertical="center"/>
    </xf>
    <xf numFmtId="0" fontId="0" fillId="9" borderId="10" xfId="0" applyFill="1" applyBorder="1" applyAlignment="1">
      <alignment horizontal="center" vertical="center"/>
    </xf>
    <xf numFmtId="9" fontId="0" fillId="9" borderId="13" xfId="0" applyNumberFormat="1" applyFill="1" applyBorder="1" applyAlignment="1">
      <alignment horizontal="center" vertical="center" wrapText="1"/>
    </xf>
    <xf numFmtId="0" fontId="0" fillId="9" borderId="42" xfId="0" applyFill="1" applyBorder="1" applyAlignment="1">
      <alignment horizontal="center" vertical="center" wrapText="1"/>
    </xf>
    <xf numFmtId="0" fontId="0" fillId="16" borderId="0" xfId="0" applyFill="1" applyAlignment="1">
      <alignment horizontal="center" vertical="center"/>
    </xf>
    <xf numFmtId="0" fontId="0" fillId="9" borderId="9" xfId="0" applyFill="1" applyBorder="1" applyAlignment="1">
      <alignment horizontal="center" vertical="center" wrapText="1"/>
    </xf>
    <xf numFmtId="0" fontId="0" fillId="9" borderId="0" xfId="0" applyFill="1" applyAlignment="1">
      <alignment horizontal="center" vertical="center" wrapText="1"/>
    </xf>
    <xf numFmtId="0" fontId="35" fillId="16" borderId="0" xfId="0" applyFont="1" applyFill="1" applyAlignment="1">
      <alignment horizontal="left" vertical="center" wrapText="1"/>
    </xf>
    <xf numFmtId="166" fontId="0" fillId="10" borderId="32" xfId="5" applyNumberFormat="1" applyFont="1" applyFill="1" applyBorder="1"/>
    <xf numFmtId="0" fontId="0" fillId="10" borderId="32" xfId="0" applyFill="1" applyBorder="1"/>
    <xf numFmtId="0" fontId="0" fillId="10" borderId="32" xfId="0" applyFill="1" applyBorder="1" applyAlignment="1">
      <alignment wrapText="1"/>
    </xf>
    <xf numFmtId="0" fontId="0" fillId="0" borderId="41" xfId="0" applyBorder="1" applyAlignment="1">
      <alignment wrapText="1"/>
    </xf>
    <xf numFmtId="0" fontId="0" fillId="0" borderId="32" xfId="0" applyBorder="1" applyAlignment="1">
      <alignment wrapText="1"/>
    </xf>
    <xf numFmtId="0" fontId="0" fillId="20" borderId="11" xfId="0" applyFill="1" applyBorder="1"/>
    <xf numFmtId="1" fontId="0" fillId="12" borderId="32" xfId="0" applyNumberFormat="1" applyFill="1" applyBorder="1" applyAlignment="1">
      <alignment horizontal="center" vertical="center"/>
    </xf>
    <xf numFmtId="9" fontId="0" fillId="12" borderId="32" xfId="0" applyNumberFormat="1" applyFill="1" applyBorder="1" applyAlignment="1">
      <alignment horizontal="left" vertical="center" wrapText="1"/>
    </xf>
    <xf numFmtId="167" fontId="36" fillId="12" borderId="32" xfId="0" applyNumberFormat="1" applyFont="1" applyFill="1" applyBorder="1" applyAlignment="1">
      <alignment horizontal="center" vertical="center" wrapText="1"/>
    </xf>
    <xf numFmtId="0" fontId="0" fillId="12" borderId="32" xfId="0" applyFill="1" applyBorder="1"/>
    <xf numFmtId="0" fontId="0" fillId="12" borderId="32" xfId="0" applyFill="1" applyBorder="1" applyAlignment="1">
      <alignment vertical="center" wrapText="1"/>
    </xf>
    <xf numFmtId="0" fontId="39" fillId="0" borderId="41" xfId="0" applyFont="1" applyBorder="1" applyAlignment="1">
      <alignment vertical="center" wrapText="1"/>
    </xf>
    <xf numFmtId="0" fontId="39" fillId="20" borderId="32" xfId="0" applyFont="1" applyFill="1" applyBorder="1" applyAlignment="1">
      <alignment vertical="center" wrapText="1"/>
    </xf>
    <xf numFmtId="0" fontId="39" fillId="0" borderId="41" xfId="0" applyFont="1" applyBorder="1" applyAlignment="1">
      <alignment horizontal="left" vertical="center" wrapText="1"/>
    </xf>
    <xf numFmtId="9" fontId="61" fillId="20" borderId="4" xfId="7" applyFont="1" applyFill="1" applyBorder="1" applyAlignment="1">
      <alignment horizontal="center" vertical="center"/>
    </xf>
    <xf numFmtId="9" fontId="0" fillId="8" borderId="1" xfId="7" applyFont="1" applyFill="1" applyBorder="1" applyAlignment="1">
      <alignment horizontal="center" vertical="center"/>
    </xf>
    <xf numFmtId="0" fontId="56" fillId="0" borderId="41" xfId="0" applyFont="1" applyBorder="1" applyAlignment="1">
      <alignment horizontal="left" vertical="center" wrapText="1"/>
    </xf>
    <xf numFmtId="0" fontId="54" fillId="0" borderId="32" xfId="0" applyFont="1" applyBorder="1" applyAlignment="1">
      <alignment horizontal="left" wrapText="1"/>
    </xf>
    <xf numFmtId="0" fontId="11" fillId="8" borderId="32" xfId="0" applyFont="1" applyFill="1" applyBorder="1" applyAlignment="1">
      <alignment horizontal="left" wrapText="1"/>
    </xf>
    <xf numFmtId="0" fontId="0" fillId="8" borderId="32" xfId="0" applyFill="1" applyBorder="1" applyAlignment="1">
      <alignment vertical="center"/>
    </xf>
    <xf numFmtId="0" fontId="0" fillId="8" borderId="32" xfId="0" applyFill="1" applyBorder="1"/>
    <xf numFmtId="167" fontId="0" fillId="8" borderId="32" xfId="0" applyNumberFormat="1" applyFill="1" applyBorder="1" applyAlignment="1">
      <alignment horizontal="center" vertical="center" wrapText="1"/>
    </xf>
    <xf numFmtId="0" fontId="0" fillId="0" borderId="4" xfId="0" applyBorder="1" applyAlignment="1">
      <alignment horizontal="left" wrapText="1"/>
    </xf>
    <xf numFmtId="0" fontId="0" fillId="11" borderId="10" xfId="0" applyFill="1" applyBorder="1" applyAlignment="1">
      <alignment horizontal="center" vertical="center"/>
    </xf>
    <xf numFmtId="0" fontId="0" fillId="10" borderId="0" xfId="0" applyFill="1" applyAlignment="1">
      <alignment horizontal="center" vertical="center" wrapText="1"/>
    </xf>
    <xf numFmtId="9" fontId="0" fillId="10" borderId="0" xfId="0" applyNumberFormat="1" applyFill="1" applyAlignment="1">
      <alignment horizontal="center" vertical="center" wrapText="1"/>
    </xf>
    <xf numFmtId="0" fontId="50" fillId="21" borderId="0" xfId="0" applyFont="1" applyFill="1" applyAlignment="1">
      <alignment horizontal="center" vertical="center" wrapText="1"/>
    </xf>
    <xf numFmtId="0" fontId="32" fillId="21" borderId="0" xfId="0" applyFont="1" applyFill="1" applyAlignment="1">
      <alignment horizontal="center" vertical="center" wrapText="1"/>
    </xf>
    <xf numFmtId="9" fontId="32" fillId="21" borderId="0" xfId="0" applyNumberFormat="1" applyFont="1" applyFill="1" applyAlignment="1">
      <alignment horizontal="center" vertical="center" wrapText="1"/>
    </xf>
    <xf numFmtId="0" fontId="32" fillId="22" borderId="0" xfId="0" applyFont="1" applyFill="1" applyAlignment="1">
      <alignment horizontal="center" vertical="center" wrapText="1"/>
    </xf>
    <xf numFmtId="10" fontId="32" fillId="22" borderId="0" xfId="0" applyNumberFormat="1" applyFont="1" applyFill="1" applyAlignment="1">
      <alignment horizontal="center" vertical="center" wrapText="1"/>
    </xf>
    <xf numFmtId="0" fontId="32" fillId="23" borderId="0" xfId="0" applyFont="1" applyFill="1" applyAlignment="1">
      <alignment horizontal="center" vertical="center" wrapText="1"/>
    </xf>
    <xf numFmtId="10" fontId="61" fillId="20" borderId="4" xfId="7" applyNumberFormat="1" applyFont="1" applyFill="1" applyBorder="1" applyAlignment="1">
      <alignment horizontal="center" vertical="center"/>
    </xf>
    <xf numFmtId="10" fontId="0" fillId="11" borderId="32" xfId="0" applyNumberFormat="1" applyFill="1" applyBorder="1" applyAlignment="1">
      <alignment horizontal="center" vertical="center" wrapText="1"/>
    </xf>
    <xf numFmtId="0" fontId="31" fillId="11" borderId="32"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8" fillId="11" borderId="32" xfId="0" applyFont="1" applyFill="1" applyBorder="1" applyAlignment="1">
      <alignment horizontal="center" vertical="center" wrapText="1"/>
    </xf>
    <xf numFmtId="9" fontId="0" fillId="11" borderId="4" xfId="7" applyFont="1" applyFill="1" applyBorder="1" applyAlignment="1">
      <alignment horizontal="center" vertical="center" wrapText="1"/>
    </xf>
    <xf numFmtId="44" fontId="0" fillId="11" borderId="32" xfId="5" applyFont="1" applyFill="1" applyBorder="1" applyAlignment="1">
      <alignment horizontal="center" vertical="center" wrapText="1"/>
    </xf>
    <xf numFmtId="0" fontId="0" fillId="11" borderId="32" xfId="0" applyFill="1" applyBorder="1" applyAlignment="1">
      <alignment vertical="center" wrapText="1"/>
    </xf>
    <xf numFmtId="167" fontId="0" fillId="14" borderId="32" xfId="0" applyNumberFormat="1" applyFill="1" applyBorder="1" applyAlignment="1">
      <alignment horizontal="center" vertical="center" wrapText="1"/>
    </xf>
    <xf numFmtId="1" fontId="0" fillId="14" borderId="32" xfId="0" applyNumberFormat="1" applyFill="1" applyBorder="1" applyAlignment="1">
      <alignment horizontal="center" vertical="center"/>
    </xf>
    <xf numFmtId="0" fontId="0" fillId="14" borderId="32" xfId="0" applyFill="1" applyBorder="1"/>
    <xf numFmtId="0" fontId="0" fillId="14" borderId="32" xfId="0" applyFill="1" applyBorder="1" applyAlignment="1">
      <alignment wrapText="1"/>
    </xf>
    <xf numFmtId="0" fontId="0" fillId="20" borderId="32" xfId="0" applyFill="1" applyBorder="1" applyAlignment="1">
      <alignment vertical="center" wrapText="1"/>
    </xf>
    <xf numFmtId="0" fontId="43" fillId="0" borderId="32" xfId="0" applyFont="1" applyBorder="1" applyAlignment="1">
      <alignment vertical="center" wrapText="1"/>
    </xf>
    <xf numFmtId="10" fontId="61" fillId="20" borderId="1" xfId="0" applyNumberFormat="1" applyFont="1" applyFill="1" applyBorder="1" applyAlignment="1">
      <alignment horizontal="center" vertical="center"/>
    </xf>
    <xf numFmtId="9" fontId="61" fillId="20" borderId="1" xfId="0" applyNumberFormat="1" applyFont="1" applyFill="1" applyBorder="1" applyAlignment="1">
      <alignment horizontal="center" vertical="center" wrapText="1"/>
    </xf>
    <xf numFmtId="10" fontId="61" fillId="9" borderId="10" xfId="0" applyNumberFormat="1" applyFont="1" applyFill="1" applyBorder="1" applyAlignment="1">
      <alignment horizontal="center" vertical="center"/>
    </xf>
    <xf numFmtId="9" fontId="61" fillId="20" borderId="13" xfId="7" applyFont="1" applyFill="1" applyBorder="1" applyAlignment="1">
      <alignment horizontal="center" vertical="center"/>
    </xf>
    <xf numFmtId="9" fontId="61" fillId="20" borderId="32" xfId="7" applyFont="1" applyFill="1" applyBorder="1" applyAlignment="1">
      <alignment horizontal="center" vertical="center"/>
    </xf>
    <xf numFmtId="9" fontId="61" fillId="20" borderId="0" xfId="0" applyNumberFormat="1" applyFont="1" applyFill="1" applyAlignment="1">
      <alignment horizontal="center" vertical="center" wrapText="1"/>
    </xf>
    <xf numFmtId="9" fontId="69" fillId="23" borderId="0" xfId="0" applyNumberFormat="1" applyFont="1" applyFill="1" applyAlignment="1">
      <alignment horizontal="center" vertical="center" wrapText="1"/>
    </xf>
    <xf numFmtId="10" fontId="67" fillId="0" borderId="0" xfId="7" applyNumberFormat="1" applyFont="1"/>
    <xf numFmtId="9" fontId="67" fillId="0" borderId="0" xfId="0" applyNumberFormat="1" applyFont="1"/>
    <xf numFmtId="0" fontId="73" fillId="0" borderId="0" xfId="0" applyFont="1" applyAlignment="1">
      <alignment horizontal="center"/>
    </xf>
    <xf numFmtId="0" fontId="73" fillId="0" borderId="0" xfId="0" applyFont="1" applyAlignment="1">
      <alignment horizontal="center" vertical="center"/>
    </xf>
    <xf numFmtId="0" fontId="70" fillId="0" borderId="0" xfId="0" applyFont="1"/>
    <xf numFmtId="44" fontId="67" fillId="0" borderId="0" xfId="0" applyNumberFormat="1" applyFont="1"/>
    <xf numFmtId="0" fontId="63" fillId="20" borderId="1" xfId="0" applyFont="1" applyFill="1" applyBorder="1" applyAlignment="1">
      <alignment vertical="center" wrapText="1"/>
    </xf>
    <xf numFmtId="44" fontId="67" fillId="0" borderId="0" xfId="5" applyFont="1"/>
    <xf numFmtId="10" fontId="61" fillId="9" borderId="4" xfId="7" applyNumberFormat="1" applyFont="1" applyFill="1" applyBorder="1" applyAlignment="1">
      <alignment horizontal="center" vertical="center"/>
    </xf>
    <xf numFmtId="9" fontId="61" fillId="9" borderId="4" xfId="7" applyFont="1" applyFill="1" applyBorder="1" applyAlignment="1">
      <alignment horizontal="center" vertical="center"/>
    </xf>
    <xf numFmtId="9" fontId="0" fillId="7" borderId="4" xfId="7" applyFont="1" applyFill="1" applyBorder="1" applyAlignment="1">
      <alignment horizontal="center" vertical="center"/>
    </xf>
    <xf numFmtId="10" fontId="0" fillId="7" borderId="4" xfId="7" applyNumberFormat="1" applyFont="1" applyFill="1" applyBorder="1" applyAlignment="1">
      <alignment horizontal="center" vertical="center"/>
    </xf>
    <xf numFmtId="9" fontId="61" fillId="9" borderId="32" xfId="7" applyFont="1" applyFill="1" applyBorder="1" applyAlignment="1">
      <alignment horizontal="center" vertical="center"/>
    </xf>
    <xf numFmtId="9" fontId="0" fillId="11" borderId="1" xfId="7" applyFont="1" applyFill="1" applyBorder="1" applyAlignment="1">
      <alignment horizontal="center" vertical="center"/>
    </xf>
    <xf numFmtId="9" fontId="0" fillId="10" borderId="32" xfId="7" applyFont="1" applyFill="1" applyBorder="1" applyAlignment="1">
      <alignment horizontal="center" vertical="center" wrapText="1"/>
    </xf>
    <xf numFmtId="1" fontId="0" fillId="20" borderId="0" xfId="0" applyNumberFormat="1" applyFill="1" applyAlignment="1">
      <alignment horizontal="center" vertical="center" wrapText="1"/>
    </xf>
    <xf numFmtId="0" fontId="0" fillId="20" borderId="0" xfId="0" applyFill="1" applyAlignment="1">
      <alignment horizontal="center" vertical="center" wrapText="1"/>
    </xf>
    <xf numFmtId="168" fontId="0" fillId="20" borderId="0" xfId="0" applyNumberFormat="1" applyFill="1" applyAlignment="1">
      <alignment horizontal="center" vertical="center"/>
    </xf>
    <xf numFmtId="0" fontId="6" fillId="27" borderId="1" xfId="0" applyFont="1" applyFill="1" applyBorder="1" applyAlignment="1">
      <alignment horizontal="left" vertical="center" wrapText="1"/>
    </xf>
    <xf numFmtId="0" fontId="30" fillId="27" borderId="1" xfId="0" applyFont="1" applyFill="1" applyBorder="1" applyAlignment="1">
      <alignment horizontal="left" vertical="center" wrapText="1"/>
    </xf>
    <xf numFmtId="0" fontId="28" fillId="27" borderId="1" xfId="0" applyFont="1" applyFill="1" applyBorder="1" applyAlignment="1">
      <alignment vertical="center" wrapText="1"/>
    </xf>
    <xf numFmtId="0" fontId="31" fillId="27" borderId="1" xfId="0" applyFont="1" applyFill="1" applyBorder="1" applyAlignment="1">
      <alignment horizontal="left" vertical="center" wrapText="1"/>
    </xf>
    <xf numFmtId="172" fontId="0" fillId="7" borderId="32" xfId="7" applyNumberFormat="1" applyFont="1" applyFill="1" applyBorder="1" applyAlignment="1">
      <alignment horizontal="center" vertical="center"/>
    </xf>
    <xf numFmtId="172" fontId="61" fillId="20" borderId="4" xfId="7" applyNumberFormat="1" applyFont="1" applyFill="1" applyBorder="1" applyAlignment="1">
      <alignment horizontal="center" vertical="center"/>
    </xf>
    <xf numFmtId="0" fontId="11" fillId="27" borderId="1" xfId="0" applyFont="1" applyFill="1" applyBorder="1" applyAlignment="1">
      <alignment horizontal="left" vertical="center" wrapText="1"/>
    </xf>
    <xf numFmtId="0" fontId="11" fillId="27" borderId="32" xfId="0" applyFont="1" applyFill="1" applyBorder="1" applyAlignment="1">
      <alignment horizontal="left" vertical="center" wrapText="1"/>
    </xf>
    <xf numFmtId="0" fontId="0" fillId="27" borderId="3" xfId="0" applyFill="1" applyBorder="1" applyAlignment="1">
      <alignment horizontal="center" vertical="center" wrapText="1"/>
    </xf>
    <xf numFmtId="0" fontId="0" fillId="27" borderId="1" xfId="0" applyFill="1" applyBorder="1" applyAlignment="1">
      <alignment horizontal="center" vertical="center" wrapText="1"/>
    </xf>
    <xf numFmtId="9" fontId="0" fillId="13" borderId="1" xfId="7" applyFont="1" applyFill="1" applyBorder="1" applyAlignment="1">
      <alignment horizontal="center" vertical="center"/>
    </xf>
    <xf numFmtId="0" fontId="31" fillId="18" borderId="1" xfId="0" applyFont="1" applyFill="1" applyBorder="1" applyAlignment="1">
      <alignment horizontal="left" vertical="center" wrapText="1"/>
    </xf>
    <xf numFmtId="10" fontId="61" fillId="18" borderId="1" xfId="7" applyNumberFormat="1" applyFont="1" applyFill="1" applyBorder="1" applyAlignment="1">
      <alignment horizontal="center" vertical="center"/>
    </xf>
    <xf numFmtId="172" fontId="61" fillId="20" borderId="32" xfId="7" applyNumberFormat="1" applyFont="1" applyFill="1" applyBorder="1" applyAlignment="1">
      <alignment horizontal="center" vertical="center"/>
    </xf>
    <xf numFmtId="0" fontId="32" fillId="28" borderId="36" xfId="0" applyFont="1" applyFill="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6" fillId="0" borderId="1" xfId="0" applyFont="1" applyBorder="1" applyAlignment="1">
      <alignment horizontal="left" vertical="center" wrapText="1"/>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13" xfId="0" applyFont="1" applyBorder="1" applyAlignment="1">
      <alignment horizontal="justify"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2" xfId="0" applyBorder="1" applyAlignment="1">
      <alignment horizontal="center" vertical="center"/>
    </xf>
    <xf numFmtId="0" fontId="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4" fillId="0" borderId="1" xfId="0" applyFont="1" applyBorder="1" applyAlignment="1">
      <alignment horizontal="center" vertical="center"/>
    </xf>
    <xf numFmtId="0" fontId="0" fillId="0" borderId="9" xfId="0" applyBorder="1" applyAlignment="1">
      <alignment horizontal="center"/>
    </xf>
    <xf numFmtId="0" fontId="22" fillId="0" borderId="1" xfId="0" applyFont="1" applyBorder="1" applyAlignment="1">
      <alignment horizontal="center" vertical="center" wrapText="1"/>
    </xf>
    <xf numFmtId="0" fontId="5" fillId="0" borderId="1" xfId="0" applyFont="1" applyBorder="1" applyAlignment="1">
      <alignment vertical="center" wrapText="1"/>
    </xf>
    <xf numFmtId="0" fontId="23" fillId="0" borderId="0" xfId="0" applyFont="1" applyAlignment="1">
      <alignment horizontal="center" vertical="center"/>
    </xf>
    <xf numFmtId="0" fontId="3" fillId="0" borderId="1" xfId="0" applyFont="1" applyBorder="1" applyAlignment="1">
      <alignment horizontal="left" vertical="center" wrapText="1"/>
    </xf>
    <xf numFmtId="0" fontId="71" fillId="20" borderId="11" xfId="0" applyFont="1" applyFill="1" applyBorder="1" applyAlignment="1">
      <alignment horizontal="center" vertical="center" wrapText="1"/>
    </xf>
    <xf numFmtId="0" fontId="71" fillId="20" borderId="12" xfId="0" applyFont="1" applyFill="1" applyBorder="1" applyAlignment="1">
      <alignment horizontal="center" vertical="center" wrapText="1"/>
    </xf>
    <xf numFmtId="0" fontId="71" fillId="20" borderId="13" xfId="0" applyFont="1" applyFill="1" applyBorder="1" applyAlignment="1">
      <alignment horizontal="center" vertical="center" wrapText="1"/>
    </xf>
    <xf numFmtId="44" fontId="69" fillId="20" borderId="1" xfId="5" applyFont="1" applyFill="1" applyBorder="1" applyAlignment="1">
      <alignment horizontal="center" vertical="center"/>
    </xf>
    <xf numFmtId="10" fontId="69" fillId="20" borderId="1" xfId="7" applyNumberFormat="1" applyFont="1" applyFill="1" applyBorder="1" applyAlignment="1">
      <alignment horizontal="center" vertical="center"/>
    </xf>
    <xf numFmtId="44" fontId="64" fillId="20" borderId="1" xfId="5" applyFont="1" applyFill="1" applyBorder="1" applyAlignment="1">
      <alignment horizontal="center" vertical="center" wrapText="1"/>
    </xf>
    <xf numFmtId="44" fontId="64" fillId="20" borderId="32" xfId="5" applyFont="1" applyFill="1" applyBorder="1" applyAlignment="1">
      <alignment horizontal="center" vertical="center" wrapText="1"/>
    </xf>
    <xf numFmtId="10" fontId="64" fillId="20" borderId="1" xfId="7" applyNumberFormat="1" applyFont="1" applyFill="1" applyBorder="1" applyAlignment="1">
      <alignment horizontal="center" vertical="center" wrapText="1"/>
    </xf>
    <xf numFmtId="10" fontId="64" fillId="20" borderId="32" xfId="7" applyNumberFormat="1" applyFont="1" applyFill="1" applyBorder="1" applyAlignment="1">
      <alignment horizontal="center" vertical="center" wrapText="1"/>
    </xf>
    <xf numFmtId="44" fontId="64" fillId="20" borderId="53" xfId="5" applyFont="1" applyFill="1" applyBorder="1" applyAlignment="1">
      <alignment horizontal="center" vertical="center" wrapText="1"/>
    </xf>
    <xf numFmtId="44" fontId="64" fillId="20" borderId="54" xfId="5" applyFont="1" applyFill="1" applyBorder="1" applyAlignment="1">
      <alignment horizontal="center" vertical="center" wrapText="1"/>
    </xf>
    <xf numFmtId="44" fontId="64" fillId="20" borderId="60" xfId="5" applyFont="1" applyFill="1" applyBorder="1" applyAlignment="1">
      <alignment horizontal="center" vertical="center" wrapText="1"/>
    </xf>
    <xf numFmtId="44" fontId="64" fillId="20" borderId="55" xfId="5" applyFont="1" applyFill="1" applyBorder="1" applyAlignment="1">
      <alignment horizontal="center" vertical="center" wrapText="1"/>
    </xf>
    <xf numFmtId="10" fontId="64" fillId="20" borderId="53" xfId="7" applyNumberFormat="1" applyFont="1" applyFill="1" applyBorder="1" applyAlignment="1">
      <alignment horizontal="center" vertical="center" wrapText="1"/>
    </xf>
    <xf numFmtId="10" fontId="64" fillId="20" borderId="54" xfId="7" applyNumberFormat="1" applyFont="1" applyFill="1" applyBorder="1" applyAlignment="1">
      <alignment horizontal="center" vertical="center" wrapText="1"/>
    </xf>
    <xf numFmtId="10" fontId="64" fillId="20" borderId="60" xfId="7" applyNumberFormat="1" applyFont="1" applyFill="1" applyBorder="1" applyAlignment="1">
      <alignment horizontal="center" vertical="center" wrapText="1"/>
    </xf>
    <xf numFmtId="10" fontId="64" fillId="20" borderId="55" xfId="7" applyNumberFormat="1" applyFont="1" applyFill="1" applyBorder="1" applyAlignment="1">
      <alignment horizontal="center" vertical="center" wrapText="1"/>
    </xf>
    <xf numFmtId="44" fontId="64" fillId="20" borderId="56" xfId="5" applyFont="1" applyFill="1" applyBorder="1" applyAlignment="1">
      <alignment horizontal="center" vertical="center" wrapText="1"/>
    </xf>
    <xf numFmtId="44" fontId="64" fillId="20" borderId="4" xfId="5" applyFont="1" applyFill="1" applyBorder="1" applyAlignment="1">
      <alignment horizontal="center" vertical="center" wrapText="1"/>
    </xf>
    <xf numFmtId="44" fontId="64" fillId="20" borderId="3" xfId="5" applyFont="1" applyFill="1" applyBorder="1" applyAlignment="1">
      <alignment horizontal="center" vertical="center" wrapText="1"/>
    </xf>
    <xf numFmtId="10" fontId="64" fillId="20" borderId="56" xfId="7" applyNumberFormat="1" applyFont="1" applyFill="1" applyBorder="1" applyAlignment="1">
      <alignment horizontal="center" vertical="center" wrapText="1"/>
    </xf>
    <xf numFmtId="10" fontId="64" fillId="20" borderId="4" xfId="7" applyNumberFormat="1" applyFont="1" applyFill="1" applyBorder="1" applyAlignment="1">
      <alignment horizontal="center" vertical="center" wrapText="1"/>
    </xf>
    <xf numFmtId="10" fontId="64" fillId="20" borderId="3" xfId="7" applyNumberFormat="1" applyFont="1" applyFill="1" applyBorder="1" applyAlignment="1">
      <alignment horizontal="center" vertical="center" wrapText="1"/>
    </xf>
    <xf numFmtId="9" fontId="66" fillId="20" borderId="32" xfId="7" applyFont="1" applyFill="1" applyBorder="1" applyAlignment="1">
      <alignment horizontal="center" vertical="center" wrapText="1"/>
    </xf>
    <xf numFmtId="9" fontId="66" fillId="20" borderId="4" xfId="7" applyFont="1" applyFill="1" applyBorder="1" applyAlignment="1">
      <alignment horizontal="center" vertical="center" wrapText="1"/>
    </xf>
    <xf numFmtId="9" fontId="66" fillId="20" borderId="3" xfId="7" applyFont="1" applyFill="1" applyBorder="1" applyAlignment="1">
      <alignment horizontal="center" vertical="center" wrapText="1"/>
    </xf>
    <xf numFmtId="0" fontId="0" fillId="25" borderId="32" xfId="0" applyFill="1" applyBorder="1" applyAlignment="1">
      <alignment horizontal="center" vertical="center"/>
    </xf>
    <xf numFmtId="0" fontId="0" fillId="25" borderId="4" xfId="0" applyFill="1" applyBorder="1" applyAlignment="1">
      <alignment horizontal="center" vertical="center"/>
    </xf>
    <xf numFmtId="0" fontId="0" fillId="25" borderId="3" xfId="0" applyFill="1" applyBorder="1" applyAlignment="1">
      <alignment horizontal="center" vertical="center"/>
    </xf>
    <xf numFmtId="167" fontId="0" fillId="25" borderId="32" xfId="0" applyNumberFormat="1" applyFill="1" applyBorder="1" applyAlignment="1">
      <alignment horizontal="center" vertical="center"/>
    </xf>
    <xf numFmtId="167" fontId="0" fillId="25" borderId="3" xfId="0" applyNumberFormat="1" applyFill="1" applyBorder="1" applyAlignment="1">
      <alignment horizontal="center" vertical="center"/>
    </xf>
    <xf numFmtId="3" fontId="0" fillId="25" borderId="32" xfId="0" applyNumberFormat="1" applyFill="1" applyBorder="1" applyAlignment="1">
      <alignment horizontal="center" vertical="center"/>
    </xf>
    <xf numFmtId="3" fontId="0" fillId="25" borderId="4" xfId="0" applyNumberFormat="1" applyFill="1" applyBorder="1" applyAlignment="1">
      <alignment horizontal="center" vertical="center"/>
    </xf>
    <xf numFmtId="3" fontId="0" fillId="25" borderId="3" xfId="0" applyNumberFormat="1" applyFill="1" applyBorder="1" applyAlignment="1">
      <alignment horizontal="center" vertical="center"/>
    </xf>
    <xf numFmtId="9" fontId="0" fillId="25" borderId="32" xfId="7" applyFont="1" applyFill="1" applyBorder="1" applyAlignment="1">
      <alignment horizontal="center" vertical="center" wrapText="1"/>
    </xf>
    <xf numFmtId="9" fontId="0" fillId="25" borderId="3" xfId="7" applyFont="1" applyFill="1" applyBorder="1" applyAlignment="1">
      <alignment horizontal="center" vertical="center" wrapText="1"/>
    </xf>
    <xf numFmtId="14" fontId="0" fillId="25" borderId="32" xfId="0" applyNumberFormat="1" applyFill="1" applyBorder="1" applyAlignment="1">
      <alignment horizontal="center" vertical="center" wrapText="1"/>
    </xf>
    <xf numFmtId="14" fontId="0" fillId="25" borderId="4" xfId="0" applyNumberFormat="1" applyFill="1" applyBorder="1" applyAlignment="1">
      <alignment horizontal="center" vertical="center" wrapText="1"/>
    </xf>
    <xf numFmtId="14" fontId="0" fillId="25" borderId="3" xfId="0" applyNumberFormat="1" applyFill="1" applyBorder="1" applyAlignment="1">
      <alignment horizontal="center" vertical="center" wrapText="1"/>
    </xf>
    <xf numFmtId="44" fontId="66" fillId="20" borderId="32" xfId="5" applyFont="1" applyFill="1" applyBorder="1" applyAlignment="1">
      <alignment horizontal="center" vertical="center" wrapText="1"/>
    </xf>
    <xf numFmtId="44" fontId="66" fillId="20" borderId="4" xfId="5" applyFont="1" applyFill="1" applyBorder="1" applyAlignment="1">
      <alignment horizontal="center" vertical="center" wrapText="1"/>
    </xf>
    <xf numFmtId="44" fontId="66" fillId="20" borderId="3" xfId="5" applyFont="1" applyFill="1" applyBorder="1" applyAlignment="1">
      <alignment horizontal="center" vertical="center" wrapText="1"/>
    </xf>
    <xf numFmtId="44" fontId="61" fillId="20" borderId="32" xfId="5" applyFont="1" applyFill="1" applyBorder="1" applyAlignment="1">
      <alignment horizontal="center" vertical="center" wrapText="1"/>
    </xf>
    <xf numFmtId="44" fontId="61" fillId="20" borderId="4" xfId="5" applyFont="1" applyFill="1" applyBorder="1" applyAlignment="1">
      <alignment horizontal="center" vertical="center" wrapText="1"/>
    </xf>
    <xf numFmtId="44" fontId="61" fillId="20" borderId="3" xfId="5" applyFont="1" applyFill="1" applyBorder="1" applyAlignment="1">
      <alignment horizontal="center" vertical="center" wrapText="1"/>
    </xf>
    <xf numFmtId="10" fontId="61" fillId="20" borderId="32" xfId="7" applyNumberFormat="1" applyFont="1" applyFill="1" applyBorder="1" applyAlignment="1">
      <alignment horizontal="center" vertical="center" wrapText="1"/>
    </xf>
    <xf numFmtId="10" fontId="61" fillId="20" borderId="4" xfId="7" applyNumberFormat="1" applyFont="1" applyFill="1" applyBorder="1" applyAlignment="1">
      <alignment horizontal="center" vertical="center" wrapText="1"/>
    </xf>
    <xf numFmtId="10" fontId="61" fillId="20" borderId="3" xfId="7" applyNumberFormat="1" applyFont="1" applyFill="1" applyBorder="1" applyAlignment="1">
      <alignment horizontal="center" vertical="center" wrapText="1"/>
    </xf>
    <xf numFmtId="44" fontId="61" fillId="20" borderId="32" xfId="5" applyFont="1" applyFill="1" applyBorder="1" applyAlignment="1">
      <alignment horizontal="center" vertical="center"/>
    </xf>
    <xf numFmtId="44" fontId="61" fillId="20" borderId="4" xfId="5" applyFont="1" applyFill="1" applyBorder="1" applyAlignment="1">
      <alignment horizontal="center" vertical="center"/>
    </xf>
    <xf numFmtId="44" fontId="61" fillId="20" borderId="3" xfId="5" applyFont="1" applyFill="1" applyBorder="1" applyAlignment="1">
      <alignment horizontal="center" vertical="center"/>
    </xf>
    <xf numFmtId="10" fontId="61" fillId="20" borderId="32" xfId="7" applyNumberFormat="1" applyFont="1" applyFill="1" applyBorder="1" applyAlignment="1">
      <alignment horizontal="center" vertical="center"/>
    </xf>
    <xf numFmtId="10" fontId="61" fillId="20" borderId="4" xfId="7" applyNumberFormat="1" applyFont="1" applyFill="1" applyBorder="1" applyAlignment="1">
      <alignment horizontal="center" vertical="center"/>
    </xf>
    <xf numFmtId="10" fontId="61" fillId="20" borderId="3" xfId="7" applyNumberFormat="1" applyFont="1" applyFill="1" applyBorder="1" applyAlignment="1">
      <alignment horizontal="center" vertical="center"/>
    </xf>
    <xf numFmtId="0" fontId="61" fillId="20" borderId="11"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1" fillId="0" borderId="9" xfId="0" applyFont="1" applyBorder="1" applyAlignment="1">
      <alignment horizontal="center" vertical="center" wrapText="1"/>
    </xf>
    <xf numFmtId="0" fontId="67" fillId="20" borderId="7" xfId="0" applyFont="1" applyFill="1" applyBorder="1" applyAlignment="1">
      <alignment horizontal="center" wrapText="1"/>
    </xf>
    <xf numFmtId="0" fontId="67" fillId="20" borderId="0" xfId="0" applyFont="1" applyFill="1" applyAlignment="1">
      <alignment horizontal="center" wrapText="1"/>
    </xf>
    <xf numFmtId="0" fontId="67" fillId="0" borderId="7" xfId="0" applyFont="1" applyBorder="1" applyAlignment="1">
      <alignment horizontal="center" wrapText="1"/>
    </xf>
    <xf numFmtId="0" fontId="67" fillId="0" borderId="0" xfId="0" applyFont="1" applyAlignment="1">
      <alignment horizontal="center" wrapText="1"/>
    </xf>
    <xf numFmtId="44" fontId="65" fillId="20" borderId="32" xfId="5" applyFont="1" applyFill="1" applyBorder="1" applyAlignment="1">
      <alignment horizontal="center" vertical="center" wrapText="1"/>
    </xf>
    <xf numFmtId="44" fontId="65" fillId="20" borderId="4" xfId="5" applyFont="1" applyFill="1" applyBorder="1" applyAlignment="1">
      <alignment horizontal="center" vertical="center" wrapText="1"/>
    </xf>
    <xf numFmtId="44" fontId="65" fillId="20" borderId="3" xfId="5" applyFont="1" applyFill="1" applyBorder="1" applyAlignment="1">
      <alignment horizontal="center" vertical="center" wrapText="1"/>
    </xf>
    <xf numFmtId="1" fontId="28" fillId="25" borderId="41" xfId="0" applyNumberFormat="1" applyFont="1" applyFill="1" applyBorder="1" applyAlignment="1">
      <alignment horizontal="center" vertical="center"/>
    </xf>
    <xf numFmtId="1" fontId="28" fillId="25" borderId="7" xfId="0" applyNumberFormat="1" applyFont="1" applyFill="1" applyBorder="1" applyAlignment="1">
      <alignment horizontal="center" vertical="center"/>
    </xf>
    <xf numFmtId="0" fontId="0" fillId="25" borderId="32" xfId="0" applyFill="1" applyBorder="1" applyAlignment="1">
      <alignment horizontal="center" vertical="center" wrapText="1"/>
    </xf>
    <xf numFmtId="0" fontId="0" fillId="25" borderId="3" xfId="0" applyFill="1" applyBorder="1" applyAlignment="1">
      <alignment horizontal="center" vertical="center" wrapText="1"/>
    </xf>
    <xf numFmtId="0" fontId="11" fillId="25" borderId="1" xfId="0" applyFont="1" applyFill="1" applyBorder="1" applyAlignment="1">
      <alignment horizontal="center" vertical="center" wrapText="1"/>
    </xf>
    <xf numFmtId="0" fontId="28" fillId="25" borderId="32" xfId="0" applyFont="1" applyFill="1" applyBorder="1" applyAlignment="1">
      <alignment horizontal="center" vertical="center" wrapText="1"/>
    </xf>
    <xf numFmtId="0" fontId="28" fillId="25" borderId="4" xfId="0" applyFont="1" applyFill="1" applyBorder="1" applyAlignment="1">
      <alignment horizontal="center" vertical="center" wrapText="1"/>
    </xf>
    <xf numFmtId="0" fontId="28" fillId="25" borderId="3" xfId="0" applyFont="1" applyFill="1" applyBorder="1" applyAlignment="1">
      <alignment horizontal="center" vertical="center" wrapText="1"/>
    </xf>
    <xf numFmtId="1" fontId="11" fillId="25" borderId="32" xfId="0" applyNumberFormat="1" applyFont="1" applyFill="1" applyBorder="1" applyAlignment="1">
      <alignment horizontal="center" vertical="center"/>
    </xf>
    <xf numFmtId="1" fontId="11" fillId="25" borderId="4" xfId="0" applyNumberFormat="1" applyFont="1" applyFill="1" applyBorder="1" applyAlignment="1">
      <alignment horizontal="center" vertical="center"/>
    </xf>
    <xf numFmtId="1" fontId="11" fillId="25" borderId="3" xfId="0" applyNumberFormat="1" applyFont="1" applyFill="1" applyBorder="1" applyAlignment="1">
      <alignment horizontal="center" vertical="center"/>
    </xf>
    <xf numFmtId="0" fontId="17" fillId="25" borderId="32" xfId="0" applyFont="1" applyFill="1" applyBorder="1" applyAlignment="1">
      <alignment horizontal="center" vertical="center" wrapText="1"/>
    </xf>
    <xf numFmtId="0" fontId="17" fillId="25" borderId="4" xfId="0" applyFont="1" applyFill="1" applyBorder="1" applyAlignment="1">
      <alignment horizontal="center" vertical="center" wrapText="1"/>
    </xf>
    <xf numFmtId="0" fontId="17" fillId="25" borderId="3" xfId="0" applyFont="1" applyFill="1" applyBorder="1" applyAlignment="1">
      <alignment horizontal="center" vertical="center" wrapText="1"/>
    </xf>
    <xf numFmtId="9" fontId="0" fillId="25" borderId="32" xfId="7" applyFont="1" applyFill="1" applyBorder="1" applyAlignment="1">
      <alignment horizontal="center" vertical="center"/>
    </xf>
    <xf numFmtId="9" fontId="0" fillId="25" borderId="4" xfId="7" applyFont="1" applyFill="1" applyBorder="1" applyAlignment="1">
      <alignment horizontal="center" vertical="center"/>
    </xf>
    <xf numFmtId="9" fontId="0" fillId="25" borderId="3" xfId="7" applyFont="1" applyFill="1" applyBorder="1" applyAlignment="1">
      <alignment horizontal="center" vertical="center"/>
    </xf>
    <xf numFmtId="0" fontId="64" fillId="20" borderId="0" xfId="0" applyFont="1" applyFill="1" applyAlignment="1">
      <alignment horizontal="center" vertical="center" wrapText="1"/>
    </xf>
    <xf numFmtId="0" fontId="64" fillId="20" borderId="43" xfId="0" applyFont="1" applyFill="1" applyBorder="1" applyAlignment="1">
      <alignment horizontal="center" vertical="center" wrapText="1"/>
    </xf>
    <xf numFmtId="0" fontId="64" fillId="20" borderId="11" xfId="0" applyFont="1" applyFill="1" applyBorder="1" applyAlignment="1">
      <alignment horizontal="center" vertical="center" wrapText="1"/>
    </xf>
    <xf numFmtId="0" fontId="64" fillId="20" borderId="12" xfId="0" applyFont="1" applyFill="1" applyBorder="1" applyAlignment="1">
      <alignment horizontal="center" vertical="center" wrapText="1"/>
    </xf>
    <xf numFmtId="0" fontId="64" fillId="20" borderId="13" xfId="0" applyFont="1" applyFill="1" applyBorder="1" applyAlignment="1">
      <alignment horizontal="center" vertical="center" wrapText="1"/>
    </xf>
    <xf numFmtId="0" fontId="61" fillId="0" borderId="9" xfId="0" applyFont="1" applyBorder="1" applyAlignment="1">
      <alignment horizontal="center" wrapText="1"/>
    </xf>
    <xf numFmtId="10" fontId="0" fillId="25" borderId="32" xfId="7" applyNumberFormat="1" applyFont="1" applyFill="1" applyBorder="1" applyAlignment="1">
      <alignment horizontal="center" vertical="center" wrapText="1"/>
    </xf>
    <xf numFmtId="10" fontId="0" fillId="25" borderId="3" xfId="7" applyNumberFormat="1" applyFont="1" applyFill="1" applyBorder="1" applyAlignment="1">
      <alignment horizontal="center" vertical="center" wrapText="1"/>
    </xf>
    <xf numFmtId="0" fontId="66" fillId="20" borderId="11" xfId="0" applyFont="1" applyFill="1" applyBorder="1" applyAlignment="1">
      <alignment horizontal="center" vertical="center" wrapText="1"/>
    </xf>
    <xf numFmtId="0" fontId="66" fillId="20" borderId="12" xfId="0" applyFont="1" applyFill="1" applyBorder="1" applyAlignment="1">
      <alignment horizontal="center" vertical="center" wrapText="1"/>
    </xf>
    <xf numFmtId="0" fontId="66" fillId="20" borderId="13" xfId="0" applyFont="1" applyFill="1" applyBorder="1" applyAlignment="1">
      <alignment horizontal="center" vertical="center" wrapText="1"/>
    </xf>
    <xf numFmtId="0" fontId="66" fillId="20" borderId="42" xfId="0" applyFont="1" applyFill="1" applyBorder="1" applyAlignment="1">
      <alignment horizontal="center" vertical="center" wrapText="1"/>
    </xf>
    <xf numFmtId="0" fontId="66" fillId="20" borderId="29" xfId="0" applyFont="1" applyFill="1" applyBorder="1" applyAlignment="1">
      <alignment horizontal="center" vertical="center" wrapText="1"/>
    </xf>
    <xf numFmtId="0" fontId="66" fillId="20" borderId="44" xfId="0" applyFont="1" applyFill="1" applyBorder="1" applyAlignment="1">
      <alignment horizontal="center" vertical="center" wrapText="1"/>
    </xf>
    <xf numFmtId="0" fontId="62" fillId="18" borderId="46" xfId="0" applyFont="1" applyFill="1" applyBorder="1" applyAlignment="1">
      <alignment horizontal="center" vertical="center" wrapText="1"/>
    </xf>
    <xf numFmtId="0" fontId="62" fillId="18" borderId="3" xfId="0" applyFont="1" applyFill="1" applyBorder="1" applyAlignment="1">
      <alignment horizontal="center" vertical="center" wrapText="1"/>
    </xf>
    <xf numFmtId="0" fontId="63" fillId="18" borderId="46" xfId="0" applyFont="1" applyFill="1" applyBorder="1" applyAlignment="1">
      <alignment horizontal="center" vertical="center" wrapText="1"/>
    </xf>
    <xf numFmtId="0" fontId="63" fillId="18" borderId="3" xfId="0" applyFont="1" applyFill="1" applyBorder="1" applyAlignment="1">
      <alignment horizontal="center" vertical="center" wrapText="1"/>
    </xf>
    <xf numFmtId="10" fontId="0" fillId="25" borderId="32" xfId="7" applyNumberFormat="1" applyFont="1" applyFill="1" applyBorder="1" applyAlignment="1">
      <alignment horizontal="center" vertical="center"/>
    </xf>
    <xf numFmtId="10" fontId="0" fillId="25" borderId="4" xfId="7" applyNumberFormat="1" applyFont="1" applyFill="1" applyBorder="1" applyAlignment="1">
      <alignment horizontal="center" vertical="center"/>
    </xf>
    <xf numFmtId="10" fontId="0" fillId="25" borderId="3" xfId="7" applyNumberFormat="1" applyFont="1" applyFill="1" applyBorder="1" applyAlignment="1">
      <alignment horizontal="center" vertical="center"/>
    </xf>
    <xf numFmtId="172" fontId="0" fillId="25" borderId="32" xfId="7" applyNumberFormat="1" applyFont="1" applyFill="1" applyBorder="1" applyAlignment="1">
      <alignment horizontal="center" vertical="center"/>
    </xf>
    <xf numFmtId="172" fontId="0" fillId="25" borderId="4" xfId="7" applyNumberFormat="1" applyFont="1" applyFill="1" applyBorder="1" applyAlignment="1">
      <alignment horizontal="center" vertical="center"/>
    </xf>
    <xf numFmtId="172" fontId="0" fillId="25" borderId="3" xfId="7" applyNumberFormat="1" applyFont="1" applyFill="1" applyBorder="1" applyAlignment="1">
      <alignment horizontal="center" vertical="center"/>
    </xf>
    <xf numFmtId="0" fontId="65" fillId="20" borderId="11" xfId="0" applyFont="1" applyFill="1" applyBorder="1" applyAlignment="1">
      <alignment horizontal="center" vertical="center" wrapText="1"/>
    </xf>
    <xf numFmtId="0" fontId="65" fillId="20" borderId="12" xfId="0" applyFont="1" applyFill="1" applyBorder="1" applyAlignment="1">
      <alignment horizontal="center" vertical="center" wrapText="1"/>
    </xf>
    <xf numFmtId="0" fontId="65" fillId="20" borderId="13" xfId="0" applyFont="1" applyFill="1" applyBorder="1" applyAlignment="1">
      <alignment horizontal="center" vertical="center" wrapText="1"/>
    </xf>
    <xf numFmtId="9" fontId="65" fillId="20" borderId="32" xfId="7" applyFont="1" applyFill="1" applyBorder="1" applyAlignment="1">
      <alignment horizontal="center" vertical="center" wrapText="1"/>
    </xf>
    <xf numFmtId="9" fontId="65" fillId="20" borderId="4" xfId="7" applyFont="1" applyFill="1" applyBorder="1" applyAlignment="1">
      <alignment horizontal="center" vertical="center" wrapText="1"/>
    </xf>
    <xf numFmtId="9" fontId="65" fillId="20" borderId="3" xfId="7" applyFont="1" applyFill="1" applyBorder="1" applyAlignment="1">
      <alignment horizontal="center" vertical="center" wrapText="1"/>
    </xf>
    <xf numFmtId="9" fontId="61" fillId="20" borderId="32" xfId="7" applyFont="1" applyFill="1" applyBorder="1" applyAlignment="1">
      <alignment horizontal="center" vertical="center"/>
    </xf>
    <xf numFmtId="9" fontId="61" fillId="20" borderId="3" xfId="7" applyFont="1" applyFill="1" applyBorder="1" applyAlignment="1">
      <alignment horizontal="center" vertical="center"/>
    </xf>
    <xf numFmtId="0" fontId="0" fillId="0" borderId="32" xfId="0" applyBorder="1" applyAlignment="1">
      <alignment horizontal="left" vertical="center" wrapText="1"/>
    </xf>
    <xf numFmtId="0" fontId="0" fillId="0" borderId="3" xfId="0" applyBorder="1" applyAlignment="1">
      <alignment horizontal="left"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4" fillId="3" borderId="4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41" xfId="0" applyBorder="1" applyAlignment="1">
      <alignment horizontal="center" vertical="center"/>
    </xf>
    <xf numFmtId="0" fontId="0" fillId="0" borderId="7" xfId="0"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14" fontId="0" fillId="25" borderId="32" xfId="0" applyNumberFormat="1" applyFill="1" applyBorder="1" applyAlignment="1">
      <alignment horizontal="center" vertical="center"/>
    </xf>
    <xf numFmtId="14" fontId="0" fillId="25" borderId="3" xfId="0" applyNumberFormat="1" applyFill="1" applyBorder="1" applyAlignment="1">
      <alignment horizontal="center" vertical="center"/>
    </xf>
    <xf numFmtId="14" fontId="0" fillId="25" borderId="4" xfId="0" applyNumberFormat="1" applyFill="1" applyBorder="1" applyAlignment="1">
      <alignment horizontal="center" vertical="center"/>
    </xf>
    <xf numFmtId="0" fontId="0" fillId="25" borderId="4" xfId="0" applyFill="1" applyBorder="1" applyAlignment="1">
      <alignment horizontal="center" vertical="center" wrapText="1"/>
    </xf>
    <xf numFmtId="0" fontId="11" fillId="25" borderId="32" xfId="0" applyFont="1" applyFill="1" applyBorder="1" applyAlignment="1">
      <alignment horizontal="center" vertical="center" wrapText="1"/>
    </xf>
    <xf numFmtId="0" fontId="11" fillId="25" borderId="4" xfId="0" applyFont="1" applyFill="1" applyBorder="1" applyAlignment="1">
      <alignment horizontal="center" vertical="center" wrapText="1"/>
    </xf>
    <xf numFmtId="0" fontId="11" fillId="25" borderId="3" xfId="0" applyFont="1" applyFill="1" applyBorder="1" applyAlignment="1">
      <alignment horizontal="center" vertical="center" wrapText="1"/>
    </xf>
    <xf numFmtId="9" fontId="6" fillId="25" borderId="32" xfId="0" applyNumberFormat="1" applyFont="1" applyFill="1" applyBorder="1" applyAlignment="1">
      <alignment horizontal="center" vertical="center" wrapText="1"/>
    </xf>
    <xf numFmtId="9" fontId="6" fillId="25" borderId="4" xfId="0" applyNumberFormat="1" applyFont="1" applyFill="1" applyBorder="1" applyAlignment="1">
      <alignment horizontal="center" vertical="center" wrapText="1"/>
    </xf>
    <xf numFmtId="9" fontId="6" fillId="25" borderId="3" xfId="0" applyNumberFormat="1" applyFont="1" applyFill="1" applyBorder="1" applyAlignment="1">
      <alignment horizontal="center" vertical="center" wrapText="1"/>
    </xf>
    <xf numFmtId="0" fontId="6" fillId="25" borderId="32" xfId="0" applyFont="1" applyFill="1" applyBorder="1" applyAlignment="1">
      <alignment horizontal="center" vertical="center"/>
    </xf>
    <xf numFmtId="0" fontId="6" fillId="25" borderId="4" xfId="0" applyFont="1" applyFill="1" applyBorder="1" applyAlignment="1">
      <alignment horizontal="center" vertical="center"/>
    </xf>
    <xf numFmtId="0" fontId="6" fillId="25" borderId="3" xfId="0" applyFont="1" applyFill="1" applyBorder="1" applyAlignment="1">
      <alignment horizontal="center" vertical="center"/>
    </xf>
    <xf numFmtId="10" fontId="6" fillId="25" borderId="32" xfId="0" applyNumberFormat="1" applyFont="1" applyFill="1" applyBorder="1" applyAlignment="1">
      <alignment horizontal="center" vertical="center"/>
    </xf>
    <xf numFmtId="10" fontId="6" fillId="25" borderId="4" xfId="0" applyNumberFormat="1" applyFont="1" applyFill="1" applyBorder="1" applyAlignment="1">
      <alignment horizontal="center" vertical="center"/>
    </xf>
    <xf numFmtId="10" fontId="6" fillId="25" borderId="59" xfId="0" applyNumberFormat="1" applyFont="1" applyFill="1" applyBorder="1" applyAlignment="1">
      <alignment horizontal="center" vertical="center"/>
    </xf>
    <xf numFmtId="9" fontId="6" fillId="25" borderId="47" xfId="0" applyNumberFormat="1" applyFont="1" applyFill="1" applyBorder="1" applyAlignment="1">
      <alignment horizontal="center" vertical="center"/>
    </xf>
    <xf numFmtId="9" fontId="6" fillId="25" borderId="48" xfId="0" applyNumberFormat="1" applyFont="1" applyFill="1" applyBorder="1" applyAlignment="1">
      <alignment horizontal="center" vertical="center"/>
    </xf>
    <xf numFmtId="9" fontId="6" fillId="25" borderId="49" xfId="0" applyNumberFormat="1" applyFont="1" applyFill="1" applyBorder="1" applyAlignment="1">
      <alignment horizontal="center" vertical="center"/>
    </xf>
    <xf numFmtId="0" fontId="6" fillId="25" borderId="56" xfId="0" applyFont="1" applyFill="1" applyBorder="1" applyAlignment="1">
      <alignment horizontal="center" vertical="center"/>
    </xf>
    <xf numFmtId="0" fontId="3" fillId="18" borderId="1" xfId="0" applyFont="1" applyFill="1" applyBorder="1" applyAlignment="1">
      <alignment horizontal="center" vertical="center" wrapText="1"/>
    </xf>
    <xf numFmtId="1" fontId="0" fillId="25" borderId="32" xfId="0" applyNumberFormat="1" applyFill="1" applyBorder="1" applyAlignment="1">
      <alignment horizontal="center" vertical="center"/>
    </xf>
    <xf numFmtId="1" fontId="0" fillId="25" borderId="4" xfId="0" applyNumberFormat="1" applyFill="1" applyBorder="1" applyAlignment="1">
      <alignment horizontal="center" vertical="center"/>
    </xf>
    <xf numFmtId="1" fontId="0" fillId="25" borderId="3" xfId="0" applyNumberFormat="1" applyFill="1" applyBorder="1" applyAlignment="1">
      <alignment horizontal="center" vertical="center"/>
    </xf>
    <xf numFmtId="10" fontId="0" fillId="25" borderId="1" xfId="7" applyNumberFormat="1" applyFont="1" applyFill="1" applyBorder="1" applyAlignment="1">
      <alignment horizontal="center" vertical="center"/>
    </xf>
    <xf numFmtId="0" fontId="6" fillId="27" borderId="32" xfId="0" applyFont="1" applyFill="1" applyBorder="1" applyAlignment="1">
      <alignment horizontal="center" vertical="center" wrapText="1"/>
    </xf>
    <xf numFmtId="0" fontId="6" fillId="27" borderId="4" xfId="0" applyFont="1" applyFill="1" applyBorder="1" applyAlignment="1">
      <alignment horizontal="center" vertical="center" wrapText="1"/>
    </xf>
    <xf numFmtId="0" fontId="6" fillId="27" borderId="3" xfId="0" applyFont="1" applyFill="1" applyBorder="1" applyAlignment="1">
      <alignment horizontal="center" vertical="center" wrapText="1"/>
    </xf>
    <xf numFmtId="9" fontId="6" fillId="25" borderId="1" xfId="0" applyNumberFormat="1" applyFont="1" applyFill="1" applyBorder="1" applyAlignment="1">
      <alignment horizontal="center" vertical="center"/>
    </xf>
    <xf numFmtId="9" fontId="8" fillId="25" borderId="1" xfId="7" applyFont="1" applyFill="1" applyBorder="1" applyAlignment="1">
      <alignment horizontal="center" vertical="center"/>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2" xfId="0" applyBorder="1" applyAlignment="1">
      <alignment horizontal="left" vertical="center"/>
    </xf>
    <xf numFmtId="167" fontId="0" fillId="25" borderId="32" xfId="0" applyNumberFormat="1" applyFill="1" applyBorder="1" applyAlignment="1">
      <alignment horizontal="center" vertical="center" wrapText="1"/>
    </xf>
    <xf numFmtId="167" fontId="0" fillId="25" borderId="3" xfId="0" applyNumberFormat="1" applyFill="1" applyBorder="1" applyAlignment="1">
      <alignment horizontal="center" vertical="center" wrapText="1"/>
    </xf>
    <xf numFmtId="0" fontId="9" fillId="25" borderId="10" xfId="0" applyFont="1" applyFill="1" applyBorder="1" applyAlignment="1">
      <alignment horizontal="center" vertical="center" wrapText="1"/>
    </xf>
    <xf numFmtId="0" fontId="9" fillId="25" borderId="43" xfId="0" applyFont="1" applyFill="1" applyBorder="1" applyAlignment="1">
      <alignment horizontal="center" vertical="center" wrapText="1"/>
    </xf>
    <xf numFmtId="0" fontId="9" fillId="25" borderId="44" xfId="0" applyFont="1" applyFill="1" applyBorder="1" applyAlignment="1">
      <alignment horizontal="center" vertical="center" wrapText="1"/>
    </xf>
    <xf numFmtId="0" fontId="38" fillId="25" borderId="1" xfId="0" applyFont="1" applyFill="1" applyBorder="1" applyAlignment="1">
      <alignment horizontal="center" vertical="center" wrapText="1"/>
    </xf>
    <xf numFmtId="0" fontId="29" fillId="25" borderId="1" xfId="0" applyFont="1" applyFill="1" applyBorder="1" applyAlignment="1">
      <alignment horizontal="center" vertical="center" wrapText="1"/>
    </xf>
    <xf numFmtId="1" fontId="29" fillId="25" borderId="1" xfId="0" applyNumberFormat="1" applyFont="1" applyFill="1" applyBorder="1" applyAlignment="1">
      <alignment horizontal="center" vertical="center"/>
    </xf>
    <xf numFmtId="0" fontId="0" fillId="25" borderId="1" xfId="0" applyFill="1" applyBorder="1" applyAlignment="1">
      <alignment horizontal="center" vertical="center"/>
    </xf>
    <xf numFmtId="9" fontId="10" fillId="25" borderId="32" xfId="7" applyFont="1" applyFill="1" applyBorder="1" applyAlignment="1">
      <alignment horizontal="center" vertical="center" wrapText="1"/>
    </xf>
    <xf numFmtId="9" fontId="10" fillId="25" borderId="3" xfId="7" applyFont="1" applyFill="1" applyBorder="1" applyAlignment="1">
      <alignment horizontal="center" vertical="center" wrapText="1"/>
    </xf>
    <xf numFmtId="165" fontId="6" fillId="25" borderId="32" xfId="0" applyNumberFormat="1" applyFont="1" applyFill="1" applyBorder="1" applyAlignment="1">
      <alignment horizontal="center" vertical="center" wrapText="1"/>
    </xf>
    <xf numFmtId="165" fontId="6" fillId="25" borderId="3"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44" fontId="38" fillId="25" borderId="1" xfId="5" applyFont="1" applyFill="1" applyBorder="1" applyAlignment="1">
      <alignment horizontal="center" vertical="center"/>
    </xf>
    <xf numFmtId="0" fontId="3" fillId="0" borderId="11" xfId="0" applyFont="1" applyBorder="1" applyAlignment="1">
      <alignment horizontal="center" vertical="center"/>
    </xf>
    <xf numFmtId="0" fontId="0" fillId="25" borderId="32" xfId="0" applyFill="1" applyBorder="1" applyAlignment="1">
      <alignment horizontal="center"/>
    </xf>
    <xf numFmtId="0" fontId="0" fillId="25" borderId="3" xfId="0" applyFill="1" applyBorder="1" applyAlignment="1">
      <alignment horizontal="center"/>
    </xf>
    <xf numFmtId="0" fontId="9" fillId="25" borderId="1" xfId="0" applyFont="1" applyFill="1" applyBorder="1" applyAlignment="1">
      <alignment horizontal="center" vertical="center" wrapText="1"/>
    </xf>
    <xf numFmtId="0" fontId="10" fillId="25" borderId="1" xfId="0" applyFont="1" applyFill="1" applyBorder="1" applyAlignment="1">
      <alignment horizontal="center" vertical="center" wrapText="1"/>
    </xf>
    <xf numFmtId="0" fontId="38" fillId="25" borderId="1" xfId="0" applyFont="1" applyFill="1" applyBorder="1" applyAlignment="1">
      <alignment horizontal="center" vertical="center"/>
    </xf>
    <xf numFmtId="0" fontId="9" fillId="25" borderId="32" xfId="0" applyFont="1" applyFill="1" applyBorder="1" applyAlignment="1">
      <alignment horizontal="center" vertical="center" wrapText="1"/>
    </xf>
    <xf numFmtId="0" fontId="9" fillId="25" borderId="4" xfId="0" applyFont="1" applyFill="1" applyBorder="1" applyAlignment="1">
      <alignment horizontal="center" vertical="center" wrapText="1"/>
    </xf>
    <xf numFmtId="0" fontId="9" fillId="25" borderId="3" xfId="0" applyFont="1" applyFill="1" applyBorder="1" applyAlignment="1">
      <alignment horizontal="center" vertical="center" wrapText="1"/>
    </xf>
    <xf numFmtId="9" fontId="10" fillId="25" borderId="4" xfId="7" applyFont="1" applyFill="1" applyBorder="1" applyAlignment="1">
      <alignment horizontal="center" vertical="center" wrapText="1"/>
    </xf>
    <xf numFmtId="165" fontId="6" fillId="25" borderId="4" xfId="0" applyNumberFormat="1" applyFont="1" applyFill="1" applyBorder="1" applyAlignment="1">
      <alignment horizontal="center" vertical="center" wrapText="1"/>
    </xf>
    <xf numFmtId="9" fontId="0" fillId="25" borderId="50" xfId="7" applyFont="1" applyFill="1" applyBorder="1" applyAlignment="1">
      <alignment horizontal="center" vertical="center"/>
    </xf>
    <xf numFmtId="9" fontId="0" fillId="25" borderId="51" xfId="7" applyFont="1" applyFill="1" applyBorder="1" applyAlignment="1">
      <alignment horizontal="center" vertical="center"/>
    </xf>
    <xf numFmtId="9" fontId="0" fillId="25" borderId="52" xfId="7" applyFont="1" applyFill="1" applyBorder="1" applyAlignment="1">
      <alignment horizontal="center" vertical="center"/>
    </xf>
    <xf numFmtId="0" fontId="30" fillId="25" borderId="32" xfId="0" applyFont="1" applyFill="1" applyBorder="1" applyAlignment="1">
      <alignment horizontal="center" vertical="center" wrapText="1"/>
    </xf>
    <xf numFmtId="0" fontId="30" fillId="25" borderId="4" xfId="0" applyFont="1" applyFill="1" applyBorder="1" applyAlignment="1">
      <alignment horizontal="center" vertical="center" wrapText="1"/>
    </xf>
    <xf numFmtId="0" fontId="30" fillId="25" borderId="3" xfId="0" applyFont="1" applyFill="1" applyBorder="1" applyAlignment="1">
      <alignment horizontal="center" vertical="center" wrapText="1"/>
    </xf>
    <xf numFmtId="9" fontId="6" fillId="25" borderId="32" xfId="0" applyNumberFormat="1" applyFont="1" applyFill="1" applyBorder="1" applyAlignment="1">
      <alignment horizontal="center" vertical="center"/>
    </xf>
    <xf numFmtId="9" fontId="6" fillId="25" borderId="3" xfId="0" applyNumberFormat="1" applyFont="1" applyFill="1" applyBorder="1" applyAlignment="1">
      <alignment horizontal="center" vertical="center"/>
    </xf>
    <xf numFmtId="9" fontId="6" fillId="25" borderId="4" xfId="0" applyNumberFormat="1" applyFont="1" applyFill="1" applyBorder="1" applyAlignment="1">
      <alignment horizontal="center" vertical="center"/>
    </xf>
    <xf numFmtId="0" fontId="6" fillId="27" borderId="1" xfId="0" applyFont="1" applyFill="1" applyBorder="1" applyAlignment="1">
      <alignment horizontal="center" vertical="center" wrapText="1"/>
    </xf>
    <xf numFmtId="0" fontId="6" fillId="25" borderId="32" xfId="0" applyFont="1" applyFill="1" applyBorder="1" applyAlignment="1">
      <alignment horizontal="center" vertical="center" wrapText="1"/>
    </xf>
    <xf numFmtId="0" fontId="6" fillId="25" borderId="4" xfId="0" applyFont="1" applyFill="1" applyBorder="1" applyAlignment="1">
      <alignment horizontal="center" vertical="center" wrapText="1"/>
    </xf>
    <xf numFmtId="0" fontId="6" fillId="25" borderId="3" xfId="0" applyFont="1" applyFill="1" applyBorder="1" applyAlignment="1">
      <alignment horizontal="center" vertical="center" wrapText="1"/>
    </xf>
    <xf numFmtId="9" fontId="8" fillId="25" borderId="1" xfId="0" applyNumberFormat="1" applyFont="1" applyFill="1" applyBorder="1" applyAlignment="1">
      <alignment horizontal="center" vertical="center"/>
    </xf>
    <xf numFmtId="0" fontId="8" fillId="25" borderId="1" xfId="0" applyFont="1" applyFill="1" applyBorder="1" applyAlignment="1">
      <alignment horizontal="center" vertical="center"/>
    </xf>
    <xf numFmtId="9" fontId="0" fillId="25" borderId="1" xfId="7" applyFont="1" applyFill="1" applyBorder="1" applyAlignment="1">
      <alignment horizontal="center" vertical="center"/>
    </xf>
    <xf numFmtId="0" fontId="0" fillId="25" borderId="1" xfId="0" applyFill="1" applyBorder="1" applyAlignment="1">
      <alignment horizontal="center" vertical="center" wrapText="1"/>
    </xf>
    <xf numFmtId="167" fontId="0" fillId="25" borderId="1" xfId="0" applyNumberFormat="1" applyFill="1" applyBorder="1" applyAlignment="1">
      <alignment horizontal="center" vertical="center"/>
    </xf>
    <xf numFmtId="0" fontId="38" fillId="25" borderId="1" xfId="0" applyFont="1" applyFill="1" applyBorder="1" applyAlignment="1">
      <alignment horizontal="left" vertical="center" wrapText="1"/>
    </xf>
    <xf numFmtId="166" fontId="0" fillId="25" borderId="32" xfId="5" applyNumberFormat="1" applyFont="1" applyFill="1" applyBorder="1" applyAlignment="1">
      <alignment horizontal="center" vertical="center"/>
    </xf>
    <xf numFmtId="166" fontId="0" fillId="25" borderId="4" xfId="5" applyNumberFormat="1" applyFont="1" applyFill="1" applyBorder="1" applyAlignment="1">
      <alignment horizontal="center" vertical="center"/>
    </xf>
    <xf numFmtId="166" fontId="0" fillId="25" borderId="3" xfId="5" applyNumberFormat="1" applyFont="1" applyFill="1" applyBorder="1" applyAlignment="1">
      <alignment horizontal="center" vertical="center"/>
    </xf>
    <xf numFmtId="0" fontId="0" fillId="25" borderId="1" xfId="0" applyFill="1" applyBorder="1" applyAlignment="1">
      <alignment horizontal="left" vertical="center" wrapText="1"/>
    </xf>
    <xf numFmtId="0" fontId="6" fillId="25" borderId="1" xfId="0" applyFont="1" applyFill="1" applyBorder="1" applyAlignment="1">
      <alignment horizontal="center" vertical="center" wrapText="1"/>
    </xf>
    <xf numFmtId="0" fontId="6" fillId="25" borderId="1" xfId="0" applyFont="1" applyFill="1" applyBorder="1" applyAlignment="1">
      <alignment horizontal="center" vertical="center"/>
    </xf>
    <xf numFmtId="0" fontId="30" fillId="25" borderId="1" xfId="0" applyFont="1" applyFill="1" applyBorder="1" applyAlignment="1">
      <alignment horizontal="center" vertical="center" wrapText="1"/>
    </xf>
    <xf numFmtId="0" fontId="30" fillId="27" borderId="1" xfId="0" applyFont="1" applyFill="1" applyBorder="1" applyAlignment="1">
      <alignment horizontal="center" vertical="center" wrapText="1"/>
    </xf>
    <xf numFmtId="1" fontId="0" fillId="25" borderId="1" xfId="0" applyNumberFormat="1" applyFill="1" applyBorder="1" applyAlignment="1">
      <alignment horizontal="center" vertical="center"/>
    </xf>
    <xf numFmtId="0" fontId="6" fillId="25" borderId="56" xfId="0" applyFont="1" applyFill="1" applyBorder="1" applyAlignment="1">
      <alignment horizontal="center" vertical="center" wrapText="1"/>
    </xf>
    <xf numFmtId="10" fontId="8" fillId="25" borderId="32" xfId="7" applyNumberFormat="1" applyFont="1" applyFill="1" applyBorder="1" applyAlignment="1">
      <alignment horizontal="center" vertical="center"/>
    </xf>
    <xf numFmtId="10" fontId="8" fillId="25" borderId="4" xfId="7" applyNumberFormat="1" applyFont="1" applyFill="1" applyBorder="1" applyAlignment="1">
      <alignment horizontal="center" vertical="center"/>
    </xf>
    <xf numFmtId="10" fontId="8" fillId="25" borderId="3" xfId="7" applyNumberFormat="1" applyFont="1" applyFill="1" applyBorder="1" applyAlignment="1">
      <alignment horizontal="center" vertical="center"/>
    </xf>
    <xf numFmtId="0" fontId="6" fillId="25" borderId="13" xfId="0" applyFont="1" applyFill="1" applyBorder="1" applyAlignment="1">
      <alignment horizontal="center" vertical="center" wrapText="1"/>
    </xf>
    <xf numFmtId="9" fontId="6" fillId="25" borderId="1" xfId="0" applyNumberFormat="1" applyFont="1" applyFill="1" applyBorder="1" applyAlignment="1">
      <alignment horizontal="center" vertical="center" wrapText="1"/>
    </xf>
    <xf numFmtId="0" fontId="6" fillId="25" borderId="53" xfId="0" applyFont="1" applyFill="1" applyBorder="1" applyAlignment="1">
      <alignment horizontal="center" vertical="center" wrapText="1"/>
    </xf>
    <xf numFmtId="0" fontId="6" fillId="25" borderId="54" xfId="0" applyFont="1" applyFill="1" applyBorder="1" applyAlignment="1">
      <alignment horizontal="center" vertical="center" wrapText="1"/>
    </xf>
    <xf numFmtId="0" fontId="6" fillId="25" borderId="60" xfId="0" applyFont="1" applyFill="1" applyBorder="1" applyAlignment="1">
      <alignment horizontal="center" vertical="center" wrapText="1"/>
    </xf>
    <xf numFmtId="0" fontId="6" fillId="25" borderId="55" xfId="0" applyFont="1" applyFill="1" applyBorder="1" applyAlignment="1">
      <alignment horizontal="center" vertical="center" wrapText="1"/>
    </xf>
    <xf numFmtId="0" fontId="30" fillId="25" borderId="10" xfId="0" applyFont="1" applyFill="1" applyBorder="1" applyAlignment="1">
      <alignment horizontal="center" vertical="center" wrapText="1"/>
    </xf>
    <xf numFmtId="0" fontId="30" fillId="25" borderId="43" xfId="0" applyFont="1" applyFill="1" applyBorder="1" applyAlignment="1">
      <alignment horizontal="center" vertical="center" wrapText="1"/>
    </xf>
    <xf numFmtId="0" fontId="30" fillId="25" borderId="44" xfId="0" applyFont="1" applyFill="1" applyBorder="1" applyAlignment="1">
      <alignment horizontal="center" vertical="center" wrapText="1"/>
    </xf>
    <xf numFmtId="9" fontId="6" fillId="25" borderId="50" xfId="0" applyNumberFormat="1" applyFont="1" applyFill="1" applyBorder="1" applyAlignment="1">
      <alignment horizontal="center" vertical="center"/>
    </xf>
    <xf numFmtId="9" fontId="6" fillId="25" borderId="51" xfId="0" applyNumberFormat="1" applyFont="1" applyFill="1" applyBorder="1" applyAlignment="1">
      <alignment horizontal="center" vertical="center"/>
    </xf>
    <xf numFmtId="9" fontId="6" fillId="25" borderId="52" xfId="0" applyNumberFormat="1" applyFont="1" applyFill="1" applyBorder="1" applyAlignment="1">
      <alignment horizontal="center" vertical="center"/>
    </xf>
    <xf numFmtId="0" fontId="8" fillId="25" borderId="32" xfId="0" applyFont="1" applyFill="1" applyBorder="1" applyAlignment="1">
      <alignment horizontal="center" vertical="center"/>
    </xf>
    <xf numFmtId="0" fontId="8" fillId="25" borderId="4" xfId="0" applyFont="1" applyFill="1" applyBorder="1" applyAlignment="1">
      <alignment horizontal="center" vertical="center"/>
    </xf>
    <xf numFmtId="0" fontId="8" fillId="25" borderId="3" xfId="0" applyFont="1" applyFill="1" applyBorder="1" applyAlignment="1">
      <alignment horizontal="center" vertical="center"/>
    </xf>
    <xf numFmtId="0" fontId="6" fillId="25" borderId="10" xfId="0" applyFont="1" applyFill="1" applyBorder="1" applyAlignment="1">
      <alignment horizontal="center" vertical="center" wrapText="1"/>
    </xf>
    <xf numFmtId="0" fontId="6" fillId="25" borderId="43" xfId="0" applyFont="1" applyFill="1" applyBorder="1" applyAlignment="1">
      <alignment horizontal="center" vertical="center" wrapText="1"/>
    </xf>
    <xf numFmtId="0" fontId="6" fillId="25" borderId="44" xfId="0" applyFont="1" applyFill="1" applyBorder="1" applyAlignment="1">
      <alignment horizontal="center" vertical="center" wrapText="1"/>
    </xf>
    <xf numFmtId="1" fontId="6" fillId="25" borderId="32" xfId="0" applyNumberFormat="1" applyFont="1" applyFill="1" applyBorder="1" applyAlignment="1">
      <alignment horizontal="center" vertical="center" wrapText="1"/>
    </xf>
    <xf numFmtId="1" fontId="6" fillId="25" borderId="4" xfId="0" applyNumberFormat="1" applyFont="1" applyFill="1" applyBorder="1" applyAlignment="1">
      <alignment horizontal="center" vertical="center" wrapText="1"/>
    </xf>
    <xf numFmtId="1" fontId="6" fillId="25" borderId="3" xfId="0" applyNumberFormat="1" applyFont="1" applyFill="1" applyBorder="1" applyAlignment="1">
      <alignment horizontal="center" vertical="center" wrapText="1"/>
    </xf>
    <xf numFmtId="166" fontId="0" fillId="25" borderId="32" xfId="5" applyNumberFormat="1" applyFont="1" applyFill="1" applyBorder="1" applyAlignment="1">
      <alignment horizontal="center" vertical="center" wrapText="1"/>
    </xf>
    <xf numFmtId="166" fontId="0" fillId="25" borderId="3" xfId="5" applyNumberFormat="1" applyFont="1" applyFill="1" applyBorder="1" applyAlignment="1">
      <alignment horizontal="center" vertical="center" wrapText="1"/>
    </xf>
    <xf numFmtId="1" fontId="28" fillId="25" borderId="32" xfId="0" applyNumberFormat="1" applyFont="1" applyFill="1" applyBorder="1" applyAlignment="1">
      <alignment horizontal="center" vertical="center" wrapText="1"/>
    </xf>
    <xf numFmtId="1" fontId="28" fillId="25" borderId="4" xfId="0" applyNumberFormat="1" applyFont="1" applyFill="1" applyBorder="1" applyAlignment="1">
      <alignment horizontal="center" vertical="center" wrapText="1"/>
    </xf>
    <xf numFmtId="1" fontId="28" fillId="25" borderId="3" xfId="0" applyNumberFormat="1" applyFont="1" applyFill="1" applyBorder="1" applyAlignment="1">
      <alignment horizontal="center" vertical="center" wrapText="1"/>
    </xf>
    <xf numFmtId="10" fontId="6" fillId="25" borderId="1" xfId="0" applyNumberFormat="1" applyFont="1" applyFill="1" applyBorder="1" applyAlignment="1">
      <alignment horizontal="center" vertical="center"/>
    </xf>
    <xf numFmtId="10" fontId="6" fillId="25" borderId="3" xfId="0" applyNumberFormat="1" applyFont="1" applyFill="1" applyBorder="1" applyAlignment="1">
      <alignment horizontal="center" vertical="center"/>
    </xf>
    <xf numFmtId="9" fontId="8" fillId="25" borderId="32" xfId="0" applyNumberFormat="1" applyFont="1" applyFill="1" applyBorder="1" applyAlignment="1">
      <alignment horizontal="center" vertical="center"/>
    </xf>
    <xf numFmtId="9" fontId="8" fillId="25" borderId="4" xfId="0" applyNumberFormat="1" applyFont="1" applyFill="1" applyBorder="1" applyAlignment="1">
      <alignment horizontal="center" vertical="center"/>
    </xf>
    <xf numFmtId="9" fontId="8" fillId="25" borderId="3" xfId="0" applyNumberFormat="1" applyFont="1" applyFill="1" applyBorder="1" applyAlignment="1">
      <alignment horizontal="center" vertical="center"/>
    </xf>
    <xf numFmtId="0" fontId="3" fillId="0" borderId="3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3" borderId="3" xfId="0" applyFont="1" applyFill="1" applyBorder="1" applyAlignment="1">
      <alignment horizontal="center" vertical="center" wrapText="1"/>
    </xf>
    <xf numFmtId="0" fontId="62" fillId="18" borderId="32" xfId="0" applyFont="1" applyFill="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4"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5" fillId="0" borderId="7" xfId="0" applyFont="1" applyBorder="1" applyAlignment="1">
      <alignment horizontal="center" vertical="center" wrapText="1"/>
    </xf>
    <xf numFmtId="0" fontId="3" fillId="3" borderId="27"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5" fillId="0" borderId="4" xfId="0" applyFont="1" applyBorder="1" applyAlignment="1">
      <alignment horizontal="center" vertical="center" wrapText="1"/>
    </xf>
    <xf numFmtId="0" fontId="22" fillId="5" borderId="31" xfId="0" applyFont="1" applyFill="1" applyBorder="1" applyAlignment="1">
      <alignment horizontal="center" vertical="center" wrapText="1"/>
    </xf>
    <xf numFmtId="0" fontId="22" fillId="5" borderId="45"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3" borderId="2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0" borderId="26" xfId="0" applyFont="1" applyBorder="1" applyAlignment="1">
      <alignment horizontal="center" vertical="center" wrapText="1"/>
    </xf>
    <xf numFmtId="0" fontId="0" fillId="25" borderId="4" xfId="0" applyFill="1" applyBorder="1" applyAlignment="1">
      <alignment horizontal="center"/>
    </xf>
    <xf numFmtId="0" fontId="37" fillId="25" borderId="32" xfId="0" applyFont="1" applyFill="1" applyBorder="1" applyAlignment="1">
      <alignment horizontal="center" wrapText="1"/>
    </xf>
    <xf numFmtId="0" fontId="37" fillId="25" borderId="4" xfId="0" applyFont="1" applyFill="1" applyBorder="1" applyAlignment="1">
      <alignment horizontal="center" wrapText="1"/>
    </xf>
    <xf numFmtId="0" fontId="37" fillId="25" borderId="3" xfId="0" applyFont="1" applyFill="1" applyBorder="1" applyAlignment="1">
      <alignment horizontal="center" wrapText="1"/>
    </xf>
    <xf numFmtId="10" fontId="8" fillId="25" borderId="32" xfId="0" applyNumberFormat="1" applyFont="1" applyFill="1" applyBorder="1" applyAlignment="1">
      <alignment horizontal="center" vertical="center"/>
    </xf>
    <xf numFmtId="10" fontId="8" fillId="25" borderId="3" xfId="0" applyNumberFormat="1" applyFont="1" applyFill="1" applyBorder="1" applyAlignment="1">
      <alignment horizontal="center" vertical="center"/>
    </xf>
    <xf numFmtId="0" fontId="67" fillId="20" borderId="7" xfId="0" applyFont="1" applyFill="1" applyBorder="1" applyAlignment="1">
      <alignment horizontal="center"/>
    </xf>
    <xf numFmtId="0" fontId="67" fillId="20" borderId="0" xfId="0" applyFont="1" applyFill="1" applyAlignment="1">
      <alignment horizontal="center"/>
    </xf>
    <xf numFmtId="44" fontId="61" fillId="20" borderId="1" xfId="5" applyFont="1" applyFill="1" applyBorder="1" applyAlignment="1">
      <alignment horizontal="center" vertical="center" wrapText="1"/>
    </xf>
    <xf numFmtId="44" fontId="72" fillId="20" borderId="32" xfId="5" applyFont="1" applyFill="1" applyBorder="1" applyAlignment="1">
      <alignment horizontal="center" vertical="center" wrapText="1"/>
    </xf>
    <xf numFmtId="44" fontId="72" fillId="20" borderId="4" xfId="5" applyFont="1" applyFill="1" applyBorder="1" applyAlignment="1">
      <alignment horizontal="center" vertical="center" wrapText="1"/>
    </xf>
    <xf numFmtId="44" fontId="72" fillId="20" borderId="3" xfId="5" applyFont="1" applyFill="1" applyBorder="1" applyAlignment="1">
      <alignment horizontal="center" vertical="center" wrapText="1"/>
    </xf>
    <xf numFmtId="44" fontId="61" fillId="20" borderId="1" xfId="5" applyFont="1" applyFill="1" applyBorder="1" applyAlignment="1">
      <alignment horizontal="center" vertical="center"/>
    </xf>
    <xf numFmtId="10" fontId="61" fillId="20" borderId="1" xfId="7" applyNumberFormat="1" applyFont="1" applyFill="1" applyBorder="1" applyAlignment="1">
      <alignment horizontal="center" vertical="center"/>
    </xf>
    <xf numFmtId="0" fontId="71" fillId="20" borderId="41" xfId="0" applyFont="1" applyFill="1" applyBorder="1" applyAlignment="1">
      <alignment horizontal="center" vertical="center" wrapText="1"/>
    </xf>
    <xf numFmtId="0" fontId="71" fillId="20" borderId="9" xfId="0" applyFont="1" applyFill="1" applyBorder="1" applyAlignment="1">
      <alignment horizontal="center" vertical="center" wrapText="1"/>
    </xf>
    <xf numFmtId="0" fontId="71" fillId="20" borderId="7" xfId="0" applyFont="1" applyFill="1" applyBorder="1" applyAlignment="1">
      <alignment horizontal="center" vertical="center" wrapText="1"/>
    </xf>
    <xf numFmtId="0" fontId="71" fillId="20" borderId="0" xfId="0" applyFont="1" applyFill="1" applyAlignment="1">
      <alignment horizontal="center" vertical="center" wrapText="1"/>
    </xf>
    <xf numFmtId="44" fontId="61" fillId="20" borderId="59" xfId="5" applyFont="1" applyFill="1" applyBorder="1" applyAlignment="1">
      <alignment horizontal="center" vertical="center" wrapText="1"/>
    </xf>
    <xf numFmtId="44" fontId="72" fillId="20" borderId="1" xfId="5" applyFont="1" applyFill="1" applyBorder="1" applyAlignment="1">
      <alignment horizontal="center" vertical="center" wrapText="1"/>
    </xf>
    <xf numFmtId="0" fontId="61" fillId="20" borderId="61" xfId="0" applyFont="1" applyFill="1" applyBorder="1" applyAlignment="1">
      <alignment horizontal="center" vertical="center" wrapText="1"/>
    </xf>
    <xf numFmtId="0" fontId="61" fillId="20" borderId="62" xfId="0" applyFont="1" applyFill="1" applyBorder="1" applyAlignment="1">
      <alignment horizontal="center" vertical="center" wrapText="1"/>
    </xf>
    <xf numFmtId="0" fontId="69" fillId="21" borderId="63" xfId="0" applyFont="1" applyFill="1" applyBorder="1" applyAlignment="1">
      <alignment horizontal="center" vertical="center" wrapText="1"/>
    </xf>
    <xf numFmtId="0" fontId="69" fillId="21" borderId="64" xfId="0" applyFont="1" applyFill="1" applyBorder="1" applyAlignment="1">
      <alignment horizontal="center" vertical="center" wrapText="1"/>
    </xf>
    <xf numFmtId="10" fontId="61" fillId="20" borderId="1" xfId="7" applyNumberFormat="1" applyFont="1" applyFill="1" applyBorder="1" applyAlignment="1">
      <alignment horizontal="center" vertical="center" wrapText="1"/>
    </xf>
    <xf numFmtId="9" fontId="61" fillId="20" borderId="32" xfId="7" applyFont="1" applyFill="1" applyBorder="1" applyAlignment="1">
      <alignment horizontal="center" vertical="center" wrapText="1"/>
    </xf>
    <xf numFmtId="9" fontId="61" fillId="20" borderId="4" xfId="7" applyFont="1" applyFill="1" applyBorder="1" applyAlignment="1">
      <alignment horizontal="center" vertical="center" wrapText="1"/>
    </xf>
    <xf numFmtId="9" fontId="61" fillId="20" borderId="3" xfId="7" applyFont="1" applyFill="1" applyBorder="1" applyAlignment="1">
      <alignment horizontal="center" vertical="center" wrapText="1"/>
    </xf>
    <xf numFmtId="10" fontId="61" fillId="20" borderId="59" xfId="7" applyNumberFormat="1" applyFont="1" applyFill="1" applyBorder="1" applyAlignment="1">
      <alignment horizontal="center" vertical="center" wrapText="1"/>
    </xf>
    <xf numFmtId="10" fontId="72" fillId="20" borderId="32" xfId="7" applyNumberFormat="1" applyFont="1" applyFill="1" applyBorder="1" applyAlignment="1">
      <alignment horizontal="center" vertical="center" wrapText="1"/>
    </xf>
    <xf numFmtId="10" fontId="72" fillId="20" borderId="4" xfId="7" applyNumberFormat="1" applyFont="1" applyFill="1" applyBorder="1" applyAlignment="1">
      <alignment horizontal="center" vertical="center" wrapText="1"/>
    </xf>
    <xf numFmtId="10" fontId="72" fillId="20" borderId="3" xfId="7" applyNumberFormat="1" applyFont="1" applyFill="1" applyBorder="1" applyAlignment="1">
      <alignment horizontal="center" vertical="center" wrapText="1"/>
    </xf>
    <xf numFmtId="9" fontId="72" fillId="20" borderId="1" xfId="7" applyFont="1" applyFill="1" applyBorder="1" applyAlignment="1">
      <alignment horizontal="center" vertical="center" wrapText="1"/>
    </xf>
    <xf numFmtId="0" fontId="0" fillId="10" borderId="32"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3" xfId="0" applyFill="1" applyBorder="1" applyAlignment="1">
      <alignment horizontal="center" vertical="center" wrapText="1"/>
    </xf>
    <xf numFmtId="167" fontId="0" fillId="10" borderId="32" xfId="0" applyNumberFormat="1" applyFill="1" applyBorder="1" applyAlignment="1">
      <alignment horizontal="center" vertical="center" wrapText="1"/>
    </xf>
    <xf numFmtId="167" fontId="0" fillId="10" borderId="4" xfId="0" applyNumberFormat="1" applyFill="1" applyBorder="1" applyAlignment="1">
      <alignment horizontal="center" vertical="center" wrapText="1"/>
    </xf>
    <xf numFmtId="167" fontId="0" fillId="10" borderId="3" xfId="0" applyNumberFormat="1" applyFill="1" applyBorder="1" applyAlignment="1">
      <alignment horizontal="center" vertical="center" wrapText="1"/>
    </xf>
    <xf numFmtId="0" fontId="67" fillId="20" borderId="9" xfId="0" applyFont="1" applyFill="1" applyBorder="1" applyAlignment="1">
      <alignment horizontal="center" wrapText="1"/>
    </xf>
    <xf numFmtId="44" fontId="69" fillId="20" borderId="1" xfId="5" applyFont="1" applyFill="1" applyBorder="1" applyAlignment="1">
      <alignment horizontal="center" vertical="center" wrapText="1"/>
    </xf>
    <xf numFmtId="10" fontId="69" fillId="20" borderId="1" xfId="7" applyNumberFormat="1" applyFont="1" applyFill="1" applyBorder="1" applyAlignment="1">
      <alignment horizontal="center" vertical="center" wrapText="1"/>
    </xf>
    <xf numFmtId="10" fontId="72" fillId="20" borderId="1" xfId="7" applyNumberFormat="1" applyFont="1" applyFill="1" applyBorder="1" applyAlignment="1">
      <alignment horizontal="center" vertical="center" wrapText="1"/>
    </xf>
    <xf numFmtId="44" fontId="74" fillId="20" borderId="32" xfId="5" applyFont="1" applyFill="1" applyBorder="1" applyAlignment="1">
      <alignment horizontal="center" vertical="center" wrapText="1"/>
    </xf>
    <xf numFmtId="44" fontId="74" fillId="20" borderId="4" xfId="5" applyFont="1" applyFill="1" applyBorder="1" applyAlignment="1">
      <alignment horizontal="center" vertical="center" wrapText="1"/>
    </xf>
    <xf numFmtId="44" fontId="74" fillId="20" borderId="3" xfId="5" applyFont="1" applyFill="1" applyBorder="1" applyAlignment="1">
      <alignment horizontal="center" vertical="center" wrapText="1"/>
    </xf>
    <xf numFmtId="10" fontId="74" fillId="20" borderId="32" xfId="7" applyNumberFormat="1" applyFont="1" applyFill="1" applyBorder="1" applyAlignment="1">
      <alignment horizontal="center" vertical="center" wrapText="1"/>
    </xf>
    <xf numFmtId="10" fontId="74" fillId="20" borderId="4" xfId="7" applyNumberFormat="1" applyFont="1" applyFill="1" applyBorder="1" applyAlignment="1">
      <alignment horizontal="center" vertical="center" wrapText="1"/>
    </xf>
    <xf numFmtId="10" fontId="74" fillId="20" borderId="3" xfId="7" applyNumberFormat="1" applyFont="1" applyFill="1" applyBorder="1" applyAlignment="1">
      <alignment horizontal="center" vertical="center" wrapText="1"/>
    </xf>
    <xf numFmtId="0" fontId="61" fillId="20" borderId="7" xfId="0" applyFont="1" applyFill="1" applyBorder="1" applyAlignment="1">
      <alignment horizontal="center" vertical="center" wrapText="1"/>
    </xf>
    <xf numFmtId="0" fontId="61" fillId="20" borderId="0" xfId="0" applyFont="1" applyFill="1" applyAlignment="1">
      <alignment horizontal="center" vertical="center" wrapText="1"/>
    </xf>
    <xf numFmtId="0" fontId="61" fillId="20" borderId="43" xfId="0" applyFont="1" applyFill="1" applyBorder="1" applyAlignment="1">
      <alignment horizontal="center" vertical="center" wrapText="1"/>
    </xf>
    <xf numFmtId="0" fontId="61" fillId="20" borderId="42" xfId="0" applyFont="1" applyFill="1" applyBorder="1" applyAlignment="1">
      <alignment horizontal="center" vertical="center" wrapText="1"/>
    </xf>
    <xf numFmtId="0" fontId="61" fillId="20" borderId="29" xfId="0" applyFont="1" applyFill="1" applyBorder="1" applyAlignment="1">
      <alignment horizontal="center" vertical="center" wrapText="1"/>
    </xf>
    <xf numFmtId="0" fontId="61" fillId="20" borderId="44" xfId="0" applyFont="1" applyFill="1" applyBorder="1" applyAlignment="1">
      <alignment horizontal="center" vertical="center" wrapText="1"/>
    </xf>
    <xf numFmtId="0" fontId="0" fillId="14" borderId="32" xfId="0" applyFill="1" applyBorder="1" applyAlignment="1">
      <alignment horizontal="center" vertical="center" wrapText="1"/>
    </xf>
    <xf numFmtId="0" fontId="0" fillId="14" borderId="4" xfId="0" applyFill="1" applyBorder="1" applyAlignment="1">
      <alignment horizontal="center" vertical="center" wrapText="1"/>
    </xf>
    <xf numFmtId="0" fontId="0" fillId="14" borderId="59" xfId="0" applyFill="1" applyBorder="1" applyAlignment="1">
      <alignment horizontal="center" vertical="center" wrapText="1"/>
    </xf>
    <xf numFmtId="0" fontId="69" fillId="21" borderId="51" xfId="0" applyFont="1" applyFill="1" applyBorder="1" applyAlignment="1">
      <alignment horizontal="center" vertical="center" wrapText="1"/>
    </xf>
    <xf numFmtId="0" fontId="69" fillId="21" borderId="0" xfId="0" applyFont="1" applyFill="1" applyAlignment="1">
      <alignment horizontal="center" vertical="center" wrapText="1"/>
    </xf>
    <xf numFmtId="0" fontId="69" fillId="21" borderId="43" xfId="0" applyFont="1" applyFill="1" applyBorder="1" applyAlignment="1">
      <alignment horizontal="center" vertical="center" wrapText="1"/>
    </xf>
    <xf numFmtId="0" fontId="61" fillId="20" borderId="9" xfId="0" applyFont="1" applyFill="1" applyBorder="1" applyAlignment="1">
      <alignment horizontal="center" vertical="center" wrapText="1"/>
    </xf>
    <xf numFmtId="0" fontId="61" fillId="20" borderId="10" xfId="0" applyFont="1" applyFill="1" applyBorder="1" applyAlignment="1">
      <alignment horizontal="center" vertical="center" wrapText="1"/>
    </xf>
    <xf numFmtId="9" fontId="0" fillId="8" borderId="1" xfId="7" applyFont="1" applyFill="1" applyBorder="1" applyAlignment="1">
      <alignment horizontal="center" vertical="center"/>
    </xf>
    <xf numFmtId="9" fontId="0" fillId="11" borderId="1" xfId="7" applyFont="1" applyFill="1" applyBorder="1" applyAlignment="1">
      <alignment horizontal="center" vertical="center"/>
    </xf>
    <xf numFmtId="9" fontId="6" fillId="14" borderId="32" xfId="7" applyFont="1" applyFill="1" applyBorder="1" applyAlignment="1">
      <alignment horizontal="center" vertical="center"/>
    </xf>
    <xf numFmtId="9" fontId="6" fillId="14" borderId="4" xfId="7" applyFont="1" applyFill="1" applyBorder="1" applyAlignment="1">
      <alignment horizontal="center" vertical="center"/>
    </xf>
    <xf numFmtId="9" fontId="6" fillId="14" borderId="3" xfId="7" applyFont="1" applyFill="1" applyBorder="1" applyAlignment="1">
      <alignment horizontal="center" vertical="center"/>
    </xf>
    <xf numFmtId="9" fontId="0" fillId="10" borderId="32" xfId="7" applyFont="1" applyFill="1" applyBorder="1" applyAlignment="1">
      <alignment horizontal="center" vertical="center" wrapText="1"/>
    </xf>
    <xf numFmtId="9" fontId="0" fillId="10" borderId="4" xfId="7" applyFont="1" applyFill="1" applyBorder="1" applyAlignment="1">
      <alignment horizontal="center" vertical="center" wrapText="1"/>
    </xf>
    <xf numFmtId="9" fontId="0" fillId="10" borderId="3" xfId="7" applyFont="1" applyFill="1" applyBorder="1" applyAlignment="1">
      <alignment horizontal="center" vertical="center" wrapText="1"/>
    </xf>
    <xf numFmtId="9" fontId="0" fillId="15" borderId="32" xfId="7" applyFont="1" applyFill="1" applyBorder="1" applyAlignment="1">
      <alignment horizontal="center" vertical="center" wrapText="1"/>
    </xf>
    <xf numFmtId="9" fontId="0" fillId="15" borderId="4" xfId="7" applyFont="1" applyFill="1" applyBorder="1" applyAlignment="1">
      <alignment horizontal="center" vertical="center" wrapText="1"/>
    </xf>
    <xf numFmtId="9" fontId="0" fillId="15" borderId="3" xfId="7" applyFont="1" applyFill="1" applyBorder="1" applyAlignment="1">
      <alignment horizontal="center" vertical="center" wrapText="1"/>
    </xf>
    <xf numFmtId="1" fontId="0" fillId="13" borderId="32" xfId="0" applyNumberFormat="1" applyFill="1" applyBorder="1" applyAlignment="1">
      <alignment horizontal="center" vertical="center"/>
    </xf>
    <xf numFmtId="1" fontId="0" fillId="13" borderId="4" xfId="0" applyNumberFormat="1" applyFill="1" applyBorder="1" applyAlignment="1">
      <alignment horizontal="center" vertical="center"/>
    </xf>
    <xf numFmtId="1" fontId="0" fillId="13" borderId="3" xfId="0" applyNumberFormat="1" applyFill="1" applyBorder="1" applyAlignment="1">
      <alignment horizontal="center" vertical="center"/>
    </xf>
    <xf numFmtId="0" fontId="0" fillId="13" borderId="4" xfId="0" applyFill="1" applyBorder="1" applyAlignment="1">
      <alignment horizontal="center" vertical="center"/>
    </xf>
    <xf numFmtId="0" fontId="0" fillId="13" borderId="3" xfId="0" applyFill="1" applyBorder="1" applyAlignment="1">
      <alignment horizontal="center" vertical="center"/>
    </xf>
    <xf numFmtId="1" fontId="0" fillId="8" borderId="1" xfId="0" applyNumberFormat="1" applyFill="1" applyBorder="1" applyAlignment="1">
      <alignment horizontal="center" vertical="center"/>
    </xf>
    <xf numFmtId="168" fontId="0" fillId="11" borderId="1" xfId="0" applyNumberFormat="1" applyFill="1" applyBorder="1" applyAlignment="1">
      <alignment horizontal="center" vertical="center"/>
    </xf>
    <xf numFmtId="173" fontId="6" fillId="14" borderId="32" xfId="0" applyNumberFormat="1" applyFont="1" applyFill="1" applyBorder="1" applyAlignment="1">
      <alignment horizontal="center" vertical="center"/>
    </xf>
    <xf numFmtId="173" fontId="6" fillId="14" borderId="4" xfId="0" applyNumberFormat="1" applyFont="1" applyFill="1" applyBorder="1" applyAlignment="1">
      <alignment horizontal="center" vertical="center"/>
    </xf>
    <xf numFmtId="173" fontId="6" fillId="14" borderId="3" xfId="0" applyNumberFormat="1" applyFont="1" applyFill="1" applyBorder="1" applyAlignment="1">
      <alignment horizontal="center" vertical="center"/>
    </xf>
    <xf numFmtId="1" fontId="0" fillId="18" borderId="32" xfId="0" applyNumberFormat="1" applyFill="1" applyBorder="1" applyAlignment="1">
      <alignment horizontal="center" vertical="center" wrapText="1"/>
    </xf>
    <xf numFmtId="1" fontId="0" fillId="18" borderId="4" xfId="0" applyNumberFormat="1" applyFill="1" applyBorder="1" applyAlignment="1">
      <alignment horizontal="center" vertical="center" wrapText="1"/>
    </xf>
    <xf numFmtId="1" fontId="0" fillId="18" borderId="3" xfId="0" applyNumberFormat="1" applyFill="1" applyBorder="1" applyAlignment="1">
      <alignment horizontal="center" vertical="center" wrapText="1"/>
    </xf>
    <xf numFmtId="0" fontId="0" fillId="13" borderId="32" xfId="0" applyFill="1" applyBorder="1" applyAlignment="1">
      <alignment horizontal="center" vertical="center" wrapText="1"/>
    </xf>
    <xf numFmtId="0" fontId="0" fillId="13" borderId="4" xfId="0" applyFill="1" applyBorder="1" applyAlignment="1">
      <alignment horizontal="center" vertical="center" wrapText="1"/>
    </xf>
    <xf numFmtId="0" fontId="0" fillId="13" borderId="3" xfId="0" applyFill="1" applyBorder="1" applyAlignment="1">
      <alignment horizontal="center" vertical="center" wrapText="1"/>
    </xf>
    <xf numFmtId="0" fontId="0" fillId="27" borderId="32" xfId="0" applyFill="1" applyBorder="1" applyAlignment="1">
      <alignment horizontal="center" vertical="center" wrapText="1"/>
    </xf>
    <xf numFmtId="0" fontId="0" fillId="27" borderId="4" xfId="0" applyFill="1" applyBorder="1" applyAlignment="1">
      <alignment horizontal="center" vertical="center" wrapText="1"/>
    </xf>
    <xf numFmtId="0" fontId="0" fillId="27" borderId="3" xfId="0" applyFill="1" applyBorder="1" applyAlignment="1">
      <alignment horizontal="center" vertical="center" wrapText="1"/>
    </xf>
    <xf numFmtId="0" fontId="0" fillId="13" borderId="41" xfId="0" applyFill="1" applyBorder="1" applyAlignment="1">
      <alignment horizontal="center" vertical="center"/>
    </xf>
    <xf numFmtId="0" fontId="0" fillId="13" borderId="7" xfId="0" applyFill="1" applyBorder="1" applyAlignment="1">
      <alignment horizontal="center" vertical="center"/>
    </xf>
    <xf numFmtId="0" fontId="0" fillId="13" borderId="42" xfId="0" applyFill="1" applyBorder="1" applyAlignment="1">
      <alignment horizontal="center" vertical="center"/>
    </xf>
    <xf numFmtId="0" fontId="0" fillId="13" borderId="1" xfId="0" applyFill="1" applyBorder="1" applyAlignment="1">
      <alignment horizontal="center" vertical="center"/>
    </xf>
    <xf numFmtId="9" fontId="0" fillId="13" borderId="32" xfId="7" applyFont="1" applyFill="1" applyBorder="1" applyAlignment="1">
      <alignment horizontal="center" vertical="center"/>
    </xf>
    <xf numFmtId="9" fontId="0" fillId="13" borderId="4" xfId="7" applyFont="1" applyFill="1" applyBorder="1" applyAlignment="1">
      <alignment horizontal="center" vertical="center"/>
    </xf>
    <xf numFmtId="9" fontId="0" fillId="13" borderId="3" xfId="7" applyFont="1" applyFill="1" applyBorder="1" applyAlignment="1">
      <alignment horizontal="center" vertical="center"/>
    </xf>
    <xf numFmtId="9" fontId="0" fillId="6" borderId="32" xfId="7" applyFont="1" applyFill="1" applyBorder="1" applyAlignment="1">
      <alignment horizontal="center" vertical="center" wrapText="1"/>
    </xf>
    <xf numFmtId="9" fontId="0" fillId="6" borderId="3" xfId="7" applyFont="1" applyFill="1" applyBorder="1" applyAlignment="1">
      <alignment horizontal="center" vertical="center" wrapText="1"/>
    </xf>
    <xf numFmtId="10" fontId="0" fillId="6" borderId="32" xfId="7" applyNumberFormat="1" applyFont="1" applyFill="1" applyBorder="1" applyAlignment="1">
      <alignment horizontal="center" vertical="center" wrapText="1"/>
    </xf>
    <xf numFmtId="10" fontId="0" fillId="6" borderId="3" xfId="7" applyNumberFormat="1" applyFont="1" applyFill="1" applyBorder="1" applyAlignment="1">
      <alignment horizontal="center" vertical="center" wrapText="1"/>
    </xf>
    <xf numFmtId="9" fontId="0" fillId="7" borderId="32" xfId="7" applyFont="1" applyFill="1" applyBorder="1" applyAlignment="1">
      <alignment horizontal="center" vertical="center"/>
    </xf>
    <xf numFmtId="9" fontId="0" fillId="7" borderId="4" xfId="7" applyFont="1" applyFill="1" applyBorder="1" applyAlignment="1">
      <alignment horizontal="center" vertical="center"/>
    </xf>
    <xf numFmtId="9" fontId="0" fillId="7" borderId="3" xfId="7" applyFont="1" applyFill="1" applyBorder="1" applyAlignment="1">
      <alignment horizontal="center" vertical="center"/>
    </xf>
    <xf numFmtId="1" fontId="0" fillId="8" borderId="32" xfId="5" applyNumberFormat="1" applyFont="1" applyFill="1" applyBorder="1" applyAlignment="1">
      <alignment horizontal="center" vertical="center"/>
    </xf>
    <xf numFmtId="1" fontId="0" fillId="8" borderId="3" xfId="5" applyNumberFormat="1" applyFont="1" applyFill="1" applyBorder="1" applyAlignment="1">
      <alignment horizontal="center" vertical="center"/>
    </xf>
    <xf numFmtId="9" fontId="0" fillId="8" borderId="32" xfId="7" applyFont="1" applyFill="1" applyBorder="1" applyAlignment="1">
      <alignment horizontal="center" vertical="center"/>
    </xf>
    <xf numFmtId="9" fontId="0" fillId="8" borderId="3" xfId="7" applyFont="1" applyFill="1" applyBorder="1" applyAlignment="1">
      <alignment horizontal="center" vertical="center"/>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13" borderId="32" xfId="0" applyFill="1" applyBorder="1" applyAlignment="1">
      <alignment horizontal="center" vertical="center"/>
    </xf>
    <xf numFmtId="0" fontId="0" fillId="0" borderId="41" xfId="0" applyBorder="1" applyAlignment="1">
      <alignment horizontal="left" vertical="center"/>
    </xf>
    <xf numFmtId="0" fontId="0" fillId="0" borderId="41" xfId="0" applyBorder="1" applyAlignment="1">
      <alignment horizontal="left" vertical="top" wrapText="1"/>
    </xf>
    <xf numFmtId="0" fontId="0" fillId="0" borderId="7" xfId="0" applyBorder="1" applyAlignment="1">
      <alignment horizontal="left" vertical="top"/>
    </xf>
    <xf numFmtId="0" fontId="0" fillId="0" borderId="42" xfId="0" applyBorder="1" applyAlignment="1">
      <alignment horizontal="left" vertical="top"/>
    </xf>
    <xf numFmtId="0" fontId="0" fillId="13" borderId="32" xfId="0" applyFill="1" applyBorder="1" applyAlignment="1">
      <alignment horizontal="left" vertical="center" wrapText="1"/>
    </xf>
    <xf numFmtId="0" fontId="0" fillId="13" borderId="3" xfId="0" applyFill="1" applyBorder="1" applyAlignment="1">
      <alignment horizontal="left" vertical="center" wrapText="1"/>
    </xf>
    <xf numFmtId="0" fontId="0" fillId="0" borderId="4" xfId="0" applyBorder="1" applyAlignment="1">
      <alignment horizontal="left" vertical="center"/>
    </xf>
    <xf numFmtId="0" fontId="0" fillId="0" borderId="3" xfId="0" applyBorder="1" applyAlignment="1">
      <alignment horizontal="left"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 fontId="0" fillId="7" borderId="32" xfId="0" applyNumberFormat="1" applyFill="1" applyBorder="1" applyAlignment="1">
      <alignment horizontal="center" vertical="center"/>
    </xf>
    <xf numFmtId="1" fontId="0" fillId="7" borderId="4" xfId="0" applyNumberFormat="1" applyFill="1" applyBorder="1" applyAlignment="1">
      <alignment horizontal="center" vertical="center"/>
    </xf>
    <xf numFmtId="1" fontId="0" fillId="7" borderId="3" xfId="0" applyNumberFormat="1" applyFill="1" applyBorder="1" applyAlignment="1">
      <alignment horizontal="center" vertical="center"/>
    </xf>
    <xf numFmtId="2" fontId="0" fillId="9" borderId="32" xfId="0" applyNumberFormat="1" applyFill="1" applyBorder="1" applyAlignment="1">
      <alignment horizontal="center" vertical="center"/>
    </xf>
    <xf numFmtId="2" fontId="0" fillId="9" borderId="3" xfId="0" applyNumberFormat="1" applyFill="1" applyBorder="1" applyAlignment="1">
      <alignment horizontal="center" vertical="center"/>
    </xf>
    <xf numFmtId="1" fontId="0" fillId="9" borderId="32" xfId="0" applyNumberFormat="1" applyFill="1" applyBorder="1" applyAlignment="1">
      <alignment horizontal="center" vertical="center"/>
    </xf>
    <xf numFmtId="1" fontId="0" fillId="9" borderId="4" xfId="0" applyNumberFormat="1" applyFill="1" applyBorder="1" applyAlignment="1">
      <alignment horizontal="center" vertical="center"/>
    </xf>
    <xf numFmtId="1" fontId="0" fillId="9" borderId="3" xfId="0" applyNumberFormat="1" applyFill="1" applyBorder="1" applyAlignment="1">
      <alignment horizontal="center" vertical="center"/>
    </xf>
    <xf numFmtId="169" fontId="0" fillId="10" borderId="1" xfId="6" applyNumberFormat="1" applyFont="1" applyFill="1" applyBorder="1" applyAlignment="1">
      <alignment horizontal="center" vertical="center"/>
    </xf>
    <xf numFmtId="169" fontId="43" fillId="10" borderId="32" xfId="6" applyNumberFormat="1" applyFont="1" applyFill="1" applyBorder="1" applyAlignment="1">
      <alignment horizontal="center" vertical="center"/>
    </xf>
    <xf numFmtId="169" fontId="43" fillId="10" borderId="3" xfId="6" applyNumberFormat="1" applyFont="1" applyFill="1" applyBorder="1" applyAlignment="1">
      <alignment horizontal="center" vertical="center"/>
    </xf>
    <xf numFmtId="1" fontId="0" fillId="11" borderId="32" xfId="0" applyNumberFormat="1" applyFill="1" applyBorder="1" applyAlignment="1">
      <alignment horizontal="center" vertical="center" wrapText="1"/>
    </xf>
    <xf numFmtId="1" fontId="0" fillId="11" borderId="4" xfId="0" applyNumberFormat="1" applyFill="1" applyBorder="1" applyAlignment="1">
      <alignment horizontal="center" vertical="center" wrapText="1"/>
    </xf>
    <xf numFmtId="1" fontId="0" fillId="11" borderId="3"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170" fontId="11" fillId="10" borderId="32" xfId="5" applyNumberFormat="1" applyFont="1" applyFill="1" applyBorder="1" applyAlignment="1">
      <alignment horizontal="center" vertical="center"/>
    </xf>
    <xf numFmtId="170" fontId="11" fillId="10" borderId="4" xfId="5" applyNumberFormat="1" applyFont="1" applyFill="1" applyBorder="1" applyAlignment="1">
      <alignment horizontal="center" vertical="center"/>
    </xf>
    <xf numFmtId="170" fontId="11" fillId="10" borderId="3" xfId="5" applyNumberFormat="1" applyFont="1" applyFill="1" applyBorder="1" applyAlignment="1">
      <alignment horizontal="center" vertical="center"/>
    </xf>
    <xf numFmtId="166" fontId="0" fillId="10" borderId="32" xfId="5" applyNumberFormat="1" applyFont="1" applyFill="1" applyBorder="1" applyAlignment="1">
      <alignment horizontal="center"/>
    </xf>
    <xf numFmtId="166" fontId="0" fillId="10" borderId="4" xfId="5" applyNumberFormat="1" applyFont="1" applyFill="1" applyBorder="1" applyAlignment="1">
      <alignment horizontal="center"/>
    </xf>
    <xf numFmtId="166" fontId="0" fillId="10" borderId="3" xfId="5" applyNumberFormat="1" applyFont="1" applyFill="1" applyBorder="1" applyAlignment="1">
      <alignment horizontal="center"/>
    </xf>
    <xf numFmtId="0" fontId="0" fillId="12" borderId="32" xfId="0" applyFill="1" applyBorder="1" applyAlignment="1">
      <alignment horizontal="center" vertical="center"/>
    </xf>
    <xf numFmtId="0" fontId="0" fillId="12" borderId="4" xfId="0" applyFill="1" applyBorder="1" applyAlignment="1">
      <alignment horizontal="center" vertical="center"/>
    </xf>
    <xf numFmtId="0" fontId="0" fillId="12" borderId="3" xfId="0" applyFill="1" applyBorder="1" applyAlignment="1">
      <alignment horizontal="center" vertical="center"/>
    </xf>
    <xf numFmtId="0" fontId="0" fillId="0" borderId="42" xfId="0" applyBorder="1" applyAlignment="1">
      <alignment horizontal="left" vertical="top" wrapText="1"/>
    </xf>
    <xf numFmtId="0" fontId="0" fillId="0" borderId="32" xfId="0" applyBorder="1" applyAlignment="1">
      <alignment horizontal="left" wrapText="1"/>
    </xf>
    <xf numFmtId="0" fontId="0" fillId="0" borderId="3" xfId="0" applyBorder="1" applyAlignment="1">
      <alignment horizontal="left" wrapText="1"/>
    </xf>
    <xf numFmtId="0" fontId="0" fillId="8" borderId="1" xfId="0" applyFill="1" applyBorder="1" applyAlignment="1">
      <alignment horizontal="center" vertical="center" wrapText="1"/>
    </xf>
    <xf numFmtId="165" fontId="6" fillId="10" borderId="32" xfId="0" applyNumberFormat="1" applyFont="1" applyFill="1" applyBorder="1" applyAlignment="1">
      <alignment horizontal="center" vertical="center" wrapText="1"/>
    </xf>
    <xf numFmtId="165" fontId="6" fillId="10" borderId="4" xfId="0" applyNumberFormat="1" applyFont="1" applyFill="1" applyBorder="1" applyAlignment="1">
      <alignment horizontal="center" vertical="center" wrapText="1"/>
    </xf>
    <xf numFmtId="165" fontId="6" fillId="10" borderId="3" xfId="0" applyNumberFormat="1" applyFont="1" applyFill="1" applyBorder="1" applyAlignment="1">
      <alignment horizontal="center" vertical="center" wrapText="1"/>
    </xf>
    <xf numFmtId="0" fontId="11" fillId="10" borderId="32"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3" xfId="0" applyFont="1" applyFill="1" applyBorder="1" applyAlignment="1">
      <alignment horizontal="center" vertical="center" wrapText="1"/>
    </xf>
    <xf numFmtId="1" fontId="33" fillId="10" borderId="32" xfId="0" applyNumberFormat="1" applyFont="1" applyFill="1" applyBorder="1" applyAlignment="1">
      <alignment horizontal="center" vertical="center" wrapText="1"/>
    </xf>
    <xf numFmtId="1" fontId="33" fillId="10" borderId="4" xfId="0" applyNumberFormat="1" applyFont="1" applyFill="1" applyBorder="1" applyAlignment="1">
      <alignment horizontal="center" vertical="center" wrapText="1"/>
    </xf>
    <xf numFmtId="1" fontId="33" fillId="10" borderId="3" xfId="0" applyNumberFormat="1" applyFont="1" applyFill="1" applyBorder="1" applyAlignment="1">
      <alignment horizontal="center" vertical="center" wrapText="1"/>
    </xf>
    <xf numFmtId="170" fontId="0" fillId="8" borderId="32" xfId="0" applyNumberFormat="1" applyFill="1" applyBorder="1" applyAlignment="1">
      <alignment horizontal="center" vertical="center"/>
    </xf>
    <xf numFmtId="170" fontId="0" fillId="8" borderId="4" xfId="0" applyNumberFormat="1" applyFill="1" applyBorder="1" applyAlignment="1">
      <alignment horizontal="center" vertical="center"/>
    </xf>
    <xf numFmtId="170" fontId="0" fillId="8" borderId="3" xfId="0" applyNumberFormat="1" applyFill="1" applyBorder="1" applyAlignment="1">
      <alignment horizontal="center" vertical="center"/>
    </xf>
    <xf numFmtId="0" fontId="0" fillId="11" borderId="32" xfId="0" applyFill="1" applyBorder="1" applyAlignment="1">
      <alignment horizontal="center" vertical="center" wrapText="1"/>
    </xf>
    <xf numFmtId="0" fontId="0" fillId="11" borderId="4"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0" fillId="7" borderId="32" xfId="0" applyFill="1" applyBorder="1" applyAlignment="1">
      <alignment horizontal="center" vertical="center"/>
    </xf>
    <xf numFmtId="0" fontId="0" fillId="7" borderId="4" xfId="0" applyFill="1" applyBorder="1" applyAlignment="1">
      <alignment horizontal="center" vertical="center"/>
    </xf>
    <xf numFmtId="0" fontId="0" fillId="7" borderId="3" xfId="0" applyFill="1" applyBorder="1" applyAlignment="1">
      <alignment horizontal="center" vertical="center"/>
    </xf>
    <xf numFmtId="0" fontId="0" fillId="8" borderId="32" xfId="0" applyFill="1" applyBorder="1" applyAlignment="1">
      <alignment horizontal="center" vertical="center"/>
    </xf>
    <xf numFmtId="0" fontId="0" fillId="8" borderId="4" xfId="0" applyFill="1" applyBorder="1" applyAlignment="1">
      <alignment horizontal="center" vertical="center"/>
    </xf>
    <xf numFmtId="0" fontId="0" fillId="8" borderId="3" xfId="0" applyFill="1" applyBorder="1" applyAlignment="1">
      <alignment horizontal="center" vertical="center"/>
    </xf>
    <xf numFmtId="0" fontId="0" fillId="9" borderId="32" xfId="0" applyFill="1" applyBorder="1" applyAlignment="1">
      <alignment horizontal="center" vertical="center"/>
    </xf>
    <xf numFmtId="0" fontId="0" fillId="9" borderId="4" xfId="0" applyFill="1" applyBorder="1" applyAlignment="1">
      <alignment horizontal="center" vertical="center"/>
    </xf>
    <xf numFmtId="0" fontId="0" fillId="9" borderId="3" xfId="0" applyFill="1" applyBorder="1" applyAlignment="1">
      <alignment horizontal="center" vertical="center"/>
    </xf>
    <xf numFmtId="1" fontId="0" fillId="10" borderId="32" xfId="0" applyNumberFormat="1" applyFill="1" applyBorder="1" applyAlignment="1">
      <alignment horizontal="center" vertical="center"/>
    </xf>
    <xf numFmtId="1" fontId="0" fillId="10" borderId="4" xfId="0" applyNumberFormat="1" applyFill="1" applyBorder="1" applyAlignment="1">
      <alignment horizontal="center" vertical="center"/>
    </xf>
    <xf numFmtId="1" fontId="0" fillId="10" borderId="3" xfId="0" applyNumberFormat="1" applyFill="1" applyBorder="1" applyAlignment="1">
      <alignment horizontal="center" vertical="center"/>
    </xf>
    <xf numFmtId="172" fontId="0" fillId="11" borderId="32" xfId="0" applyNumberFormat="1" applyFill="1" applyBorder="1" applyAlignment="1">
      <alignment horizontal="center" vertical="center" wrapText="1"/>
    </xf>
    <xf numFmtId="172" fontId="0" fillId="11" borderId="4" xfId="0" applyNumberFormat="1" applyFill="1" applyBorder="1" applyAlignment="1">
      <alignment horizontal="center" vertical="center" wrapText="1"/>
    </xf>
    <xf numFmtId="172" fontId="0" fillId="11" borderId="3" xfId="0" applyNumberFormat="1" applyFill="1" applyBorder="1" applyAlignment="1">
      <alignment horizontal="center" vertical="center" wrapText="1"/>
    </xf>
    <xf numFmtId="172" fontId="0" fillId="12" borderId="32" xfId="0" applyNumberFormat="1" applyFill="1" applyBorder="1" applyAlignment="1">
      <alignment horizontal="center" vertical="center"/>
    </xf>
    <xf numFmtId="172" fontId="0" fillId="12" borderId="4" xfId="0" applyNumberFormat="1" applyFill="1" applyBorder="1" applyAlignment="1">
      <alignment horizontal="center" vertical="center"/>
    </xf>
    <xf numFmtId="172" fontId="0" fillId="12" borderId="3" xfId="0" applyNumberFormat="1" applyFill="1" applyBorder="1" applyAlignment="1">
      <alignment horizontal="center" vertical="center"/>
    </xf>
    <xf numFmtId="1" fontId="0" fillId="6" borderId="1" xfId="0" applyNumberFormat="1" applyFill="1" applyBorder="1" applyAlignment="1">
      <alignment horizontal="center" vertical="center" wrapText="1"/>
    </xf>
    <xf numFmtId="1" fontId="0" fillId="8" borderId="32" xfId="0" applyNumberFormat="1" applyFill="1" applyBorder="1" applyAlignment="1">
      <alignment horizontal="center" vertical="center"/>
    </xf>
    <xf numFmtId="1" fontId="0" fillId="8" borderId="3" xfId="0" applyNumberFormat="1" applyFill="1" applyBorder="1" applyAlignment="1">
      <alignment horizontal="center" vertical="center"/>
    </xf>
    <xf numFmtId="0" fontId="8" fillId="8" borderId="32" xfId="0" applyFont="1" applyFill="1" applyBorder="1" applyAlignment="1">
      <alignment horizontal="center" vertical="center"/>
    </xf>
    <xf numFmtId="0" fontId="8" fillId="8" borderId="3" xfId="0" applyFont="1" applyFill="1" applyBorder="1" applyAlignment="1">
      <alignment horizontal="center" vertical="center"/>
    </xf>
    <xf numFmtId="0" fontId="8" fillId="7" borderId="32"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3" xfId="0" applyFont="1" applyFill="1" applyBorder="1" applyAlignment="1">
      <alignment horizontal="center" vertical="center"/>
    </xf>
    <xf numFmtId="0" fontId="31" fillId="10" borderId="32"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3" xfId="0" applyFont="1" applyFill="1" applyBorder="1" applyAlignment="1">
      <alignment horizontal="center" vertical="center" wrapText="1"/>
    </xf>
    <xf numFmtId="0" fontId="0" fillId="12" borderId="32" xfId="0" applyFill="1" applyBorder="1" applyAlignment="1">
      <alignment horizontal="center" vertical="center" wrapText="1"/>
    </xf>
    <xf numFmtId="0" fontId="0" fillId="12" borderId="4" xfId="0" applyFill="1" applyBorder="1" applyAlignment="1">
      <alignment horizontal="center" vertical="center" wrapText="1"/>
    </xf>
    <xf numFmtId="0" fontId="0" fillId="12" borderId="3" xfId="0" applyFill="1" applyBorder="1" applyAlignment="1">
      <alignment horizontal="center" vertical="center" wrapText="1"/>
    </xf>
    <xf numFmtId="0" fontId="10" fillId="10" borderId="32"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3" xfId="0" applyFont="1" applyFill="1" applyBorder="1" applyAlignment="1">
      <alignment horizontal="center" vertical="center" wrapText="1"/>
    </xf>
    <xf numFmtId="3" fontId="31" fillId="10" borderId="32" xfId="0" applyNumberFormat="1" applyFont="1" applyFill="1" applyBorder="1" applyAlignment="1">
      <alignment horizontal="center" vertical="center" wrapText="1"/>
    </xf>
    <xf numFmtId="3" fontId="31" fillId="10" borderId="4" xfId="0" applyNumberFormat="1" applyFont="1" applyFill="1" applyBorder="1" applyAlignment="1">
      <alignment horizontal="center" vertical="center" wrapText="1"/>
    </xf>
    <xf numFmtId="3" fontId="31" fillId="10" borderId="3" xfId="0" applyNumberFormat="1" applyFont="1" applyFill="1" applyBorder="1" applyAlignment="1">
      <alignment horizontal="center" vertical="center" wrapText="1"/>
    </xf>
    <xf numFmtId="0" fontId="9" fillId="7" borderId="3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168" fontId="0" fillId="6" borderId="32" xfId="0" applyNumberFormat="1" applyFill="1" applyBorder="1" applyAlignment="1">
      <alignment horizontal="center" vertical="center" wrapText="1"/>
    </xf>
    <xf numFmtId="168" fontId="0" fillId="6" borderId="3" xfId="0" applyNumberFormat="1" applyFill="1" applyBorder="1" applyAlignment="1">
      <alignment horizontal="center" vertical="center" wrapText="1"/>
    </xf>
    <xf numFmtId="0" fontId="0" fillId="10" borderId="32" xfId="0" applyFill="1" applyBorder="1" applyAlignment="1">
      <alignment horizontal="center" vertical="center"/>
    </xf>
    <xf numFmtId="0" fontId="0" fillId="10" borderId="4" xfId="0" applyFill="1" applyBorder="1" applyAlignment="1">
      <alignment horizontal="center" vertical="center"/>
    </xf>
    <xf numFmtId="0" fontId="0" fillId="10" borderId="3" xfId="0" applyFill="1" applyBorder="1" applyAlignment="1">
      <alignment horizontal="center" vertical="center"/>
    </xf>
    <xf numFmtId="0" fontId="28" fillId="6" borderId="3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27" borderId="32" xfId="0" applyFont="1" applyFill="1" applyBorder="1" applyAlignment="1">
      <alignment horizontal="center" vertical="center" wrapText="1"/>
    </xf>
    <xf numFmtId="0" fontId="28" fillId="27" borderId="3"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0" fillId="9" borderId="32" xfId="0" quotePrefix="1" applyFill="1" applyBorder="1" applyAlignment="1">
      <alignment horizontal="center" vertical="center"/>
    </xf>
    <xf numFmtId="0" fontId="31" fillId="10" borderId="32" xfId="0" applyFont="1" applyFill="1" applyBorder="1" applyAlignment="1">
      <alignment horizontal="center" vertical="center"/>
    </xf>
    <xf numFmtId="0" fontId="31" fillId="10" borderId="3" xfId="0" applyFont="1" applyFill="1" applyBorder="1" applyAlignment="1">
      <alignment horizontal="center" vertical="center"/>
    </xf>
    <xf numFmtId="0" fontId="9" fillId="6" borderId="3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8" fillId="13" borderId="32" xfId="0" applyFont="1" applyFill="1" applyBorder="1" applyAlignment="1">
      <alignment horizontal="center" vertical="center"/>
    </xf>
    <xf numFmtId="0" fontId="8" fillId="13" borderId="4" xfId="0" applyFont="1" applyFill="1" applyBorder="1" applyAlignment="1">
      <alignment horizontal="center" vertical="center"/>
    </xf>
    <xf numFmtId="0" fontId="8" fillId="13" borderId="3" xfId="0" applyFont="1" applyFill="1" applyBorder="1" applyAlignment="1">
      <alignment horizontal="center" vertical="center"/>
    </xf>
    <xf numFmtId="0" fontId="31" fillId="27" borderId="32" xfId="0" applyFont="1" applyFill="1" applyBorder="1" applyAlignment="1">
      <alignment horizontal="center" vertical="center" wrapText="1"/>
    </xf>
    <xf numFmtId="0" fontId="31" fillId="27" borderId="4" xfId="0" applyFont="1" applyFill="1" applyBorder="1" applyAlignment="1">
      <alignment horizontal="center" vertical="center" wrapText="1"/>
    </xf>
    <xf numFmtId="0" fontId="31" fillId="27" borderId="3" xfId="0" applyFont="1" applyFill="1" applyBorder="1" applyAlignment="1">
      <alignment horizontal="center" vertical="center" wrapText="1"/>
    </xf>
    <xf numFmtId="0" fontId="31" fillId="11" borderId="1"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57" xfId="0" applyFont="1" applyBorder="1" applyAlignment="1">
      <alignment horizontal="center" vertical="center" wrapText="1"/>
    </xf>
    <xf numFmtId="167" fontId="0" fillId="13" borderId="32" xfId="0" applyNumberFormat="1" applyFill="1" applyBorder="1" applyAlignment="1">
      <alignment horizontal="center" vertical="center"/>
    </xf>
    <xf numFmtId="167" fontId="0" fillId="13" borderId="3" xfId="0" applyNumberFormat="1" applyFill="1" applyBorder="1" applyAlignment="1">
      <alignment horizontal="center" vertical="center"/>
    </xf>
    <xf numFmtId="0" fontId="0" fillId="13" borderId="32" xfId="0" applyFill="1" applyBorder="1" applyAlignment="1">
      <alignment horizontal="center"/>
    </xf>
    <xf numFmtId="0" fontId="0" fillId="13" borderId="3" xfId="0" applyFill="1" applyBorder="1" applyAlignment="1">
      <alignment horizontal="center"/>
    </xf>
    <xf numFmtId="0" fontId="0" fillId="0" borderId="11" xfId="0" applyBorder="1" applyAlignment="1">
      <alignment horizontal="left" wrapText="1"/>
    </xf>
    <xf numFmtId="0" fontId="0" fillId="9" borderId="37" xfId="0" applyFill="1" applyBorder="1" applyAlignment="1">
      <alignment horizontal="center" vertical="center" wrapText="1"/>
    </xf>
    <xf numFmtId="0" fontId="0" fillId="9" borderId="38" xfId="0" applyFill="1" applyBorder="1" applyAlignment="1">
      <alignment horizontal="center" vertical="center" wrapText="1"/>
    </xf>
    <xf numFmtId="0" fontId="0" fillId="9" borderId="39" xfId="0" applyFill="1" applyBorder="1" applyAlignment="1">
      <alignment horizontal="center" vertical="center" wrapText="1"/>
    </xf>
    <xf numFmtId="0" fontId="0" fillId="0" borderId="1" xfId="0" applyBorder="1" applyAlignment="1">
      <alignment vertical="top" wrapText="1"/>
    </xf>
    <xf numFmtId="0" fontId="0" fillId="0" borderId="4" xfId="0" applyBorder="1" applyAlignment="1">
      <alignment horizontal="left"/>
    </xf>
    <xf numFmtId="0" fontId="0" fillId="0" borderId="3" xfId="0" applyBorder="1" applyAlignment="1">
      <alignment horizontal="left"/>
    </xf>
    <xf numFmtId="0" fontId="10" fillId="7" borderId="3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3" xfId="0" applyFont="1" applyFill="1" applyBorder="1" applyAlignment="1">
      <alignment horizontal="center" vertical="center" wrapText="1"/>
    </xf>
    <xf numFmtId="165" fontId="6" fillId="7" borderId="32" xfId="0" applyNumberFormat="1" applyFont="1" applyFill="1" applyBorder="1" applyAlignment="1">
      <alignment horizontal="center" vertical="center" wrapText="1"/>
    </xf>
    <xf numFmtId="165" fontId="6" fillId="7" borderId="4" xfId="0" applyNumberFormat="1" applyFont="1" applyFill="1" applyBorder="1" applyAlignment="1">
      <alignment horizontal="center" vertical="center" wrapText="1"/>
    </xf>
    <xf numFmtId="165" fontId="6" fillId="7" borderId="3" xfId="0" applyNumberFormat="1" applyFont="1" applyFill="1" applyBorder="1" applyAlignment="1">
      <alignment horizontal="center" vertical="center" wrapText="1"/>
    </xf>
    <xf numFmtId="9" fontId="0" fillId="11" borderId="32" xfId="7" applyFont="1" applyFill="1" applyBorder="1" applyAlignment="1">
      <alignment horizontal="center" vertical="center" wrapText="1"/>
    </xf>
    <xf numFmtId="9" fontId="0" fillId="11" borderId="4" xfId="7" applyFont="1" applyFill="1" applyBorder="1" applyAlignment="1">
      <alignment horizontal="center" vertical="center" wrapText="1"/>
    </xf>
    <xf numFmtId="9" fontId="0" fillId="11" borderId="3" xfId="7" applyFont="1" applyFill="1" applyBorder="1" applyAlignment="1">
      <alignment horizontal="center" vertical="center" wrapText="1"/>
    </xf>
    <xf numFmtId="1" fontId="0" fillId="15" borderId="1" xfId="0" applyNumberFormat="1" applyFill="1" applyBorder="1" applyAlignment="1">
      <alignment horizontal="center" vertical="center" wrapText="1"/>
    </xf>
    <xf numFmtId="0" fontId="0" fillId="14" borderId="32" xfId="0" applyFill="1" applyBorder="1" applyAlignment="1">
      <alignment horizontal="center" vertical="center"/>
    </xf>
    <xf numFmtId="0" fontId="0" fillId="14" borderId="4" xfId="0" applyFill="1" applyBorder="1" applyAlignment="1">
      <alignment horizontal="center" vertical="center"/>
    </xf>
    <xf numFmtId="0" fontId="0" fillId="14" borderId="3" xfId="0" applyFill="1" applyBorder="1" applyAlignment="1">
      <alignment horizontal="center" vertical="center"/>
    </xf>
    <xf numFmtId="0" fontId="31" fillId="13" borderId="32" xfId="0" applyFont="1" applyFill="1" applyBorder="1" applyAlignment="1">
      <alignment horizontal="center" vertical="center" wrapText="1"/>
    </xf>
    <xf numFmtId="0" fontId="31" fillId="13" borderId="4" xfId="0" applyFont="1" applyFill="1" applyBorder="1" applyAlignment="1">
      <alignment horizontal="center" vertical="center" wrapText="1"/>
    </xf>
    <xf numFmtId="0" fontId="31" fillId="13" borderId="3" xfId="0" applyFont="1" applyFill="1" applyBorder="1" applyAlignment="1">
      <alignment horizontal="center" vertical="center" wrapText="1"/>
    </xf>
    <xf numFmtId="9" fontId="0" fillId="10" borderId="32" xfId="0" applyNumberFormat="1" applyFill="1" applyBorder="1" applyAlignment="1">
      <alignment horizontal="center" vertical="center" wrapText="1"/>
    </xf>
    <xf numFmtId="9" fontId="0" fillId="10" borderId="4" xfId="0" applyNumberFormat="1" applyFill="1" applyBorder="1" applyAlignment="1">
      <alignment horizontal="center" vertical="center" wrapText="1"/>
    </xf>
    <xf numFmtId="9" fontId="0" fillId="10" borderId="3" xfId="0" applyNumberFormat="1" applyFill="1" applyBorder="1" applyAlignment="1">
      <alignment horizontal="center" vertical="center" wrapText="1"/>
    </xf>
    <xf numFmtId="10" fontId="0" fillId="15" borderId="32" xfId="7" applyNumberFormat="1" applyFont="1" applyFill="1" applyBorder="1" applyAlignment="1">
      <alignment horizontal="center" vertical="center" wrapText="1"/>
    </xf>
    <xf numFmtId="10" fontId="0" fillId="15" borderId="4" xfId="7" applyNumberFormat="1" applyFont="1" applyFill="1" applyBorder="1" applyAlignment="1">
      <alignment horizontal="center" vertical="center" wrapText="1"/>
    </xf>
    <xf numFmtId="10" fontId="0" fillId="15" borderId="3" xfId="7" applyNumberFormat="1" applyFont="1" applyFill="1" applyBorder="1" applyAlignment="1">
      <alignment horizontal="center" vertical="center" wrapText="1"/>
    </xf>
    <xf numFmtId="172" fontId="0" fillId="13" borderId="32" xfId="0" applyNumberFormat="1" applyFill="1" applyBorder="1" applyAlignment="1">
      <alignment horizontal="center" vertical="center" wrapText="1"/>
    </xf>
    <xf numFmtId="172" fontId="0" fillId="13" borderId="4" xfId="0" applyNumberFormat="1" applyFill="1" applyBorder="1" applyAlignment="1">
      <alignment horizontal="center" vertical="center" wrapText="1"/>
    </xf>
    <xf numFmtId="172" fontId="0" fillId="13" borderId="3" xfId="0" applyNumberFormat="1" applyFill="1" applyBorder="1" applyAlignment="1">
      <alignment horizontal="center" vertical="center" wrapText="1"/>
    </xf>
    <xf numFmtId="9" fontId="8" fillId="12" borderId="32" xfId="0" applyNumberFormat="1" applyFont="1" applyFill="1" applyBorder="1" applyAlignment="1">
      <alignment horizontal="center" vertical="center"/>
    </xf>
    <xf numFmtId="9" fontId="8" fillId="12" borderId="4" xfId="0" applyNumberFormat="1" applyFont="1" applyFill="1" applyBorder="1" applyAlignment="1">
      <alignment horizontal="center" vertical="center"/>
    </xf>
    <xf numFmtId="0" fontId="8" fillId="12" borderId="4" xfId="0" applyFont="1" applyFill="1" applyBorder="1" applyAlignment="1">
      <alignment horizontal="center" vertical="center"/>
    </xf>
    <xf numFmtId="0" fontId="8" fillId="12" borderId="3" xfId="0" applyFont="1" applyFill="1" applyBorder="1" applyAlignment="1">
      <alignment horizontal="center" vertical="center"/>
    </xf>
    <xf numFmtId="0" fontId="0" fillId="11" borderId="1" xfId="0" applyFill="1" applyBorder="1" applyAlignment="1">
      <alignment horizontal="center" vertical="center" wrapText="1"/>
    </xf>
    <xf numFmtId="2" fontId="0" fillId="6" borderId="1" xfId="0" applyNumberForma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0" fillId="8" borderId="32" xfId="0" applyFill="1" applyBorder="1" applyAlignment="1">
      <alignment horizontal="center" vertical="center" wrapText="1"/>
    </xf>
    <xf numFmtId="0" fontId="0" fillId="8" borderId="4" xfId="0" applyFill="1" applyBorder="1" applyAlignment="1">
      <alignment horizontal="center" vertical="center" wrapText="1"/>
    </xf>
    <xf numFmtId="0" fontId="0" fillId="8" borderId="3" xfId="0" applyFill="1" applyBorder="1" applyAlignment="1">
      <alignment horizontal="center" vertical="center" wrapText="1"/>
    </xf>
    <xf numFmtId="0" fontId="29" fillId="8" borderId="32"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31" fillId="8"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11" fillId="14" borderId="32"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3" xfId="0" applyFont="1" applyFill="1" applyBorder="1" applyAlignment="1">
      <alignment horizontal="center" vertical="center" wrapText="1"/>
    </xf>
    <xf numFmtId="9" fontId="0" fillId="12" borderId="32" xfId="7" applyFont="1" applyFill="1" applyBorder="1" applyAlignment="1">
      <alignment horizontal="center" vertical="center"/>
    </xf>
    <xf numFmtId="9" fontId="0" fillId="12" borderId="4" xfId="7" applyFont="1" applyFill="1" applyBorder="1" applyAlignment="1">
      <alignment horizontal="center" vertical="center"/>
    </xf>
    <xf numFmtId="9" fontId="0" fillId="12" borderId="3" xfId="7" applyFont="1" applyFill="1" applyBorder="1" applyAlignment="1">
      <alignment horizontal="center" vertical="center"/>
    </xf>
    <xf numFmtId="168" fontId="0" fillId="11" borderId="32" xfId="0" applyNumberFormat="1" applyFill="1" applyBorder="1" applyAlignment="1">
      <alignment horizontal="center" vertical="center"/>
    </xf>
    <xf numFmtId="168" fontId="0" fillId="11" borderId="4" xfId="0" applyNumberFormat="1" applyFill="1" applyBorder="1" applyAlignment="1">
      <alignment horizontal="center" vertical="center"/>
    </xf>
    <xf numFmtId="168" fontId="0" fillId="11" borderId="3" xfId="0" applyNumberFormat="1" applyFill="1" applyBorder="1" applyAlignment="1">
      <alignment horizontal="center" vertical="center"/>
    </xf>
    <xf numFmtId="10" fontId="0" fillId="8" borderId="32" xfId="0" applyNumberFormat="1" applyFill="1" applyBorder="1" applyAlignment="1">
      <alignment horizontal="center" vertical="center"/>
    </xf>
    <xf numFmtId="10" fontId="0" fillId="8" borderId="4" xfId="0" applyNumberFormat="1" applyFill="1" applyBorder="1" applyAlignment="1">
      <alignment horizontal="center" vertical="center"/>
    </xf>
    <xf numFmtId="10" fontId="0" fillId="8" borderId="3" xfId="0" applyNumberFormat="1" applyFill="1" applyBorder="1" applyAlignment="1">
      <alignment horizontal="center" vertical="center"/>
    </xf>
    <xf numFmtId="10" fontId="0" fillId="11" borderId="32" xfId="0" applyNumberFormat="1" applyFill="1" applyBorder="1" applyAlignment="1">
      <alignment horizontal="center" vertical="center"/>
    </xf>
    <xf numFmtId="10" fontId="0" fillId="11" borderId="4" xfId="0" applyNumberFormat="1" applyFill="1" applyBorder="1" applyAlignment="1">
      <alignment horizontal="center" vertical="center"/>
    </xf>
    <xf numFmtId="10" fontId="0" fillId="11" borderId="3" xfId="0" applyNumberFormat="1" applyFill="1" applyBorder="1" applyAlignment="1">
      <alignment horizontal="center" vertical="center"/>
    </xf>
    <xf numFmtId="10" fontId="0" fillId="14" borderId="32" xfId="0" applyNumberFormat="1" applyFill="1" applyBorder="1" applyAlignment="1">
      <alignment horizontal="center" vertical="center"/>
    </xf>
    <xf numFmtId="10" fontId="0" fillId="14" borderId="4" xfId="0" applyNumberFormat="1" applyFill="1" applyBorder="1" applyAlignment="1">
      <alignment horizontal="center" vertical="center"/>
    </xf>
    <xf numFmtId="10" fontId="0" fillId="14" borderId="3" xfId="0" applyNumberFormat="1" applyFill="1" applyBorder="1" applyAlignment="1">
      <alignment horizontal="center" vertical="center"/>
    </xf>
    <xf numFmtId="10" fontId="0" fillId="10" borderId="32" xfId="0" applyNumberFormat="1" applyFill="1" applyBorder="1" applyAlignment="1">
      <alignment horizontal="center" vertical="center" wrapText="1"/>
    </xf>
    <xf numFmtId="0" fontId="0" fillId="8" borderId="32" xfId="0" applyFill="1" applyBorder="1" applyAlignment="1">
      <alignment vertical="center" wrapText="1"/>
    </xf>
    <xf numFmtId="0" fontId="0" fillId="8" borderId="4" xfId="0" applyFill="1" applyBorder="1" applyAlignment="1">
      <alignment vertical="center" wrapText="1"/>
    </xf>
    <xf numFmtId="0" fontId="0" fillId="8" borderId="3" xfId="0" applyFill="1" applyBorder="1" applyAlignment="1">
      <alignment vertical="center" wrapText="1"/>
    </xf>
    <xf numFmtId="0" fontId="31" fillId="10" borderId="1" xfId="0" applyFont="1" applyFill="1" applyBorder="1" applyAlignment="1">
      <alignment horizontal="center" vertical="center" wrapText="1"/>
    </xf>
    <xf numFmtId="0" fontId="29" fillId="14" borderId="32" xfId="0" applyFont="1" applyFill="1" applyBorder="1" applyAlignment="1">
      <alignment horizontal="center" vertical="center" wrapText="1"/>
    </xf>
    <xf numFmtId="0" fontId="29" fillId="14" borderId="4" xfId="0" applyFont="1" applyFill="1" applyBorder="1" applyAlignment="1">
      <alignment horizontal="center" vertical="center" wrapText="1"/>
    </xf>
    <xf numFmtId="0" fontId="29" fillId="14" borderId="3" xfId="0" applyFont="1" applyFill="1" applyBorder="1" applyAlignment="1">
      <alignment horizontal="center" vertical="center" wrapText="1"/>
    </xf>
    <xf numFmtId="9" fontId="0" fillId="8" borderId="32" xfId="0" applyNumberFormat="1" applyFill="1" applyBorder="1" applyAlignment="1">
      <alignment horizontal="center" vertical="center"/>
    </xf>
    <xf numFmtId="9" fontId="0" fillId="8" borderId="4" xfId="0" applyNumberFormat="1" applyFill="1" applyBorder="1" applyAlignment="1">
      <alignment horizontal="center" vertical="center"/>
    </xf>
    <xf numFmtId="9" fontId="0" fillId="8" borderId="3" xfId="0" applyNumberFormat="1" applyFill="1" applyBorder="1" applyAlignment="1">
      <alignment horizontal="center" vertical="center"/>
    </xf>
    <xf numFmtId="9" fontId="0" fillId="11" borderId="32" xfId="0" applyNumberFormat="1" applyFill="1" applyBorder="1" applyAlignment="1">
      <alignment horizontal="center" vertical="center"/>
    </xf>
    <xf numFmtId="9" fontId="0" fillId="11" borderId="4" xfId="0" applyNumberFormat="1" applyFill="1" applyBorder="1" applyAlignment="1">
      <alignment horizontal="center" vertical="center"/>
    </xf>
    <xf numFmtId="9" fontId="0" fillId="11" borderId="3" xfId="0" applyNumberFormat="1" applyFill="1" applyBorder="1" applyAlignment="1">
      <alignment horizontal="center" vertical="center"/>
    </xf>
    <xf numFmtId="9" fontId="0" fillId="14" borderId="32" xfId="0" applyNumberFormat="1" applyFill="1" applyBorder="1" applyAlignment="1">
      <alignment horizontal="center" vertical="center"/>
    </xf>
    <xf numFmtId="9" fontId="0" fillId="14" borderId="4" xfId="0" applyNumberFormat="1" applyFill="1" applyBorder="1" applyAlignment="1">
      <alignment horizontal="center" vertical="center"/>
    </xf>
    <xf numFmtId="9" fontId="0" fillId="14" borderId="3" xfId="0" applyNumberFormat="1" applyFill="1" applyBorder="1" applyAlignment="1">
      <alignment horizontal="center" vertical="center"/>
    </xf>
    <xf numFmtId="169" fontId="0" fillId="10" borderId="32" xfId="6" applyNumberFormat="1" applyFont="1" applyFill="1" applyBorder="1" applyAlignment="1">
      <alignment horizontal="center" vertical="center"/>
    </xf>
    <xf numFmtId="169" fontId="0" fillId="10" borderId="4" xfId="6" applyNumberFormat="1" applyFont="1" applyFill="1" applyBorder="1" applyAlignment="1">
      <alignment horizontal="center" vertical="center"/>
    </xf>
    <xf numFmtId="169" fontId="0" fillId="10" borderId="3" xfId="6" applyNumberFormat="1" applyFont="1" applyFill="1" applyBorder="1" applyAlignment="1">
      <alignment horizontal="center" vertical="center"/>
    </xf>
    <xf numFmtId="0" fontId="0" fillId="7" borderId="1" xfId="0" applyFill="1" applyBorder="1" applyAlignment="1">
      <alignment horizontal="center" vertical="center" wrapText="1"/>
    </xf>
    <xf numFmtId="0" fontId="0" fillId="6" borderId="1" xfId="0" applyFill="1" applyBorder="1" applyAlignment="1">
      <alignment horizontal="center" vertical="center" wrapText="1"/>
    </xf>
    <xf numFmtId="0" fontId="32" fillId="8" borderId="32"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11" fillId="27" borderId="32" xfId="0" applyFont="1" applyFill="1" applyBorder="1" applyAlignment="1">
      <alignment horizontal="center" vertical="center" wrapText="1"/>
    </xf>
    <xf numFmtId="0" fontId="11" fillId="27" borderId="3" xfId="0" applyFont="1" applyFill="1" applyBorder="1" applyAlignment="1">
      <alignment horizontal="center" vertical="center" wrapText="1"/>
    </xf>
    <xf numFmtId="1" fontId="11" fillId="8" borderId="32" xfId="5" applyNumberFormat="1" applyFont="1" applyFill="1" applyBorder="1" applyAlignment="1">
      <alignment horizontal="center" vertical="center" wrapText="1"/>
    </xf>
    <xf numFmtId="1" fontId="11" fillId="8" borderId="3" xfId="5" applyNumberFormat="1" applyFont="1" applyFill="1" applyBorder="1" applyAlignment="1">
      <alignment horizontal="center" vertical="center" wrapText="1"/>
    </xf>
    <xf numFmtId="0" fontId="31" fillId="7" borderId="32"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28" fillId="7" borderId="32"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0" fillId="7" borderId="32"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0" fontId="0" fillId="11" borderId="32" xfId="0" applyFill="1" applyBorder="1" applyAlignment="1">
      <alignment horizontal="center" vertical="center"/>
    </xf>
    <xf numFmtId="0" fontId="0" fillId="11" borderId="4" xfId="0" applyFill="1" applyBorder="1" applyAlignment="1">
      <alignment horizontal="center" vertical="center"/>
    </xf>
    <xf numFmtId="0" fontId="0" fillId="11" borderId="3" xfId="0" applyFill="1" applyBorder="1" applyAlignment="1">
      <alignment horizontal="center" vertical="center"/>
    </xf>
    <xf numFmtId="1" fontId="11" fillId="8" borderId="32" xfId="0" applyNumberFormat="1" applyFont="1" applyFill="1" applyBorder="1" applyAlignment="1">
      <alignment horizontal="center" vertical="center"/>
    </xf>
    <xf numFmtId="1" fontId="11" fillId="8" borderId="4" xfId="0" applyNumberFormat="1" applyFont="1" applyFill="1" applyBorder="1" applyAlignment="1">
      <alignment horizontal="center" vertical="center"/>
    </xf>
    <xf numFmtId="1" fontId="11" fillId="8" borderId="3" xfId="0" applyNumberFormat="1" applyFont="1" applyFill="1" applyBorder="1" applyAlignment="1">
      <alignment horizontal="center" vertical="center"/>
    </xf>
    <xf numFmtId="0" fontId="9" fillId="13" borderId="32"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3" xfId="0" applyFont="1" applyFill="1" applyBorder="1" applyAlignment="1">
      <alignment horizontal="center" vertical="center" wrapText="1"/>
    </xf>
    <xf numFmtId="165" fontId="6" fillId="13" borderId="32" xfId="0" applyNumberFormat="1" applyFont="1" applyFill="1" applyBorder="1" applyAlignment="1">
      <alignment horizontal="center" vertical="center" wrapText="1"/>
    </xf>
    <xf numFmtId="165" fontId="6" fillId="13" borderId="4" xfId="0" applyNumberFormat="1" applyFont="1" applyFill="1" applyBorder="1" applyAlignment="1">
      <alignment horizontal="center" vertical="center" wrapText="1"/>
    </xf>
    <xf numFmtId="165" fontId="6" fillId="13" borderId="3" xfId="0" applyNumberFormat="1" applyFont="1" applyFill="1" applyBorder="1" applyAlignment="1">
      <alignment horizontal="center" vertical="center" wrapText="1"/>
    </xf>
    <xf numFmtId="0" fontId="11" fillId="13" borderId="32" xfId="0" applyFont="1" applyFill="1" applyBorder="1" applyAlignment="1">
      <alignment horizontal="center" vertical="center" wrapText="1"/>
    </xf>
    <xf numFmtId="0" fontId="11" fillId="13" borderId="4" xfId="0" applyFont="1" applyFill="1" applyBorder="1" applyAlignment="1">
      <alignment horizontal="center" vertical="center" wrapText="1"/>
    </xf>
    <xf numFmtId="0" fontId="11" fillId="13" borderId="3" xfId="0" applyFont="1" applyFill="1" applyBorder="1" applyAlignment="1">
      <alignment horizontal="center" vertical="center" wrapText="1"/>
    </xf>
    <xf numFmtId="1" fontId="11" fillId="13" borderId="32" xfId="0" applyNumberFormat="1" applyFont="1" applyFill="1" applyBorder="1" applyAlignment="1">
      <alignment horizontal="center" vertical="center"/>
    </xf>
    <xf numFmtId="1" fontId="11" fillId="13" borderId="4" xfId="0" applyNumberFormat="1" applyFont="1" applyFill="1" applyBorder="1" applyAlignment="1">
      <alignment horizontal="center" vertical="center"/>
    </xf>
    <xf numFmtId="1" fontId="11" fillId="13" borderId="3" xfId="0" applyNumberFormat="1" applyFont="1" applyFill="1" applyBorder="1" applyAlignment="1">
      <alignment horizontal="center" vertical="center"/>
    </xf>
    <xf numFmtId="0" fontId="31" fillId="12" borderId="32" xfId="0" applyFont="1" applyFill="1" applyBorder="1" applyAlignment="1">
      <alignment horizontal="center" vertical="center" wrapText="1"/>
    </xf>
    <xf numFmtId="0" fontId="31" fillId="12" borderId="4" xfId="0" applyFont="1" applyFill="1" applyBorder="1" applyAlignment="1">
      <alignment horizontal="center" vertical="center" wrapText="1"/>
    </xf>
    <xf numFmtId="0" fontId="31" fillId="12" borderId="3" xfId="0" applyFont="1" applyFill="1" applyBorder="1" applyAlignment="1">
      <alignment horizontal="center" vertical="center" wrapText="1"/>
    </xf>
    <xf numFmtId="9" fontId="0" fillId="12" borderId="32" xfId="0" applyNumberFormat="1" applyFill="1" applyBorder="1" applyAlignment="1">
      <alignment horizontal="center" vertical="center"/>
    </xf>
    <xf numFmtId="9" fontId="0" fillId="12" borderId="4" xfId="0" applyNumberFormat="1" applyFill="1" applyBorder="1" applyAlignment="1">
      <alignment horizontal="center" vertical="center"/>
    </xf>
    <xf numFmtId="9" fontId="0" fillId="12" borderId="3" xfId="0" applyNumberFormat="1" applyFill="1" applyBorder="1" applyAlignment="1">
      <alignment horizontal="center" vertical="center"/>
    </xf>
    <xf numFmtId="0" fontId="11" fillId="12" borderId="32"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1" fillId="12" borderId="3" xfId="0" applyFont="1" applyFill="1" applyBorder="1" applyAlignment="1">
      <alignment horizontal="center" vertical="center" wrapText="1"/>
    </xf>
    <xf numFmtId="1" fontId="11" fillId="12" borderId="32" xfId="0" applyNumberFormat="1" applyFont="1" applyFill="1" applyBorder="1" applyAlignment="1">
      <alignment horizontal="center" vertical="center"/>
    </xf>
    <xf numFmtId="1" fontId="11" fillId="12" borderId="4" xfId="0" applyNumberFormat="1" applyFont="1" applyFill="1" applyBorder="1" applyAlignment="1">
      <alignment horizontal="center" vertical="center"/>
    </xf>
    <xf numFmtId="1" fontId="11" fillId="12" borderId="3" xfId="0" applyNumberFormat="1" applyFont="1" applyFill="1" applyBorder="1" applyAlignment="1">
      <alignment horizontal="center" vertical="center"/>
    </xf>
    <xf numFmtId="0" fontId="0" fillId="11" borderId="3" xfId="0" applyFill="1" applyBorder="1" applyAlignment="1">
      <alignment horizontal="center" vertical="center" wrapText="1"/>
    </xf>
    <xf numFmtId="0" fontId="0" fillId="7" borderId="1" xfId="0" applyFill="1" applyBorder="1" applyAlignment="1">
      <alignment horizontal="center" vertical="center"/>
    </xf>
    <xf numFmtId="0" fontId="11" fillId="9" borderId="3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28" fillId="9" borderId="32"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0" fillId="15" borderId="32" xfId="0" applyFill="1" applyBorder="1" applyAlignment="1">
      <alignment horizontal="left" vertical="center" wrapText="1"/>
    </xf>
    <xf numFmtId="0" fontId="0" fillId="15" borderId="4" xfId="0" applyFill="1" applyBorder="1" applyAlignment="1">
      <alignment horizontal="left" vertical="center" wrapText="1"/>
    </xf>
    <xf numFmtId="0" fontId="0" fillId="15" borderId="3" xfId="0" applyFill="1" applyBorder="1" applyAlignment="1">
      <alignment horizontal="left" vertical="center" wrapText="1"/>
    </xf>
    <xf numFmtId="0" fontId="0" fillId="15" borderId="32"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3" xfId="0" applyFill="1" applyBorder="1" applyAlignment="1">
      <alignment horizontal="center" vertical="center" wrapText="1"/>
    </xf>
    <xf numFmtId="1" fontId="0" fillId="10" borderId="32" xfId="0" applyNumberFormat="1" applyFill="1" applyBorder="1" applyAlignment="1">
      <alignment horizontal="center" vertical="center" wrapText="1"/>
    </xf>
    <xf numFmtId="1" fontId="0" fillId="10" borderId="4" xfId="0" applyNumberFormat="1" applyFill="1" applyBorder="1" applyAlignment="1">
      <alignment horizontal="center" vertical="center" wrapText="1"/>
    </xf>
    <xf numFmtId="1" fontId="0" fillId="10" borderId="3" xfId="0" applyNumberFormat="1" applyFill="1" applyBorder="1" applyAlignment="1">
      <alignment horizontal="center" vertical="center" wrapText="1"/>
    </xf>
    <xf numFmtId="0" fontId="0" fillId="15" borderId="32" xfId="0" applyFill="1" applyBorder="1" applyAlignment="1">
      <alignment horizontal="right" vertical="center" wrapText="1"/>
    </xf>
    <xf numFmtId="0" fontId="0" fillId="15" borderId="4" xfId="0" applyFill="1" applyBorder="1" applyAlignment="1">
      <alignment horizontal="right" vertical="center" wrapText="1"/>
    </xf>
    <xf numFmtId="0" fontId="0" fillId="15" borderId="3" xfId="0" applyFill="1" applyBorder="1" applyAlignment="1">
      <alignment horizontal="right" vertical="center" wrapText="1"/>
    </xf>
    <xf numFmtId="0" fontId="0" fillId="15" borderId="1" xfId="0" applyFill="1" applyBorder="1" applyAlignment="1">
      <alignment horizontal="center" vertical="center" wrapText="1"/>
    </xf>
    <xf numFmtId="15" fontId="0" fillId="11" borderId="32" xfId="0" applyNumberFormat="1" applyFill="1" applyBorder="1" applyAlignment="1">
      <alignment horizontal="center" vertical="center"/>
    </xf>
    <xf numFmtId="15" fontId="0" fillId="11" borderId="4" xfId="0" applyNumberFormat="1" applyFill="1" applyBorder="1" applyAlignment="1">
      <alignment horizontal="center" vertical="center"/>
    </xf>
    <xf numFmtId="15" fontId="0" fillId="11" borderId="3" xfId="0" applyNumberFormat="1" applyFill="1" applyBorder="1" applyAlignment="1">
      <alignment horizontal="center" vertical="center"/>
    </xf>
    <xf numFmtId="10" fontId="0" fillId="15" borderId="1" xfId="0" applyNumberFormat="1" applyFill="1" applyBorder="1" applyAlignment="1">
      <alignment horizontal="center" vertical="center" wrapText="1"/>
    </xf>
    <xf numFmtId="9" fontId="0" fillId="15" borderId="1" xfId="0" applyNumberFormat="1" applyFill="1" applyBorder="1" applyAlignment="1">
      <alignment horizontal="center" vertical="center" wrapText="1"/>
    </xf>
    <xf numFmtId="9" fontId="0" fillId="15" borderId="1" xfId="7"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29" fillId="15" borderId="32" xfId="0" applyFont="1" applyFill="1" applyBorder="1" applyAlignment="1">
      <alignment horizontal="center" vertical="center" wrapText="1"/>
    </xf>
    <xf numFmtId="0" fontId="29" fillId="15" borderId="4" xfId="0" applyFont="1" applyFill="1" applyBorder="1" applyAlignment="1">
      <alignment horizontal="center" vertical="center" wrapText="1"/>
    </xf>
    <xf numFmtId="0" fontId="29" fillId="15" borderId="3"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1" fillId="7" borderId="32" xfId="0" applyFont="1" applyFill="1" applyBorder="1" applyAlignment="1">
      <alignment horizontal="center" vertical="center"/>
    </xf>
    <xf numFmtId="0" fontId="31" fillId="7" borderId="4" xfId="0" applyFont="1" applyFill="1" applyBorder="1" applyAlignment="1">
      <alignment horizontal="center" vertical="center"/>
    </xf>
    <xf numFmtId="0" fontId="31" fillId="7" borderId="3" xfId="0" applyFont="1" applyFill="1" applyBorder="1" applyAlignment="1">
      <alignment horizontal="center" vertical="center"/>
    </xf>
    <xf numFmtId="1" fontId="0" fillId="10" borderId="32" xfId="6" applyNumberFormat="1" applyFont="1" applyFill="1" applyBorder="1" applyAlignment="1">
      <alignment horizontal="center" vertical="center"/>
    </xf>
    <xf numFmtId="1" fontId="0" fillId="10" borderId="4" xfId="6" applyNumberFormat="1" applyFont="1" applyFill="1" applyBorder="1" applyAlignment="1">
      <alignment horizontal="center" vertical="center"/>
    </xf>
    <xf numFmtId="1" fontId="0" fillId="10" borderId="3" xfId="6" applyNumberFormat="1" applyFont="1" applyFill="1" applyBorder="1" applyAlignment="1">
      <alignment horizontal="center" vertical="center"/>
    </xf>
    <xf numFmtId="0" fontId="11" fillId="10" borderId="1"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165" fontId="6" fillId="8" borderId="32" xfId="0" applyNumberFormat="1" applyFont="1" applyFill="1" applyBorder="1" applyAlignment="1">
      <alignment horizontal="center" vertical="center" wrapText="1"/>
    </xf>
    <xf numFmtId="165" fontId="6" fillId="8" borderId="4" xfId="0" applyNumberFormat="1" applyFont="1" applyFill="1" applyBorder="1" applyAlignment="1">
      <alignment horizontal="center" vertical="center" wrapText="1"/>
    </xf>
    <xf numFmtId="165" fontId="6" fillId="8" borderId="3" xfId="0" applyNumberFormat="1"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31" fillId="7" borderId="1" xfId="0" applyFont="1" applyFill="1" applyBorder="1" applyAlignment="1">
      <alignment horizontal="center" vertical="center" wrapText="1"/>
    </xf>
    <xf numFmtId="166" fontId="0" fillId="12" borderId="32" xfId="5" applyNumberFormat="1" applyFont="1" applyFill="1" applyBorder="1" applyAlignment="1">
      <alignment horizontal="center" vertical="center"/>
    </xf>
    <xf numFmtId="166" fontId="0" fillId="12" borderId="4" xfId="5" applyNumberFormat="1" applyFont="1" applyFill="1" applyBorder="1" applyAlignment="1">
      <alignment horizontal="center" vertical="center"/>
    </xf>
    <xf numFmtId="166" fontId="0" fillId="12" borderId="3" xfId="5" applyNumberFormat="1" applyFont="1" applyFill="1" applyBorder="1" applyAlignment="1">
      <alignment horizontal="center" vertical="center"/>
    </xf>
    <xf numFmtId="44" fontId="0" fillId="11" borderId="1" xfId="5" applyFont="1" applyFill="1" applyBorder="1" applyAlignment="1">
      <alignment horizontal="center" vertical="center" wrapText="1"/>
    </xf>
    <xf numFmtId="0" fontId="0" fillId="10" borderId="1" xfId="0" applyFill="1" applyBorder="1" applyAlignment="1">
      <alignment horizontal="center" vertical="center"/>
    </xf>
    <xf numFmtId="165" fontId="6" fillId="11" borderId="1" xfId="0" applyNumberFormat="1" applyFont="1" applyFill="1" applyBorder="1" applyAlignment="1">
      <alignment horizontal="center" vertical="center" wrapText="1"/>
    </xf>
    <xf numFmtId="0" fontId="43" fillId="10" borderId="32" xfId="6" applyNumberFormat="1" applyFont="1" applyFill="1" applyBorder="1" applyAlignment="1">
      <alignment horizontal="center" vertical="center"/>
    </xf>
    <xf numFmtId="0" fontId="43" fillId="10" borderId="3" xfId="6" applyNumberFormat="1" applyFont="1" applyFill="1" applyBorder="1" applyAlignment="1">
      <alignment horizontal="center" vertical="center"/>
    </xf>
    <xf numFmtId="169" fontId="0" fillId="10" borderId="32" xfId="6" applyNumberFormat="1" applyFont="1" applyFill="1" applyBorder="1" applyAlignment="1">
      <alignment vertical="center"/>
    </xf>
    <xf numFmtId="169" fontId="0" fillId="10" borderId="4" xfId="6" applyNumberFormat="1" applyFont="1" applyFill="1" applyBorder="1" applyAlignment="1">
      <alignment vertical="center"/>
    </xf>
    <xf numFmtId="169" fontId="0" fillId="10" borderId="3" xfId="6" applyNumberFormat="1" applyFont="1" applyFill="1" applyBorder="1" applyAlignment="1">
      <alignment vertical="center"/>
    </xf>
    <xf numFmtId="1" fontId="0" fillId="11" borderId="1" xfId="0" applyNumberFormat="1" applyFill="1" applyBorder="1" applyAlignment="1">
      <alignment horizontal="center" vertical="center" wrapText="1"/>
    </xf>
    <xf numFmtId="9" fontId="61" fillId="20" borderId="1" xfId="7" applyFont="1" applyFill="1" applyBorder="1" applyAlignment="1">
      <alignment horizontal="center" vertical="center"/>
    </xf>
    <xf numFmtId="1" fontId="11" fillId="8" borderId="1" xfId="0" applyNumberFormat="1" applyFont="1" applyFill="1" applyBorder="1" applyAlignment="1">
      <alignment horizontal="center" vertical="center" wrapText="1"/>
    </xf>
    <xf numFmtId="0" fontId="9" fillId="9" borderId="3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11" fillId="11" borderId="1" xfId="0" applyFont="1" applyFill="1" applyBorder="1" applyAlignment="1">
      <alignment horizontal="center" vertical="center" wrapText="1"/>
    </xf>
    <xf numFmtId="1" fontId="11" fillId="9" borderId="32" xfId="0" applyNumberFormat="1" applyFont="1" applyFill="1" applyBorder="1" applyAlignment="1">
      <alignment horizontal="center" vertical="center"/>
    </xf>
    <xf numFmtId="1" fontId="11" fillId="9" borderId="4" xfId="0" applyNumberFormat="1" applyFont="1" applyFill="1" applyBorder="1" applyAlignment="1">
      <alignment horizontal="center" vertical="center"/>
    </xf>
    <xf numFmtId="1" fontId="11" fillId="9" borderId="3" xfId="0" applyNumberFormat="1" applyFont="1" applyFill="1" applyBorder="1" applyAlignment="1">
      <alignment horizontal="center" vertical="center"/>
    </xf>
    <xf numFmtId="10" fontId="0" fillId="8" borderId="32" xfId="7" applyNumberFormat="1" applyFont="1" applyFill="1" applyBorder="1" applyAlignment="1">
      <alignment horizontal="center" vertical="center"/>
    </xf>
    <xf numFmtId="10" fontId="0" fillId="8" borderId="4" xfId="7" applyNumberFormat="1" applyFont="1" applyFill="1" applyBorder="1" applyAlignment="1">
      <alignment horizontal="center" vertical="center"/>
    </xf>
    <xf numFmtId="10" fontId="0" fillId="8" borderId="3" xfId="7" applyNumberFormat="1" applyFont="1" applyFill="1" applyBorder="1" applyAlignment="1">
      <alignment horizontal="center" vertical="center"/>
    </xf>
    <xf numFmtId="9" fontId="0" fillId="9" borderId="32" xfId="7" applyFont="1" applyFill="1" applyBorder="1" applyAlignment="1">
      <alignment horizontal="center" vertical="center"/>
    </xf>
    <xf numFmtId="9" fontId="0" fillId="9" borderId="4" xfId="7" applyFont="1" applyFill="1" applyBorder="1" applyAlignment="1">
      <alignment horizontal="center" vertical="center"/>
    </xf>
    <xf numFmtId="1" fontId="11" fillId="11" borderId="1"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xf>
    <xf numFmtId="0" fontId="0" fillId="10" borderId="1" xfId="0" applyFill="1" applyBorder="1" applyAlignment="1">
      <alignment horizontal="center" vertical="center" wrapText="1"/>
    </xf>
    <xf numFmtId="9" fontId="0" fillId="12" borderId="32" xfId="0" applyNumberFormat="1" applyFill="1" applyBorder="1" applyAlignment="1">
      <alignment horizontal="center" vertical="center" wrapText="1"/>
    </xf>
    <xf numFmtId="9" fontId="0" fillId="12" borderId="4" xfId="0" applyNumberFormat="1" applyFill="1" applyBorder="1" applyAlignment="1">
      <alignment horizontal="center" vertical="center" wrapText="1"/>
    </xf>
    <xf numFmtId="172" fontId="0" fillId="12" borderId="32" xfId="0" applyNumberFormat="1" applyFill="1" applyBorder="1" applyAlignment="1">
      <alignment horizontal="center" vertical="center" wrapText="1"/>
    </xf>
    <xf numFmtId="172" fontId="0" fillId="12" borderId="4" xfId="0" applyNumberFormat="1" applyFill="1" applyBorder="1" applyAlignment="1">
      <alignment horizontal="center" vertical="center" wrapText="1"/>
    </xf>
    <xf numFmtId="172" fontId="0" fillId="12" borderId="3" xfId="0" applyNumberFormat="1" applyFill="1" applyBorder="1" applyAlignment="1">
      <alignment horizontal="center" vertical="center" wrapText="1"/>
    </xf>
    <xf numFmtId="0" fontId="0" fillId="13" borderId="1" xfId="0" applyFill="1" applyBorder="1" applyAlignment="1">
      <alignment horizontal="center" vertical="center" wrapText="1"/>
    </xf>
    <xf numFmtId="10" fontId="0" fillId="13" borderId="32" xfId="0" applyNumberFormat="1" applyFill="1" applyBorder="1" applyAlignment="1">
      <alignment horizontal="center" vertical="center" wrapText="1"/>
    </xf>
    <xf numFmtId="10" fontId="0" fillId="13" borderId="4" xfId="0" applyNumberFormat="1" applyFill="1" applyBorder="1" applyAlignment="1">
      <alignment horizontal="center" vertical="center" wrapText="1"/>
    </xf>
    <xf numFmtId="10" fontId="0" fillId="13" borderId="3" xfId="0" applyNumberFormat="1" applyFill="1" applyBorder="1" applyAlignment="1">
      <alignment horizontal="center" vertical="center" wrapText="1"/>
    </xf>
    <xf numFmtId="44" fontId="0" fillId="13" borderId="32" xfId="0" applyNumberFormat="1" applyFill="1" applyBorder="1" applyAlignment="1">
      <alignment horizontal="center" vertical="center"/>
    </xf>
    <xf numFmtId="44" fontId="0" fillId="13" borderId="4" xfId="0" applyNumberFormat="1" applyFill="1" applyBorder="1" applyAlignment="1">
      <alignment horizontal="center" vertical="center"/>
    </xf>
    <xf numFmtId="44" fontId="0" fillId="13" borderId="3" xfId="0" applyNumberFormat="1" applyFill="1" applyBorder="1" applyAlignment="1">
      <alignment horizontal="center" vertical="center"/>
    </xf>
    <xf numFmtId="10" fontId="0" fillId="13" borderId="32" xfId="7" applyNumberFormat="1" applyFont="1" applyFill="1" applyBorder="1" applyAlignment="1">
      <alignment horizontal="center" vertical="center"/>
    </xf>
    <xf numFmtId="10" fontId="0" fillId="13" borderId="3" xfId="7" applyNumberFormat="1" applyFont="1" applyFill="1" applyBorder="1" applyAlignment="1">
      <alignment horizontal="center" vertical="center"/>
    </xf>
    <xf numFmtId="17" fontId="0" fillId="13" borderId="32" xfId="0" applyNumberFormat="1" applyFill="1" applyBorder="1" applyAlignment="1">
      <alignment horizontal="center" vertical="center"/>
    </xf>
    <xf numFmtId="17" fontId="0" fillId="13" borderId="3" xfId="0" applyNumberFormat="1" applyFill="1" applyBorder="1" applyAlignment="1">
      <alignment horizontal="center" vertical="center"/>
    </xf>
    <xf numFmtId="0" fontId="0" fillId="14" borderId="3" xfId="0" applyFill="1" applyBorder="1" applyAlignment="1">
      <alignment horizontal="center" vertical="center" wrapText="1"/>
    </xf>
    <xf numFmtId="166" fontId="0" fillId="11" borderId="32" xfId="5" applyNumberFormat="1" applyFont="1" applyFill="1" applyBorder="1" applyAlignment="1">
      <alignment vertical="center"/>
    </xf>
    <xf numFmtId="166" fontId="0" fillId="11" borderId="4" xfId="5" applyNumberFormat="1" applyFont="1" applyFill="1" applyBorder="1" applyAlignment="1">
      <alignment vertical="center"/>
    </xf>
    <xf numFmtId="167" fontId="0" fillId="13" borderId="32" xfId="0" applyNumberFormat="1" applyFill="1" applyBorder="1" applyAlignment="1">
      <alignment horizontal="center" vertical="center" wrapText="1"/>
    </xf>
    <xf numFmtId="167" fontId="0" fillId="13" borderId="3" xfId="0" applyNumberFormat="1" applyFill="1" applyBorder="1" applyAlignment="1">
      <alignment horizontal="center" vertical="center" wrapText="1"/>
    </xf>
    <xf numFmtId="9" fontId="0" fillId="11" borderId="32" xfId="7" applyFont="1" applyFill="1" applyBorder="1" applyAlignment="1">
      <alignment horizontal="center" vertical="center"/>
    </xf>
    <xf numFmtId="9" fontId="0" fillId="11" borderId="4" xfId="7" applyFont="1" applyFill="1" applyBorder="1" applyAlignment="1">
      <alignment horizontal="center" vertical="center"/>
    </xf>
    <xf numFmtId="9" fontId="0" fillId="11" borderId="3" xfId="7" applyFont="1" applyFill="1" applyBorder="1" applyAlignment="1">
      <alignment horizontal="center" vertical="center"/>
    </xf>
    <xf numFmtId="165" fontId="6" fillId="15" borderId="32" xfId="0" applyNumberFormat="1" applyFont="1" applyFill="1" applyBorder="1" applyAlignment="1">
      <alignment horizontal="center" vertical="center" wrapText="1"/>
    </xf>
    <xf numFmtId="165" fontId="6" fillId="15" borderId="4" xfId="0" applyNumberFormat="1" applyFont="1" applyFill="1" applyBorder="1" applyAlignment="1">
      <alignment horizontal="center" vertical="center" wrapText="1"/>
    </xf>
    <xf numFmtId="165" fontId="6" fillId="15" borderId="3" xfId="0" applyNumberFormat="1" applyFont="1" applyFill="1" applyBorder="1" applyAlignment="1">
      <alignment horizontal="center" vertical="center" wrapText="1"/>
    </xf>
    <xf numFmtId="1" fontId="11" fillId="15" borderId="1" xfId="0" applyNumberFormat="1" applyFont="1" applyFill="1" applyBorder="1" applyAlignment="1">
      <alignment horizontal="center" vertical="center" wrapText="1"/>
    </xf>
    <xf numFmtId="0" fontId="11" fillId="15" borderId="1" xfId="0" applyFont="1" applyFill="1" applyBorder="1" applyAlignment="1">
      <alignment horizontal="center" vertical="center" wrapText="1"/>
    </xf>
    <xf numFmtId="1" fontId="11" fillId="8" borderId="1" xfId="0" applyNumberFormat="1" applyFont="1" applyFill="1" applyBorder="1" applyAlignment="1">
      <alignment horizontal="center" vertical="center"/>
    </xf>
    <xf numFmtId="0" fontId="32" fillId="9" borderId="32"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8" fillId="9" borderId="32" xfId="0" applyFont="1" applyFill="1" applyBorder="1" applyAlignment="1">
      <alignment horizontal="center" vertical="center"/>
    </xf>
    <xf numFmtId="0" fontId="8" fillId="9" borderId="3" xfId="0" applyFont="1" applyFill="1" applyBorder="1" applyAlignment="1">
      <alignment horizontal="center" vertical="center"/>
    </xf>
    <xf numFmtId="0" fontId="7" fillId="9" borderId="32" xfId="0" applyFont="1" applyFill="1" applyBorder="1" applyAlignment="1">
      <alignment horizontal="center" vertical="center"/>
    </xf>
    <xf numFmtId="0" fontId="7"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7" fillId="9" borderId="4" xfId="0" applyFont="1" applyFill="1" applyBorder="1" applyAlignment="1">
      <alignment horizontal="center" vertical="center"/>
    </xf>
    <xf numFmtId="165" fontId="6" fillId="9" borderId="32" xfId="0" applyNumberFormat="1" applyFont="1" applyFill="1" applyBorder="1" applyAlignment="1">
      <alignment horizontal="center" vertical="center" wrapText="1"/>
    </xf>
    <xf numFmtId="165" fontId="6" fillId="9" borderId="4" xfId="0" applyNumberFormat="1" applyFont="1" applyFill="1" applyBorder="1" applyAlignment="1">
      <alignment horizontal="center" vertical="center" wrapText="1"/>
    </xf>
    <xf numFmtId="165" fontId="6" fillId="9" borderId="3" xfId="0" applyNumberFormat="1" applyFont="1" applyFill="1" applyBorder="1" applyAlignment="1">
      <alignment horizontal="center" vertical="center" wrapText="1"/>
    </xf>
    <xf numFmtId="0" fontId="29" fillId="6" borderId="1" xfId="0" applyFont="1" applyFill="1" applyBorder="1" applyAlignment="1">
      <alignment horizontal="center" vertical="center" wrapText="1"/>
    </xf>
    <xf numFmtId="1" fontId="28" fillId="6" borderId="1" xfId="0" applyNumberFormat="1" applyFont="1" applyFill="1" applyBorder="1" applyAlignment="1">
      <alignment horizontal="center" vertical="center" wrapText="1"/>
    </xf>
    <xf numFmtId="165" fontId="6" fillId="6" borderId="32" xfId="0" applyNumberFormat="1" applyFont="1" applyFill="1" applyBorder="1" applyAlignment="1">
      <alignment horizontal="center" vertical="center" wrapText="1"/>
    </xf>
    <xf numFmtId="165" fontId="6" fillId="6" borderId="4" xfId="0" applyNumberFormat="1" applyFont="1" applyFill="1" applyBorder="1" applyAlignment="1">
      <alignment horizontal="center" vertical="center" wrapText="1"/>
    </xf>
    <xf numFmtId="165" fontId="6" fillId="6" borderId="3" xfId="0" applyNumberFormat="1"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75" fillId="20" borderId="32" xfId="0" applyFont="1" applyFill="1" applyBorder="1" applyAlignment="1">
      <alignment horizontal="center" vertical="center" wrapText="1"/>
    </xf>
    <xf numFmtId="0" fontId="75" fillId="20" borderId="3" xfId="0" applyFont="1" applyFill="1" applyBorder="1" applyAlignment="1">
      <alignment horizontal="center" vertical="center" wrapText="1"/>
    </xf>
    <xf numFmtId="1" fontId="31" fillId="7" borderId="1" xfId="0" applyNumberFormat="1" applyFont="1" applyFill="1" applyBorder="1" applyAlignment="1">
      <alignment horizontal="center" vertical="center" wrapText="1"/>
    </xf>
    <xf numFmtId="164" fontId="11" fillId="10" borderId="32" xfId="0" applyNumberFormat="1" applyFont="1" applyFill="1" applyBorder="1" applyAlignment="1">
      <alignment horizontal="center" vertical="center"/>
    </xf>
    <xf numFmtId="164" fontId="11" fillId="10" borderId="4" xfId="0" applyNumberFormat="1" applyFont="1" applyFill="1" applyBorder="1" applyAlignment="1">
      <alignment horizontal="center" vertical="center"/>
    </xf>
    <xf numFmtId="164" fontId="11" fillId="10" borderId="3" xfId="0" applyNumberFormat="1" applyFont="1" applyFill="1" applyBorder="1" applyAlignment="1">
      <alignment horizontal="center" vertical="center"/>
    </xf>
    <xf numFmtId="166" fontId="0" fillId="10" borderId="32" xfId="5" applyNumberFormat="1" applyFont="1" applyFill="1" applyBorder="1" applyAlignment="1">
      <alignment horizontal="center" vertical="center"/>
    </xf>
    <xf numFmtId="166" fontId="0" fillId="10" borderId="4" xfId="5" applyNumberFormat="1" applyFont="1" applyFill="1" applyBorder="1" applyAlignment="1">
      <alignment horizontal="center" vertical="center"/>
    </xf>
    <xf numFmtId="166" fontId="0" fillId="10" borderId="3" xfId="5" applyNumberFormat="1" applyFont="1" applyFill="1" applyBorder="1" applyAlignment="1">
      <alignment horizontal="center" vertical="center"/>
    </xf>
    <xf numFmtId="0" fontId="11" fillId="6" borderId="32"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69" fillId="20" borderId="11" xfId="0" applyFont="1" applyFill="1" applyBorder="1" applyAlignment="1">
      <alignment horizontal="center" vertical="center" wrapText="1"/>
    </xf>
    <xf numFmtId="0" fontId="69" fillId="20" borderId="12" xfId="0" applyFont="1" applyFill="1" applyBorder="1" applyAlignment="1">
      <alignment horizontal="center" vertical="center" wrapText="1"/>
    </xf>
    <xf numFmtId="0" fontId="69" fillId="20" borderId="13" xfId="0" applyFont="1" applyFill="1" applyBorder="1" applyAlignment="1">
      <alignment horizontal="center" vertical="center" wrapText="1"/>
    </xf>
    <xf numFmtId="0" fontId="72" fillId="20" borderId="11" xfId="0" applyFont="1" applyFill="1" applyBorder="1" applyAlignment="1">
      <alignment horizontal="center" vertical="center" wrapText="1"/>
    </xf>
    <xf numFmtId="0" fontId="72" fillId="20" borderId="12" xfId="0" applyFont="1" applyFill="1" applyBorder="1" applyAlignment="1">
      <alignment horizontal="center" vertical="center" wrapText="1"/>
    </xf>
    <xf numFmtId="0" fontId="72" fillId="20" borderId="13" xfId="0" applyFont="1" applyFill="1" applyBorder="1" applyAlignment="1">
      <alignment horizontal="center" vertical="center" wrapText="1"/>
    </xf>
    <xf numFmtId="0" fontId="61" fillId="20" borderId="41" xfId="0" applyFont="1" applyFill="1" applyBorder="1" applyAlignment="1">
      <alignment horizontal="center" vertical="center" wrapText="1"/>
    </xf>
    <xf numFmtId="0" fontId="3" fillId="0" borderId="3" xfId="0" applyFont="1" applyBorder="1" applyAlignment="1">
      <alignment horizontal="center" vertical="center" wrapText="1"/>
    </xf>
    <xf numFmtId="0" fontId="31" fillId="12" borderId="32" xfId="0" applyFont="1" applyFill="1" applyBorder="1" applyAlignment="1">
      <alignment horizontal="center" vertical="center"/>
    </xf>
    <xf numFmtId="0" fontId="31" fillId="12" borderId="4" xfId="0" applyFont="1" applyFill="1" applyBorder="1" applyAlignment="1">
      <alignment horizontal="center" vertical="center"/>
    </xf>
    <xf numFmtId="0" fontId="31" fillId="12" borderId="3" xfId="0" applyFont="1" applyFill="1" applyBorder="1" applyAlignment="1">
      <alignment horizontal="center" vertical="center"/>
    </xf>
    <xf numFmtId="0" fontId="2" fillId="0" borderId="9" xfId="0" applyFont="1" applyBorder="1" applyAlignment="1">
      <alignment horizontal="center" vertical="center" wrapText="1"/>
    </xf>
    <xf numFmtId="0" fontId="3" fillId="3" borderId="11" xfId="0" applyFont="1" applyFill="1" applyBorder="1" applyAlignment="1">
      <alignment horizontal="center" vertical="center" wrapText="1"/>
    </xf>
    <xf numFmtId="0" fontId="22" fillId="5" borderId="24" xfId="0" applyFont="1" applyFill="1" applyBorder="1" applyAlignment="1">
      <alignment horizontal="center" vertical="center" wrapText="1"/>
    </xf>
    <xf numFmtId="0" fontId="0" fillId="27" borderId="1" xfId="0" applyFill="1" applyBorder="1" applyAlignment="1">
      <alignment horizontal="center" vertical="center" wrapText="1"/>
    </xf>
    <xf numFmtId="0" fontId="7" fillId="11" borderId="32"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0" fillId="8" borderId="1" xfId="0" applyFill="1" applyBorder="1" applyAlignment="1">
      <alignment horizontal="center" vertical="center"/>
    </xf>
    <xf numFmtId="10" fontId="0" fillId="11" borderId="1" xfId="0" applyNumberFormat="1" applyFill="1" applyBorder="1" applyAlignment="1">
      <alignment horizontal="center" vertical="center" wrapText="1"/>
    </xf>
    <xf numFmtId="172" fontId="0" fillId="11" borderId="1" xfId="0" applyNumberFormat="1" applyFill="1" applyBorder="1" applyAlignment="1">
      <alignment horizontal="center" vertical="center" wrapText="1"/>
    </xf>
    <xf numFmtId="9" fontId="0" fillId="8" borderId="1" xfId="0" applyNumberFormat="1" applyFill="1" applyBorder="1" applyAlignment="1">
      <alignment horizontal="center" vertical="center"/>
    </xf>
    <xf numFmtId="1" fontId="11" fillId="8" borderId="32" xfId="0" applyNumberFormat="1" applyFont="1" applyFill="1" applyBorder="1" applyAlignment="1">
      <alignment horizontal="center" vertical="center" wrapText="1"/>
    </xf>
    <xf numFmtId="1" fontId="11" fillId="8" borderId="3" xfId="0" applyNumberFormat="1" applyFont="1" applyFill="1" applyBorder="1" applyAlignment="1">
      <alignment horizontal="center" vertical="center" wrapText="1"/>
    </xf>
    <xf numFmtId="0" fontId="0" fillId="10" borderId="59" xfId="0" applyFill="1" applyBorder="1" applyAlignment="1">
      <alignment horizontal="center" vertical="center" wrapText="1"/>
    </xf>
    <xf numFmtId="165" fontId="6" fillId="14" borderId="32" xfId="0" applyNumberFormat="1" applyFont="1" applyFill="1" applyBorder="1" applyAlignment="1">
      <alignment horizontal="center" vertical="center" wrapText="1"/>
    </xf>
    <xf numFmtId="165" fontId="6" fillId="14" borderId="4" xfId="0" applyNumberFormat="1" applyFont="1" applyFill="1" applyBorder="1" applyAlignment="1">
      <alignment horizontal="center" vertical="center" wrapText="1"/>
    </xf>
    <xf numFmtId="165" fontId="6" fillId="14" borderId="3" xfId="0" applyNumberFormat="1" applyFont="1" applyFill="1" applyBorder="1" applyAlignment="1">
      <alignment horizontal="center" vertical="center" wrapText="1"/>
    </xf>
    <xf numFmtId="44" fontId="0" fillId="14" borderId="32" xfId="5" applyFont="1" applyFill="1" applyBorder="1" applyAlignment="1">
      <alignment horizontal="center" vertical="center"/>
    </xf>
    <xf numFmtId="44" fontId="0" fillId="14" borderId="4" xfId="5" applyFont="1" applyFill="1" applyBorder="1" applyAlignment="1">
      <alignment horizontal="center" vertical="center"/>
    </xf>
    <xf numFmtId="44" fontId="0" fillId="14" borderId="3" xfId="5" applyFont="1" applyFill="1" applyBorder="1" applyAlignment="1">
      <alignment horizontal="center" vertical="center"/>
    </xf>
    <xf numFmtId="167" fontId="0" fillId="13" borderId="4" xfId="0" applyNumberFormat="1" applyFill="1" applyBorder="1" applyAlignment="1">
      <alignment horizontal="center" vertical="center" wrapText="1"/>
    </xf>
    <xf numFmtId="0" fontId="10" fillId="11" borderId="1" xfId="0" applyFont="1" applyFill="1" applyBorder="1" applyAlignment="1">
      <alignment horizontal="center" vertical="center" wrapText="1"/>
    </xf>
    <xf numFmtId="0" fontId="9" fillId="11" borderId="32"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10" fillId="11" borderId="4" xfId="0" applyFont="1" applyFill="1" applyBorder="1" applyAlignment="1">
      <alignment horizontal="center" vertical="center" wrapText="1"/>
    </xf>
    <xf numFmtId="165" fontId="6" fillId="11" borderId="32" xfId="0" applyNumberFormat="1" applyFont="1" applyFill="1" applyBorder="1" applyAlignment="1">
      <alignment horizontal="center" vertical="center" wrapText="1"/>
    </xf>
    <xf numFmtId="165" fontId="6" fillId="11" borderId="4" xfId="0" applyNumberFormat="1"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4" xfId="0" applyFont="1" applyFill="1" applyBorder="1" applyAlignment="1">
      <alignment horizontal="center" vertical="center" wrapText="1"/>
    </xf>
    <xf numFmtId="1" fontId="11" fillId="11" borderId="32" xfId="0" applyNumberFormat="1" applyFont="1" applyFill="1" applyBorder="1" applyAlignment="1">
      <alignment horizontal="center" vertical="center" wrapText="1"/>
    </xf>
    <xf numFmtId="1" fontId="11" fillId="11" borderId="4" xfId="0" applyNumberFormat="1" applyFont="1" applyFill="1" applyBorder="1" applyAlignment="1">
      <alignment horizontal="center" vertical="center" wrapText="1"/>
    </xf>
    <xf numFmtId="167" fontId="0" fillId="13" borderId="4" xfId="0" applyNumberFormat="1" applyFill="1" applyBorder="1" applyAlignment="1">
      <alignment horizontal="center" vertical="center"/>
    </xf>
    <xf numFmtId="3" fontId="0" fillId="13" borderId="32" xfId="0" applyNumberFormat="1" applyFill="1" applyBorder="1" applyAlignment="1">
      <alignment horizontal="center" vertical="center"/>
    </xf>
    <xf numFmtId="3" fontId="0" fillId="13" borderId="3" xfId="0" applyNumberFormat="1" applyFill="1" applyBorder="1" applyAlignment="1">
      <alignment horizontal="center" vertical="center"/>
    </xf>
    <xf numFmtId="0" fontId="0" fillId="20" borderId="32" xfId="0" applyFill="1" applyBorder="1" applyAlignment="1">
      <alignment horizontal="left" vertical="center" wrapText="1"/>
    </xf>
    <xf numFmtId="0" fontId="0" fillId="20" borderId="3" xfId="0" applyFill="1" applyBorder="1" applyAlignment="1">
      <alignment horizontal="left" vertical="center" wrapText="1"/>
    </xf>
    <xf numFmtId="0" fontId="0" fillId="20" borderId="3" xfId="0" applyFill="1" applyBorder="1" applyAlignment="1">
      <alignment horizontal="left" vertical="center"/>
    </xf>
    <xf numFmtId="0" fontId="0" fillId="20" borderId="4" xfId="0" applyFill="1" applyBorder="1" applyAlignment="1">
      <alignment horizontal="left" vertical="center" wrapText="1"/>
    </xf>
    <xf numFmtId="1" fontId="0" fillId="15" borderId="32" xfId="0" applyNumberFormat="1" applyFill="1" applyBorder="1" applyAlignment="1">
      <alignment horizontal="center" vertical="center" wrapText="1"/>
    </xf>
    <xf numFmtId="1" fontId="0" fillId="15" borderId="4" xfId="0" applyNumberFormat="1" applyFill="1" applyBorder="1" applyAlignment="1">
      <alignment horizontal="center" vertical="center" wrapText="1"/>
    </xf>
    <xf numFmtId="1" fontId="0" fillId="15" borderId="3" xfId="0" applyNumberFormat="1" applyFill="1" applyBorder="1" applyAlignment="1">
      <alignment horizontal="center" vertical="center" wrapText="1"/>
    </xf>
    <xf numFmtId="0" fontId="0" fillId="15" borderId="56" xfId="0" applyFill="1" applyBorder="1" applyAlignment="1">
      <alignment horizontal="center" vertical="center" wrapText="1"/>
    </xf>
    <xf numFmtId="0" fontId="0" fillId="0" borderId="7" xfId="0" applyBorder="1" applyAlignment="1">
      <alignment horizontal="left" vertical="top" wrapText="1"/>
    </xf>
    <xf numFmtId="0" fontId="0" fillId="0" borderId="41" xfId="0" applyBorder="1" applyAlignment="1">
      <alignment horizontal="left" wrapText="1"/>
    </xf>
    <xf numFmtId="0" fontId="0" fillId="0" borderId="42" xfId="0" applyBorder="1" applyAlignment="1">
      <alignment horizontal="left"/>
    </xf>
    <xf numFmtId="0" fontId="0" fillId="0" borderId="7" xfId="0" applyBorder="1" applyAlignment="1">
      <alignment horizontal="center" vertical="center" wrapText="1"/>
    </xf>
    <xf numFmtId="0" fontId="9" fillId="10" borderId="32"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3" xfId="0" applyFont="1" applyFill="1" applyBorder="1" applyAlignment="1">
      <alignment horizontal="center" vertical="center" wrapText="1"/>
    </xf>
    <xf numFmtId="167" fontId="0" fillId="11" borderId="32" xfId="0" applyNumberFormat="1" applyFill="1" applyBorder="1" applyAlignment="1">
      <alignment horizontal="center" vertical="center" wrapText="1"/>
    </xf>
    <xf numFmtId="167" fontId="0" fillId="11" borderId="4" xfId="0" applyNumberFormat="1" applyFill="1" applyBorder="1" applyAlignment="1">
      <alignment horizontal="center" vertical="center" wrapText="1"/>
    </xf>
    <xf numFmtId="167" fontId="0" fillId="11" borderId="3" xfId="0" applyNumberFormat="1" applyFill="1" applyBorder="1" applyAlignment="1">
      <alignment horizontal="center" vertical="center" wrapText="1"/>
    </xf>
    <xf numFmtId="0" fontId="0" fillId="14" borderId="10" xfId="0" applyFill="1" applyBorder="1" applyAlignment="1">
      <alignment horizontal="center" vertical="center" wrapText="1"/>
    </xf>
    <xf numFmtId="0" fontId="0" fillId="14" borderId="43" xfId="0" applyFill="1" applyBorder="1" applyAlignment="1">
      <alignment horizontal="center" vertical="center" wrapText="1"/>
    </xf>
    <xf numFmtId="0" fontId="0" fillId="14" borderId="44" xfId="0" applyFill="1" applyBorder="1" applyAlignment="1">
      <alignment horizontal="center" vertical="center" wrapText="1"/>
    </xf>
    <xf numFmtId="165" fontId="6" fillId="14" borderId="32" xfId="0" applyNumberFormat="1" applyFont="1" applyFill="1" applyBorder="1" applyAlignment="1">
      <alignment horizontal="center" vertical="center"/>
    </xf>
    <xf numFmtId="165" fontId="6" fillId="14" borderId="4" xfId="0" applyNumberFormat="1" applyFont="1" applyFill="1" applyBorder="1" applyAlignment="1">
      <alignment horizontal="center" vertical="center"/>
    </xf>
    <xf numFmtId="165" fontId="6" fillId="14" borderId="3" xfId="0" applyNumberFormat="1" applyFont="1" applyFill="1" applyBorder="1" applyAlignment="1">
      <alignment horizontal="center" vertical="center"/>
    </xf>
    <xf numFmtId="0" fontId="0" fillId="11" borderId="1" xfId="0" applyFill="1" applyBorder="1" applyAlignment="1">
      <alignment horizontal="center" vertical="center"/>
    </xf>
    <xf numFmtId="169" fontId="43" fillId="10" borderId="32" xfId="6" applyNumberFormat="1" applyFont="1" applyFill="1" applyBorder="1" applyAlignment="1">
      <alignment vertical="center"/>
    </xf>
    <xf numFmtId="169" fontId="43" fillId="10" borderId="3" xfId="6" applyNumberFormat="1" applyFont="1" applyFill="1" applyBorder="1" applyAlignment="1">
      <alignment vertical="center"/>
    </xf>
    <xf numFmtId="2" fontId="0" fillId="13" borderId="4" xfId="0" applyNumberFormat="1" applyFill="1" applyBorder="1" applyAlignment="1">
      <alignment horizontal="center" vertical="center"/>
    </xf>
    <xf numFmtId="2" fontId="0" fillId="13" borderId="3" xfId="0" applyNumberFormat="1" applyFill="1" applyBorder="1" applyAlignment="1">
      <alignment horizontal="center" vertical="center"/>
    </xf>
    <xf numFmtId="0" fontId="8" fillId="11" borderId="32"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3" xfId="0" applyFont="1" applyFill="1" applyBorder="1" applyAlignment="1">
      <alignment horizontal="center" vertical="center"/>
    </xf>
    <xf numFmtId="0" fontId="31" fillId="10" borderId="4" xfId="0" applyFont="1" applyFill="1" applyBorder="1" applyAlignment="1">
      <alignment horizontal="center" vertical="center"/>
    </xf>
    <xf numFmtId="0" fontId="0" fillId="20" borderId="32" xfId="0" applyFill="1" applyBorder="1" applyAlignment="1">
      <alignment horizontal="center" vertical="center" wrapText="1"/>
    </xf>
    <xf numFmtId="0" fontId="0" fillId="20" borderId="4" xfId="0" applyFill="1" applyBorder="1" applyAlignment="1">
      <alignment horizontal="center" vertical="center" wrapText="1"/>
    </xf>
    <xf numFmtId="0" fontId="0" fillId="20" borderId="3" xfId="0" applyFill="1" applyBorder="1" applyAlignment="1">
      <alignment horizontal="center" vertical="center" wrapText="1"/>
    </xf>
    <xf numFmtId="1" fontId="11" fillId="14" borderId="32" xfId="0" applyNumberFormat="1" applyFont="1" applyFill="1" applyBorder="1" applyAlignment="1">
      <alignment horizontal="center" vertical="center"/>
    </xf>
    <xf numFmtId="1" fontId="11" fillId="14" borderId="4" xfId="0" applyNumberFormat="1" applyFont="1" applyFill="1" applyBorder="1" applyAlignment="1">
      <alignment horizontal="center" vertical="center"/>
    </xf>
    <xf numFmtId="1" fontId="11" fillId="14" borderId="3" xfId="0" applyNumberFormat="1" applyFont="1" applyFill="1" applyBorder="1" applyAlignment="1">
      <alignment horizontal="center" vertical="center"/>
    </xf>
    <xf numFmtId="0" fontId="34" fillId="20" borderId="32" xfId="0" applyFont="1" applyFill="1" applyBorder="1" applyAlignment="1">
      <alignment horizontal="left" vertical="center" wrapText="1"/>
    </xf>
    <xf numFmtId="0" fontId="34" fillId="20" borderId="3" xfId="0" applyFont="1" applyFill="1" applyBorder="1" applyAlignment="1">
      <alignment horizontal="left" vertical="center" wrapText="1"/>
    </xf>
    <xf numFmtId="0" fontId="29" fillId="10" borderId="32"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29" fillId="10" borderId="3"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41" xfId="0" applyBorder="1" applyAlignment="1">
      <alignment vertical="top" wrapText="1"/>
    </xf>
    <xf numFmtId="0" fontId="0" fillId="0" borderId="7" xfId="0" applyBorder="1" applyAlignment="1">
      <alignment vertical="top" wrapText="1"/>
    </xf>
    <xf numFmtId="0" fontId="0" fillId="0" borderId="42" xfId="0" applyBorder="1" applyAlignment="1">
      <alignment vertical="top" wrapText="1"/>
    </xf>
    <xf numFmtId="0" fontId="0" fillId="0" borderId="41" xfId="0" applyBorder="1" applyAlignment="1">
      <alignment vertical="center" wrapText="1"/>
    </xf>
    <xf numFmtId="0" fontId="0" fillId="0" borderId="7" xfId="0" applyBorder="1" applyAlignment="1">
      <alignment vertical="center" wrapText="1"/>
    </xf>
    <xf numFmtId="0" fontId="0" fillId="0" borderId="42" xfId="0" applyBorder="1" applyAlignment="1">
      <alignment vertical="center" wrapText="1"/>
    </xf>
    <xf numFmtId="0" fontId="21" fillId="4" borderId="18" xfId="4" applyFont="1" applyFill="1" applyBorder="1" applyAlignment="1">
      <alignment horizontal="center" vertical="center"/>
    </xf>
    <xf numFmtId="0" fontId="21" fillId="4" borderId="19" xfId="4" applyFont="1" applyFill="1" applyBorder="1" applyAlignment="1">
      <alignment horizontal="center" vertical="center"/>
    </xf>
    <xf numFmtId="0" fontId="21" fillId="4" borderId="15" xfId="4" applyFont="1" applyFill="1" applyBorder="1" applyAlignment="1">
      <alignment horizontal="center" vertical="center"/>
    </xf>
    <xf numFmtId="0" fontId="19" fillId="4" borderId="1" xfId="4" applyFont="1" applyFill="1" applyBorder="1" applyAlignment="1">
      <alignment horizontal="center" vertical="center"/>
    </xf>
    <xf numFmtId="0" fontId="20" fillId="0" borderId="11" xfId="4" applyFont="1" applyBorder="1" applyAlignment="1">
      <alignment horizontal="center" vertical="center" wrapText="1"/>
    </xf>
    <xf numFmtId="0" fontId="20" fillId="0" borderId="12" xfId="4" applyFont="1" applyBorder="1" applyAlignment="1">
      <alignment horizontal="center" vertical="center" wrapText="1"/>
    </xf>
    <xf numFmtId="0" fontId="20" fillId="0" borderId="13" xfId="4" applyFont="1" applyBorder="1" applyAlignment="1">
      <alignment horizontal="center" vertical="center" wrapText="1"/>
    </xf>
    <xf numFmtId="0" fontId="20" fillId="0" borderId="11" xfId="4" applyFont="1" applyBorder="1" applyAlignment="1">
      <alignment horizontal="center"/>
    </xf>
    <xf numFmtId="0" fontId="20" fillId="0" borderId="12" xfId="4" applyFont="1" applyBorder="1" applyAlignment="1">
      <alignment horizontal="center"/>
    </xf>
    <xf numFmtId="0" fontId="20" fillId="0" borderId="13" xfId="4" applyFont="1" applyBorder="1" applyAlignment="1">
      <alignment horizontal="center"/>
    </xf>
    <xf numFmtId="0" fontId="20" fillId="0" borderId="1" xfId="4" applyFont="1" applyBorder="1" applyAlignment="1">
      <alignment horizontal="center" vertical="center"/>
    </xf>
    <xf numFmtId="0" fontId="20" fillId="0" borderId="23" xfId="4" applyFont="1" applyBorder="1" applyAlignment="1">
      <alignment horizontal="center"/>
    </xf>
    <xf numFmtId="0" fontId="20" fillId="0" borderId="0" xfId="4" applyFont="1" applyAlignment="1">
      <alignment horizontal="center"/>
    </xf>
    <xf numFmtId="0" fontId="19" fillId="4" borderId="19" xfId="4" applyFont="1" applyFill="1" applyBorder="1" applyAlignment="1">
      <alignment horizontal="center" vertical="center"/>
    </xf>
    <xf numFmtId="0" fontId="20" fillId="0" borderId="1" xfId="4" applyFont="1" applyBorder="1" applyAlignment="1">
      <alignment horizontal="center" vertical="center" wrapText="1"/>
    </xf>
  </cellXfs>
  <cellStyles count="8">
    <cellStyle name="BodyStyle" xfId="2" xr:uid="{00000000-0005-0000-0000-000000000000}"/>
    <cellStyle name="HeaderStyle" xfId="1" xr:uid="{00000000-0005-0000-0000-000001000000}"/>
    <cellStyle name="Millares" xfId="6" builtinId="3"/>
    <cellStyle name="Moneda" xfId="5" builtinId="4"/>
    <cellStyle name="Normal" xfId="0" builtinId="0"/>
    <cellStyle name="Normal 2" xfId="4" xr:uid="{00000000-0005-0000-0000-000005000000}"/>
    <cellStyle name="Numeric" xfId="3"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465668</xdr:colOff>
      <xdr:row>6</xdr:row>
      <xdr:rowOff>1294895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2</xdr:col>
      <xdr:colOff>1254125</xdr:colOff>
      <xdr:row>8</xdr:row>
      <xdr:rowOff>860304</xdr:rowOff>
    </xdr:to>
    <xdr:pic>
      <xdr:nvPicPr>
        <xdr:cNvPr id="3" name="Imagen 2">
          <a:extLst>
            <a:ext uri="{FF2B5EF4-FFF2-40B4-BE49-F238E27FC236}">
              <a16:creationId xmlns:a16="http://schemas.microsoft.com/office/drawing/2014/main" id="{B5C5CA32-7005-1F96-6332-DA7072CFBB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0"/>
          <a:ext cx="2381250" cy="22255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24" zoomScale="60" zoomScaleNormal="60" workbookViewId="0">
      <selection activeCell="C37" sqref="C37:H37"/>
    </sheetView>
  </sheetViews>
  <sheetFormatPr defaultColWidth="11.42578125" defaultRowHeight="1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c r="A1" s="744" t="s">
        <v>0</v>
      </c>
      <c r="B1" s="744"/>
      <c r="C1" s="744"/>
      <c r="D1" s="744"/>
      <c r="E1" s="744"/>
      <c r="F1" s="744"/>
      <c r="G1" s="744"/>
      <c r="H1" s="744"/>
      <c r="I1" s="744"/>
    </row>
    <row r="2" spans="1:51" ht="36.75" customHeight="1">
      <c r="A2" s="744" t="s">
        <v>1</v>
      </c>
      <c r="B2" s="744"/>
      <c r="C2" s="744"/>
      <c r="D2" s="744"/>
      <c r="E2" s="744"/>
      <c r="F2" s="744"/>
      <c r="G2" s="744"/>
      <c r="H2" s="744"/>
      <c r="I2" s="744"/>
      <c r="J2" s="31"/>
      <c r="K2" s="31"/>
      <c r="L2" s="31"/>
      <c r="M2" s="31"/>
      <c r="N2" s="31"/>
      <c r="O2" s="29"/>
      <c r="P2" s="29"/>
      <c r="Q2" s="29"/>
      <c r="R2" s="31"/>
      <c r="S2" s="31"/>
      <c r="T2" s="31"/>
      <c r="U2" s="30"/>
      <c r="V2" s="30"/>
      <c r="W2" s="30"/>
      <c r="X2" s="30"/>
      <c r="Y2" s="31"/>
      <c r="Z2" s="31"/>
      <c r="AA2" s="31"/>
      <c r="AB2" s="32"/>
      <c r="AC2" s="32"/>
      <c r="AD2" s="32"/>
      <c r="AE2" s="32"/>
      <c r="AF2" s="32"/>
      <c r="AG2" s="32"/>
      <c r="AH2" s="33"/>
      <c r="AI2" s="33"/>
      <c r="AJ2" s="33"/>
      <c r="AK2" s="33"/>
      <c r="AL2" s="33"/>
      <c r="AM2" s="33"/>
      <c r="AN2" s="33"/>
      <c r="AO2" s="33"/>
      <c r="AP2" s="33"/>
      <c r="AQ2" s="33"/>
      <c r="AR2" s="29"/>
      <c r="AS2" s="29"/>
      <c r="AT2" s="29"/>
      <c r="AU2" s="29"/>
      <c r="AV2" s="29"/>
      <c r="AW2" s="31"/>
      <c r="AX2" s="28"/>
      <c r="AY2" s="28"/>
    </row>
    <row r="3" spans="1:51" ht="48" customHeight="1">
      <c r="A3" s="37" t="s">
        <v>2</v>
      </c>
      <c r="B3" s="723" t="s">
        <v>3</v>
      </c>
      <c r="C3" s="724"/>
      <c r="D3" s="724"/>
      <c r="E3" s="724"/>
      <c r="F3" s="724"/>
      <c r="G3" s="724"/>
      <c r="H3" s="725"/>
      <c r="I3" s="35"/>
    </row>
    <row r="4" spans="1:51" ht="31.5" customHeight="1">
      <c r="A4" s="37" t="s">
        <v>4</v>
      </c>
      <c r="B4" s="723" t="s">
        <v>5</v>
      </c>
      <c r="C4" s="724"/>
      <c r="D4" s="724"/>
      <c r="E4" s="724"/>
      <c r="F4" s="724"/>
      <c r="G4" s="724"/>
      <c r="H4" s="725"/>
      <c r="I4" s="35"/>
    </row>
    <row r="5" spans="1:51" ht="40.5" customHeight="1">
      <c r="A5" s="37" t="s">
        <v>6</v>
      </c>
      <c r="B5" s="723" t="s">
        <v>7</v>
      </c>
      <c r="C5" s="724"/>
      <c r="D5" s="724"/>
      <c r="E5" s="724"/>
      <c r="F5" s="724"/>
      <c r="G5" s="724"/>
      <c r="H5" s="725"/>
      <c r="I5" s="35"/>
    </row>
    <row r="6" spans="1:51" ht="56.25" customHeight="1">
      <c r="A6" s="37" t="s">
        <v>8</v>
      </c>
      <c r="B6" s="723" t="s">
        <v>9</v>
      </c>
      <c r="C6" s="724"/>
      <c r="D6" s="724"/>
      <c r="E6" s="724"/>
      <c r="F6" s="724"/>
      <c r="G6" s="724"/>
      <c r="H6" s="725"/>
      <c r="I6" s="35"/>
    </row>
    <row r="7" spans="1:51" ht="30">
      <c r="A7" s="37" t="s">
        <v>10</v>
      </c>
      <c r="B7" s="723" t="s">
        <v>11</v>
      </c>
      <c r="C7" s="724"/>
      <c r="D7" s="724"/>
      <c r="E7" s="724"/>
      <c r="F7" s="724"/>
      <c r="G7" s="724"/>
      <c r="H7" s="725"/>
      <c r="I7" s="35"/>
    </row>
    <row r="8" spans="1:51" ht="30">
      <c r="A8" s="37" t="s">
        <v>12</v>
      </c>
      <c r="B8" s="723" t="s">
        <v>13</v>
      </c>
      <c r="C8" s="724"/>
      <c r="D8" s="724"/>
      <c r="E8" s="724"/>
      <c r="F8" s="724"/>
      <c r="G8" s="724"/>
      <c r="H8" s="725"/>
      <c r="I8" s="35"/>
    </row>
    <row r="9" spans="1:51" ht="30">
      <c r="A9" s="37" t="s">
        <v>14</v>
      </c>
      <c r="B9" s="723" t="s">
        <v>15</v>
      </c>
      <c r="C9" s="724"/>
      <c r="D9" s="724"/>
      <c r="E9" s="724"/>
      <c r="F9" s="724"/>
      <c r="G9" s="724"/>
      <c r="H9" s="725"/>
      <c r="I9" s="35"/>
    </row>
    <row r="10" spans="1:51" ht="30">
      <c r="A10" s="37" t="s">
        <v>16</v>
      </c>
      <c r="B10" s="723" t="s">
        <v>17</v>
      </c>
      <c r="C10" s="724"/>
      <c r="D10" s="724"/>
      <c r="E10" s="724"/>
      <c r="F10" s="724"/>
      <c r="G10" s="724"/>
      <c r="H10" s="725"/>
      <c r="I10" s="35"/>
    </row>
    <row r="11" spans="1:51" ht="30">
      <c r="A11" s="37" t="s">
        <v>18</v>
      </c>
      <c r="B11" s="723" t="s">
        <v>19</v>
      </c>
      <c r="C11" s="724"/>
      <c r="D11" s="724"/>
      <c r="E11" s="724"/>
      <c r="F11" s="724"/>
      <c r="G11" s="724"/>
      <c r="H11" s="725"/>
      <c r="I11" s="35"/>
    </row>
    <row r="12" spans="1:51" ht="58.5" customHeight="1">
      <c r="A12" s="37" t="s">
        <v>20</v>
      </c>
      <c r="B12" s="723" t="s">
        <v>21</v>
      </c>
      <c r="C12" s="724"/>
      <c r="D12" s="724"/>
      <c r="E12" s="724"/>
      <c r="F12" s="724"/>
      <c r="G12" s="724"/>
      <c r="H12" s="725"/>
      <c r="I12" s="35"/>
    </row>
    <row r="13" spans="1:51" ht="30">
      <c r="A13" s="37" t="s">
        <v>22</v>
      </c>
      <c r="B13" s="723" t="s">
        <v>23</v>
      </c>
      <c r="C13" s="724"/>
      <c r="D13" s="724"/>
      <c r="E13" s="724"/>
      <c r="F13" s="724"/>
      <c r="G13" s="724"/>
      <c r="H13" s="725"/>
      <c r="I13" s="35"/>
    </row>
    <row r="14" spans="1:51" ht="30">
      <c r="A14" s="37" t="s">
        <v>24</v>
      </c>
      <c r="B14" s="723" t="s">
        <v>25</v>
      </c>
      <c r="C14" s="724"/>
      <c r="D14" s="724"/>
      <c r="E14" s="724"/>
      <c r="F14" s="724"/>
      <c r="G14" s="724"/>
      <c r="H14" s="725"/>
      <c r="I14" s="35"/>
    </row>
    <row r="15" spans="1:51" ht="30">
      <c r="A15" s="37" t="s">
        <v>26</v>
      </c>
      <c r="B15" s="723" t="s">
        <v>27</v>
      </c>
      <c r="C15" s="724"/>
      <c r="D15" s="724"/>
      <c r="E15" s="724"/>
      <c r="F15" s="724"/>
      <c r="G15" s="724"/>
      <c r="H15" s="725"/>
      <c r="I15" s="35"/>
    </row>
    <row r="16" spans="1:51" ht="30">
      <c r="A16" s="37" t="s">
        <v>28</v>
      </c>
      <c r="B16" s="723" t="s">
        <v>29</v>
      </c>
      <c r="C16" s="724"/>
      <c r="D16" s="724"/>
      <c r="E16" s="724"/>
      <c r="F16" s="724"/>
      <c r="G16" s="724"/>
      <c r="H16" s="725"/>
      <c r="I16" s="35"/>
    </row>
    <row r="17" spans="1:9" ht="45">
      <c r="A17" s="37" t="s">
        <v>30</v>
      </c>
      <c r="B17" s="723" t="s">
        <v>31</v>
      </c>
      <c r="C17" s="724"/>
      <c r="D17" s="724"/>
      <c r="E17" s="724"/>
      <c r="F17" s="724"/>
      <c r="G17" s="724"/>
      <c r="H17" s="725"/>
      <c r="I17" s="35"/>
    </row>
    <row r="18" spans="1:9" ht="60" customHeight="1">
      <c r="A18" s="37" t="s">
        <v>32</v>
      </c>
      <c r="B18" s="723" t="s">
        <v>33</v>
      </c>
      <c r="C18" s="724"/>
      <c r="D18" s="724"/>
      <c r="E18" s="724"/>
      <c r="F18" s="724"/>
      <c r="G18" s="724"/>
      <c r="H18" s="725"/>
      <c r="I18" s="35"/>
    </row>
    <row r="19" spans="1:9" ht="45.75" customHeight="1">
      <c r="A19" s="37" t="s">
        <v>34</v>
      </c>
      <c r="B19" s="723" t="s">
        <v>35</v>
      </c>
      <c r="C19" s="724"/>
      <c r="D19" s="724"/>
      <c r="E19" s="724"/>
      <c r="F19" s="724"/>
      <c r="G19" s="724"/>
      <c r="H19" s="725"/>
      <c r="I19" s="35"/>
    </row>
    <row r="20" spans="1:9" ht="51.75" customHeight="1">
      <c r="A20" s="37" t="s">
        <v>36</v>
      </c>
      <c r="B20" s="723" t="s">
        <v>37</v>
      </c>
      <c r="C20" s="724"/>
      <c r="D20" s="724"/>
      <c r="E20" s="724"/>
      <c r="F20" s="724"/>
      <c r="G20" s="724"/>
      <c r="H20" s="725"/>
      <c r="I20" s="35"/>
    </row>
    <row r="21" spans="1:9" ht="57.75" customHeight="1">
      <c r="A21" s="37" t="s">
        <v>38</v>
      </c>
      <c r="B21" s="723" t="s">
        <v>39</v>
      </c>
      <c r="C21" s="724"/>
      <c r="D21" s="724"/>
      <c r="E21" s="724"/>
      <c r="F21" s="724"/>
      <c r="G21" s="724"/>
      <c r="H21" s="725"/>
      <c r="I21" s="35"/>
    </row>
    <row r="22" spans="1:9">
      <c r="A22" s="730"/>
      <c r="B22" s="731"/>
      <c r="C22" s="731"/>
      <c r="D22" s="731"/>
      <c r="E22" s="731"/>
      <c r="F22" s="731"/>
      <c r="G22" s="731"/>
      <c r="H22" s="731"/>
      <c r="I22" s="732"/>
    </row>
    <row r="23" spans="1:9" ht="51" customHeight="1">
      <c r="A23" s="744" t="s">
        <v>40</v>
      </c>
      <c r="B23" s="744"/>
      <c r="C23" s="744"/>
      <c r="D23" s="744"/>
      <c r="E23" s="744"/>
      <c r="F23" s="744"/>
      <c r="G23" s="744"/>
      <c r="H23" s="744"/>
      <c r="I23" s="744"/>
    </row>
    <row r="24" spans="1:9" ht="180" customHeight="1">
      <c r="A24" s="727" t="s">
        <v>41</v>
      </c>
      <c r="B24" s="728"/>
      <c r="C24" s="728"/>
      <c r="D24" s="728"/>
      <c r="E24" s="728"/>
      <c r="F24" s="728"/>
      <c r="G24" s="728"/>
      <c r="H24" s="728"/>
      <c r="I24" s="729"/>
    </row>
    <row r="25" spans="1:9" ht="201" customHeight="1">
      <c r="A25" s="38" t="s">
        <v>42</v>
      </c>
      <c r="B25" s="726" t="s">
        <v>43</v>
      </c>
      <c r="C25" s="726"/>
      <c r="D25" s="726"/>
      <c r="E25" s="726"/>
      <c r="F25" s="726"/>
      <c r="G25" s="726"/>
      <c r="H25" s="726"/>
      <c r="I25" s="726"/>
    </row>
    <row r="26" spans="1:9" ht="120.75" customHeight="1">
      <c r="A26" s="38" t="s">
        <v>44</v>
      </c>
      <c r="B26" s="726" t="s">
        <v>45</v>
      </c>
      <c r="C26" s="726"/>
      <c r="D26" s="726"/>
      <c r="E26" s="726"/>
      <c r="F26" s="726"/>
      <c r="G26" s="726"/>
      <c r="H26" s="726"/>
      <c r="I26" s="726"/>
    </row>
    <row r="27" spans="1:9" ht="87" customHeight="1">
      <c r="A27" s="38" t="s">
        <v>46</v>
      </c>
      <c r="B27" s="726" t="s">
        <v>47</v>
      </c>
      <c r="C27" s="726"/>
      <c r="D27" s="726"/>
      <c r="E27" s="726"/>
      <c r="F27" s="726"/>
      <c r="G27" s="726"/>
      <c r="H27" s="726"/>
      <c r="I27" s="726"/>
    </row>
    <row r="28" spans="1:9" ht="45.75" customHeight="1">
      <c r="A28" s="38" t="s">
        <v>48</v>
      </c>
      <c r="B28" s="726" t="s">
        <v>49</v>
      </c>
      <c r="C28" s="726"/>
      <c r="D28" s="726"/>
      <c r="E28" s="726"/>
      <c r="F28" s="726"/>
      <c r="G28" s="726"/>
      <c r="H28" s="726"/>
      <c r="I28" s="726"/>
    </row>
    <row r="29" spans="1:9">
      <c r="A29" s="733"/>
      <c r="B29" s="733"/>
      <c r="C29" s="733"/>
      <c r="D29" s="733"/>
      <c r="E29" s="733"/>
      <c r="F29" s="733"/>
      <c r="G29" s="733"/>
      <c r="H29" s="733"/>
      <c r="I29" s="733"/>
    </row>
    <row r="30" spans="1:9" ht="45" customHeight="1">
      <c r="A30" s="738" t="s">
        <v>50</v>
      </c>
      <c r="B30" s="738"/>
      <c r="C30" s="738"/>
      <c r="D30" s="738"/>
      <c r="E30" s="738"/>
      <c r="F30" s="738"/>
      <c r="G30" s="738"/>
      <c r="H30" s="738"/>
      <c r="I30" s="738"/>
    </row>
    <row r="31" spans="1:9" ht="42" customHeight="1">
      <c r="A31" s="739" t="s">
        <v>51</v>
      </c>
      <c r="B31" s="739"/>
      <c r="C31" s="720" t="s">
        <v>52</v>
      </c>
      <c r="D31" s="721"/>
      <c r="E31" s="721"/>
      <c r="F31" s="721"/>
      <c r="G31" s="721"/>
      <c r="H31" s="722"/>
      <c r="I31" s="34"/>
    </row>
    <row r="32" spans="1:9" ht="43.5" customHeight="1">
      <c r="A32" s="739" t="s">
        <v>53</v>
      </c>
      <c r="B32" s="739"/>
      <c r="C32" s="720" t="s">
        <v>54</v>
      </c>
      <c r="D32" s="721"/>
      <c r="E32" s="721"/>
      <c r="F32" s="721"/>
      <c r="G32" s="721"/>
      <c r="H32" s="722"/>
      <c r="I32" s="34"/>
    </row>
    <row r="33" spans="1:9" ht="40.5" customHeight="1">
      <c r="A33" s="739" t="s">
        <v>55</v>
      </c>
      <c r="B33" s="739"/>
      <c r="C33" s="720" t="s">
        <v>56</v>
      </c>
      <c r="D33" s="721"/>
      <c r="E33" s="721"/>
      <c r="F33" s="721"/>
      <c r="G33" s="721"/>
      <c r="H33" s="722"/>
      <c r="I33" s="34"/>
    </row>
    <row r="34" spans="1:9" ht="75.75" customHeight="1">
      <c r="A34" s="737" t="s">
        <v>57</v>
      </c>
      <c r="B34" s="737"/>
      <c r="C34" s="723" t="s">
        <v>58</v>
      </c>
      <c r="D34" s="724"/>
      <c r="E34" s="724"/>
      <c r="F34" s="724"/>
      <c r="G34" s="724"/>
      <c r="H34" s="725"/>
      <c r="I34" s="34"/>
    </row>
    <row r="35" spans="1:9" ht="57.75" customHeight="1">
      <c r="A35" s="737" t="s">
        <v>59</v>
      </c>
      <c r="B35" s="737"/>
      <c r="C35" s="720" t="s">
        <v>60</v>
      </c>
      <c r="D35" s="721"/>
      <c r="E35" s="721"/>
      <c r="F35" s="721"/>
      <c r="G35" s="721"/>
      <c r="H35" s="722"/>
      <c r="I35" s="34"/>
    </row>
    <row r="36" spans="1:9" ht="73.5" customHeight="1">
      <c r="A36" s="737" t="s">
        <v>61</v>
      </c>
      <c r="B36" s="737"/>
      <c r="C36" s="720" t="s">
        <v>62</v>
      </c>
      <c r="D36" s="721"/>
      <c r="E36" s="721"/>
      <c r="F36" s="721"/>
      <c r="G36" s="721"/>
      <c r="H36" s="722"/>
      <c r="I36" s="34"/>
    </row>
    <row r="37" spans="1:9" ht="67.5" customHeight="1">
      <c r="A37" s="737" t="s">
        <v>63</v>
      </c>
      <c r="B37" s="737"/>
      <c r="C37" s="720" t="s">
        <v>64</v>
      </c>
      <c r="D37" s="721"/>
      <c r="E37" s="721"/>
      <c r="F37" s="721"/>
      <c r="G37" s="721"/>
      <c r="H37" s="722"/>
      <c r="I37" s="34"/>
    </row>
    <row r="38" spans="1:9" ht="45.75" customHeight="1">
      <c r="A38" s="737" t="s">
        <v>65</v>
      </c>
      <c r="B38" s="737"/>
      <c r="C38" s="720" t="s">
        <v>66</v>
      </c>
      <c r="D38" s="721"/>
      <c r="E38" s="721"/>
      <c r="F38" s="721"/>
      <c r="G38" s="721"/>
      <c r="H38" s="722"/>
      <c r="I38" s="34"/>
    </row>
    <row r="39" spans="1:9" ht="39.75" customHeight="1">
      <c r="A39" s="737" t="s">
        <v>67</v>
      </c>
      <c r="B39" s="737"/>
      <c r="C39" s="720" t="s">
        <v>68</v>
      </c>
      <c r="D39" s="721"/>
      <c r="E39" s="721"/>
      <c r="F39" s="721"/>
      <c r="G39" s="721"/>
      <c r="H39" s="722"/>
      <c r="I39" s="34"/>
    </row>
    <row r="40" spans="1:9" ht="52.5" customHeight="1">
      <c r="A40" s="745" t="s">
        <v>69</v>
      </c>
      <c r="B40" s="745"/>
      <c r="C40" s="720" t="s">
        <v>70</v>
      </c>
      <c r="D40" s="721"/>
      <c r="E40" s="721"/>
      <c r="F40" s="721"/>
      <c r="G40" s="721"/>
      <c r="H40" s="722"/>
      <c r="I40" s="34"/>
    </row>
    <row r="42" spans="1:9" ht="42.75" customHeight="1">
      <c r="A42" s="746" t="s">
        <v>71</v>
      </c>
      <c r="B42" s="746"/>
      <c r="C42" s="746"/>
      <c r="D42" s="746"/>
      <c r="E42" s="746"/>
      <c r="F42" s="746"/>
      <c r="G42" s="746"/>
      <c r="H42" s="746"/>
    </row>
    <row r="43" spans="1:9" ht="53.25" customHeight="1">
      <c r="A43" s="741" t="s">
        <v>72</v>
      </c>
      <c r="B43" s="741"/>
      <c r="C43" s="720" t="s">
        <v>73</v>
      </c>
      <c r="D43" s="721"/>
      <c r="E43" s="721"/>
      <c r="F43" s="721"/>
      <c r="G43" s="721"/>
      <c r="H43" s="722"/>
    </row>
    <row r="44" spans="1:9" ht="69" customHeight="1">
      <c r="A44" s="741" t="s">
        <v>74</v>
      </c>
      <c r="B44" s="741"/>
      <c r="C44" s="723" t="s">
        <v>75</v>
      </c>
      <c r="D44" s="724"/>
      <c r="E44" s="724"/>
      <c r="F44" s="724"/>
      <c r="G44" s="724"/>
      <c r="H44" s="725"/>
    </row>
    <row r="45" spans="1:9" ht="56.25" customHeight="1">
      <c r="A45" s="741" t="s">
        <v>76</v>
      </c>
      <c r="B45" s="741"/>
      <c r="C45" s="720" t="s">
        <v>77</v>
      </c>
      <c r="D45" s="721"/>
      <c r="E45" s="721"/>
      <c r="F45" s="721"/>
      <c r="G45" s="721"/>
      <c r="H45" s="722"/>
    </row>
    <row r="46" spans="1:9" ht="51.75" customHeight="1">
      <c r="A46" s="741" t="s">
        <v>78</v>
      </c>
      <c r="B46" s="741"/>
      <c r="C46" s="720" t="s">
        <v>79</v>
      </c>
      <c r="D46" s="721"/>
      <c r="E46" s="721"/>
      <c r="F46" s="721"/>
      <c r="G46" s="721"/>
      <c r="H46" s="722"/>
    </row>
    <row r="47" spans="1:9" ht="48.75" customHeight="1">
      <c r="A47" s="741" t="s">
        <v>80</v>
      </c>
      <c r="B47" s="741"/>
      <c r="C47" s="720" t="s">
        <v>81</v>
      </c>
      <c r="D47" s="721"/>
      <c r="E47" s="721"/>
      <c r="F47" s="721"/>
      <c r="G47" s="721"/>
      <c r="H47" s="722"/>
    </row>
    <row r="48" spans="1:9">
      <c r="A48" s="743"/>
      <c r="B48" s="743"/>
      <c r="C48" s="743"/>
      <c r="D48" s="743"/>
      <c r="E48" s="743"/>
      <c r="F48" s="743"/>
      <c r="G48" s="743"/>
      <c r="H48" s="743"/>
    </row>
    <row r="49" spans="1:8" ht="34.5" customHeight="1">
      <c r="A49" s="742" t="s">
        <v>82</v>
      </c>
      <c r="B49" s="742"/>
      <c r="C49" s="742"/>
      <c r="D49" s="742"/>
      <c r="E49" s="742"/>
      <c r="F49" s="742"/>
      <c r="G49" s="742"/>
      <c r="H49" s="742"/>
    </row>
    <row r="50" spans="1:8" ht="44.25" customHeight="1">
      <c r="A50" s="741" t="s">
        <v>83</v>
      </c>
      <c r="B50" s="741"/>
      <c r="C50" s="720" t="s">
        <v>84</v>
      </c>
      <c r="D50" s="721"/>
      <c r="E50" s="721"/>
      <c r="F50" s="721"/>
      <c r="G50" s="721"/>
      <c r="H50" s="722"/>
    </row>
    <row r="51" spans="1:8" ht="90" customHeight="1">
      <c r="A51" s="741" t="s">
        <v>85</v>
      </c>
      <c r="B51" s="741"/>
      <c r="C51" s="723" t="s">
        <v>86</v>
      </c>
      <c r="D51" s="721"/>
      <c r="E51" s="721"/>
      <c r="F51" s="721"/>
      <c r="G51" s="721"/>
      <c r="H51" s="722"/>
    </row>
    <row r="52" spans="1:8" ht="40.5" customHeight="1">
      <c r="A52" s="741" t="s">
        <v>87</v>
      </c>
      <c r="B52" s="741"/>
      <c r="C52" s="720" t="s">
        <v>88</v>
      </c>
      <c r="D52" s="721"/>
      <c r="E52" s="721"/>
      <c r="F52" s="721"/>
      <c r="G52" s="721"/>
      <c r="H52" s="722"/>
    </row>
    <row r="53" spans="1:8" ht="32.25" customHeight="1">
      <c r="A53" s="741" t="s">
        <v>89</v>
      </c>
      <c r="B53" s="741"/>
      <c r="C53" s="720" t="s">
        <v>90</v>
      </c>
      <c r="D53" s="721"/>
      <c r="E53" s="721"/>
      <c r="F53" s="721"/>
      <c r="G53" s="721"/>
      <c r="H53" s="722"/>
    </row>
    <row r="54" spans="1:8" ht="51.75" customHeight="1">
      <c r="A54" s="740" t="s">
        <v>91</v>
      </c>
      <c r="B54" s="740"/>
      <c r="C54" s="720" t="s">
        <v>92</v>
      </c>
      <c r="D54" s="721"/>
      <c r="E54" s="721"/>
      <c r="F54" s="721"/>
      <c r="G54" s="721"/>
      <c r="H54" s="722"/>
    </row>
    <row r="55" spans="1:8" ht="65.25" customHeight="1">
      <c r="A55" s="740" t="s">
        <v>93</v>
      </c>
      <c r="B55" s="740"/>
      <c r="C55" s="720" t="s">
        <v>94</v>
      </c>
      <c r="D55" s="721"/>
      <c r="E55" s="721"/>
      <c r="F55" s="721"/>
      <c r="G55" s="721"/>
      <c r="H55" s="722"/>
    </row>
    <row r="56" spans="1:8" ht="40.5" customHeight="1">
      <c r="A56" s="740" t="s">
        <v>95</v>
      </c>
      <c r="B56" s="740"/>
      <c r="C56" s="720" t="s">
        <v>96</v>
      </c>
      <c r="D56" s="721"/>
      <c r="E56" s="721"/>
      <c r="F56" s="721"/>
      <c r="G56" s="721"/>
      <c r="H56" s="722"/>
    </row>
    <row r="57" spans="1:8" ht="60" customHeight="1">
      <c r="A57" s="740" t="s">
        <v>97</v>
      </c>
      <c r="B57" s="740"/>
      <c r="C57" s="720" t="s">
        <v>98</v>
      </c>
      <c r="D57" s="721"/>
      <c r="E57" s="721"/>
      <c r="F57" s="721"/>
      <c r="G57" s="721"/>
      <c r="H57" s="722"/>
    </row>
    <row r="58" spans="1:8" ht="51.75" customHeight="1">
      <c r="A58" s="740" t="s">
        <v>99</v>
      </c>
      <c r="B58" s="740"/>
      <c r="C58" s="720" t="s">
        <v>100</v>
      </c>
      <c r="D58" s="721"/>
      <c r="E58" s="721"/>
      <c r="F58" s="721"/>
      <c r="G58" s="721"/>
      <c r="H58" s="722"/>
    </row>
    <row r="59" spans="1:8" ht="54.75" customHeight="1">
      <c r="A59" s="747" t="s">
        <v>101</v>
      </c>
      <c r="B59" s="747"/>
      <c r="C59" s="720" t="s">
        <v>102</v>
      </c>
      <c r="D59" s="721"/>
      <c r="E59" s="721"/>
      <c r="F59" s="721"/>
      <c r="G59" s="721"/>
      <c r="H59" s="722"/>
    </row>
    <row r="61" spans="1:8" s="34" customFormat="1" ht="182.25" customHeight="1">
      <c r="A61" s="735" t="s">
        <v>103</v>
      </c>
      <c r="B61" s="736"/>
      <c r="C61" s="736"/>
      <c r="D61" s="736"/>
      <c r="E61" s="736"/>
      <c r="F61" s="736"/>
      <c r="G61" s="736"/>
      <c r="H61" s="736"/>
    </row>
    <row r="62" spans="1:8" s="34" customFormat="1" ht="64.5" customHeight="1">
      <c r="A62" s="734" t="s">
        <v>104</v>
      </c>
      <c r="B62" s="734"/>
      <c r="C62" s="723" t="s">
        <v>105</v>
      </c>
      <c r="D62" s="724"/>
      <c r="E62" s="724"/>
      <c r="F62" s="724"/>
      <c r="G62" s="724"/>
      <c r="H62" s="725"/>
    </row>
    <row r="63" spans="1:8" s="34" customFormat="1" ht="69.75" customHeight="1">
      <c r="A63" s="734" t="s">
        <v>106</v>
      </c>
      <c r="B63" s="734"/>
      <c r="C63" s="723" t="s">
        <v>107</v>
      </c>
      <c r="D63" s="724"/>
      <c r="E63" s="724"/>
      <c r="F63" s="724"/>
      <c r="G63" s="724"/>
      <c r="H63" s="725"/>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209"/>
  <sheetViews>
    <sheetView topLeftCell="R7" zoomScale="60" zoomScaleNormal="60" workbookViewId="0">
      <pane ySplit="1" topLeftCell="A83" activePane="bottomLeft" state="frozen"/>
      <selection pane="bottomLeft" activeCell="R82" sqref="R82:R86"/>
      <selection activeCell="A7" sqref="A7"/>
    </sheetView>
  </sheetViews>
  <sheetFormatPr defaultColWidth="11.42578125" defaultRowHeight="18.75"/>
  <cols>
    <col min="1" max="1" width="17.42578125" customWidth="1"/>
    <col min="2" max="2" width="20.85546875" customWidth="1"/>
    <col min="3" max="3" width="20.42578125" customWidth="1"/>
    <col min="4" max="4" width="20.28515625" customWidth="1"/>
    <col min="5" max="5" width="23.28515625" customWidth="1"/>
    <col min="6" max="6" width="21" customWidth="1"/>
    <col min="7" max="7" width="17.5703125" customWidth="1"/>
    <col min="8" max="8" width="21.7109375" customWidth="1"/>
    <col min="9" max="11" width="31.140625" customWidth="1"/>
    <col min="12" max="13" width="31.140625" style="268" customWidth="1"/>
    <col min="14" max="14" width="19.7109375" customWidth="1"/>
    <col min="15" max="15" width="61.5703125" customWidth="1"/>
    <col min="16" max="16" width="17.28515625" customWidth="1"/>
    <col min="17" max="17" width="36.140625" customWidth="1"/>
    <col min="18" max="18" width="46.85546875" style="2" customWidth="1"/>
    <col min="19" max="19" width="15.5703125" style="2" customWidth="1"/>
    <col min="20" max="20" width="17.7109375" style="2" customWidth="1"/>
    <col min="21" max="21" width="22" style="2" customWidth="1"/>
    <col min="22" max="22" width="19.140625" style="3" customWidth="1"/>
    <col min="23" max="23" width="25.5703125" style="4" customWidth="1"/>
    <col min="24" max="26" width="20.28515625" style="5" customWidth="1"/>
    <col min="27" max="30" width="20.28515625" style="269" customWidth="1"/>
    <col min="31" max="31" width="23.28515625" style="6" customWidth="1"/>
    <col min="32" max="32" width="24.7109375" style="7" customWidth="1"/>
    <col min="33" max="33" width="21.7109375" style="8" customWidth="1"/>
    <col min="34" max="34" width="79.7109375" style="10" customWidth="1"/>
    <col min="35" max="35" width="36.7109375" style="9" customWidth="1"/>
    <col min="36" max="36" width="25.140625" style="10" customWidth="1"/>
    <col min="37" max="37" width="49.140625" style="10" customWidth="1"/>
    <col min="38" max="38" width="36.140625" customWidth="1"/>
    <col min="39" max="39" width="21.85546875" customWidth="1"/>
    <col min="40" max="42" width="18.140625" customWidth="1"/>
    <col min="43" max="45" width="25" style="268" customWidth="1"/>
    <col min="46" max="47" width="33.7109375" style="268" customWidth="1"/>
    <col min="48" max="48" width="25" style="268" customWidth="1"/>
    <col min="49" max="49" width="20.42578125" style="11" customWidth="1"/>
    <col min="50" max="50" width="20.28515625" style="12" customWidth="1"/>
    <col min="51" max="51" width="25.7109375" style="13" customWidth="1"/>
    <col min="52" max="52" width="22.5703125" customWidth="1"/>
    <col min="53" max="53" width="24.140625" customWidth="1"/>
    <col min="54" max="54" width="22" customWidth="1"/>
    <col min="55" max="55" width="23" customWidth="1"/>
    <col min="56" max="56" width="29.5703125" customWidth="1"/>
    <col min="57" max="57" width="23.42578125" customWidth="1"/>
    <col min="58" max="58" width="28.42578125" customWidth="1"/>
    <col min="59" max="59" width="25" customWidth="1"/>
    <col min="60" max="60" width="25.5703125" customWidth="1"/>
    <col min="61" max="61" width="25.7109375" customWidth="1"/>
    <col min="62" max="62" width="28.28515625" customWidth="1"/>
    <col min="63" max="63" width="63.85546875" customWidth="1"/>
    <col min="64" max="64" width="25.140625" customWidth="1"/>
    <col min="65" max="65" width="18.85546875" customWidth="1"/>
    <col min="66" max="66" width="25.5703125" customWidth="1"/>
    <col min="67" max="67" width="28.42578125" customWidth="1"/>
    <col min="68" max="68" width="80.42578125" customWidth="1"/>
    <col min="69" max="72" width="75.85546875" customWidth="1"/>
    <col min="73" max="73" width="66.42578125" customWidth="1"/>
    <col min="74" max="74" width="73.5703125" customWidth="1"/>
    <col min="75" max="75" width="73.5703125" style="268" customWidth="1"/>
    <col min="76" max="76" width="68.5703125" customWidth="1"/>
  </cols>
  <sheetData>
    <row r="1" spans="1:76" ht="29.25" hidden="1" customHeight="1">
      <c r="B1" s="1010" t="s">
        <v>108</v>
      </c>
      <c r="C1" s="1010"/>
      <c r="D1" s="1007" t="s">
        <v>109</v>
      </c>
      <c r="E1" s="1008"/>
      <c r="F1" s="1008"/>
      <c r="G1" s="1008"/>
      <c r="H1" s="1008"/>
      <c r="I1" s="1008"/>
      <c r="J1" s="1008"/>
      <c r="K1" s="1008"/>
      <c r="L1" s="1008"/>
      <c r="M1" s="1008"/>
      <c r="N1" s="1008"/>
      <c r="O1" s="1008"/>
      <c r="P1" s="1008"/>
      <c r="Q1" s="1008"/>
      <c r="R1" s="1008"/>
      <c r="S1" s="1008"/>
      <c r="T1" s="1008"/>
      <c r="U1" s="1008"/>
      <c r="V1" s="1008"/>
      <c r="W1" s="1008"/>
      <c r="X1" s="1008"/>
      <c r="Y1" s="1008"/>
      <c r="Z1" s="1008"/>
      <c r="AA1" s="1008"/>
      <c r="AB1" s="1008"/>
      <c r="AC1" s="1008"/>
      <c r="AD1" s="1008"/>
      <c r="AE1" s="1008"/>
      <c r="AF1" s="1008"/>
      <c r="AG1" s="1008"/>
      <c r="AH1" s="1008"/>
      <c r="AI1" s="1008"/>
      <c r="AJ1" s="1008"/>
      <c r="AK1" s="1008"/>
      <c r="AL1" s="1008"/>
      <c r="AM1" s="1008"/>
      <c r="AN1" s="1008"/>
      <c r="AO1" s="1008"/>
      <c r="AP1" s="1008"/>
      <c r="AQ1" s="1008"/>
      <c r="AR1" s="1008"/>
      <c r="AS1" s="1008"/>
      <c r="AT1" s="1008"/>
      <c r="AU1" s="1008"/>
      <c r="AV1" s="1008"/>
      <c r="AW1" s="1008"/>
      <c r="AX1" s="1008"/>
      <c r="AY1" s="1008"/>
      <c r="AZ1" s="1008"/>
      <c r="BA1" s="1008"/>
      <c r="BB1" s="1008"/>
      <c r="BC1" s="1008"/>
      <c r="BD1" s="1008"/>
      <c r="BE1" s="1008"/>
      <c r="BF1" s="1008"/>
      <c r="BG1" s="1008"/>
      <c r="BH1" s="1008"/>
      <c r="BI1" s="1008"/>
      <c r="BJ1" s="1009"/>
      <c r="BK1" s="14" t="s">
        <v>110</v>
      </c>
      <c r="BW1"/>
    </row>
    <row r="2" spans="1:76" ht="30" hidden="1" customHeight="1">
      <c r="B2" s="1010"/>
      <c r="C2" s="1010"/>
      <c r="D2" s="1007" t="s">
        <v>111</v>
      </c>
      <c r="E2" s="1008"/>
      <c r="F2" s="1008"/>
      <c r="G2" s="1008"/>
      <c r="H2" s="1008"/>
      <c r="I2" s="1008"/>
      <c r="J2" s="1008"/>
      <c r="K2" s="1008"/>
      <c r="L2" s="1008"/>
      <c r="M2" s="1008"/>
      <c r="N2" s="1008"/>
      <c r="O2" s="1008"/>
      <c r="P2" s="1008"/>
      <c r="Q2" s="1008"/>
      <c r="R2" s="1008"/>
      <c r="S2" s="1008"/>
      <c r="T2" s="1008"/>
      <c r="U2" s="1008"/>
      <c r="V2" s="1008"/>
      <c r="W2" s="1008"/>
      <c r="X2" s="1008"/>
      <c r="Y2" s="1008"/>
      <c r="Z2" s="1008"/>
      <c r="AA2" s="1008"/>
      <c r="AB2" s="1008"/>
      <c r="AC2" s="1008"/>
      <c r="AD2" s="1008"/>
      <c r="AE2" s="1008"/>
      <c r="AF2" s="1008"/>
      <c r="AG2" s="1008"/>
      <c r="AH2" s="1008"/>
      <c r="AI2" s="1008"/>
      <c r="AJ2" s="1008"/>
      <c r="AK2" s="1008"/>
      <c r="AL2" s="1008"/>
      <c r="AM2" s="1008"/>
      <c r="AN2" s="1008"/>
      <c r="AO2" s="1008"/>
      <c r="AP2" s="1008"/>
      <c r="AQ2" s="1008"/>
      <c r="AR2" s="1008"/>
      <c r="AS2" s="1008"/>
      <c r="AT2" s="1008"/>
      <c r="AU2" s="1008"/>
      <c r="AV2" s="1008"/>
      <c r="AW2" s="1008"/>
      <c r="AX2" s="1008"/>
      <c r="AY2" s="1008"/>
      <c r="AZ2" s="1008"/>
      <c r="BA2" s="1008"/>
      <c r="BB2" s="1008"/>
      <c r="BC2" s="1008"/>
      <c r="BD2" s="1008"/>
      <c r="BE2" s="1008"/>
      <c r="BF2" s="1008"/>
      <c r="BG2" s="1008"/>
      <c r="BH2" s="1008"/>
      <c r="BI2" s="1008"/>
      <c r="BJ2" s="1009"/>
      <c r="BK2" s="14" t="s">
        <v>112</v>
      </c>
      <c r="BW2"/>
    </row>
    <row r="3" spans="1:76" ht="30.75" hidden="1" customHeight="1">
      <c r="B3" s="1010"/>
      <c r="C3" s="1010"/>
      <c r="D3" s="1007" t="s">
        <v>113</v>
      </c>
      <c r="E3" s="1008"/>
      <c r="F3" s="1008"/>
      <c r="G3" s="1008"/>
      <c r="H3" s="1008"/>
      <c r="I3" s="1008"/>
      <c r="J3" s="1008"/>
      <c r="K3" s="1008"/>
      <c r="L3" s="1008"/>
      <c r="M3" s="1008"/>
      <c r="N3" s="1008"/>
      <c r="O3" s="1008"/>
      <c r="P3" s="1008"/>
      <c r="Q3" s="1008"/>
      <c r="R3" s="1008"/>
      <c r="S3" s="1008"/>
      <c r="T3" s="1008"/>
      <c r="U3" s="1008"/>
      <c r="V3" s="1008"/>
      <c r="W3" s="1008"/>
      <c r="X3" s="1008"/>
      <c r="Y3" s="1008"/>
      <c r="Z3" s="1008"/>
      <c r="AA3" s="1008"/>
      <c r="AB3" s="1008"/>
      <c r="AC3" s="1008"/>
      <c r="AD3" s="1008"/>
      <c r="AE3" s="1008"/>
      <c r="AF3" s="1008"/>
      <c r="AG3" s="1008"/>
      <c r="AH3" s="1008"/>
      <c r="AI3" s="1008"/>
      <c r="AJ3" s="1008"/>
      <c r="AK3" s="1008"/>
      <c r="AL3" s="1008"/>
      <c r="AM3" s="1008"/>
      <c r="AN3" s="1008"/>
      <c r="AO3" s="1008"/>
      <c r="AP3" s="1008"/>
      <c r="AQ3" s="1008"/>
      <c r="AR3" s="1008"/>
      <c r="AS3" s="1008"/>
      <c r="AT3" s="1008"/>
      <c r="AU3" s="1008"/>
      <c r="AV3" s="1008"/>
      <c r="AW3" s="1008"/>
      <c r="AX3" s="1008"/>
      <c r="AY3" s="1008"/>
      <c r="AZ3" s="1008"/>
      <c r="BA3" s="1008"/>
      <c r="BB3" s="1008"/>
      <c r="BC3" s="1008"/>
      <c r="BD3" s="1008"/>
      <c r="BE3" s="1008"/>
      <c r="BF3" s="1008"/>
      <c r="BG3" s="1008"/>
      <c r="BH3" s="1008"/>
      <c r="BI3" s="1008"/>
      <c r="BJ3" s="1009"/>
      <c r="BK3" s="14" t="s">
        <v>114</v>
      </c>
      <c r="BW3"/>
    </row>
    <row r="4" spans="1:76" ht="24.75" hidden="1" customHeight="1">
      <c r="B4" s="1010"/>
      <c r="C4" s="1010"/>
      <c r="D4" s="1007" t="s">
        <v>115</v>
      </c>
      <c r="E4" s="1008"/>
      <c r="F4" s="1008"/>
      <c r="G4" s="1008"/>
      <c r="H4" s="1008"/>
      <c r="I4" s="1008"/>
      <c r="J4" s="1008"/>
      <c r="K4" s="1008"/>
      <c r="L4" s="1008"/>
      <c r="M4" s="1008"/>
      <c r="N4" s="1008"/>
      <c r="O4" s="1008"/>
      <c r="P4" s="1008"/>
      <c r="Q4" s="1008"/>
      <c r="R4" s="1008"/>
      <c r="S4" s="1008"/>
      <c r="T4" s="1008"/>
      <c r="U4" s="1008"/>
      <c r="V4" s="1008"/>
      <c r="W4" s="1008"/>
      <c r="X4" s="1008"/>
      <c r="Y4" s="1008"/>
      <c r="Z4" s="1008"/>
      <c r="AA4" s="1008"/>
      <c r="AB4" s="1008"/>
      <c r="AC4" s="1008"/>
      <c r="AD4" s="1008"/>
      <c r="AE4" s="1008"/>
      <c r="AF4" s="1008"/>
      <c r="AG4" s="1008"/>
      <c r="AH4" s="1008"/>
      <c r="AI4" s="1008"/>
      <c r="AJ4" s="1008"/>
      <c r="AK4" s="1008"/>
      <c r="AL4" s="1008"/>
      <c r="AM4" s="1008"/>
      <c r="AN4" s="1008"/>
      <c r="AO4" s="1008"/>
      <c r="AP4" s="1008"/>
      <c r="AQ4" s="1008"/>
      <c r="AR4" s="1008"/>
      <c r="AS4" s="1008"/>
      <c r="AT4" s="1008"/>
      <c r="AU4" s="1008"/>
      <c r="AV4" s="1008"/>
      <c r="AW4" s="1008"/>
      <c r="AX4" s="1008"/>
      <c r="AY4" s="1008"/>
      <c r="AZ4" s="1008"/>
      <c r="BA4" s="1008"/>
      <c r="BB4" s="1008"/>
      <c r="BC4" s="1008"/>
      <c r="BD4" s="1008"/>
      <c r="BE4" s="1008"/>
      <c r="BF4" s="1008"/>
      <c r="BG4" s="1008"/>
      <c r="BH4" s="1008"/>
      <c r="BI4" s="1008"/>
      <c r="BJ4" s="1009"/>
      <c r="BK4" s="14" t="s">
        <v>116</v>
      </c>
      <c r="BW4"/>
    </row>
    <row r="5" spans="1:76" ht="27" hidden="1" customHeight="1">
      <c r="B5" s="1004"/>
      <c r="C5" s="1004"/>
      <c r="D5" s="1005"/>
      <c r="E5" s="1005"/>
      <c r="F5" s="1005"/>
      <c r="G5" s="1005"/>
      <c r="H5" s="1005"/>
      <c r="I5" s="1005"/>
      <c r="J5" s="1005"/>
      <c r="K5" s="1005"/>
      <c r="L5" s="1005"/>
      <c r="M5" s="1005"/>
      <c r="N5" s="1005"/>
      <c r="O5" s="1005"/>
      <c r="P5" s="1005"/>
      <c r="Q5" s="1005"/>
      <c r="R5" s="1005"/>
      <c r="S5" s="1005"/>
      <c r="T5" s="1005"/>
      <c r="U5" s="1005"/>
      <c r="V5" s="1005"/>
      <c r="W5" s="1005"/>
      <c r="X5" s="1005"/>
      <c r="Y5" s="1005"/>
      <c r="Z5" s="1005"/>
      <c r="AA5" s="1005"/>
      <c r="AB5" s="1005"/>
      <c r="AC5" s="1005"/>
      <c r="AD5" s="1005"/>
      <c r="AE5" s="1005"/>
      <c r="AF5" s="1005"/>
      <c r="AG5" s="1005"/>
      <c r="AH5" s="1005"/>
      <c r="AI5" s="1005"/>
      <c r="AJ5" s="1005"/>
      <c r="AK5" s="1005"/>
      <c r="AL5" s="1005"/>
      <c r="AM5" s="1005"/>
      <c r="AN5" s="1005"/>
      <c r="AO5" s="1005"/>
      <c r="AP5" s="1005"/>
      <c r="AQ5" s="1005"/>
      <c r="AR5" s="1005"/>
      <c r="AS5" s="1005"/>
      <c r="AT5" s="1005"/>
      <c r="AU5" s="1005"/>
      <c r="AV5" s="1005"/>
      <c r="AW5" s="1005"/>
      <c r="AX5" s="1005"/>
      <c r="AY5" s="1005"/>
      <c r="AZ5" s="1005"/>
      <c r="BA5" s="1005"/>
      <c r="BB5" s="1005"/>
      <c r="BC5" s="1005"/>
      <c r="BD5" s="1005"/>
      <c r="BE5" s="1005"/>
      <c r="BF5" s="1005"/>
      <c r="BG5" s="1005"/>
      <c r="BH5" s="1005"/>
      <c r="BI5" s="1005"/>
      <c r="BJ5" s="1005"/>
      <c r="BK5" s="1006"/>
      <c r="BW5"/>
    </row>
    <row r="6" spans="1:76" ht="30.75" hidden="1" customHeight="1" thickBot="1">
      <c r="A6" s="1021" t="s">
        <v>1</v>
      </c>
      <c r="B6" s="1021"/>
      <c r="C6" s="1021"/>
      <c r="D6" s="1021"/>
      <c r="E6" s="1021"/>
      <c r="F6" s="1021"/>
      <c r="G6" s="1021"/>
      <c r="H6" s="1021"/>
      <c r="I6" s="1021"/>
      <c r="J6" s="1021"/>
      <c r="K6" s="1021"/>
      <c r="L6" s="1021"/>
      <c r="M6" s="1021"/>
      <c r="N6" s="1021"/>
      <c r="O6" s="1021"/>
      <c r="P6" s="1021"/>
      <c r="Q6" s="1021"/>
      <c r="R6" s="1021"/>
      <c r="S6" s="1021"/>
      <c r="T6" s="1021"/>
      <c r="U6" s="1021"/>
      <c r="V6" s="1021"/>
      <c r="W6" s="1021"/>
      <c r="X6" s="1021"/>
      <c r="Y6" s="920" t="s">
        <v>117</v>
      </c>
      <c r="Z6" s="921"/>
      <c r="AA6" s="921"/>
      <c r="AB6" s="921"/>
      <c r="AC6" s="921"/>
      <c r="AD6" s="921"/>
      <c r="AE6" s="921"/>
      <c r="AF6" s="921"/>
      <c r="AG6" s="921"/>
      <c r="AH6" s="922"/>
      <c r="AI6" s="1024" t="s">
        <v>50</v>
      </c>
      <c r="AJ6" s="1025"/>
      <c r="AK6" s="1025"/>
      <c r="AL6" s="1025"/>
      <c r="AM6" s="1025"/>
      <c r="AN6" s="1025"/>
      <c r="AO6" s="1025"/>
      <c r="AP6" s="1025"/>
      <c r="AQ6" s="1025"/>
      <c r="AR6" s="1025"/>
      <c r="AS6" s="1025"/>
      <c r="AT6" s="1025"/>
      <c r="AU6" s="1025"/>
      <c r="AV6" s="1025"/>
      <c r="AW6" s="1025"/>
      <c r="AX6" s="1025"/>
      <c r="AY6" s="1025"/>
      <c r="AZ6" s="1026"/>
      <c r="BA6" s="1022" t="s">
        <v>71</v>
      </c>
      <c r="BB6" s="1023"/>
      <c r="BC6" s="1023"/>
      <c r="BD6" s="1023"/>
      <c r="BE6" s="1023"/>
      <c r="BF6" s="999" t="s">
        <v>82</v>
      </c>
      <c r="BG6" s="999"/>
      <c r="BH6" s="999"/>
      <c r="BI6" s="999"/>
      <c r="BJ6" s="999"/>
      <c r="BK6" s="999"/>
      <c r="BL6" s="999"/>
      <c r="BM6" s="999"/>
      <c r="BN6" s="999"/>
      <c r="BO6" s="999"/>
      <c r="BP6" s="734" t="s">
        <v>118</v>
      </c>
      <c r="BQ6" s="734"/>
      <c r="BR6" s="395"/>
      <c r="BS6" s="395"/>
      <c r="BT6" s="395"/>
      <c r="BU6" s="864" t="s">
        <v>119</v>
      </c>
      <c r="BV6" s="865"/>
      <c r="BW6" s="865"/>
      <c r="BX6" s="865"/>
    </row>
    <row r="7" spans="1:76" s="1" customFormat="1" ht="167.25" customHeight="1">
      <c r="A7" s="1019" t="s">
        <v>2</v>
      </c>
      <c r="B7" s="734" t="s">
        <v>4</v>
      </c>
      <c r="C7" s="734" t="s">
        <v>6</v>
      </c>
      <c r="D7" s="734" t="s">
        <v>8</v>
      </c>
      <c r="E7" s="734" t="s">
        <v>10</v>
      </c>
      <c r="F7" s="734" t="s">
        <v>12</v>
      </c>
      <c r="G7" s="999" t="s">
        <v>14</v>
      </c>
      <c r="H7" s="999" t="s">
        <v>16</v>
      </c>
      <c r="I7" s="999" t="s">
        <v>18</v>
      </c>
      <c r="J7" s="1000" t="s">
        <v>120</v>
      </c>
      <c r="K7" s="1000" t="s">
        <v>121</v>
      </c>
      <c r="L7" s="1000" t="s">
        <v>122</v>
      </c>
      <c r="M7" s="1000" t="s">
        <v>123</v>
      </c>
      <c r="N7" s="734" t="s">
        <v>124</v>
      </c>
      <c r="O7" s="734" t="s">
        <v>22</v>
      </c>
      <c r="P7" s="734" t="s">
        <v>24</v>
      </c>
      <c r="Q7" s="734" t="s">
        <v>26</v>
      </c>
      <c r="R7" s="734" t="s">
        <v>28</v>
      </c>
      <c r="S7" s="1002" t="s">
        <v>125</v>
      </c>
      <c r="T7" s="1002"/>
      <c r="U7" s="1012" t="s">
        <v>32</v>
      </c>
      <c r="V7" s="1001" t="s">
        <v>34</v>
      </c>
      <c r="W7" s="1001" t="s">
        <v>36</v>
      </c>
      <c r="X7" s="1001" t="s">
        <v>38</v>
      </c>
      <c r="Y7" s="734" t="s">
        <v>126</v>
      </c>
      <c r="Z7" s="734" t="s">
        <v>127</v>
      </c>
      <c r="AA7" s="734" t="s">
        <v>128</v>
      </c>
      <c r="AB7" s="894" t="s">
        <v>129</v>
      </c>
      <c r="AC7" s="1003" t="s">
        <v>130</v>
      </c>
      <c r="AD7" s="1003" t="s">
        <v>131</v>
      </c>
      <c r="AE7" s="1013" t="s">
        <v>42</v>
      </c>
      <c r="AF7" s="1013" t="s">
        <v>44</v>
      </c>
      <c r="AG7" s="1013" t="s">
        <v>46</v>
      </c>
      <c r="AH7" s="1013" t="s">
        <v>48</v>
      </c>
      <c r="AI7" s="1001" t="s">
        <v>51</v>
      </c>
      <c r="AJ7" s="1001" t="s">
        <v>53</v>
      </c>
      <c r="AK7" s="1001" t="s">
        <v>55</v>
      </c>
      <c r="AL7" s="1011" t="s">
        <v>57</v>
      </c>
      <c r="AM7" s="1011" t="s">
        <v>59</v>
      </c>
      <c r="AN7" s="1011" t="s">
        <v>61</v>
      </c>
      <c r="AO7" s="867" t="s">
        <v>132</v>
      </c>
      <c r="AP7" s="867" t="s">
        <v>133</v>
      </c>
      <c r="AQ7" s="867" t="s">
        <v>134</v>
      </c>
      <c r="AR7" s="867" t="s">
        <v>135</v>
      </c>
      <c r="AS7" s="844" t="s">
        <v>136</v>
      </c>
      <c r="AT7" s="846" t="s">
        <v>137</v>
      </c>
      <c r="AU7" s="846" t="s">
        <v>138</v>
      </c>
      <c r="AV7" s="846" t="s">
        <v>139</v>
      </c>
      <c r="AW7" s="1011" t="s">
        <v>63</v>
      </c>
      <c r="AX7" s="1011" t="s">
        <v>65</v>
      </c>
      <c r="AY7" s="1011" t="s">
        <v>67</v>
      </c>
      <c r="AZ7" s="1018" t="s">
        <v>69</v>
      </c>
      <c r="BA7" s="1018" t="s">
        <v>72</v>
      </c>
      <c r="BB7" s="1018" t="s">
        <v>74</v>
      </c>
      <c r="BC7" s="1018" t="s">
        <v>76</v>
      </c>
      <c r="BD7" s="1018" t="s">
        <v>78</v>
      </c>
      <c r="BE7" s="1018" t="s">
        <v>80</v>
      </c>
      <c r="BF7" s="1018" t="s">
        <v>83</v>
      </c>
      <c r="BG7" s="1018" t="s">
        <v>85</v>
      </c>
      <c r="BH7" s="1018" t="s">
        <v>87</v>
      </c>
      <c r="BI7" s="1015" t="s">
        <v>89</v>
      </c>
      <c r="BJ7" s="1016" t="s">
        <v>91</v>
      </c>
      <c r="BK7" s="1027" t="s">
        <v>93</v>
      </c>
      <c r="BL7" s="1029" t="s">
        <v>95</v>
      </c>
      <c r="BM7" s="1027" t="s">
        <v>97</v>
      </c>
      <c r="BN7" s="1031" t="s">
        <v>99</v>
      </c>
      <c r="BO7" s="1033" t="s">
        <v>101</v>
      </c>
      <c r="BP7" s="734" t="s">
        <v>104</v>
      </c>
      <c r="BQ7" s="734" t="s">
        <v>106</v>
      </c>
      <c r="BR7" s="571" t="s">
        <v>140</v>
      </c>
      <c r="BS7" s="571" t="s">
        <v>141</v>
      </c>
      <c r="BT7" s="571" t="s">
        <v>142</v>
      </c>
      <c r="BU7" s="924" t="s">
        <v>143</v>
      </c>
      <c r="BV7" s="866" t="s">
        <v>144</v>
      </c>
      <c r="BW7" s="924" t="s">
        <v>145</v>
      </c>
      <c r="BX7" s="866" t="s">
        <v>146</v>
      </c>
    </row>
    <row r="8" spans="1:76" s="1" customFormat="1" ht="78.75" customHeight="1">
      <c r="A8" s="1020"/>
      <c r="B8" s="998"/>
      <c r="C8" s="998"/>
      <c r="D8" s="998"/>
      <c r="E8" s="998"/>
      <c r="F8" s="998"/>
      <c r="G8" s="1000"/>
      <c r="H8" s="1000"/>
      <c r="I8" s="1000"/>
      <c r="J8" s="1002"/>
      <c r="K8" s="1002"/>
      <c r="L8" s="1002"/>
      <c r="M8" s="1002"/>
      <c r="N8" s="998"/>
      <c r="O8" s="998"/>
      <c r="P8" s="998"/>
      <c r="Q8" s="998"/>
      <c r="R8" s="998"/>
      <c r="S8" s="48" t="s">
        <v>147</v>
      </c>
      <c r="T8" s="48" t="s">
        <v>148</v>
      </c>
      <c r="U8" s="1012"/>
      <c r="V8" s="1001"/>
      <c r="W8" s="1001"/>
      <c r="X8" s="1001"/>
      <c r="Y8" s="734"/>
      <c r="Z8" s="734"/>
      <c r="AA8" s="734"/>
      <c r="AB8" s="894"/>
      <c r="AC8" s="845"/>
      <c r="AD8" s="845"/>
      <c r="AE8" s="1014"/>
      <c r="AF8" s="1014"/>
      <c r="AG8" s="1014"/>
      <c r="AH8" s="1014"/>
      <c r="AI8" s="1001"/>
      <c r="AJ8" s="1001"/>
      <c r="AK8" s="1001"/>
      <c r="AL8" s="1011"/>
      <c r="AM8" s="1011"/>
      <c r="AN8" s="1011"/>
      <c r="AO8" s="868"/>
      <c r="AP8" s="868"/>
      <c r="AQ8" s="868"/>
      <c r="AR8" s="868"/>
      <c r="AS8" s="845"/>
      <c r="AT8" s="847"/>
      <c r="AU8" s="847"/>
      <c r="AV8" s="847"/>
      <c r="AW8" s="1011"/>
      <c r="AX8" s="1011"/>
      <c r="AY8" s="1011"/>
      <c r="AZ8" s="1018"/>
      <c r="BA8" s="1018"/>
      <c r="BB8" s="1018"/>
      <c r="BC8" s="1018"/>
      <c r="BD8" s="1018"/>
      <c r="BE8" s="1018"/>
      <c r="BF8" s="1018"/>
      <c r="BG8" s="1018"/>
      <c r="BH8" s="1018"/>
      <c r="BI8" s="1015"/>
      <c r="BJ8" s="1017"/>
      <c r="BK8" s="1028"/>
      <c r="BL8" s="1030"/>
      <c r="BM8" s="1028"/>
      <c r="BN8" s="1032"/>
      <c r="BO8" s="1033"/>
      <c r="BP8" s="998"/>
      <c r="BQ8" s="998"/>
      <c r="BR8" s="572"/>
      <c r="BS8" s="572"/>
      <c r="BT8" s="572"/>
      <c r="BU8" s="924"/>
      <c r="BV8" s="866"/>
      <c r="BW8" s="924"/>
      <c r="BX8" s="866"/>
    </row>
    <row r="9" spans="1:76" s="41" customFormat="1" ht="262.5" customHeight="1">
      <c r="A9" s="951" t="s">
        <v>149</v>
      </c>
      <c r="B9" s="951" t="s">
        <v>150</v>
      </c>
      <c r="C9" s="958" t="s">
        <v>151</v>
      </c>
      <c r="D9" s="297" t="s">
        <v>152</v>
      </c>
      <c r="E9" s="298">
        <v>0.94</v>
      </c>
      <c r="F9" s="296" t="s">
        <v>153</v>
      </c>
      <c r="G9" s="296" t="s">
        <v>154</v>
      </c>
      <c r="H9" s="298" t="s">
        <v>155</v>
      </c>
      <c r="I9" s="296">
        <v>0.5</v>
      </c>
      <c r="J9" s="296">
        <v>0</v>
      </c>
      <c r="K9" s="296">
        <v>2.9</v>
      </c>
      <c r="L9" s="296">
        <v>0</v>
      </c>
      <c r="M9" s="296">
        <v>0</v>
      </c>
      <c r="N9" s="958" t="s">
        <v>156</v>
      </c>
      <c r="O9" s="299" t="s">
        <v>157</v>
      </c>
      <c r="P9" s="296" t="s">
        <v>158</v>
      </c>
      <c r="Q9" s="300">
        <v>0.9335</v>
      </c>
      <c r="R9" s="705" t="s">
        <v>159</v>
      </c>
      <c r="S9" s="295"/>
      <c r="T9" s="295" t="s">
        <v>160</v>
      </c>
      <c r="U9" s="295" t="s">
        <v>161</v>
      </c>
      <c r="V9" s="302" t="s">
        <v>162</v>
      </c>
      <c r="W9" s="303">
        <v>4.4200000000000003E-2</v>
      </c>
      <c r="X9" s="304">
        <v>2.2200000000000001E-2</v>
      </c>
      <c r="Y9" s="304">
        <v>0</v>
      </c>
      <c r="Z9" s="304">
        <v>4.3799999999999999E-2</v>
      </c>
      <c r="AA9" s="304">
        <v>0</v>
      </c>
      <c r="AB9" s="304">
        <v>0</v>
      </c>
      <c r="AC9" s="304">
        <f>(Y9+Z9+AA9+AB9)/W9</f>
        <v>0.99095022624434381</v>
      </c>
      <c r="AD9" s="574">
        <v>0.99239999999999995</v>
      </c>
      <c r="AE9" s="305" t="s">
        <v>163</v>
      </c>
      <c r="AF9" s="306" t="s">
        <v>164</v>
      </c>
      <c r="AG9" s="307" t="s">
        <v>165</v>
      </c>
      <c r="AH9" s="308" t="s">
        <v>166</v>
      </c>
      <c r="AI9" s="308" t="s">
        <v>167</v>
      </c>
      <c r="AJ9" s="309">
        <v>2021130010208</v>
      </c>
      <c r="AK9" s="308" t="s">
        <v>168</v>
      </c>
      <c r="AL9" s="310" t="s">
        <v>169</v>
      </c>
      <c r="AM9" s="310" t="s">
        <v>170</v>
      </c>
      <c r="AN9" s="295">
        <v>1</v>
      </c>
      <c r="AO9" s="295">
        <v>0</v>
      </c>
      <c r="AP9" s="295">
        <v>0</v>
      </c>
      <c r="AQ9" s="295">
        <v>0</v>
      </c>
      <c r="AR9" s="295">
        <v>0</v>
      </c>
      <c r="AS9" s="304">
        <f>(AO9+AP9+AQ9+AR9)/AN9</f>
        <v>0</v>
      </c>
      <c r="AT9" s="609">
        <v>864293334</v>
      </c>
      <c r="AU9" s="609">
        <v>0</v>
      </c>
      <c r="AV9" s="610">
        <f>AU9/AT9</f>
        <v>0</v>
      </c>
      <c r="AW9" s="311">
        <v>0.62</v>
      </c>
      <c r="AX9" s="312">
        <v>44986</v>
      </c>
      <c r="AY9" s="312">
        <v>45108</v>
      </c>
      <c r="AZ9" s="295">
        <v>120</v>
      </c>
      <c r="BA9" s="295">
        <v>540</v>
      </c>
      <c r="BB9" s="295">
        <v>540</v>
      </c>
      <c r="BC9" s="951" t="s">
        <v>171</v>
      </c>
      <c r="BD9" s="951" t="s">
        <v>172</v>
      </c>
      <c r="BE9" s="295" t="s">
        <v>173</v>
      </c>
      <c r="BF9" s="313">
        <v>614293334</v>
      </c>
      <c r="BG9" s="310" t="s">
        <v>174</v>
      </c>
      <c r="BH9" s="310" t="s">
        <v>175</v>
      </c>
      <c r="BI9" s="310" t="s">
        <v>176</v>
      </c>
      <c r="BJ9" s="295" t="s">
        <v>177</v>
      </c>
      <c r="BK9" s="295" t="s">
        <v>178</v>
      </c>
      <c r="BL9" s="295" t="s">
        <v>179</v>
      </c>
      <c r="BM9" s="295" t="s">
        <v>180</v>
      </c>
      <c r="BN9" s="312">
        <v>44956</v>
      </c>
      <c r="BO9" s="310"/>
      <c r="BP9" s="815" t="s">
        <v>181</v>
      </c>
      <c r="BQ9" s="310" t="s">
        <v>182</v>
      </c>
      <c r="BR9" s="753">
        <v>154522317469.03995</v>
      </c>
      <c r="BS9" s="753">
        <v>137567815140.82001</v>
      </c>
      <c r="BT9" s="755">
        <f>BS9/BR9</f>
        <v>0.89027797016041432</v>
      </c>
      <c r="BU9" s="219"/>
      <c r="BV9" s="280"/>
      <c r="BW9" s="219"/>
      <c r="BX9" s="280"/>
    </row>
    <row r="10" spans="1:76" s="41" customFormat="1" ht="76.5" customHeight="1">
      <c r="A10" s="951"/>
      <c r="B10" s="951"/>
      <c r="C10" s="958"/>
      <c r="D10" s="449"/>
      <c r="E10" s="407"/>
      <c r="F10" s="414"/>
      <c r="G10" s="414"/>
      <c r="H10" s="407"/>
      <c r="I10" s="414"/>
      <c r="J10" s="414"/>
      <c r="K10" s="414"/>
      <c r="L10" s="414"/>
      <c r="M10" s="414"/>
      <c r="N10" s="958"/>
      <c r="O10" s="299"/>
      <c r="P10" s="296"/>
      <c r="Q10" s="300"/>
      <c r="R10" s="301"/>
      <c r="S10" s="295"/>
      <c r="T10" s="295"/>
      <c r="U10" s="295"/>
      <c r="V10" s="302"/>
      <c r="W10" s="303"/>
      <c r="X10" s="304"/>
      <c r="Y10" s="304"/>
      <c r="Z10" s="304"/>
      <c r="AA10" s="304"/>
      <c r="AB10" s="304"/>
      <c r="AC10" s="304"/>
      <c r="AD10" s="574"/>
      <c r="AE10" s="305"/>
      <c r="AF10" s="306"/>
      <c r="AG10" s="307"/>
      <c r="AH10" s="308"/>
      <c r="AI10" s="802" t="s">
        <v>183</v>
      </c>
      <c r="AJ10" s="803"/>
      <c r="AK10" s="803"/>
      <c r="AL10" s="803"/>
      <c r="AM10" s="803"/>
      <c r="AN10" s="803"/>
      <c r="AO10" s="803"/>
      <c r="AP10" s="803"/>
      <c r="AQ10" s="803"/>
      <c r="AR10" s="804"/>
      <c r="AS10" s="601">
        <f>AS9</f>
        <v>0</v>
      </c>
      <c r="AT10" s="295"/>
      <c r="AU10" s="295"/>
      <c r="AV10" s="295"/>
      <c r="AW10" s="311"/>
      <c r="AX10" s="312"/>
      <c r="AY10" s="312"/>
      <c r="AZ10" s="295"/>
      <c r="BA10" s="295"/>
      <c r="BB10" s="295"/>
      <c r="BC10" s="951"/>
      <c r="BD10" s="951"/>
      <c r="BE10" s="295"/>
      <c r="BF10" s="313"/>
      <c r="BG10" s="310"/>
      <c r="BH10" s="310"/>
      <c r="BI10" s="310"/>
      <c r="BJ10" s="295"/>
      <c r="BK10" s="295"/>
      <c r="BL10" s="295"/>
      <c r="BM10" s="295"/>
      <c r="BN10" s="312"/>
      <c r="BO10" s="310"/>
      <c r="BP10" s="877"/>
      <c r="BQ10" s="310"/>
      <c r="BR10" s="753"/>
      <c r="BS10" s="753"/>
      <c r="BT10" s="755"/>
      <c r="BU10" s="219"/>
      <c r="BV10" s="280"/>
      <c r="BW10" s="219"/>
      <c r="BX10" s="280"/>
    </row>
    <row r="11" spans="1:76" ht="213.75" customHeight="1">
      <c r="A11" s="951"/>
      <c r="B11" s="951"/>
      <c r="C11" s="958"/>
      <c r="D11" s="982" t="s">
        <v>184</v>
      </c>
      <c r="E11" s="881">
        <v>0.5</v>
      </c>
      <c r="F11" s="945" t="s">
        <v>185</v>
      </c>
      <c r="G11" s="945" t="s">
        <v>185</v>
      </c>
      <c r="H11" s="881" t="s">
        <v>186</v>
      </c>
      <c r="I11" s="881">
        <v>0.05</v>
      </c>
      <c r="J11" s="881">
        <v>0</v>
      </c>
      <c r="K11" s="881">
        <v>0</v>
      </c>
      <c r="L11" s="881">
        <v>0</v>
      </c>
      <c r="M11" s="881">
        <v>0</v>
      </c>
      <c r="N11" s="958"/>
      <c r="O11" s="299" t="s">
        <v>187</v>
      </c>
      <c r="P11" s="315" t="s">
        <v>186</v>
      </c>
      <c r="Q11" s="316">
        <v>0.05</v>
      </c>
      <c r="R11" s="705" t="s">
        <v>188</v>
      </c>
      <c r="S11" s="317"/>
      <c r="T11" s="317" t="s">
        <v>160</v>
      </c>
      <c r="U11" s="295" t="s">
        <v>189</v>
      </c>
      <c r="V11" s="316">
        <v>0.45</v>
      </c>
      <c r="W11" s="316">
        <v>0</v>
      </c>
      <c r="X11" s="318">
        <v>6.0749999999999998E-2</v>
      </c>
      <c r="Y11" s="319">
        <v>0</v>
      </c>
      <c r="Z11" s="319">
        <v>0.11119999999999999</v>
      </c>
      <c r="AA11" s="319">
        <v>0</v>
      </c>
      <c r="AB11" s="319">
        <v>0.14000000000000001</v>
      </c>
      <c r="AC11" s="304">
        <v>1</v>
      </c>
      <c r="AD11" s="351">
        <f>(X11+Y11+Z11+AA11+AB11)/V11</f>
        <v>0.69322222222222218</v>
      </c>
      <c r="AE11" s="305" t="s">
        <v>163</v>
      </c>
      <c r="AF11" s="306" t="s">
        <v>164</v>
      </c>
      <c r="AG11" s="307" t="s">
        <v>165</v>
      </c>
      <c r="AH11" s="308" t="s">
        <v>166</v>
      </c>
      <c r="AI11" s="320" t="s">
        <v>190</v>
      </c>
      <c r="AJ11" s="321">
        <v>2021130010292</v>
      </c>
      <c r="AK11" s="320" t="s">
        <v>191</v>
      </c>
      <c r="AL11" s="310" t="s">
        <v>192</v>
      </c>
      <c r="AM11" s="310" t="s">
        <v>193</v>
      </c>
      <c r="AN11" s="317">
        <v>1</v>
      </c>
      <c r="AO11" s="317">
        <v>0</v>
      </c>
      <c r="AP11" s="317">
        <v>1</v>
      </c>
      <c r="AQ11" s="317">
        <v>0</v>
      </c>
      <c r="AR11" s="317">
        <v>0</v>
      </c>
      <c r="AS11" s="304">
        <f>(AO11+AP11+AQ11+AR11)/AN11</f>
        <v>1</v>
      </c>
      <c r="AT11" s="609">
        <v>6000000000</v>
      </c>
      <c r="AU11" s="609">
        <v>4530550229</v>
      </c>
      <c r="AV11" s="601">
        <f>AU11/AT11</f>
        <v>0.75509170483333332</v>
      </c>
      <c r="AW11" s="311" t="s">
        <v>194</v>
      </c>
      <c r="AX11" s="312">
        <v>44986</v>
      </c>
      <c r="AY11" s="322">
        <v>45137</v>
      </c>
      <c r="AZ11" s="317">
        <v>120</v>
      </c>
      <c r="BA11" s="317">
        <v>5844</v>
      </c>
      <c r="BB11" s="317">
        <v>5844</v>
      </c>
      <c r="BC11" s="951"/>
      <c r="BD11" s="951"/>
      <c r="BE11" s="317" t="s">
        <v>173</v>
      </c>
      <c r="BF11" s="324">
        <v>1500000000</v>
      </c>
      <c r="BG11" s="295" t="s">
        <v>195</v>
      </c>
      <c r="BH11" s="310" t="s">
        <v>196</v>
      </c>
      <c r="BI11" s="310" t="s">
        <v>197</v>
      </c>
      <c r="BJ11" s="317" t="s">
        <v>177</v>
      </c>
      <c r="BK11" s="317" t="s">
        <v>198</v>
      </c>
      <c r="BL11" s="295" t="s">
        <v>198</v>
      </c>
      <c r="BM11" s="295" t="s">
        <v>199</v>
      </c>
      <c r="BN11" s="322">
        <v>44986</v>
      </c>
      <c r="BO11" s="325" t="s">
        <v>200</v>
      </c>
      <c r="BP11" s="816"/>
      <c r="BQ11" s="310" t="s">
        <v>201</v>
      </c>
      <c r="BR11" s="753"/>
      <c r="BS11" s="753"/>
      <c r="BT11" s="755"/>
      <c r="BU11" s="219" t="s">
        <v>202</v>
      </c>
      <c r="BV11" s="34"/>
      <c r="BW11" s="294"/>
      <c r="BX11" s="34"/>
    </row>
    <row r="12" spans="1:76" ht="71.25" customHeight="1">
      <c r="A12" s="951"/>
      <c r="B12" s="951"/>
      <c r="C12" s="958"/>
      <c r="D12" s="983"/>
      <c r="E12" s="882"/>
      <c r="F12" s="946"/>
      <c r="G12" s="946"/>
      <c r="H12" s="882"/>
      <c r="I12" s="882"/>
      <c r="J12" s="882"/>
      <c r="K12" s="882"/>
      <c r="L12" s="882"/>
      <c r="M12" s="882"/>
      <c r="N12" s="958"/>
      <c r="O12" s="586"/>
      <c r="P12" s="409"/>
      <c r="Q12" s="435"/>
      <c r="R12" s="587"/>
      <c r="S12" s="390"/>
      <c r="T12" s="390"/>
      <c r="U12" s="314"/>
      <c r="V12" s="316"/>
      <c r="W12" s="316"/>
      <c r="X12" s="588"/>
      <c r="Y12" s="344"/>
      <c r="Z12" s="344"/>
      <c r="AA12" s="344"/>
      <c r="AB12" s="344"/>
      <c r="AC12" s="584"/>
      <c r="AD12" s="392"/>
      <c r="AE12" s="438"/>
      <c r="AF12" s="428"/>
      <c r="AG12" s="430"/>
      <c r="AH12" s="404"/>
      <c r="AI12" s="854" t="s">
        <v>203</v>
      </c>
      <c r="AJ12" s="855"/>
      <c r="AK12" s="855"/>
      <c r="AL12" s="855"/>
      <c r="AM12" s="855"/>
      <c r="AN12" s="855"/>
      <c r="AO12" s="855"/>
      <c r="AP12" s="855"/>
      <c r="AQ12" s="855"/>
      <c r="AR12" s="856"/>
      <c r="AS12" s="601">
        <f>AS11</f>
        <v>1</v>
      </c>
      <c r="AT12" s="317"/>
      <c r="AU12" s="317"/>
      <c r="AV12" s="317"/>
      <c r="AW12" s="311"/>
      <c r="AX12" s="397"/>
      <c r="AY12" s="399"/>
      <c r="AZ12" s="390"/>
      <c r="BA12" s="390"/>
      <c r="BB12" s="390"/>
      <c r="BC12" s="951"/>
      <c r="BD12" s="951"/>
      <c r="BE12" s="390"/>
      <c r="BF12" s="443"/>
      <c r="BG12" s="314"/>
      <c r="BH12" s="578"/>
      <c r="BI12" s="578"/>
      <c r="BJ12" s="390"/>
      <c r="BK12" s="390"/>
      <c r="BL12" s="314"/>
      <c r="BM12" s="314"/>
      <c r="BN12" s="399"/>
      <c r="BO12" s="590"/>
      <c r="BP12" s="402"/>
      <c r="BQ12" s="310"/>
      <c r="BR12" s="753"/>
      <c r="BS12" s="753"/>
      <c r="BT12" s="755"/>
      <c r="BU12" s="219"/>
      <c r="BV12" s="34"/>
      <c r="BW12" s="591"/>
      <c r="BX12" s="34"/>
    </row>
    <row r="13" spans="1:76" ht="155.25" customHeight="1">
      <c r="A13" s="951"/>
      <c r="B13" s="951"/>
      <c r="C13" s="958"/>
      <c r="D13" s="983"/>
      <c r="E13" s="882"/>
      <c r="F13" s="946"/>
      <c r="G13" s="946"/>
      <c r="H13" s="882"/>
      <c r="I13" s="882"/>
      <c r="J13" s="882"/>
      <c r="K13" s="882"/>
      <c r="L13" s="882"/>
      <c r="M13" s="882"/>
      <c r="N13" s="958"/>
      <c r="O13" s="938" t="s">
        <v>204</v>
      </c>
      <c r="P13" s="884" t="s">
        <v>186</v>
      </c>
      <c r="Q13" s="941">
        <v>0</v>
      </c>
      <c r="R13" s="899" t="s">
        <v>205</v>
      </c>
      <c r="S13" s="774"/>
      <c r="T13" s="774" t="s">
        <v>160</v>
      </c>
      <c r="U13" s="815" t="s">
        <v>161</v>
      </c>
      <c r="V13" s="902">
        <v>0.8</v>
      </c>
      <c r="W13" s="903">
        <v>0.56999999999999995</v>
      </c>
      <c r="X13" s="848">
        <v>0.18640000000000001</v>
      </c>
      <c r="Y13" s="895">
        <v>0</v>
      </c>
      <c r="Z13" s="848">
        <v>0.30659999999999998</v>
      </c>
      <c r="AA13" s="848">
        <v>2.6700000000000002E-2</v>
      </c>
      <c r="AB13" s="848">
        <v>0</v>
      </c>
      <c r="AC13" s="848">
        <f>(Y13+Z13+AA13+AB13)/W13</f>
        <v>0.58473684210526322</v>
      </c>
      <c r="AD13" s="848">
        <f>(X13+Y13+Z13+AA13+AB13)/V13</f>
        <v>0.64962500000000001</v>
      </c>
      <c r="AE13" s="930" t="s">
        <v>163</v>
      </c>
      <c r="AF13" s="916" t="s">
        <v>164</v>
      </c>
      <c r="AG13" s="918" t="s">
        <v>165</v>
      </c>
      <c r="AH13" s="878" t="s">
        <v>166</v>
      </c>
      <c r="AI13" s="818" t="s">
        <v>206</v>
      </c>
      <c r="AJ13" s="990">
        <v>2021130010138</v>
      </c>
      <c r="AK13" s="818" t="s">
        <v>207</v>
      </c>
      <c r="AL13" s="310" t="s">
        <v>208</v>
      </c>
      <c r="AM13" s="310" t="s">
        <v>209</v>
      </c>
      <c r="AN13" s="317">
        <v>5</v>
      </c>
      <c r="AO13" s="317">
        <v>0</v>
      </c>
      <c r="AP13" s="317">
        <v>0</v>
      </c>
      <c r="AQ13" s="317">
        <v>0</v>
      </c>
      <c r="AR13" s="317">
        <v>0</v>
      </c>
      <c r="AS13" s="304">
        <f t="shared" ref="AS13:AS19" si="0">(AO13+AP13+AQ13+AR13)/AN13</f>
        <v>0</v>
      </c>
      <c r="AT13" s="810">
        <v>0</v>
      </c>
      <c r="AU13" s="810">
        <v>0</v>
      </c>
      <c r="AV13" s="857">
        <v>0</v>
      </c>
      <c r="AW13" s="311">
        <v>0.44869123660403543</v>
      </c>
      <c r="AX13" s="784">
        <v>44986</v>
      </c>
      <c r="AY13" s="874">
        <v>45260</v>
      </c>
      <c r="AZ13" s="774">
        <v>240</v>
      </c>
      <c r="BA13" s="774">
        <v>33281</v>
      </c>
      <c r="BB13" s="774">
        <v>33281</v>
      </c>
      <c r="BC13" s="951"/>
      <c r="BD13" s="951"/>
      <c r="BE13" s="774" t="s">
        <v>210</v>
      </c>
      <c r="BF13" s="954">
        <v>9690027387</v>
      </c>
      <c r="BG13" s="815" t="s">
        <v>211</v>
      </c>
      <c r="BH13" s="815" t="s">
        <v>212</v>
      </c>
      <c r="BI13" s="815" t="s">
        <v>213</v>
      </c>
      <c r="BJ13" s="774" t="s">
        <v>177</v>
      </c>
      <c r="BK13" s="774" t="s">
        <v>178</v>
      </c>
      <c r="BL13" s="815" t="s">
        <v>179</v>
      </c>
      <c r="BM13" s="815" t="s">
        <v>211</v>
      </c>
      <c r="BN13" s="874">
        <v>44986</v>
      </c>
      <c r="BO13" s="1035"/>
      <c r="BP13" s="815" t="s">
        <v>214</v>
      </c>
      <c r="BQ13" s="310" t="s">
        <v>215</v>
      </c>
      <c r="BR13" s="753"/>
      <c r="BS13" s="753"/>
      <c r="BT13" s="755"/>
      <c r="BU13" s="294"/>
      <c r="BV13" s="34"/>
      <c r="BW13" s="869" t="s">
        <v>216</v>
      </c>
      <c r="BX13" s="34"/>
    </row>
    <row r="14" spans="1:76" ht="155.25" customHeight="1">
      <c r="A14" s="951"/>
      <c r="B14" s="951"/>
      <c r="C14" s="958"/>
      <c r="D14" s="983"/>
      <c r="E14" s="882"/>
      <c r="F14" s="946"/>
      <c r="G14" s="946"/>
      <c r="H14" s="882"/>
      <c r="I14" s="946"/>
      <c r="J14" s="882"/>
      <c r="K14" s="882"/>
      <c r="L14" s="882"/>
      <c r="M14" s="882"/>
      <c r="N14" s="958"/>
      <c r="O14" s="939"/>
      <c r="P14" s="885"/>
      <c r="Q14" s="943"/>
      <c r="R14" s="900"/>
      <c r="S14" s="775"/>
      <c r="T14" s="775"/>
      <c r="U14" s="877"/>
      <c r="V14" s="902"/>
      <c r="W14" s="903"/>
      <c r="X14" s="849"/>
      <c r="Y14" s="896"/>
      <c r="Z14" s="849"/>
      <c r="AA14" s="849"/>
      <c r="AB14" s="849"/>
      <c r="AC14" s="849"/>
      <c r="AD14" s="849"/>
      <c r="AE14" s="931"/>
      <c r="AF14" s="933"/>
      <c r="AG14" s="934"/>
      <c r="AH14" s="879"/>
      <c r="AI14" s="819"/>
      <c r="AJ14" s="991"/>
      <c r="AK14" s="819"/>
      <c r="AL14" s="310" t="s">
        <v>217</v>
      </c>
      <c r="AM14" s="310" t="s">
        <v>218</v>
      </c>
      <c r="AN14" s="317">
        <v>5</v>
      </c>
      <c r="AO14" s="317">
        <v>0</v>
      </c>
      <c r="AP14" s="317">
        <v>0</v>
      </c>
      <c r="AQ14" s="317">
        <v>0</v>
      </c>
      <c r="AR14" s="317">
        <v>0</v>
      </c>
      <c r="AS14" s="304">
        <f t="shared" si="0"/>
        <v>0</v>
      </c>
      <c r="AT14" s="811"/>
      <c r="AU14" s="811"/>
      <c r="AV14" s="858"/>
      <c r="AW14" s="311">
        <v>8.6194792609206899E-2</v>
      </c>
      <c r="AX14" s="785"/>
      <c r="AY14" s="876"/>
      <c r="AZ14" s="775"/>
      <c r="BA14" s="775"/>
      <c r="BB14" s="775"/>
      <c r="BC14" s="951"/>
      <c r="BD14" s="951"/>
      <c r="BE14" s="775"/>
      <c r="BF14" s="955"/>
      <c r="BG14" s="877"/>
      <c r="BH14" s="877"/>
      <c r="BI14" s="877"/>
      <c r="BJ14" s="775"/>
      <c r="BK14" s="775"/>
      <c r="BL14" s="877"/>
      <c r="BM14" s="877"/>
      <c r="BN14" s="876"/>
      <c r="BO14" s="1036"/>
      <c r="BP14" s="877"/>
      <c r="BQ14" s="310" t="s">
        <v>219</v>
      </c>
      <c r="BR14" s="753"/>
      <c r="BS14" s="753"/>
      <c r="BT14" s="755"/>
      <c r="BU14" s="294"/>
      <c r="BV14" s="34"/>
      <c r="BW14" s="870"/>
      <c r="BX14" s="34"/>
    </row>
    <row r="15" spans="1:76" ht="155.25" customHeight="1">
      <c r="A15" s="951"/>
      <c r="B15" s="951"/>
      <c r="C15" s="958"/>
      <c r="D15" s="983"/>
      <c r="E15" s="882"/>
      <c r="F15" s="946"/>
      <c r="G15" s="946"/>
      <c r="H15" s="882"/>
      <c r="I15" s="946"/>
      <c r="J15" s="882"/>
      <c r="K15" s="882"/>
      <c r="L15" s="882"/>
      <c r="M15" s="882"/>
      <c r="N15" s="958"/>
      <c r="O15" s="939"/>
      <c r="P15" s="885"/>
      <c r="Q15" s="943"/>
      <c r="R15" s="900"/>
      <c r="S15" s="775"/>
      <c r="T15" s="775"/>
      <c r="U15" s="877"/>
      <c r="V15" s="902"/>
      <c r="W15" s="903"/>
      <c r="X15" s="849"/>
      <c r="Y15" s="896"/>
      <c r="Z15" s="849"/>
      <c r="AA15" s="849"/>
      <c r="AB15" s="849"/>
      <c r="AC15" s="849"/>
      <c r="AD15" s="849"/>
      <c r="AE15" s="931"/>
      <c r="AF15" s="933"/>
      <c r="AG15" s="934"/>
      <c r="AH15" s="879"/>
      <c r="AI15" s="819"/>
      <c r="AJ15" s="991"/>
      <c r="AK15" s="819"/>
      <c r="AL15" s="310" t="s">
        <v>220</v>
      </c>
      <c r="AM15" s="326" t="s">
        <v>221</v>
      </c>
      <c r="AN15" s="317">
        <v>5</v>
      </c>
      <c r="AO15" s="317">
        <v>0</v>
      </c>
      <c r="AP15" s="317">
        <v>0</v>
      </c>
      <c r="AQ15" s="317">
        <v>0</v>
      </c>
      <c r="AR15" s="317">
        <v>0</v>
      </c>
      <c r="AS15" s="304">
        <f t="shared" si="0"/>
        <v>0</v>
      </c>
      <c r="AT15" s="811"/>
      <c r="AU15" s="811"/>
      <c r="AV15" s="858"/>
      <c r="AW15" s="327">
        <v>1.8026225625981298E-3</v>
      </c>
      <c r="AX15" s="785"/>
      <c r="AY15" s="876"/>
      <c r="AZ15" s="775"/>
      <c r="BA15" s="775"/>
      <c r="BB15" s="775"/>
      <c r="BC15" s="951"/>
      <c r="BD15" s="951"/>
      <c r="BE15" s="775"/>
      <c r="BF15" s="955"/>
      <c r="BG15" s="877"/>
      <c r="BH15" s="877"/>
      <c r="BI15" s="877"/>
      <c r="BJ15" s="775"/>
      <c r="BK15" s="775"/>
      <c r="BL15" s="877"/>
      <c r="BM15" s="877"/>
      <c r="BN15" s="876"/>
      <c r="BO15" s="1036"/>
      <c r="BP15" s="877"/>
      <c r="BQ15" s="310" t="s">
        <v>222</v>
      </c>
      <c r="BR15" s="753"/>
      <c r="BS15" s="753"/>
      <c r="BT15" s="755"/>
      <c r="BU15" s="294"/>
      <c r="BV15" s="34"/>
      <c r="BW15" s="870"/>
      <c r="BX15" s="34"/>
    </row>
    <row r="16" spans="1:76" ht="155.25" customHeight="1">
      <c r="A16" s="951"/>
      <c r="B16" s="951"/>
      <c r="C16" s="958"/>
      <c r="D16" s="983"/>
      <c r="E16" s="882"/>
      <c r="F16" s="946"/>
      <c r="G16" s="946"/>
      <c r="H16" s="882"/>
      <c r="I16" s="946"/>
      <c r="J16" s="882"/>
      <c r="K16" s="882"/>
      <c r="L16" s="882"/>
      <c r="M16" s="882"/>
      <c r="N16" s="958"/>
      <c r="O16" s="939"/>
      <c r="P16" s="885"/>
      <c r="Q16" s="943"/>
      <c r="R16" s="900"/>
      <c r="S16" s="775"/>
      <c r="T16" s="775"/>
      <c r="U16" s="877"/>
      <c r="V16" s="902"/>
      <c r="W16" s="903"/>
      <c r="X16" s="849"/>
      <c r="Y16" s="896"/>
      <c r="Z16" s="849"/>
      <c r="AA16" s="849"/>
      <c r="AB16" s="849"/>
      <c r="AC16" s="849"/>
      <c r="AD16" s="849"/>
      <c r="AE16" s="931"/>
      <c r="AF16" s="933"/>
      <c r="AG16" s="934"/>
      <c r="AH16" s="879"/>
      <c r="AI16" s="819"/>
      <c r="AJ16" s="991"/>
      <c r="AK16" s="819"/>
      <c r="AL16" s="310" t="s">
        <v>223</v>
      </c>
      <c r="AM16" s="326" t="s">
        <v>224</v>
      </c>
      <c r="AN16" s="317">
        <v>5</v>
      </c>
      <c r="AO16" s="317">
        <v>0</v>
      </c>
      <c r="AP16" s="317">
        <v>0</v>
      </c>
      <c r="AQ16" s="317">
        <v>0</v>
      </c>
      <c r="AR16" s="317">
        <v>0</v>
      </c>
      <c r="AS16" s="304">
        <f t="shared" si="0"/>
        <v>0</v>
      </c>
      <c r="AT16" s="811"/>
      <c r="AU16" s="811"/>
      <c r="AV16" s="858"/>
      <c r="AW16" s="311">
        <v>0.29145927634724444</v>
      </c>
      <c r="AX16" s="785"/>
      <c r="AY16" s="876"/>
      <c r="AZ16" s="775"/>
      <c r="BA16" s="775"/>
      <c r="BB16" s="775"/>
      <c r="BC16" s="951"/>
      <c r="BD16" s="951"/>
      <c r="BE16" s="775"/>
      <c r="BF16" s="955"/>
      <c r="BG16" s="877"/>
      <c r="BH16" s="877"/>
      <c r="BI16" s="877"/>
      <c r="BJ16" s="775"/>
      <c r="BK16" s="775"/>
      <c r="BL16" s="877"/>
      <c r="BM16" s="877"/>
      <c r="BN16" s="876"/>
      <c r="BO16" s="1036"/>
      <c r="BP16" s="816"/>
      <c r="BQ16" s="310" t="s">
        <v>225</v>
      </c>
      <c r="BR16" s="753"/>
      <c r="BS16" s="753"/>
      <c r="BT16" s="755"/>
      <c r="BU16" s="294"/>
      <c r="BV16" s="34"/>
      <c r="BW16" s="870"/>
      <c r="BX16" s="34"/>
    </row>
    <row r="17" spans="1:76" ht="155.25" customHeight="1">
      <c r="A17" s="951"/>
      <c r="B17" s="951"/>
      <c r="C17" s="958"/>
      <c r="D17" s="983"/>
      <c r="E17" s="882"/>
      <c r="F17" s="946"/>
      <c r="G17" s="946"/>
      <c r="H17" s="882"/>
      <c r="I17" s="946"/>
      <c r="J17" s="882"/>
      <c r="K17" s="882"/>
      <c r="L17" s="882"/>
      <c r="M17" s="882"/>
      <c r="N17" s="958"/>
      <c r="O17" s="939"/>
      <c r="P17" s="885"/>
      <c r="Q17" s="943"/>
      <c r="R17" s="900"/>
      <c r="S17" s="775"/>
      <c r="T17" s="775"/>
      <c r="U17" s="877"/>
      <c r="V17" s="902"/>
      <c r="W17" s="903"/>
      <c r="X17" s="849"/>
      <c r="Y17" s="896"/>
      <c r="Z17" s="849"/>
      <c r="AA17" s="849"/>
      <c r="AB17" s="849"/>
      <c r="AC17" s="849"/>
      <c r="AD17" s="849"/>
      <c r="AE17" s="931"/>
      <c r="AF17" s="933"/>
      <c r="AG17" s="934"/>
      <c r="AH17" s="879"/>
      <c r="AI17" s="819"/>
      <c r="AJ17" s="991"/>
      <c r="AK17" s="819"/>
      <c r="AL17" s="310" t="s">
        <v>226</v>
      </c>
      <c r="AM17" s="317" t="s">
        <v>227</v>
      </c>
      <c r="AN17" s="317">
        <v>5</v>
      </c>
      <c r="AO17" s="317">
        <v>0</v>
      </c>
      <c r="AP17" s="317">
        <v>0</v>
      </c>
      <c r="AQ17" s="317">
        <v>0</v>
      </c>
      <c r="AR17" s="317">
        <v>0</v>
      </c>
      <c r="AS17" s="304">
        <f t="shared" si="0"/>
        <v>0</v>
      </c>
      <c r="AT17" s="811"/>
      <c r="AU17" s="811"/>
      <c r="AV17" s="858"/>
      <c r="AW17" s="311">
        <v>2.0605876436208672E-2</v>
      </c>
      <c r="AX17" s="785"/>
      <c r="AY17" s="876"/>
      <c r="AZ17" s="775"/>
      <c r="BA17" s="775"/>
      <c r="BB17" s="775"/>
      <c r="BC17" s="951"/>
      <c r="BD17" s="951"/>
      <c r="BE17" s="775"/>
      <c r="BF17" s="955"/>
      <c r="BG17" s="877"/>
      <c r="BH17" s="877"/>
      <c r="BI17" s="877"/>
      <c r="BJ17" s="775"/>
      <c r="BK17" s="775"/>
      <c r="BL17" s="877"/>
      <c r="BM17" s="877"/>
      <c r="BN17" s="876"/>
      <c r="BO17" s="1036"/>
      <c r="BP17" s="815" t="s">
        <v>228</v>
      </c>
      <c r="BQ17" s="310" t="s">
        <v>229</v>
      </c>
      <c r="BR17" s="753"/>
      <c r="BS17" s="753"/>
      <c r="BT17" s="755"/>
      <c r="BU17" s="294"/>
      <c r="BV17" s="34"/>
      <c r="BW17" s="870"/>
      <c r="BX17" s="34"/>
    </row>
    <row r="18" spans="1:76" ht="155.25" customHeight="1">
      <c r="A18" s="951"/>
      <c r="B18" s="951"/>
      <c r="C18" s="958"/>
      <c r="D18" s="983"/>
      <c r="E18" s="882"/>
      <c r="F18" s="946"/>
      <c r="G18" s="946"/>
      <c r="H18" s="882"/>
      <c r="I18" s="946"/>
      <c r="J18" s="882"/>
      <c r="K18" s="882"/>
      <c r="L18" s="882"/>
      <c r="M18" s="882"/>
      <c r="N18" s="958"/>
      <c r="O18" s="939"/>
      <c r="P18" s="885"/>
      <c r="Q18" s="943"/>
      <c r="R18" s="900"/>
      <c r="S18" s="775"/>
      <c r="T18" s="775"/>
      <c r="U18" s="877"/>
      <c r="V18" s="902"/>
      <c r="W18" s="903"/>
      <c r="X18" s="849"/>
      <c r="Y18" s="896"/>
      <c r="Z18" s="849"/>
      <c r="AA18" s="849"/>
      <c r="AB18" s="849"/>
      <c r="AC18" s="849"/>
      <c r="AD18" s="849"/>
      <c r="AE18" s="931"/>
      <c r="AF18" s="933"/>
      <c r="AG18" s="934"/>
      <c r="AH18" s="879"/>
      <c r="AI18" s="819"/>
      <c r="AJ18" s="991"/>
      <c r="AK18" s="819"/>
      <c r="AL18" s="310" t="s">
        <v>230</v>
      </c>
      <c r="AM18" s="317" t="s">
        <v>231</v>
      </c>
      <c r="AN18" s="317">
        <v>5</v>
      </c>
      <c r="AO18" s="317">
        <v>0</v>
      </c>
      <c r="AP18" s="317">
        <v>0</v>
      </c>
      <c r="AQ18" s="317">
        <v>0</v>
      </c>
      <c r="AR18" s="317">
        <v>0</v>
      </c>
      <c r="AS18" s="304">
        <f t="shared" si="0"/>
        <v>0</v>
      </c>
      <c r="AT18" s="811"/>
      <c r="AU18" s="811"/>
      <c r="AV18" s="858"/>
      <c r="AW18" s="311">
        <v>9.6418248441014445E-2</v>
      </c>
      <c r="AX18" s="785"/>
      <c r="AY18" s="876"/>
      <c r="AZ18" s="775"/>
      <c r="BA18" s="775"/>
      <c r="BB18" s="775"/>
      <c r="BC18" s="951"/>
      <c r="BD18" s="951"/>
      <c r="BE18" s="775"/>
      <c r="BF18" s="955"/>
      <c r="BG18" s="877"/>
      <c r="BH18" s="877"/>
      <c r="BI18" s="877"/>
      <c r="BJ18" s="775"/>
      <c r="BK18" s="775"/>
      <c r="BL18" s="877"/>
      <c r="BM18" s="877"/>
      <c r="BN18" s="876"/>
      <c r="BO18" s="1036"/>
      <c r="BP18" s="877"/>
      <c r="BQ18" s="310" t="s">
        <v>232</v>
      </c>
      <c r="BR18" s="753"/>
      <c r="BS18" s="753"/>
      <c r="BT18" s="755"/>
      <c r="BU18" s="294"/>
      <c r="BV18" s="34"/>
      <c r="BW18" s="870"/>
      <c r="BX18" s="34"/>
    </row>
    <row r="19" spans="1:76" ht="155.25" customHeight="1">
      <c r="A19" s="951"/>
      <c r="B19" s="951"/>
      <c r="C19" s="958"/>
      <c r="D19" s="983"/>
      <c r="E19" s="882"/>
      <c r="F19" s="946"/>
      <c r="G19" s="946"/>
      <c r="H19" s="882"/>
      <c r="I19" s="946"/>
      <c r="J19" s="882"/>
      <c r="K19" s="882"/>
      <c r="L19" s="882"/>
      <c r="M19" s="882"/>
      <c r="N19" s="958"/>
      <c r="O19" s="939"/>
      <c r="P19" s="885"/>
      <c r="Q19" s="943"/>
      <c r="R19" s="900"/>
      <c r="S19" s="775"/>
      <c r="T19" s="775"/>
      <c r="U19" s="877"/>
      <c r="V19" s="902"/>
      <c r="W19" s="903"/>
      <c r="X19" s="849"/>
      <c r="Y19" s="896"/>
      <c r="Z19" s="849"/>
      <c r="AA19" s="849"/>
      <c r="AB19" s="849"/>
      <c r="AC19" s="849"/>
      <c r="AD19" s="849"/>
      <c r="AE19" s="931"/>
      <c r="AF19" s="933"/>
      <c r="AG19" s="934"/>
      <c r="AH19" s="879"/>
      <c r="AI19" s="819"/>
      <c r="AJ19" s="991"/>
      <c r="AK19" s="819"/>
      <c r="AL19" s="328" t="s">
        <v>233</v>
      </c>
      <c r="AM19" s="317" t="s">
        <v>234</v>
      </c>
      <c r="AN19" s="317">
        <v>5</v>
      </c>
      <c r="AO19" s="317">
        <v>0</v>
      </c>
      <c r="AP19" s="317">
        <v>0</v>
      </c>
      <c r="AQ19" s="317">
        <v>0</v>
      </c>
      <c r="AR19" s="317">
        <v>0</v>
      </c>
      <c r="AS19" s="304">
        <f t="shared" si="0"/>
        <v>0</v>
      </c>
      <c r="AT19" s="811"/>
      <c r="AU19" s="811"/>
      <c r="AV19" s="858"/>
      <c r="AW19" s="311">
        <v>6.0039268906557529E-3</v>
      </c>
      <c r="AX19" s="785"/>
      <c r="AY19" s="876"/>
      <c r="AZ19" s="775"/>
      <c r="BA19" s="775"/>
      <c r="BB19" s="775"/>
      <c r="BC19" s="951"/>
      <c r="BD19" s="951"/>
      <c r="BE19" s="775"/>
      <c r="BF19" s="955"/>
      <c r="BG19" s="877"/>
      <c r="BH19" s="877"/>
      <c r="BI19" s="877"/>
      <c r="BJ19" s="775"/>
      <c r="BK19" s="775"/>
      <c r="BL19" s="877"/>
      <c r="BM19" s="877"/>
      <c r="BN19" s="876"/>
      <c r="BO19" s="1036"/>
      <c r="BP19" s="877"/>
      <c r="BQ19" s="310" t="s">
        <v>235</v>
      </c>
      <c r="BR19" s="753"/>
      <c r="BS19" s="753"/>
      <c r="BT19" s="755"/>
      <c r="BU19" s="294"/>
      <c r="BV19" s="34"/>
      <c r="BW19" s="870"/>
      <c r="BX19" s="34"/>
    </row>
    <row r="20" spans="1:76" ht="155.25" customHeight="1">
      <c r="A20" s="951"/>
      <c r="B20" s="951"/>
      <c r="C20" s="958"/>
      <c r="D20" s="983"/>
      <c r="E20" s="882"/>
      <c r="F20" s="946"/>
      <c r="G20" s="946"/>
      <c r="H20" s="882"/>
      <c r="I20" s="946"/>
      <c r="J20" s="882"/>
      <c r="K20" s="882"/>
      <c r="L20" s="882"/>
      <c r="M20" s="882"/>
      <c r="N20" s="958"/>
      <c r="O20" s="939"/>
      <c r="P20" s="885"/>
      <c r="Q20" s="943"/>
      <c r="R20" s="900"/>
      <c r="S20" s="775"/>
      <c r="T20" s="775"/>
      <c r="U20" s="877"/>
      <c r="V20" s="902"/>
      <c r="W20" s="903"/>
      <c r="X20" s="849"/>
      <c r="Y20" s="896"/>
      <c r="Z20" s="849"/>
      <c r="AA20" s="849"/>
      <c r="AB20" s="849"/>
      <c r="AC20" s="849"/>
      <c r="AD20" s="849"/>
      <c r="AE20" s="931"/>
      <c r="AF20" s="933"/>
      <c r="AG20" s="934"/>
      <c r="AH20" s="879"/>
      <c r="AI20" s="819"/>
      <c r="AJ20" s="991"/>
      <c r="AK20" s="819"/>
      <c r="AL20" s="329" t="s">
        <v>236</v>
      </c>
      <c r="AM20" s="317" t="s">
        <v>237</v>
      </c>
      <c r="AN20" s="317">
        <v>5</v>
      </c>
      <c r="AO20" s="317">
        <v>0</v>
      </c>
      <c r="AP20" s="317">
        <v>0</v>
      </c>
      <c r="AQ20" s="317">
        <v>0</v>
      </c>
      <c r="AR20" s="317">
        <v>0</v>
      </c>
      <c r="AS20" s="304">
        <f>AO20+AP20+AQ20+AR20</f>
        <v>0</v>
      </c>
      <c r="AT20" s="811"/>
      <c r="AU20" s="811"/>
      <c r="AV20" s="858"/>
      <c r="AW20" s="327">
        <v>1.17962432338789E-3</v>
      </c>
      <c r="AX20" s="785"/>
      <c r="AY20" s="876"/>
      <c r="AZ20" s="775"/>
      <c r="BA20" s="775"/>
      <c r="BB20" s="775"/>
      <c r="BC20" s="951"/>
      <c r="BD20" s="951"/>
      <c r="BE20" s="775"/>
      <c r="BF20" s="955"/>
      <c r="BG20" s="877"/>
      <c r="BH20" s="877"/>
      <c r="BI20" s="877"/>
      <c r="BJ20" s="775"/>
      <c r="BK20" s="775"/>
      <c r="BL20" s="877"/>
      <c r="BM20" s="877"/>
      <c r="BN20" s="876"/>
      <c r="BO20" s="1036"/>
      <c r="BP20" s="816"/>
      <c r="BQ20" s="310" t="s">
        <v>238</v>
      </c>
      <c r="BR20" s="753"/>
      <c r="BS20" s="753"/>
      <c r="BT20" s="755"/>
      <c r="BU20" s="294"/>
      <c r="BV20" s="34"/>
      <c r="BW20" s="870"/>
      <c r="BX20" s="34"/>
    </row>
    <row r="21" spans="1:76" ht="155.25" customHeight="1">
      <c r="A21" s="951"/>
      <c r="B21" s="951"/>
      <c r="C21" s="958"/>
      <c r="D21" s="983"/>
      <c r="E21" s="882"/>
      <c r="F21" s="946"/>
      <c r="G21" s="946"/>
      <c r="H21" s="882"/>
      <c r="I21" s="946"/>
      <c r="J21" s="882"/>
      <c r="K21" s="882"/>
      <c r="L21" s="882"/>
      <c r="M21" s="882"/>
      <c r="N21" s="958"/>
      <c r="O21" s="939"/>
      <c r="P21" s="885"/>
      <c r="Q21" s="943"/>
      <c r="R21" s="900"/>
      <c r="S21" s="775"/>
      <c r="T21" s="775"/>
      <c r="U21" s="877"/>
      <c r="V21" s="902"/>
      <c r="W21" s="903"/>
      <c r="X21" s="849"/>
      <c r="Y21" s="896"/>
      <c r="Z21" s="849"/>
      <c r="AA21" s="849"/>
      <c r="AB21" s="849"/>
      <c r="AC21" s="849"/>
      <c r="AD21" s="849"/>
      <c r="AE21" s="931"/>
      <c r="AF21" s="933"/>
      <c r="AG21" s="934"/>
      <c r="AH21" s="879"/>
      <c r="AI21" s="819"/>
      <c r="AJ21" s="991"/>
      <c r="AK21" s="819"/>
      <c r="AL21" s="328" t="s">
        <v>239</v>
      </c>
      <c r="AM21" s="295" t="s">
        <v>240</v>
      </c>
      <c r="AN21" s="317">
        <v>1</v>
      </c>
      <c r="AO21" s="317">
        <v>0</v>
      </c>
      <c r="AP21" s="317">
        <v>0</v>
      </c>
      <c r="AQ21" s="317">
        <v>0</v>
      </c>
      <c r="AR21" s="317">
        <v>0</v>
      </c>
      <c r="AS21" s="304">
        <f>(AO21+AP21+AQ21+AR21)/AN21</f>
        <v>0</v>
      </c>
      <c r="AT21" s="811"/>
      <c r="AU21" s="811"/>
      <c r="AV21" s="858"/>
      <c r="AW21" s="311">
        <v>4.4858025951831089E-2</v>
      </c>
      <c r="AX21" s="785"/>
      <c r="AY21" s="876"/>
      <c r="AZ21" s="775"/>
      <c r="BA21" s="775"/>
      <c r="BB21" s="775"/>
      <c r="BC21" s="951"/>
      <c r="BD21" s="951"/>
      <c r="BE21" s="775"/>
      <c r="BF21" s="955"/>
      <c r="BG21" s="877"/>
      <c r="BH21" s="877"/>
      <c r="BI21" s="877"/>
      <c r="BJ21" s="775"/>
      <c r="BK21" s="775"/>
      <c r="BL21" s="877"/>
      <c r="BM21" s="877"/>
      <c r="BN21" s="876"/>
      <c r="BO21" s="1036"/>
      <c r="BP21" s="815" t="s">
        <v>241</v>
      </c>
      <c r="BQ21" s="310" t="s">
        <v>242</v>
      </c>
      <c r="BR21" s="753"/>
      <c r="BS21" s="753"/>
      <c r="BT21" s="755"/>
      <c r="BU21" s="294"/>
      <c r="BV21" s="34"/>
      <c r="BW21" s="870"/>
      <c r="BX21" s="34"/>
    </row>
    <row r="22" spans="1:76" ht="155.25" customHeight="1">
      <c r="A22" s="951"/>
      <c r="B22" s="951"/>
      <c r="C22" s="958"/>
      <c r="D22" s="983"/>
      <c r="E22" s="882"/>
      <c r="F22" s="946"/>
      <c r="G22" s="946"/>
      <c r="H22" s="882"/>
      <c r="I22" s="946"/>
      <c r="J22" s="882"/>
      <c r="K22" s="882"/>
      <c r="L22" s="882"/>
      <c r="M22" s="882"/>
      <c r="N22" s="958"/>
      <c r="O22" s="939"/>
      <c r="P22" s="885"/>
      <c r="Q22" s="943"/>
      <c r="R22" s="900"/>
      <c r="S22" s="775"/>
      <c r="T22" s="775"/>
      <c r="U22" s="877"/>
      <c r="V22" s="902"/>
      <c r="W22" s="903"/>
      <c r="X22" s="849"/>
      <c r="Y22" s="896"/>
      <c r="Z22" s="849"/>
      <c r="AA22" s="849"/>
      <c r="AB22" s="849"/>
      <c r="AC22" s="849"/>
      <c r="AD22" s="849"/>
      <c r="AE22" s="932"/>
      <c r="AF22" s="917"/>
      <c r="AG22" s="919"/>
      <c r="AH22" s="880"/>
      <c r="AI22" s="820"/>
      <c r="AJ22" s="992"/>
      <c r="AK22" s="820"/>
      <c r="AL22" s="310" t="s">
        <v>243</v>
      </c>
      <c r="AM22" s="295" t="s">
        <v>244</v>
      </c>
      <c r="AN22" s="317">
        <v>1</v>
      </c>
      <c r="AO22" s="317">
        <v>0</v>
      </c>
      <c r="AP22" s="317">
        <v>0</v>
      </c>
      <c r="AQ22" s="317">
        <v>0</v>
      </c>
      <c r="AR22" s="317">
        <v>0</v>
      </c>
      <c r="AS22" s="304">
        <f>(AO22+AP22+AQ22+AR22)/AN22</f>
        <v>0</v>
      </c>
      <c r="AT22" s="812"/>
      <c r="AU22" s="812"/>
      <c r="AV22" s="859"/>
      <c r="AW22" s="327">
        <v>2.7863698338172717E-3</v>
      </c>
      <c r="AX22" s="786"/>
      <c r="AY22" s="875"/>
      <c r="AZ22" s="776"/>
      <c r="BA22" s="776"/>
      <c r="BB22" s="776"/>
      <c r="BC22" s="951"/>
      <c r="BD22" s="951"/>
      <c r="BE22" s="776"/>
      <c r="BF22" s="956"/>
      <c r="BG22" s="816"/>
      <c r="BH22" s="816"/>
      <c r="BI22" s="816"/>
      <c r="BJ22" s="776"/>
      <c r="BK22" s="776"/>
      <c r="BL22" s="816"/>
      <c r="BM22" s="816"/>
      <c r="BN22" s="875"/>
      <c r="BO22" s="1037"/>
      <c r="BP22" s="816"/>
      <c r="BQ22" s="310" t="s">
        <v>245</v>
      </c>
      <c r="BR22" s="753"/>
      <c r="BS22" s="753"/>
      <c r="BT22" s="755"/>
      <c r="BU22" s="294"/>
      <c r="BV22" s="34"/>
      <c r="BW22" s="870"/>
      <c r="BX22" s="34"/>
    </row>
    <row r="23" spans="1:76" ht="76.5" customHeight="1">
      <c r="A23" s="295"/>
      <c r="B23" s="951"/>
      <c r="C23" s="958"/>
      <c r="D23" s="983"/>
      <c r="E23" s="882"/>
      <c r="F23" s="946"/>
      <c r="G23" s="946"/>
      <c r="H23" s="882"/>
      <c r="I23" s="946"/>
      <c r="J23" s="882"/>
      <c r="K23" s="882"/>
      <c r="L23" s="882"/>
      <c r="M23" s="882"/>
      <c r="N23" s="958"/>
      <c r="O23" s="939"/>
      <c r="P23" s="885"/>
      <c r="Q23" s="943"/>
      <c r="R23" s="900"/>
      <c r="S23" s="775"/>
      <c r="T23" s="775"/>
      <c r="U23" s="877"/>
      <c r="V23" s="902"/>
      <c r="W23" s="903"/>
      <c r="X23" s="849"/>
      <c r="Y23" s="896"/>
      <c r="Z23" s="849"/>
      <c r="AA23" s="849"/>
      <c r="AB23" s="849"/>
      <c r="AC23" s="849"/>
      <c r="AD23" s="849"/>
      <c r="AE23" s="439"/>
      <c r="AF23" s="441"/>
      <c r="AG23" s="442"/>
      <c r="AH23" s="405"/>
      <c r="AI23" s="854" t="s">
        <v>246</v>
      </c>
      <c r="AJ23" s="855"/>
      <c r="AK23" s="855"/>
      <c r="AL23" s="855"/>
      <c r="AM23" s="855"/>
      <c r="AN23" s="855"/>
      <c r="AO23" s="855"/>
      <c r="AP23" s="855"/>
      <c r="AQ23" s="855"/>
      <c r="AR23" s="856"/>
      <c r="AS23" s="601">
        <f>AVERAGE(AS13:AS22)</f>
        <v>0</v>
      </c>
      <c r="AT23" s="317"/>
      <c r="AU23" s="317"/>
      <c r="AV23" s="317"/>
      <c r="AW23" s="327"/>
      <c r="AX23" s="427"/>
      <c r="AY23" s="401"/>
      <c r="AZ23" s="391"/>
      <c r="BA23" s="391"/>
      <c r="BB23" s="391"/>
      <c r="BC23" s="951"/>
      <c r="BD23" s="951"/>
      <c r="BE23" s="391"/>
      <c r="BF23" s="444"/>
      <c r="BG23" s="402"/>
      <c r="BH23" s="402"/>
      <c r="BI23" s="402"/>
      <c r="BJ23" s="391"/>
      <c r="BK23" s="391"/>
      <c r="BL23" s="402"/>
      <c r="BM23" s="402"/>
      <c r="BN23" s="401"/>
      <c r="BO23" s="455"/>
      <c r="BP23" s="402"/>
      <c r="BQ23" s="310"/>
      <c r="BR23" s="753"/>
      <c r="BS23" s="753"/>
      <c r="BT23" s="755"/>
      <c r="BU23" s="294"/>
      <c r="BV23" s="34"/>
      <c r="BW23" s="870"/>
      <c r="BX23" s="34"/>
    </row>
    <row r="24" spans="1:76" ht="129.75" customHeight="1">
      <c r="A24" s="915" t="s">
        <v>149</v>
      </c>
      <c r="B24" s="951"/>
      <c r="C24" s="958"/>
      <c r="D24" s="983"/>
      <c r="E24" s="882"/>
      <c r="F24" s="946"/>
      <c r="G24" s="946"/>
      <c r="H24" s="882"/>
      <c r="I24" s="946"/>
      <c r="J24" s="882"/>
      <c r="K24" s="882"/>
      <c r="L24" s="882"/>
      <c r="M24" s="882"/>
      <c r="N24" s="958"/>
      <c r="O24" s="939"/>
      <c r="P24" s="885"/>
      <c r="Q24" s="943"/>
      <c r="R24" s="900"/>
      <c r="S24" s="775"/>
      <c r="T24" s="775"/>
      <c r="U24" s="877"/>
      <c r="V24" s="902"/>
      <c r="W24" s="903"/>
      <c r="X24" s="849"/>
      <c r="Y24" s="896"/>
      <c r="Z24" s="849"/>
      <c r="AA24" s="849"/>
      <c r="AB24" s="849"/>
      <c r="AC24" s="849"/>
      <c r="AD24" s="849"/>
      <c r="AE24" s="930" t="s">
        <v>163</v>
      </c>
      <c r="AF24" s="916" t="s">
        <v>164</v>
      </c>
      <c r="AG24" s="918" t="s">
        <v>165</v>
      </c>
      <c r="AH24" s="878" t="s">
        <v>166</v>
      </c>
      <c r="AI24" s="818" t="s">
        <v>247</v>
      </c>
      <c r="AJ24" s="990">
        <v>2021002130267</v>
      </c>
      <c r="AK24" s="818" t="s">
        <v>248</v>
      </c>
      <c r="AL24" s="310" t="s">
        <v>249</v>
      </c>
      <c r="AM24" s="295" t="s">
        <v>250</v>
      </c>
      <c r="AN24" s="317">
        <v>1</v>
      </c>
      <c r="AO24" s="317">
        <v>0</v>
      </c>
      <c r="AP24" s="317">
        <v>1</v>
      </c>
      <c r="AQ24" s="317">
        <v>0</v>
      </c>
      <c r="AR24" s="317">
        <v>0</v>
      </c>
      <c r="AS24" s="304">
        <f t="shared" ref="AS24:AS33" si="1">(AO24+AP24+AQ24+AR24)/AN24</f>
        <v>1</v>
      </c>
      <c r="AT24" s="810">
        <v>0</v>
      </c>
      <c r="AU24" s="810">
        <v>0</v>
      </c>
      <c r="AV24" s="857">
        <v>0</v>
      </c>
      <c r="AW24" s="311">
        <v>0.14778082660090774</v>
      </c>
      <c r="AX24" s="784">
        <v>44957</v>
      </c>
      <c r="AY24" s="874">
        <v>45107</v>
      </c>
      <c r="AZ24" s="774">
        <v>150</v>
      </c>
      <c r="BA24" s="774">
        <v>340</v>
      </c>
      <c r="BB24" s="774">
        <v>340</v>
      </c>
      <c r="BC24" s="951"/>
      <c r="BD24" s="951"/>
      <c r="BE24" s="774" t="s">
        <v>210</v>
      </c>
      <c r="BF24" s="954">
        <v>1221881311</v>
      </c>
      <c r="BG24" s="774" t="s">
        <v>211</v>
      </c>
      <c r="BH24" s="815" t="s">
        <v>251</v>
      </c>
      <c r="BI24" s="815" t="s">
        <v>252</v>
      </c>
      <c r="BJ24" s="774" t="s">
        <v>177</v>
      </c>
      <c r="BK24" s="774" t="s">
        <v>178</v>
      </c>
      <c r="BL24" s="815" t="s">
        <v>179</v>
      </c>
      <c r="BM24" s="815" t="s">
        <v>211</v>
      </c>
      <c r="BN24" s="874">
        <v>44957</v>
      </c>
      <c r="BO24" s="925"/>
      <c r="BP24" s="815" t="s">
        <v>253</v>
      </c>
      <c r="BQ24" s="310" t="s">
        <v>254</v>
      </c>
      <c r="BR24" s="753"/>
      <c r="BS24" s="753"/>
      <c r="BT24" s="755"/>
      <c r="BU24" s="294"/>
      <c r="BV24" s="34"/>
      <c r="BW24" s="870"/>
      <c r="BX24" s="34"/>
    </row>
    <row r="25" spans="1:76" ht="129.75" customHeight="1">
      <c r="A25" s="915"/>
      <c r="B25" s="951"/>
      <c r="C25" s="958"/>
      <c r="D25" s="983"/>
      <c r="E25" s="882"/>
      <c r="F25" s="946"/>
      <c r="G25" s="946"/>
      <c r="H25" s="882"/>
      <c r="I25" s="946"/>
      <c r="J25" s="882"/>
      <c r="K25" s="882"/>
      <c r="L25" s="882"/>
      <c r="M25" s="882"/>
      <c r="N25" s="958"/>
      <c r="O25" s="939"/>
      <c r="P25" s="885"/>
      <c r="Q25" s="943"/>
      <c r="R25" s="900"/>
      <c r="S25" s="775"/>
      <c r="T25" s="775"/>
      <c r="U25" s="877"/>
      <c r="V25" s="902"/>
      <c r="W25" s="903"/>
      <c r="X25" s="849"/>
      <c r="Y25" s="896"/>
      <c r="Z25" s="849"/>
      <c r="AA25" s="849"/>
      <c r="AB25" s="849"/>
      <c r="AC25" s="849"/>
      <c r="AD25" s="849"/>
      <c r="AE25" s="931"/>
      <c r="AF25" s="933"/>
      <c r="AG25" s="934"/>
      <c r="AH25" s="879"/>
      <c r="AI25" s="819"/>
      <c r="AJ25" s="991"/>
      <c r="AK25" s="819"/>
      <c r="AL25" s="310" t="s">
        <v>255</v>
      </c>
      <c r="AM25" s="295" t="s">
        <v>256</v>
      </c>
      <c r="AN25" s="317">
        <v>1</v>
      </c>
      <c r="AO25" s="317">
        <v>0</v>
      </c>
      <c r="AP25" s="317">
        <v>1</v>
      </c>
      <c r="AQ25" s="317">
        <v>0</v>
      </c>
      <c r="AR25" s="317">
        <v>0</v>
      </c>
      <c r="AS25" s="304">
        <f t="shared" si="1"/>
        <v>1</v>
      </c>
      <c r="AT25" s="811"/>
      <c r="AU25" s="811"/>
      <c r="AV25" s="858"/>
      <c r="AW25" s="311">
        <v>3.3021527270926172E-2</v>
      </c>
      <c r="AX25" s="785"/>
      <c r="AY25" s="876"/>
      <c r="AZ25" s="775"/>
      <c r="BA25" s="775"/>
      <c r="BB25" s="775"/>
      <c r="BC25" s="951"/>
      <c r="BD25" s="951"/>
      <c r="BE25" s="775"/>
      <c r="BF25" s="955"/>
      <c r="BG25" s="775"/>
      <c r="BH25" s="877"/>
      <c r="BI25" s="877"/>
      <c r="BJ25" s="775"/>
      <c r="BK25" s="775"/>
      <c r="BL25" s="877"/>
      <c r="BM25" s="877"/>
      <c r="BN25" s="876"/>
      <c r="BO25" s="1034"/>
      <c r="BP25" s="816"/>
      <c r="BQ25" s="310" t="s">
        <v>257</v>
      </c>
      <c r="BR25" s="753"/>
      <c r="BS25" s="753"/>
      <c r="BT25" s="755"/>
      <c r="BU25" s="294"/>
      <c r="BV25" s="34"/>
      <c r="BW25" s="870"/>
      <c r="BX25" s="34"/>
    </row>
    <row r="26" spans="1:76" ht="129.75" customHeight="1">
      <c r="A26" s="915"/>
      <c r="B26" s="951"/>
      <c r="C26" s="958"/>
      <c r="D26" s="983"/>
      <c r="E26" s="882"/>
      <c r="F26" s="946"/>
      <c r="G26" s="946"/>
      <c r="H26" s="882"/>
      <c r="I26" s="946"/>
      <c r="J26" s="882"/>
      <c r="K26" s="882"/>
      <c r="L26" s="882"/>
      <c r="M26" s="882"/>
      <c r="N26" s="958"/>
      <c r="O26" s="939"/>
      <c r="P26" s="885"/>
      <c r="Q26" s="943"/>
      <c r="R26" s="900"/>
      <c r="S26" s="775"/>
      <c r="T26" s="775"/>
      <c r="U26" s="877"/>
      <c r="V26" s="902"/>
      <c r="W26" s="903"/>
      <c r="X26" s="849"/>
      <c r="Y26" s="896"/>
      <c r="Z26" s="849"/>
      <c r="AA26" s="849"/>
      <c r="AB26" s="849"/>
      <c r="AC26" s="849"/>
      <c r="AD26" s="849"/>
      <c r="AE26" s="931"/>
      <c r="AF26" s="933"/>
      <c r="AG26" s="934"/>
      <c r="AH26" s="879"/>
      <c r="AI26" s="819"/>
      <c r="AJ26" s="991"/>
      <c r="AK26" s="819"/>
      <c r="AL26" s="310" t="s">
        <v>258</v>
      </c>
      <c r="AM26" s="295" t="s">
        <v>259</v>
      </c>
      <c r="AN26" s="317">
        <v>1</v>
      </c>
      <c r="AO26" s="317">
        <v>0</v>
      </c>
      <c r="AP26" s="317">
        <v>1</v>
      </c>
      <c r="AQ26" s="317">
        <v>0</v>
      </c>
      <c r="AR26" s="317">
        <v>0</v>
      </c>
      <c r="AS26" s="304">
        <f t="shared" si="1"/>
        <v>1</v>
      </c>
      <c r="AT26" s="811"/>
      <c r="AU26" s="811"/>
      <c r="AV26" s="858"/>
      <c r="AW26" s="311">
        <v>7.034580142649044E-2</v>
      </c>
      <c r="AX26" s="785"/>
      <c r="AY26" s="876"/>
      <c r="AZ26" s="775"/>
      <c r="BA26" s="775"/>
      <c r="BB26" s="775"/>
      <c r="BC26" s="951"/>
      <c r="BD26" s="951"/>
      <c r="BE26" s="775"/>
      <c r="BF26" s="955"/>
      <c r="BG26" s="775"/>
      <c r="BH26" s="877"/>
      <c r="BI26" s="877"/>
      <c r="BJ26" s="775"/>
      <c r="BK26" s="775"/>
      <c r="BL26" s="877"/>
      <c r="BM26" s="877"/>
      <c r="BN26" s="876"/>
      <c r="BO26" s="1034"/>
      <c r="BP26" s="815" t="s">
        <v>260</v>
      </c>
      <c r="BQ26" s="310" t="s">
        <v>261</v>
      </c>
      <c r="BR26" s="753"/>
      <c r="BS26" s="753"/>
      <c r="BT26" s="755"/>
      <c r="BU26" s="294"/>
      <c r="BV26" s="34"/>
      <c r="BW26" s="870"/>
      <c r="BX26" s="34"/>
    </row>
    <row r="27" spans="1:76" ht="129.75" customHeight="1">
      <c r="A27" s="915"/>
      <c r="B27" s="951"/>
      <c r="C27" s="958"/>
      <c r="D27" s="983"/>
      <c r="E27" s="882"/>
      <c r="F27" s="946"/>
      <c r="G27" s="946"/>
      <c r="H27" s="882"/>
      <c r="I27" s="946"/>
      <c r="J27" s="882"/>
      <c r="K27" s="882"/>
      <c r="L27" s="882"/>
      <c r="M27" s="882"/>
      <c r="N27" s="958"/>
      <c r="O27" s="939"/>
      <c r="P27" s="885"/>
      <c r="Q27" s="943"/>
      <c r="R27" s="900"/>
      <c r="S27" s="775"/>
      <c r="T27" s="775"/>
      <c r="U27" s="877"/>
      <c r="V27" s="902"/>
      <c r="W27" s="903"/>
      <c r="X27" s="849"/>
      <c r="Y27" s="896"/>
      <c r="Z27" s="849"/>
      <c r="AA27" s="849"/>
      <c r="AB27" s="849"/>
      <c r="AC27" s="849"/>
      <c r="AD27" s="849"/>
      <c r="AE27" s="931"/>
      <c r="AF27" s="933"/>
      <c r="AG27" s="934"/>
      <c r="AH27" s="879"/>
      <c r="AI27" s="819"/>
      <c r="AJ27" s="991"/>
      <c r="AK27" s="819"/>
      <c r="AL27" s="310" t="s">
        <v>262</v>
      </c>
      <c r="AM27" s="295" t="s">
        <v>224</v>
      </c>
      <c r="AN27" s="317">
        <v>1</v>
      </c>
      <c r="AO27" s="317">
        <v>0</v>
      </c>
      <c r="AP27" s="317">
        <v>0.89</v>
      </c>
      <c r="AQ27" s="317">
        <v>0</v>
      </c>
      <c r="AR27" s="317">
        <v>0</v>
      </c>
      <c r="AS27" s="304">
        <f t="shared" si="1"/>
        <v>0.89</v>
      </c>
      <c r="AT27" s="811"/>
      <c r="AU27" s="811"/>
      <c r="AV27" s="858"/>
      <c r="AW27" s="311">
        <v>0.58138958193901824</v>
      </c>
      <c r="AX27" s="785"/>
      <c r="AY27" s="876"/>
      <c r="AZ27" s="775"/>
      <c r="BA27" s="775"/>
      <c r="BB27" s="775"/>
      <c r="BC27" s="951"/>
      <c r="BD27" s="951"/>
      <c r="BE27" s="775"/>
      <c r="BF27" s="955"/>
      <c r="BG27" s="775"/>
      <c r="BH27" s="877"/>
      <c r="BI27" s="877"/>
      <c r="BJ27" s="775"/>
      <c r="BK27" s="775"/>
      <c r="BL27" s="877"/>
      <c r="BM27" s="877"/>
      <c r="BN27" s="876"/>
      <c r="BO27" s="1034"/>
      <c r="BP27" s="816"/>
      <c r="BQ27" s="310" t="s">
        <v>263</v>
      </c>
      <c r="BR27" s="753"/>
      <c r="BS27" s="753"/>
      <c r="BT27" s="755"/>
      <c r="BU27" s="294"/>
      <c r="BV27" s="34"/>
      <c r="BW27" s="870"/>
      <c r="BX27" s="34"/>
    </row>
    <row r="28" spans="1:76" ht="129.75" customHeight="1">
      <c r="A28" s="915"/>
      <c r="B28" s="951"/>
      <c r="C28" s="958"/>
      <c r="D28" s="983"/>
      <c r="E28" s="882"/>
      <c r="F28" s="946"/>
      <c r="G28" s="946"/>
      <c r="H28" s="882"/>
      <c r="I28" s="946"/>
      <c r="J28" s="882"/>
      <c r="K28" s="882"/>
      <c r="L28" s="882"/>
      <c r="M28" s="882"/>
      <c r="N28" s="958"/>
      <c r="O28" s="939"/>
      <c r="P28" s="885"/>
      <c r="Q28" s="943"/>
      <c r="R28" s="900"/>
      <c r="S28" s="775"/>
      <c r="T28" s="775"/>
      <c r="U28" s="877"/>
      <c r="V28" s="902"/>
      <c r="W28" s="903"/>
      <c r="X28" s="849"/>
      <c r="Y28" s="896"/>
      <c r="Z28" s="849"/>
      <c r="AA28" s="849"/>
      <c r="AB28" s="849"/>
      <c r="AC28" s="849"/>
      <c r="AD28" s="849"/>
      <c r="AE28" s="931"/>
      <c r="AF28" s="933"/>
      <c r="AG28" s="934"/>
      <c r="AH28" s="879"/>
      <c r="AI28" s="819"/>
      <c r="AJ28" s="991"/>
      <c r="AK28" s="819"/>
      <c r="AL28" s="310" t="s">
        <v>264</v>
      </c>
      <c r="AM28" s="317" t="s">
        <v>227</v>
      </c>
      <c r="AN28" s="317">
        <v>1</v>
      </c>
      <c r="AO28" s="317">
        <v>0</v>
      </c>
      <c r="AP28" s="317">
        <v>1</v>
      </c>
      <c r="AQ28" s="317">
        <v>0</v>
      </c>
      <c r="AR28" s="317">
        <v>0</v>
      </c>
      <c r="AS28" s="304">
        <f t="shared" si="1"/>
        <v>1</v>
      </c>
      <c r="AT28" s="811"/>
      <c r="AU28" s="811"/>
      <c r="AV28" s="858"/>
      <c r="AW28" s="327">
        <v>1.5374226486859022E-3</v>
      </c>
      <c r="AX28" s="785"/>
      <c r="AY28" s="876"/>
      <c r="AZ28" s="775"/>
      <c r="BA28" s="775"/>
      <c r="BB28" s="775"/>
      <c r="BC28" s="951"/>
      <c r="BD28" s="951"/>
      <c r="BE28" s="775"/>
      <c r="BF28" s="955"/>
      <c r="BG28" s="775"/>
      <c r="BH28" s="877"/>
      <c r="BI28" s="877"/>
      <c r="BJ28" s="775"/>
      <c r="BK28" s="775"/>
      <c r="BL28" s="877"/>
      <c r="BM28" s="877"/>
      <c r="BN28" s="876"/>
      <c r="BO28" s="1034"/>
      <c r="BP28" s="310"/>
      <c r="BQ28" s="323"/>
      <c r="BR28" s="753"/>
      <c r="BS28" s="753"/>
      <c r="BT28" s="755"/>
      <c r="BU28" s="294"/>
      <c r="BV28" s="34"/>
      <c r="BW28" s="870"/>
      <c r="BX28" s="34"/>
    </row>
    <row r="29" spans="1:76" ht="129.75" customHeight="1">
      <c r="A29" s="915"/>
      <c r="B29" s="951"/>
      <c r="C29" s="958"/>
      <c r="D29" s="983"/>
      <c r="E29" s="882"/>
      <c r="F29" s="946"/>
      <c r="G29" s="946"/>
      <c r="H29" s="882"/>
      <c r="I29" s="946"/>
      <c r="J29" s="882"/>
      <c r="K29" s="882"/>
      <c r="L29" s="882"/>
      <c r="M29" s="882"/>
      <c r="N29" s="958"/>
      <c r="O29" s="939"/>
      <c r="P29" s="885"/>
      <c r="Q29" s="943"/>
      <c r="R29" s="900"/>
      <c r="S29" s="775"/>
      <c r="T29" s="775"/>
      <c r="U29" s="877"/>
      <c r="V29" s="902"/>
      <c r="W29" s="903"/>
      <c r="X29" s="849"/>
      <c r="Y29" s="896"/>
      <c r="Z29" s="849"/>
      <c r="AA29" s="849"/>
      <c r="AB29" s="849"/>
      <c r="AC29" s="849"/>
      <c r="AD29" s="849"/>
      <c r="AE29" s="931"/>
      <c r="AF29" s="933"/>
      <c r="AG29" s="934"/>
      <c r="AH29" s="879"/>
      <c r="AI29" s="819"/>
      <c r="AJ29" s="991"/>
      <c r="AK29" s="819"/>
      <c r="AL29" s="310" t="s">
        <v>265</v>
      </c>
      <c r="AM29" s="317" t="s">
        <v>231</v>
      </c>
      <c r="AN29" s="317">
        <v>1</v>
      </c>
      <c r="AO29" s="317">
        <v>0</v>
      </c>
      <c r="AP29" s="317">
        <v>1</v>
      </c>
      <c r="AQ29" s="317">
        <v>0</v>
      </c>
      <c r="AR29" s="317">
        <v>0</v>
      </c>
      <c r="AS29" s="304">
        <f t="shared" si="1"/>
        <v>1</v>
      </c>
      <c r="AT29" s="811"/>
      <c r="AU29" s="811"/>
      <c r="AV29" s="858"/>
      <c r="AW29" s="311">
        <v>1.852824886895111E-2</v>
      </c>
      <c r="AX29" s="785"/>
      <c r="AY29" s="876"/>
      <c r="AZ29" s="775"/>
      <c r="BA29" s="775"/>
      <c r="BB29" s="775"/>
      <c r="BC29" s="951"/>
      <c r="BD29" s="951"/>
      <c r="BE29" s="775"/>
      <c r="BF29" s="955"/>
      <c r="BG29" s="775"/>
      <c r="BH29" s="877"/>
      <c r="BI29" s="877"/>
      <c r="BJ29" s="775"/>
      <c r="BK29" s="775"/>
      <c r="BL29" s="877"/>
      <c r="BM29" s="877"/>
      <c r="BN29" s="876"/>
      <c r="BO29" s="1034"/>
      <c r="BP29" s="310"/>
      <c r="BQ29" s="323"/>
      <c r="BR29" s="753"/>
      <c r="BS29" s="753"/>
      <c r="BT29" s="755"/>
      <c r="BU29" s="294"/>
      <c r="BV29" s="34"/>
      <c r="BW29" s="870"/>
      <c r="BX29" s="34"/>
    </row>
    <row r="30" spans="1:76" ht="129.75" customHeight="1">
      <c r="A30" s="915"/>
      <c r="B30" s="951"/>
      <c r="C30" s="958"/>
      <c r="D30" s="983"/>
      <c r="E30" s="882"/>
      <c r="F30" s="946"/>
      <c r="G30" s="946"/>
      <c r="H30" s="882"/>
      <c r="I30" s="946"/>
      <c r="J30" s="882"/>
      <c r="K30" s="882"/>
      <c r="L30" s="882"/>
      <c r="M30" s="882"/>
      <c r="N30" s="958"/>
      <c r="O30" s="939"/>
      <c r="P30" s="885"/>
      <c r="Q30" s="943"/>
      <c r="R30" s="900"/>
      <c r="S30" s="775"/>
      <c r="T30" s="775"/>
      <c r="U30" s="877"/>
      <c r="V30" s="902"/>
      <c r="W30" s="903"/>
      <c r="X30" s="849"/>
      <c r="Y30" s="896"/>
      <c r="Z30" s="849"/>
      <c r="AA30" s="849"/>
      <c r="AB30" s="849"/>
      <c r="AC30" s="849"/>
      <c r="AD30" s="849"/>
      <c r="AE30" s="931"/>
      <c r="AF30" s="933"/>
      <c r="AG30" s="934"/>
      <c r="AH30" s="879"/>
      <c r="AI30" s="819"/>
      <c r="AJ30" s="991"/>
      <c r="AK30" s="819"/>
      <c r="AL30" s="310" t="s">
        <v>266</v>
      </c>
      <c r="AM30" s="326" t="s">
        <v>221</v>
      </c>
      <c r="AN30" s="317">
        <v>1</v>
      </c>
      <c r="AO30" s="317">
        <v>0</v>
      </c>
      <c r="AP30" s="317">
        <v>1</v>
      </c>
      <c r="AQ30" s="317">
        <v>0</v>
      </c>
      <c r="AR30" s="317">
        <v>0</v>
      </c>
      <c r="AS30" s="304">
        <f t="shared" si="1"/>
        <v>1</v>
      </c>
      <c r="AT30" s="811"/>
      <c r="AU30" s="811"/>
      <c r="AV30" s="858"/>
      <c r="AW30" s="327">
        <v>3.1613299658376803E-3</v>
      </c>
      <c r="AX30" s="785"/>
      <c r="AY30" s="876"/>
      <c r="AZ30" s="775"/>
      <c r="BA30" s="775"/>
      <c r="BB30" s="775"/>
      <c r="BC30" s="951"/>
      <c r="BD30" s="951"/>
      <c r="BE30" s="775"/>
      <c r="BF30" s="955"/>
      <c r="BG30" s="775"/>
      <c r="BH30" s="877"/>
      <c r="BI30" s="877"/>
      <c r="BJ30" s="775"/>
      <c r="BK30" s="775"/>
      <c r="BL30" s="877"/>
      <c r="BM30" s="877"/>
      <c r="BN30" s="876"/>
      <c r="BO30" s="1034"/>
      <c r="BP30" s="310"/>
      <c r="BQ30" s="323"/>
      <c r="BR30" s="753"/>
      <c r="BS30" s="753"/>
      <c r="BT30" s="755"/>
      <c r="BU30" s="294"/>
      <c r="BV30" s="34"/>
      <c r="BW30" s="870"/>
      <c r="BX30" s="34"/>
    </row>
    <row r="31" spans="1:76" ht="129.75" customHeight="1">
      <c r="A31" s="915"/>
      <c r="B31" s="951"/>
      <c r="C31" s="958"/>
      <c r="D31" s="983"/>
      <c r="E31" s="882"/>
      <c r="F31" s="946"/>
      <c r="G31" s="946"/>
      <c r="H31" s="882"/>
      <c r="I31" s="946"/>
      <c r="J31" s="882"/>
      <c r="K31" s="882"/>
      <c r="L31" s="882"/>
      <c r="M31" s="882"/>
      <c r="N31" s="958"/>
      <c r="O31" s="939"/>
      <c r="P31" s="885"/>
      <c r="Q31" s="943"/>
      <c r="R31" s="900"/>
      <c r="S31" s="775"/>
      <c r="T31" s="775"/>
      <c r="U31" s="877"/>
      <c r="V31" s="902"/>
      <c r="W31" s="903"/>
      <c r="X31" s="849"/>
      <c r="Y31" s="896"/>
      <c r="Z31" s="849"/>
      <c r="AA31" s="849"/>
      <c r="AB31" s="849"/>
      <c r="AC31" s="849"/>
      <c r="AD31" s="849"/>
      <c r="AE31" s="931"/>
      <c r="AF31" s="933"/>
      <c r="AG31" s="934"/>
      <c r="AH31" s="879"/>
      <c r="AI31" s="819"/>
      <c r="AJ31" s="991"/>
      <c r="AK31" s="819"/>
      <c r="AL31" s="310" t="s">
        <v>267</v>
      </c>
      <c r="AM31" s="295" t="s">
        <v>268</v>
      </c>
      <c r="AN31" s="317">
        <v>1</v>
      </c>
      <c r="AO31" s="317">
        <v>0</v>
      </c>
      <c r="AP31" s="317">
        <v>1</v>
      </c>
      <c r="AQ31" s="317">
        <v>0</v>
      </c>
      <c r="AR31" s="317">
        <v>0</v>
      </c>
      <c r="AS31" s="304">
        <f t="shared" si="1"/>
        <v>1</v>
      </c>
      <c r="AT31" s="811"/>
      <c r="AU31" s="811"/>
      <c r="AV31" s="858"/>
      <c r="AW31" s="311">
        <v>1.6911973225942869E-2</v>
      </c>
      <c r="AX31" s="785"/>
      <c r="AY31" s="876"/>
      <c r="AZ31" s="775"/>
      <c r="BA31" s="775"/>
      <c r="BB31" s="775"/>
      <c r="BC31" s="951"/>
      <c r="BD31" s="951"/>
      <c r="BE31" s="775"/>
      <c r="BF31" s="955"/>
      <c r="BG31" s="775"/>
      <c r="BH31" s="877"/>
      <c r="BI31" s="877"/>
      <c r="BJ31" s="775"/>
      <c r="BK31" s="775"/>
      <c r="BL31" s="877"/>
      <c r="BM31" s="877"/>
      <c r="BN31" s="876"/>
      <c r="BO31" s="1034"/>
      <c r="BP31" s="310"/>
      <c r="BQ31" s="323"/>
      <c r="BR31" s="753"/>
      <c r="BS31" s="753"/>
      <c r="BT31" s="755"/>
      <c r="BU31" s="294"/>
      <c r="BV31" s="34"/>
      <c r="BW31" s="870"/>
      <c r="BX31" s="34"/>
    </row>
    <row r="32" spans="1:76" ht="129.75" customHeight="1">
      <c r="A32" s="915"/>
      <c r="B32" s="951"/>
      <c r="C32" s="958"/>
      <c r="D32" s="983"/>
      <c r="E32" s="882"/>
      <c r="F32" s="946"/>
      <c r="G32" s="946"/>
      <c r="H32" s="882"/>
      <c r="I32" s="946"/>
      <c r="J32" s="882"/>
      <c r="K32" s="882"/>
      <c r="L32" s="882"/>
      <c r="M32" s="882"/>
      <c r="N32" s="958"/>
      <c r="O32" s="939"/>
      <c r="P32" s="885"/>
      <c r="Q32" s="943"/>
      <c r="R32" s="900"/>
      <c r="S32" s="775"/>
      <c r="T32" s="775"/>
      <c r="U32" s="877"/>
      <c r="V32" s="902"/>
      <c r="W32" s="903"/>
      <c r="X32" s="849"/>
      <c r="Y32" s="896"/>
      <c r="Z32" s="849"/>
      <c r="AA32" s="849"/>
      <c r="AB32" s="849"/>
      <c r="AC32" s="849"/>
      <c r="AD32" s="849"/>
      <c r="AE32" s="931"/>
      <c r="AF32" s="933"/>
      <c r="AG32" s="934"/>
      <c r="AH32" s="879"/>
      <c r="AI32" s="819"/>
      <c r="AJ32" s="991"/>
      <c r="AK32" s="819"/>
      <c r="AL32" s="310" t="s">
        <v>269</v>
      </c>
      <c r="AM32" s="295" t="s">
        <v>270</v>
      </c>
      <c r="AN32" s="317">
        <v>1</v>
      </c>
      <c r="AO32" s="317">
        <v>0</v>
      </c>
      <c r="AP32" s="317">
        <v>1</v>
      </c>
      <c r="AQ32" s="317">
        <v>0</v>
      </c>
      <c r="AR32" s="317">
        <v>0</v>
      </c>
      <c r="AS32" s="304">
        <f t="shared" si="1"/>
        <v>1</v>
      </c>
      <c r="AT32" s="811"/>
      <c r="AU32" s="811"/>
      <c r="AV32" s="858"/>
      <c r="AW32" s="311">
        <v>4.6111892815514132E-3</v>
      </c>
      <c r="AX32" s="785"/>
      <c r="AY32" s="876"/>
      <c r="AZ32" s="775"/>
      <c r="BA32" s="775"/>
      <c r="BB32" s="775"/>
      <c r="BC32" s="951"/>
      <c r="BD32" s="951"/>
      <c r="BE32" s="775"/>
      <c r="BF32" s="955"/>
      <c r="BG32" s="775"/>
      <c r="BH32" s="877"/>
      <c r="BI32" s="877"/>
      <c r="BJ32" s="775"/>
      <c r="BK32" s="775"/>
      <c r="BL32" s="877"/>
      <c r="BM32" s="877"/>
      <c r="BN32" s="876"/>
      <c r="BO32" s="1034"/>
      <c r="BP32" s="310"/>
      <c r="BQ32" s="323"/>
      <c r="BR32" s="753"/>
      <c r="BS32" s="753"/>
      <c r="BT32" s="755"/>
      <c r="BU32" s="294"/>
      <c r="BV32" s="34"/>
      <c r="BW32" s="870"/>
      <c r="BX32" s="34"/>
    </row>
    <row r="33" spans="1:76" ht="129.75" customHeight="1">
      <c r="A33" s="915"/>
      <c r="B33" s="951"/>
      <c r="C33" s="958"/>
      <c r="D33" s="983"/>
      <c r="E33" s="882"/>
      <c r="F33" s="946"/>
      <c r="G33" s="946"/>
      <c r="H33" s="882"/>
      <c r="I33" s="946"/>
      <c r="J33" s="882"/>
      <c r="K33" s="882"/>
      <c r="L33" s="882"/>
      <c r="M33" s="882"/>
      <c r="N33" s="958"/>
      <c r="O33" s="939"/>
      <c r="P33" s="885"/>
      <c r="Q33" s="943"/>
      <c r="R33" s="900"/>
      <c r="S33" s="775"/>
      <c r="T33" s="775"/>
      <c r="U33" s="877"/>
      <c r="V33" s="902"/>
      <c r="W33" s="903"/>
      <c r="X33" s="849"/>
      <c r="Y33" s="896"/>
      <c r="Z33" s="849"/>
      <c r="AA33" s="849"/>
      <c r="AB33" s="849"/>
      <c r="AC33" s="849"/>
      <c r="AD33" s="849"/>
      <c r="AE33" s="932"/>
      <c r="AF33" s="917"/>
      <c r="AG33" s="919"/>
      <c r="AH33" s="880"/>
      <c r="AI33" s="820"/>
      <c r="AJ33" s="992"/>
      <c r="AK33" s="820"/>
      <c r="AL33" s="310" t="s">
        <v>271</v>
      </c>
      <c r="AM33" s="295" t="s">
        <v>240</v>
      </c>
      <c r="AN33" s="317">
        <v>1</v>
      </c>
      <c r="AO33" s="317">
        <v>0</v>
      </c>
      <c r="AP33" s="317">
        <v>0.85</v>
      </c>
      <c r="AQ33" s="317">
        <v>0</v>
      </c>
      <c r="AR33" s="317">
        <v>0</v>
      </c>
      <c r="AS33" s="304">
        <f t="shared" si="1"/>
        <v>0.85</v>
      </c>
      <c r="AT33" s="812"/>
      <c r="AU33" s="812"/>
      <c r="AV33" s="859"/>
      <c r="AW33" s="311">
        <v>0.12271209877168839</v>
      </c>
      <c r="AX33" s="786"/>
      <c r="AY33" s="875"/>
      <c r="AZ33" s="776"/>
      <c r="BA33" s="776"/>
      <c r="BB33" s="776"/>
      <c r="BC33" s="951"/>
      <c r="BD33" s="951"/>
      <c r="BE33" s="776"/>
      <c r="BF33" s="956"/>
      <c r="BG33" s="776"/>
      <c r="BH33" s="816"/>
      <c r="BI33" s="816"/>
      <c r="BJ33" s="776"/>
      <c r="BK33" s="776"/>
      <c r="BL33" s="816"/>
      <c r="BM33" s="816"/>
      <c r="BN33" s="875"/>
      <c r="BO33" s="926"/>
      <c r="BP33" s="310"/>
      <c r="BQ33" s="323"/>
      <c r="BR33" s="753"/>
      <c r="BS33" s="753"/>
      <c r="BT33" s="755"/>
      <c r="BU33" s="294"/>
      <c r="BV33" s="34"/>
      <c r="BW33" s="871"/>
      <c r="BX33" s="34"/>
    </row>
    <row r="34" spans="1:76" ht="60" customHeight="1">
      <c r="A34" s="915"/>
      <c r="B34" s="951"/>
      <c r="C34" s="958"/>
      <c r="D34" s="983"/>
      <c r="E34" s="882"/>
      <c r="F34" s="946"/>
      <c r="G34" s="946"/>
      <c r="H34" s="882"/>
      <c r="I34" s="946"/>
      <c r="J34" s="882"/>
      <c r="K34" s="882"/>
      <c r="L34" s="882"/>
      <c r="M34" s="882"/>
      <c r="N34" s="958"/>
      <c r="O34" s="939"/>
      <c r="P34" s="885"/>
      <c r="Q34" s="943"/>
      <c r="R34" s="900"/>
      <c r="S34" s="775"/>
      <c r="T34" s="775"/>
      <c r="U34" s="877"/>
      <c r="V34" s="902"/>
      <c r="W34" s="903"/>
      <c r="X34" s="849"/>
      <c r="Y34" s="896"/>
      <c r="Z34" s="849"/>
      <c r="AA34" s="849"/>
      <c r="AB34" s="849"/>
      <c r="AC34" s="849"/>
      <c r="AD34" s="849"/>
      <c r="AE34" s="440"/>
      <c r="AF34" s="429"/>
      <c r="AG34" s="431"/>
      <c r="AH34" s="406"/>
      <c r="AI34" s="854" t="s">
        <v>272</v>
      </c>
      <c r="AJ34" s="855"/>
      <c r="AK34" s="855"/>
      <c r="AL34" s="855"/>
      <c r="AM34" s="855"/>
      <c r="AN34" s="855"/>
      <c r="AO34" s="855"/>
      <c r="AP34" s="855"/>
      <c r="AQ34" s="855"/>
      <c r="AR34" s="856"/>
      <c r="AS34" s="601">
        <f>AVERAGE(AS24:AS33)</f>
        <v>0.97399999999999998</v>
      </c>
      <c r="AT34" s="317"/>
      <c r="AU34" s="317"/>
      <c r="AV34" s="317"/>
      <c r="AW34" s="311"/>
      <c r="AX34" s="398"/>
      <c r="AY34" s="400"/>
      <c r="AZ34" s="330"/>
      <c r="BA34" s="330"/>
      <c r="BB34" s="330"/>
      <c r="BC34" s="951"/>
      <c r="BD34" s="951"/>
      <c r="BE34" s="330"/>
      <c r="BF34" s="445"/>
      <c r="BG34" s="330"/>
      <c r="BH34" s="403"/>
      <c r="BI34" s="403"/>
      <c r="BJ34" s="330"/>
      <c r="BK34" s="330"/>
      <c r="BL34" s="403"/>
      <c r="BM34" s="403"/>
      <c r="BN34" s="400"/>
      <c r="BO34" s="432"/>
      <c r="BP34" s="310"/>
      <c r="BQ34" s="323"/>
      <c r="BR34" s="753"/>
      <c r="BS34" s="753"/>
      <c r="BT34" s="755"/>
      <c r="BU34" s="294"/>
      <c r="BV34" s="294"/>
      <c r="BW34" s="396"/>
      <c r="BX34" s="34"/>
    </row>
    <row r="35" spans="1:76" ht="135.75" customHeight="1">
      <c r="A35" s="915"/>
      <c r="B35" s="951"/>
      <c r="C35" s="958"/>
      <c r="D35" s="983"/>
      <c r="E35" s="882"/>
      <c r="F35" s="946"/>
      <c r="G35" s="946"/>
      <c r="H35" s="882"/>
      <c r="I35" s="946"/>
      <c r="J35" s="882"/>
      <c r="K35" s="882"/>
      <c r="L35" s="882"/>
      <c r="M35" s="882"/>
      <c r="N35" s="958"/>
      <c r="O35" s="940"/>
      <c r="P35" s="886"/>
      <c r="Q35" s="942"/>
      <c r="R35" s="901"/>
      <c r="S35" s="776"/>
      <c r="T35" s="776"/>
      <c r="U35" s="816"/>
      <c r="V35" s="902"/>
      <c r="W35" s="903"/>
      <c r="X35" s="850"/>
      <c r="Y35" s="897"/>
      <c r="Z35" s="850"/>
      <c r="AA35" s="850"/>
      <c r="AB35" s="850"/>
      <c r="AC35" s="850"/>
      <c r="AD35" s="850"/>
      <c r="AE35" s="305" t="s">
        <v>163</v>
      </c>
      <c r="AF35" s="306" t="s">
        <v>164</v>
      </c>
      <c r="AG35" s="307" t="s">
        <v>165</v>
      </c>
      <c r="AH35" s="308" t="s">
        <v>166</v>
      </c>
      <c r="AI35" s="331" t="s">
        <v>273</v>
      </c>
      <c r="AJ35" s="332" t="s">
        <v>274</v>
      </c>
      <c r="AK35" s="320" t="s">
        <v>275</v>
      </c>
      <c r="AL35" s="310" t="s">
        <v>276</v>
      </c>
      <c r="AM35" s="326" t="s">
        <v>277</v>
      </c>
      <c r="AN35" s="317">
        <v>12</v>
      </c>
      <c r="AO35" s="317">
        <v>0</v>
      </c>
      <c r="AP35" s="317">
        <v>5</v>
      </c>
      <c r="AQ35" s="317">
        <v>2</v>
      </c>
      <c r="AR35" s="317">
        <v>3</v>
      </c>
      <c r="AS35" s="304">
        <f>(AO35+AP35+AQ35+AR35)/AN35</f>
        <v>0.83333333333333337</v>
      </c>
      <c r="AT35" s="609">
        <v>136655418816.03999</v>
      </c>
      <c r="AU35" s="609">
        <v>131269264911.82001</v>
      </c>
      <c r="AV35" s="580">
        <f>AU35/AT35</f>
        <v>0.96058587393837191</v>
      </c>
      <c r="AW35" s="333">
        <v>1</v>
      </c>
      <c r="AX35" s="312">
        <v>44927</v>
      </c>
      <c r="AY35" s="322">
        <v>45291</v>
      </c>
      <c r="AZ35" s="317">
        <v>365</v>
      </c>
      <c r="BA35" s="317">
        <v>230466</v>
      </c>
      <c r="BB35" s="317">
        <v>230466</v>
      </c>
      <c r="BC35" s="951"/>
      <c r="BD35" s="951"/>
      <c r="BE35" s="317" t="s">
        <v>173</v>
      </c>
      <c r="BF35" s="324">
        <v>124100368557</v>
      </c>
      <c r="BG35" s="334" t="s">
        <v>278</v>
      </c>
      <c r="BH35" s="310" t="s">
        <v>279</v>
      </c>
      <c r="BI35" s="310" t="s">
        <v>280</v>
      </c>
      <c r="BJ35" s="317" t="s">
        <v>281</v>
      </c>
      <c r="BK35" s="295" t="s">
        <v>282</v>
      </c>
      <c r="BL35" s="317" t="s">
        <v>283</v>
      </c>
      <c r="BM35" s="295" t="s">
        <v>284</v>
      </c>
      <c r="BN35" s="322">
        <v>44927</v>
      </c>
      <c r="BO35" s="310" t="s">
        <v>285</v>
      </c>
      <c r="BP35" s="310"/>
      <c r="BQ35" s="323"/>
      <c r="BR35" s="753"/>
      <c r="BS35" s="753"/>
      <c r="BT35" s="755"/>
      <c r="BU35" s="219" t="s">
        <v>286</v>
      </c>
      <c r="BV35" s="219" t="s">
        <v>287</v>
      </c>
      <c r="BW35" s="219" t="s">
        <v>288</v>
      </c>
      <c r="BX35" s="280" t="s">
        <v>289</v>
      </c>
    </row>
    <row r="36" spans="1:76" ht="62.25" customHeight="1">
      <c r="A36" s="915"/>
      <c r="B36" s="951"/>
      <c r="C36" s="958"/>
      <c r="D36" s="983"/>
      <c r="E36" s="882"/>
      <c r="F36" s="946"/>
      <c r="G36" s="946"/>
      <c r="H36" s="882"/>
      <c r="I36" s="946"/>
      <c r="J36" s="882"/>
      <c r="K36" s="882"/>
      <c r="L36" s="882"/>
      <c r="M36" s="882"/>
      <c r="N36" s="958"/>
      <c r="O36" s="434"/>
      <c r="P36" s="411"/>
      <c r="Q36" s="436"/>
      <c r="R36" s="416"/>
      <c r="S36" s="330"/>
      <c r="T36" s="330"/>
      <c r="U36" s="402"/>
      <c r="V36" s="316"/>
      <c r="W36" s="417"/>
      <c r="X36" s="394"/>
      <c r="Y36" s="413"/>
      <c r="Z36" s="394"/>
      <c r="AA36" s="394"/>
      <c r="AB36" s="394"/>
      <c r="AC36" s="394"/>
      <c r="AD36" s="394"/>
      <c r="AE36" s="305"/>
      <c r="AF36" s="306"/>
      <c r="AG36" s="307"/>
      <c r="AH36" s="308"/>
      <c r="AI36" s="838" t="s">
        <v>290</v>
      </c>
      <c r="AJ36" s="839"/>
      <c r="AK36" s="839"/>
      <c r="AL36" s="839"/>
      <c r="AM36" s="839"/>
      <c r="AN36" s="839"/>
      <c r="AO36" s="839"/>
      <c r="AP36" s="839"/>
      <c r="AQ36" s="839"/>
      <c r="AR36" s="840"/>
      <c r="AS36" s="602">
        <f>AS35</f>
        <v>0.83333333333333337</v>
      </c>
      <c r="AT36" s="390"/>
      <c r="AU36" s="390"/>
      <c r="AV36" s="390"/>
      <c r="AW36" s="592"/>
      <c r="AX36" s="397"/>
      <c r="AY36" s="399"/>
      <c r="AZ36" s="390"/>
      <c r="BA36" s="390"/>
      <c r="BB36" s="390"/>
      <c r="BC36" s="951"/>
      <c r="BD36" s="951"/>
      <c r="BE36" s="390"/>
      <c r="BF36" s="443"/>
      <c r="BG36" s="593"/>
      <c r="BH36" s="578"/>
      <c r="BI36" s="578"/>
      <c r="BJ36" s="390"/>
      <c r="BK36" s="314"/>
      <c r="BL36" s="390"/>
      <c r="BM36" s="314"/>
      <c r="BN36" s="322"/>
      <c r="BO36" s="310"/>
      <c r="BP36" s="310"/>
      <c r="BQ36" s="323"/>
      <c r="BR36" s="753"/>
      <c r="BS36" s="753"/>
      <c r="BT36" s="755"/>
      <c r="BU36" s="219"/>
      <c r="BV36" s="219"/>
      <c r="BW36" s="219"/>
      <c r="BX36" s="280"/>
    </row>
    <row r="37" spans="1:76" ht="147.75" customHeight="1">
      <c r="A37" s="915"/>
      <c r="B37" s="951"/>
      <c r="C37" s="958"/>
      <c r="D37" s="983"/>
      <c r="E37" s="882"/>
      <c r="F37" s="946"/>
      <c r="G37" s="946"/>
      <c r="H37" s="882"/>
      <c r="I37" s="946"/>
      <c r="J37" s="882"/>
      <c r="K37" s="882"/>
      <c r="L37" s="882"/>
      <c r="M37" s="882"/>
      <c r="N37" s="958"/>
      <c r="O37" s="299" t="s">
        <v>291</v>
      </c>
      <c r="P37" s="315" t="s">
        <v>186</v>
      </c>
      <c r="Q37" s="316">
        <v>0.91</v>
      </c>
      <c r="R37" s="706" t="s">
        <v>292</v>
      </c>
      <c r="S37" s="317"/>
      <c r="T37" s="317" t="s">
        <v>160</v>
      </c>
      <c r="U37" s="314" t="s">
        <v>161</v>
      </c>
      <c r="V37" s="316">
        <v>0.04</v>
      </c>
      <c r="W37" s="336">
        <v>0.03</v>
      </c>
      <c r="X37" s="319">
        <v>0.01</v>
      </c>
      <c r="Y37" s="319">
        <v>0</v>
      </c>
      <c r="Z37" s="319">
        <v>0.03</v>
      </c>
      <c r="AA37" s="319">
        <v>0</v>
      </c>
      <c r="AB37" s="319">
        <v>0</v>
      </c>
      <c r="AC37" s="319">
        <f>(Y37+Z37+AA37+AB37)/W37</f>
        <v>1</v>
      </c>
      <c r="AD37" s="319">
        <f>(X37+Y37+Z37+AA37+AB37)/V37</f>
        <v>1</v>
      </c>
      <c r="AE37" s="305" t="s">
        <v>163</v>
      </c>
      <c r="AF37" s="306" t="s">
        <v>164</v>
      </c>
      <c r="AG37" s="307" t="s">
        <v>165</v>
      </c>
      <c r="AH37" s="308" t="s">
        <v>166</v>
      </c>
      <c r="AI37" s="817" t="s">
        <v>293</v>
      </c>
      <c r="AJ37" s="817" t="s">
        <v>294</v>
      </c>
      <c r="AK37" s="817" t="s">
        <v>168</v>
      </c>
      <c r="AL37" s="815" t="s">
        <v>295</v>
      </c>
      <c r="AM37" s="774" t="s">
        <v>296</v>
      </c>
      <c r="AN37" s="774">
        <v>1</v>
      </c>
      <c r="AO37" s="774">
        <v>0</v>
      </c>
      <c r="AP37" s="774">
        <v>0</v>
      </c>
      <c r="AQ37" s="774">
        <v>0</v>
      </c>
      <c r="AR37" s="774">
        <v>0</v>
      </c>
      <c r="AS37" s="836">
        <f>(AO37+AP37+AQ37+AR37)/AN37</f>
        <v>0</v>
      </c>
      <c r="AT37" s="796">
        <v>864293334</v>
      </c>
      <c r="AU37" s="796">
        <v>0</v>
      </c>
      <c r="AV37" s="860">
        <f>AU37/AT37</f>
        <v>0</v>
      </c>
      <c r="AW37" s="782">
        <v>0.38</v>
      </c>
      <c r="AX37" s="784">
        <v>44986</v>
      </c>
      <c r="AY37" s="874">
        <v>45168</v>
      </c>
      <c r="AZ37" s="774">
        <v>150</v>
      </c>
      <c r="BA37" s="925"/>
      <c r="BB37" s="925"/>
      <c r="BC37" s="951"/>
      <c r="BD37" s="951"/>
      <c r="BE37" s="815" t="s">
        <v>173</v>
      </c>
      <c r="BF37" s="988">
        <v>614293334</v>
      </c>
      <c r="BG37" s="815" t="s">
        <v>174</v>
      </c>
      <c r="BH37" s="815" t="s">
        <v>175</v>
      </c>
      <c r="BI37" s="815" t="s">
        <v>176</v>
      </c>
      <c r="BJ37" s="815" t="s">
        <v>177</v>
      </c>
      <c r="BK37" s="774"/>
      <c r="BL37" s="774"/>
      <c r="BM37" s="815" t="s">
        <v>180</v>
      </c>
      <c r="BN37" s="323"/>
      <c r="BO37" s="323"/>
      <c r="BP37" s="310"/>
      <c r="BQ37" s="323"/>
      <c r="BR37" s="753"/>
      <c r="BS37" s="753"/>
      <c r="BT37" s="755"/>
      <c r="BU37" s="294"/>
      <c r="BV37" s="34"/>
      <c r="BW37" s="362" t="s">
        <v>297</v>
      </c>
      <c r="BX37" s="34"/>
    </row>
    <row r="38" spans="1:76" ht="126" customHeight="1">
      <c r="A38" s="915"/>
      <c r="B38" s="951"/>
      <c r="C38" s="958"/>
      <c r="D38" s="984"/>
      <c r="E38" s="883"/>
      <c r="F38" s="947"/>
      <c r="G38" s="947"/>
      <c r="H38" s="883"/>
      <c r="I38" s="947"/>
      <c r="J38" s="883"/>
      <c r="K38" s="883"/>
      <c r="L38" s="883"/>
      <c r="M38" s="883"/>
      <c r="N38" s="958"/>
      <c r="O38" s="299" t="s">
        <v>298</v>
      </c>
      <c r="P38" s="315" t="s">
        <v>186</v>
      </c>
      <c r="Q38" s="316">
        <v>0.42</v>
      </c>
      <c r="R38" s="706" t="s">
        <v>299</v>
      </c>
      <c r="S38" s="317"/>
      <c r="T38" s="317" t="s">
        <v>160</v>
      </c>
      <c r="U38" s="314" t="s">
        <v>161</v>
      </c>
      <c r="V38" s="316">
        <v>0.38</v>
      </c>
      <c r="W38" s="336">
        <v>0.35</v>
      </c>
      <c r="X38" s="319">
        <v>0.03</v>
      </c>
      <c r="Y38" s="319">
        <v>0</v>
      </c>
      <c r="Z38" s="319">
        <v>0.35</v>
      </c>
      <c r="AA38" s="319">
        <v>0.04</v>
      </c>
      <c r="AB38" s="319">
        <v>0</v>
      </c>
      <c r="AC38" s="319">
        <v>1</v>
      </c>
      <c r="AD38" s="319">
        <v>1</v>
      </c>
      <c r="AE38" s="305" t="s">
        <v>163</v>
      </c>
      <c r="AF38" s="306" t="s">
        <v>164</v>
      </c>
      <c r="AG38" s="307" t="s">
        <v>165</v>
      </c>
      <c r="AH38" s="308" t="s">
        <v>166</v>
      </c>
      <c r="AI38" s="817"/>
      <c r="AJ38" s="817"/>
      <c r="AK38" s="817"/>
      <c r="AL38" s="816"/>
      <c r="AM38" s="776"/>
      <c r="AN38" s="776"/>
      <c r="AO38" s="776"/>
      <c r="AP38" s="776"/>
      <c r="AQ38" s="776"/>
      <c r="AR38" s="776"/>
      <c r="AS38" s="837"/>
      <c r="AT38" s="798"/>
      <c r="AU38" s="798"/>
      <c r="AV38" s="861"/>
      <c r="AW38" s="783"/>
      <c r="AX38" s="786"/>
      <c r="AY38" s="875"/>
      <c r="AZ38" s="776"/>
      <c r="BA38" s="926"/>
      <c r="BB38" s="926"/>
      <c r="BC38" s="951"/>
      <c r="BD38" s="951"/>
      <c r="BE38" s="816"/>
      <c r="BF38" s="989"/>
      <c r="BG38" s="816"/>
      <c r="BH38" s="816"/>
      <c r="BI38" s="816"/>
      <c r="BJ38" s="816"/>
      <c r="BK38" s="776"/>
      <c r="BL38" s="776"/>
      <c r="BM38" s="816"/>
      <c r="BN38" s="323"/>
      <c r="BO38" s="323"/>
      <c r="BP38" s="323"/>
      <c r="BQ38" s="323"/>
      <c r="BR38" s="753"/>
      <c r="BS38" s="753"/>
      <c r="BT38" s="755"/>
      <c r="BU38" s="294"/>
      <c r="BV38" s="34"/>
      <c r="BW38" s="289" t="s">
        <v>300</v>
      </c>
      <c r="BX38" s="34"/>
    </row>
    <row r="39" spans="1:76" ht="52.5" customHeight="1">
      <c r="A39" s="317"/>
      <c r="B39" s="951"/>
      <c r="C39" s="958"/>
      <c r="D39" s="450"/>
      <c r="E39" s="408"/>
      <c r="F39" s="415"/>
      <c r="G39" s="415"/>
      <c r="H39" s="408"/>
      <c r="I39" s="415"/>
      <c r="J39" s="408"/>
      <c r="K39" s="408"/>
      <c r="L39" s="408"/>
      <c r="M39" s="408"/>
      <c r="N39" s="958"/>
      <c r="O39" s="586"/>
      <c r="P39" s="409"/>
      <c r="Q39" s="435"/>
      <c r="R39" s="594"/>
      <c r="S39" s="390"/>
      <c r="T39" s="390"/>
      <c r="U39" s="314"/>
      <c r="V39" s="435"/>
      <c r="W39" s="453"/>
      <c r="X39" s="344"/>
      <c r="Y39" s="344"/>
      <c r="Z39" s="344"/>
      <c r="AA39" s="344"/>
      <c r="AB39" s="344"/>
      <c r="AC39" s="344"/>
      <c r="AD39" s="344"/>
      <c r="AE39" s="305"/>
      <c r="AF39" s="306"/>
      <c r="AG39" s="307"/>
      <c r="AH39" s="308"/>
      <c r="AI39" s="802" t="s">
        <v>301</v>
      </c>
      <c r="AJ39" s="803"/>
      <c r="AK39" s="803"/>
      <c r="AL39" s="803"/>
      <c r="AM39" s="803"/>
      <c r="AN39" s="803"/>
      <c r="AO39" s="803"/>
      <c r="AP39" s="803"/>
      <c r="AQ39" s="803"/>
      <c r="AR39" s="804"/>
      <c r="AS39" s="603">
        <f>AS37</f>
        <v>0</v>
      </c>
      <c r="AT39" s="330"/>
      <c r="AU39" s="330"/>
      <c r="AV39" s="330"/>
      <c r="AW39" s="425"/>
      <c r="AX39" s="398"/>
      <c r="AY39" s="400"/>
      <c r="AZ39" s="330"/>
      <c r="BA39" s="454"/>
      <c r="BB39" s="454"/>
      <c r="BC39" s="951"/>
      <c r="BD39" s="951"/>
      <c r="BE39" s="402"/>
      <c r="BF39" s="595"/>
      <c r="BG39" s="402"/>
      <c r="BH39" s="402"/>
      <c r="BI39" s="402"/>
      <c r="BJ39" s="403"/>
      <c r="BK39" s="330"/>
      <c r="BL39" s="330"/>
      <c r="BM39" s="402"/>
      <c r="BN39" s="323"/>
      <c r="BO39" s="323"/>
      <c r="BP39" s="323"/>
      <c r="BQ39" s="323"/>
      <c r="BR39" s="753"/>
      <c r="BS39" s="753"/>
      <c r="BT39" s="755"/>
      <c r="BU39" s="294"/>
      <c r="BV39" s="34"/>
      <c r="BW39" s="289"/>
      <c r="BX39" s="34"/>
    </row>
    <row r="40" spans="1:76" ht="144" customHeight="1">
      <c r="A40" s="915" t="s">
        <v>149</v>
      </c>
      <c r="B40" s="951"/>
      <c r="C40" s="958"/>
      <c r="D40" s="982" t="s">
        <v>302</v>
      </c>
      <c r="E40" s="884" t="s">
        <v>303</v>
      </c>
      <c r="F40" s="884" t="s">
        <v>303</v>
      </c>
      <c r="G40" s="884">
        <v>20</v>
      </c>
      <c r="H40" s="985" t="s">
        <v>304</v>
      </c>
      <c r="I40" s="884">
        <v>10</v>
      </c>
      <c r="J40" s="884">
        <v>0</v>
      </c>
      <c r="K40" s="884">
        <v>0</v>
      </c>
      <c r="L40" s="884">
        <v>0</v>
      </c>
      <c r="M40" s="884">
        <v>15</v>
      </c>
      <c r="N40" s="958"/>
      <c r="O40" s="938" t="s">
        <v>305</v>
      </c>
      <c r="P40" s="884" t="s">
        <v>306</v>
      </c>
      <c r="Q40" s="884" t="s">
        <v>307</v>
      </c>
      <c r="R40" s="899" t="s">
        <v>308</v>
      </c>
      <c r="S40" s="774"/>
      <c r="T40" s="774" t="s">
        <v>160</v>
      </c>
      <c r="U40" s="815" t="s">
        <v>309</v>
      </c>
      <c r="V40" s="884">
        <v>20</v>
      </c>
      <c r="W40" s="979">
        <v>10</v>
      </c>
      <c r="X40" s="895">
        <v>10</v>
      </c>
      <c r="Y40" s="895">
        <v>0</v>
      </c>
      <c r="Z40" s="895">
        <v>0</v>
      </c>
      <c r="AA40" s="895">
        <v>0</v>
      </c>
      <c r="AB40" s="895">
        <v>15</v>
      </c>
      <c r="AC40" s="827">
        <v>1</v>
      </c>
      <c r="AD40" s="827">
        <v>1</v>
      </c>
      <c r="AE40" s="305" t="s">
        <v>163</v>
      </c>
      <c r="AF40" s="306" t="s">
        <v>164</v>
      </c>
      <c r="AG40" s="307" t="s">
        <v>165</v>
      </c>
      <c r="AH40" s="308" t="s">
        <v>166</v>
      </c>
      <c r="AI40" s="878" t="s">
        <v>310</v>
      </c>
      <c r="AJ40" s="821">
        <v>2021130010218</v>
      </c>
      <c r="AK40" s="878" t="s">
        <v>311</v>
      </c>
      <c r="AL40" s="310" t="s">
        <v>312</v>
      </c>
      <c r="AM40" s="326" t="s">
        <v>313</v>
      </c>
      <c r="AN40" s="317">
        <v>5</v>
      </c>
      <c r="AO40" s="317">
        <v>4</v>
      </c>
      <c r="AP40" s="317">
        <v>2</v>
      </c>
      <c r="AQ40" s="317">
        <v>0</v>
      </c>
      <c r="AR40" s="317">
        <v>0</v>
      </c>
      <c r="AS40" s="304">
        <v>1</v>
      </c>
      <c r="AT40" s="790">
        <v>8502605319</v>
      </c>
      <c r="AU40" s="790">
        <v>1768000000</v>
      </c>
      <c r="AV40" s="793">
        <f>AU40/AT40</f>
        <v>0.2079362658465648</v>
      </c>
      <c r="AW40" s="333">
        <v>1</v>
      </c>
      <c r="AX40" s="312">
        <v>44927</v>
      </c>
      <c r="AY40" s="322">
        <v>45291</v>
      </c>
      <c r="AZ40" s="317">
        <v>365</v>
      </c>
      <c r="BA40" s="774">
        <v>1043926</v>
      </c>
      <c r="BB40" s="774">
        <v>1043926</v>
      </c>
      <c r="BC40" s="951"/>
      <c r="BD40" s="951"/>
      <c r="BE40" s="774" t="s">
        <v>173</v>
      </c>
      <c r="BF40" s="954">
        <v>7532568610</v>
      </c>
      <c r="BG40" s="774" t="s">
        <v>314</v>
      </c>
      <c r="BH40" s="815" t="s">
        <v>315</v>
      </c>
      <c r="BI40" s="815" t="s">
        <v>316</v>
      </c>
      <c r="BJ40" s="317" t="s">
        <v>177</v>
      </c>
      <c r="BK40" s="317" t="s">
        <v>317</v>
      </c>
      <c r="BL40" s="317" t="s">
        <v>318</v>
      </c>
      <c r="BM40" s="815" t="s">
        <v>199</v>
      </c>
      <c r="BN40" s="322">
        <v>44927</v>
      </c>
      <c r="BO40" s="323"/>
      <c r="BP40" s="323"/>
      <c r="BQ40" s="323"/>
      <c r="BR40" s="753"/>
      <c r="BS40" s="753"/>
      <c r="BT40" s="755"/>
      <c r="BU40" s="219" t="s">
        <v>319</v>
      </c>
      <c r="BV40" s="280" t="s">
        <v>320</v>
      </c>
      <c r="BW40" s="219" t="s">
        <v>321</v>
      </c>
      <c r="BX40" s="376" t="s">
        <v>321</v>
      </c>
    </row>
    <row r="41" spans="1:76" ht="159" customHeight="1">
      <c r="A41" s="915"/>
      <c r="B41" s="951"/>
      <c r="C41" s="958"/>
      <c r="D41" s="983"/>
      <c r="E41" s="885"/>
      <c r="F41" s="885"/>
      <c r="G41" s="885"/>
      <c r="H41" s="986"/>
      <c r="I41" s="885"/>
      <c r="J41" s="885"/>
      <c r="K41" s="885"/>
      <c r="L41" s="885"/>
      <c r="M41" s="885"/>
      <c r="N41" s="958"/>
      <c r="O41" s="939"/>
      <c r="P41" s="885"/>
      <c r="Q41" s="885"/>
      <c r="R41" s="900"/>
      <c r="S41" s="775"/>
      <c r="T41" s="775"/>
      <c r="U41" s="877"/>
      <c r="V41" s="885"/>
      <c r="W41" s="980"/>
      <c r="X41" s="896"/>
      <c r="Y41" s="896"/>
      <c r="Z41" s="896"/>
      <c r="AA41" s="896"/>
      <c r="AB41" s="896"/>
      <c r="AC41" s="828"/>
      <c r="AD41" s="828"/>
      <c r="AE41" s="305" t="s">
        <v>163</v>
      </c>
      <c r="AF41" s="306" t="s">
        <v>164</v>
      </c>
      <c r="AG41" s="307" t="s">
        <v>165</v>
      </c>
      <c r="AH41" s="308" t="s">
        <v>166</v>
      </c>
      <c r="AI41" s="879"/>
      <c r="AJ41" s="822"/>
      <c r="AK41" s="879"/>
      <c r="AL41" s="310" t="s">
        <v>322</v>
      </c>
      <c r="AM41" s="317" t="s">
        <v>323</v>
      </c>
      <c r="AN41" s="317">
        <v>1</v>
      </c>
      <c r="AO41" s="317">
        <v>0</v>
      </c>
      <c r="AP41" s="317">
        <v>0</v>
      </c>
      <c r="AQ41" s="317">
        <v>0</v>
      </c>
      <c r="AR41" s="317">
        <v>0</v>
      </c>
      <c r="AS41" s="304">
        <f>(AO41+AP41+AQ41+AR41)/AN41</f>
        <v>0</v>
      </c>
      <c r="AT41" s="791"/>
      <c r="AU41" s="791"/>
      <c r="AV41" s="794"/>
      <c r="AW41" s="333">
        <v>1</v>
      </c>
      <c r="AX41" s="312">
        <v>44958</v>
      </c>
      <c r="AY41" s="322">
        <v>45291</v>
      </c>
      <c r="AZ41" s="317">
        <v>330</v>
      </c>
      <c r="BA41" s="775"/>
      <c r="BB41" s="775"/>
      <c r="BC41" s="951"/>
      <c r="BD41" s="951"/>
      <c r="BE41" s="775"/>
      <c r="BF41" s="955"/>
      <c r="BG41" s="775"/>
      <c r="BH41" s="877"/>
      <c r="BI41" s="877"/>
      <c r="BJ41" s="317" t="s">
        <v>177</v>
      </c>
      <c r="BK41" s="317" t="s">
        <v>324</v>
      </c>
      <c r="BL41" s="317" t="s">
        <v>318</v>
      </c>
      <c r="BM41" s="877"/>
      <c r="BN41" s="322">
        <v>44927</v>
      </c>
      <c r="BO41" s="323"/>
      <c r="BP41" s="323"/>
      <c r="BQ41" s="323"/>
      <c r="BR41" s="753"/>
      <c r="BS41" s="753"/>
      <c r="BT41" s="755"/>
      <c r="BU41" s="219" t="s">
        <v>325</v>
      </c>
      <c r="BV41" s="280" t="s">
        <v>326</v>
      </c>
      <c r="BW41" s="219" t="s">
        <v>327</v>
      </c>
      <c r="BX41" s="389" t="s">
        <v>328</v>
      </c>
    </row>
    <row r="42" spans="1:76" s="212" customFormat="1" ht="110.25" customHeight="1">
      <c r="A42" s="915"/>
      <c r="B42" s="951"/>
      <c r="C42" s="958"/>
      <c r="D42" s="983"/>
      <c r="E42" s="885"/>
      <c r="F42" s="885"/>
      <c r="G42" s="885"/>
      <c r="H42" s="986"/>
      <c r="I42" s="885"/>
      <c r="J42" s="885"/>
      <c r="K42" s="885"/>
      <c r="L42" s="885"/>
      <c r="M42" s="885"/>
      <c r="N42" s="958"/>
      <c r="O42" s="939"/>
      <c r="P42" s="885"/>
      <c r="Q42" s="885"/>
      <c r="R42" s="900"/>
      <c r="S42" s="775"/>
      <c r="T42" s="775"/>
      <c r="U42" s="877"/>
      <c r="V42" s="885"/>
      <c r="W42" s="980"/>
      <c r="X42" s="896"/>
      <c r="Y42" s="896"/>
      <c r="Z42" s="896"/>
      <c r="AA42" s="896"/>
      <c r="AB42" s="896"/>
      <c r="AC42" s="828"/>
      <c r="AD42" s="828"/>
      <c r="AE42" s="305" t="s">
        <v>163</v>
      </c>
      <c r="AF42" s="306" t="s">
        <v>164</v>
      </c>
      <c r="AG42" s="307" t="s">
        <v>165</v>
      </c>
      <c r="AH42" s="308" t="s">
        <v>166</v>
      </c>
      <c r="AI42" s="879"/>
      <c r="AJ42" s="822"/>
      <c r="AK42" s="879"/>
      <c r="AL42" s="815" t="s">
        <v>329</v>
      </c>
      <c r="AM42" s="815" t="s">
        <v>330</v>
      </c>
      <c r="AN42" s="774">
        <v>35</v>
      </c>
      <c r="AO42" s="774">
        <v>0</v>
      </c>
      <c r="AP42" s="774">
        <v>0</v>
      </c>
      <c r="AQ42" s="774">
        <v>0</v>
      </c>
      <c r="AR42" s="774">
        <v>0</v>
      </c>
      <c r="AS42" s="836">
        <f>(AO42+AP42+AQ42+AR42)/AN42</f>
        <v>0</v>
      </c>
      <c r="AT42" s="791"/>
      <c r="AU42" s="791"/>
      <c r="AV42" s="794"/>
      <c r="AW42" s="333">
        <v>1</v>
      </c>
      <c r="AX42" s="312">
        <v>44958</v>
      </c>
      <c r="AY42" s="322">
        <v>45291</v>
      </c>
      <c r="AZ42" s="317">
        <v>330</v>
      </c>
      <c r="BA42" s="775"/>
      <c r="BB42" s="775"/>
      <c r="BC42" s="951"/>
      <c r="BD42" s="951"/>
      <c r="BE42" s="775"/>
      <c r="BF42" s="955"/>
      <c r="BG42" s="775"/>
      <c r="BH42" s="877"/>
      <c r="BI42" s="877"/>
      <c r="BJ42" s="317" t="s">
        <v>177</v>
      </c>
      <c r="BK42" s="317" t="s">
        <v>331</v>
      </c>
      <c r="BL42" s="317" t="s">
        <v>318</v>
      </c>
      <c r="BM42" s="877"/>
      <c r="BN42" s="322">
        <v>44927</v>
      </c>
      <c r="BO42" s="323"/>
      <c r="BP42" s="323"/>
      <c r="BQ42" s="323"/>
      <c r="BR42" s="753"/>
      <c r="BS42" s="753"/>
      <c r="BT42" s="755"/>
      <c r="BU42" s="288" t="s">
        <v>332</v>
      </c>
      <c r="BV42" s="280" t="s">
        <v>333</v>
      </c>
      <c r="BW42" s="219" t="s">
        <v>334</v>
      </c>
      <c r="BX42" s="376" t="s">
        <v>334</v>
      </c>
    </row>
    <row r="43" spans="1:76" ht="131.25" customHeight="1">
      <c r="A43" s="915"/>
      <c r="B43" s="951"/>
      <c r="C43" s="958"/>
      <c r="D43" s="983"/>
      <c r="E43" s="885"/>
      <c r="F43" s="885"/>
      <c r="G43" s="885"/>
      <c r="H43" s="986"/>
      <c r="I43" s="885"/>
      <c r="J43" s="885"/>
      <c r="K43" s="885"/>
      <c r="L43" s="885"/>
      <c r="M43" s="885"/>
      <c r="N43" s="958"/>
      <c r="O43" s="939"/>
      <c r="P43" s="885"/>
      <c r="Q43" s="885"/>
      <c r="R43" s="900"/>
      <c r="S43" s="775"/>
      <c r="T43" s="775"/>
      <c r="U43" s="877"/>
      <c r="V43" s="885"/>
      <c r="W43" s="980"/>
      <c r="X43" s="896"/>
      <c r="Y43" s="896"/>
      <c r="Z43" s="896"/>
      <c r="AA43" s="896"/>
      <c r="AB43" s="896"/>
      <c r="AC43" s="828"/>
      <c r="AD43" s="828"/>
      <c r="AE43" s="305" t="s">
        <v>163</v>
      </c>
      <c r="AF43" s="306" t="s">
        <v>164</v>
      </c>
      <c r="AG43" s="307" t="s">
        <v>165</v>
      </c>
      <c r="AH43" s="308" t="s">
        <v>166</v>
      </c>
      <c r="AI43" s="879"/>
      <c r="AJ43" s="822"/>
      <c r="AK43" s="879"/>
      <c r="AL43" s="816"/>
      <c r="AM43" s="816"/>
      <c r="AN43" s="776"/>
      <c r="AO43" s="776"/>
      <c r="AP43" s="776"/>
      <c r="AQ43" s="776"/>
      <c r="AR43" s="776"/>
      <c r="AS43" s="837"/>
      <c r="AT43" s="791"/>
      <c r="AU43" s="791"/>
      <c r="AV43" s="794"/>
      <c r="AW43" s="333">
        <v>1</v>
      </c>
      <c r="AX43" s="312">
        <v>44958</v>
      </c>
      <c r="AY43" s="322">
        <v>45291</v>
      </c>
      <c r="AZ43" s="317">
        <v>330</v>
      </c>
      <c r="BA43" s="775"/>
      <c r="BB43" s="775"/>
      <c r="BC43" s="951"/>
      <c r="BD43" s="951"/>
      <c r="BE43" s="775"/>
      <c r="BF43" s="955"/>
      <c r="BG43" s="775"/>
      <c r="BH43" s="877"/>
      <c r="BI43" s="877"/>
      <c r="BJ43" s="317" t="s">
        <v>177</v>
      </c>
      <c r="BK43" s="317" t="s">
        <v>335</v>
      </c>
      <c r="BL43" s="295" t="s">
        <v>336</v>
      </c>
      <c r="BM43" s="877"/>
      <c r="BN43" s="322">
        <v>44927</v>
      </c>
      <c r="BO43" s="323"/>
      <c r="BP43" s="323"/>
      <c r="BQ43" s="337"/>
      <c r="BR43" s="753"/>
      <c r="BS43" s="753"/>
      <c r="BT43" s="755"/>
      <c r="BU43" s="366" t="s">
        <v>337</v>
      </c>
      <c r="BV43" s="280" t="s">
        <v>338</v>
      </c>
      <c r="BW43" s="219" t="s">
        <v>339</v>
      </c>
      <c r="BX43" s="376" t="s">
        <v>340</v>
      </c>
    </row>
    <row r="44" spans="1:76" ht="153.75" customHeight="1">
      <c r="A44" s="915"/>
      <c r="B44" s="951"/>
      <c r="C44" s="958"/>
      <c r="D44" s="983"/>
      <c r="E44" s="885"/>
      <c r="F44" s="885"/>
      <c r="G44" s="885"/>
      <c r="H44" s="986"/>
      <c r="I44" s="885"/>
      <c r="J44" s="885"/>
      <c r="K44" s="885"/>
      <c r="L44" s="885"/>
      <c r="M44" s="885"/>
      <c r="N44" s="958"/>
      <c r="O44" s="939"/>
      <c r="P44" s="885"/>
      <c r="Q44" s="885"/>
      <c r="R44" s="900"/>
      <c r="S44" s="775"/>
      <c r="T44" s="775"/>
      <c r="U44" s="877"/>
      <c r="V44" s="885"/>
      <c r="W44" s="980"/>
      <c r="X44" s="896"/>
      <c r="Y44" s="896"/>
      <c r="Z44" s="896"/>
      <c r="AA44" s="896"/>
      <c r="AB44" s="896"/>
      <c r="AC44" s="828"/>
      <c r="AD44" s="828"/>
      <c r="AE44" s="305" t="s">
        <v>163</v>
      </c>
      <c r="AF44" s="306" t="s">
        <v>164</v>
      </c>
      <c r="AG44" s="307" t="s">
        <v>165</v>
      </c>
      <c r="AH44" s="308" t="s">
        <v>166</v>
      </c>
      <c r="AI44" s="879"/>
      <c r="AJ44" s="822"/>
      <c r="AK44" s="879"/>
      <c r="AL44" s="815" t="s">
        <v>341</v>
      </c>
      <c r="AM44" s="815" t="s">
        <v>342</v>
      </c>
      <c r="AN44" s="774">
        <v>4</v>
      </c>
      <c r="AO44" s="774">
        <v>0</v>
      </c>
      <c r="AP44" s="774">
        <v>0</v>
      </c>
      <c r="AQ44" s="774">
        <v>4</v>
      </c>
      <c r="AR44" s="774">
        <v>4</v>
      </c>
      <c r="AS44" s="836">
        <v>1</v>
      </c>
      <c r="AT44" s="791"/>
      <c r="AU44" s="791"/>
      <c r="AV44" s="794"/>
      <c r="AW44" s="333">
        <v>1</v>
      </c>
      <c r="AX44" s="312">
        <v>44958</v>
      </c>
      <c r="AY44" s="322">
        <v>45291</v>
      </c>
      <c r="AZ44" s="317">
        <v>330</v>
      </c>
      <c r="BA44" s="775"/>
      <c r="BB44" s="775"/>
      <c r="BC44" s="951"/>
      <c r="BD44" s="951"/>
      <c r="BE44" s="775"/>
      <c r="BF44" s="955"/>
      <c r="BG44" s="775"/>
      <c r="BH44" s="877"/>
      <c r="BI44" s="877"/>
      <c r="BJ44" s="317" t="s">
        <v>177</v>
      </c>
      <c r="BK44" s="317" t="s">
        <v>343</v>
      </c>
      <c r="BL44" s="317" t="s">
        <v>318</v>
      </c>
      <c r="BM44" s="877"/>
      <c r="BN44" s="322">
        <v>44927</v>
      </c>
      <c r="BO44" s="323"/>
      <c r="BP44" s="323"/>
      <c r="BQ44" s="323"/>
      <c r="BR44" s="753"/>
      <c r="BS44" s="753"/>
      <c r="BT44" s="755"/>
      <c r="BU44" s="367" t="s">
        <v>325</v>
      </c>
      <c r="BV44" s="280" t="s">
        <v>344</v>
      </c>
      <c r="BW44" s="872" t="s">
        <v>345</v>
      </c>
      <c r="BX44" s="862" t="s">
        <v>346</v>
      </c>
    </row>
    <row r="45" spans="1:76" ht="110.25" customHeight="1">
      <c r="A45" s="915"/>
      <c r="B45" s="951"/>
      <c r="C45" s="958"/>
      <c r="D45" s="984"/>
      <c r="E45" s="886"/>
      <c r="F45" s="886"/>
      <c r="G45" s="886"/>
      <c r="H45" s="987"/>
      <c r="I45" s="886"/>
      <c r="J45" s="886"/>
      <c r="K45" s="886"/>
      <c r="L45" s="886"/>
      <c r="M45" s="886"/>
      <c r="N45" s="958"/>
      <c r="O45" s="940"/>
      <c r="P45" s="886"/>
      <c r="Q45" s="886"/>
      <c r="R45" s="901"/>
      <c r="S45" s="776"/>
      <c r="T45" s="776"/>
      <c r="U45" s="816"/>
      <c r="V45" s="886"/>
      <c r="W45" s="981"/>
      <c r="X45" s="897"/>
      <c r="Y45" s="897"/>
      <c r="Z45" s="897"/>
      <c r="AA45" s="897"/>
      <c r="AB45" s="897"/>
      <c r="AC45" s="829"/>
      <c r="AD45" s="829"/>
      <c r="AE45" s="305" t="s">
        <v>163</v>
      </c>
      <c r="AF45" s="306" t="s">
        <v>164</v>
      </c>
      <c r="AG45" s="307" t="s">
        <v>165</v>
      </c>
      <c r="AH45" s="308" t="s">
        <v>166</v>
      </c>
      <c r="AI45" s="880"/>
      <c r="AJ45" s="823"/>
      <c r="AK45" s="880"/>
      <c r="AL45" s="816"/>
      <c r="AM45" s="816"/>
      <c r="AN45" s="776"/>
      <c r="AO45" s="776"/>
      <c r="AP45" s="776"/>
      <c r="AQ45" s="776"/>
      <c r="AR45" s="776"/>
      <c r="AS45" s="837"/>
      <c r="AT45" s="792"/>
      <c r="AU45" s="792"/>
      <c r="AV45" s="795"/>
      <c r="AW45" s="333">
        <v>1</v>
      </c>
      <c r="AX45" s="312">
        <v>44958</v>
      </c>
      <c r="AY45" s="322">
        <v>45291</v>
      </c>
      <c r="AZ45" s="317">
        <v>330</v>
      </c>
      <c r="BA45" s="776"/>
      <c r="BB45" s="776"/>
      <c r="BC45" s="951"/>
      <c r="BD45" s="951"/>
      <c r="BE45" s="776"/>
      <c r="BF45" s="956"/>
      <c r="BG45" s="776"/>
      <c r="BH45" s="816"/>
      <c r="BI45" s="816"/>
      <c r="BJ45" s="317" t="s">
        <v>177</v>
      </c>
      <c r="BK45" s="317" t="s">
        <v>347</v>
      </c>
      <c r="BL45" s="317" t="s">
        <v>318</v>
      </c>
      <c r="BM45" s="816"/>
      <c r="BN45" s="322">
        <v>44927</v>
      </c>
      <c r="BO45" s="323"/>
      <c r="BP45" s="323"/>
      <c r="BQ45" s="323"/>
      <c r="BR45" s="753"/>
      <c r="BS45" s="753"/>
      <c r="BT45" s="755"/>
      <c r="BU45" s="219" t="s">
        <v>325</v>
      </c>
      <c r="BV45" s="280" t="s">
        <v>348</v>
      </c>
      <c r="BW45" s="873"/>
      <c r="BX45" s="863"/>
    </row>
    <row r="46" spans="1:76" ht="60" customHeight="1">
      <c r="A46" s="317"/>
      <c r="B46" s="951"/>
      <c r="C46" s="958"/>
      <c r="D46" s="451"/>
      <c r="E46" s="411"/>
      <c r="F46" s="411"/>
      <c r="G46" s="411"/>
      <c r="H46" s="452"/>
      <c r="I46" s="411"/>
      <c r="J46" s="410"/>
      <c r="K46" s="410"/>
      <c r="L46" s="410"/>
      <c r="M46" s="410"/>
      <c r="N46" s="958"/>
      <c r="O46" s="434"/>
      <c r="P46" s="411"/>
      <c r="Q46" s="411"/>
      <c r="R46" s="416"/>
      <c r="S46" s="330"/>
      <c r="T46" s="330"/>
      <c r="U46" s="402"/>
      <c r="V46" s="411"/>
      <c r="W46" s="448"/>
      <c r="X46" s="413"/>
      <c r="Y46" s="412"/>
      <c r="Z46" s="412"/>
      <c r="AA46" s="412"/>
      <c r="AB46" s="412"/>
      <c r="AC46" s="596"/>
      <c r="AD46" s="596"/>
      <c r="AE46" s="305"/>
      <c r="AF46" s="306"/>
      <c r="AG46" s="307"/>
      <c r="AH46" s="308"/>
      <c r="AI46" s="802" t="s">
        <v>349</v>
      </c>
      <c r="AJ46" s="803"/>
      <c r="AK46" s="803"/>
      <c r="AL46" s="803"/>
      <c r="AM46" s="803"/>
      <c r="AN46" s="803"/>
      <c r="AO46" s="803"/>
      <c r="AP46" s="803"/>
      <c r="AQ46" s="803"/>
      <c r="AR46" s="804"/>
      <c r="AS46" s="605">
        <f>AVERAGE(AS40:AS45)</f>
        <v>0.5</v>
      </c>
      <c r="AT46" s="330"/>
      <c r="AU46" s="330"/>
      <c r="AV46" s="330"/>
      <c r="AW46" s="333"/>
      <c r="AX46" s="312"/>
      <c r="AY46" s="322"/>
      <c r="AZ46" s="317"/>
      <c r="BA46" s="330"/>
      <c r="BB46" s="330"/>
      <c r="BC46" s="951"/>
      <c r="BD46" s="951"/>
      <c r="BE46" s="330"/>
      <c r="BF46" s="445"/>
      <c r="BG46" s="330"/>
      <c r="BH46" s="403"/>
      <c r="BI46" s="403"/>
      <c r="BJ46" s="317"/>
      <c r="BK46" s="317"/>
      <c r="BL46" s="317"/>
      <c r="BM46" s="403"/>
      <c r="BN46" s="322"/>
      <c r="BO46" s="323"/>
      <c r="BP46" s="323"/>
      <c r="BQ46" s="323"/>
      <c r="BR46" s="753"/>
      <c r="BS46" s="753"/>
      <c r="BT46" s="755"/>
      <c r="BU46" s="219"/>
      <c r="BV46" s="219"/>
      <c r="BW46" s="276"/>
      <c r="BX46" s="257"/>
    </row>
    <row r="47" spans="1:76" ht="105" customHeight="1">
      <c r="A47" s="915" t="s">
        <v>149</v>
      </c>
      <c r="B47" s="951"/>
      <c r="C47" s="958"/>
      <c r="D47" s="967" t="s">
        <v>350</v>
      </c>
      <c r="E47" s="993">
        <v>0.85470000000000002</v>
      </c>
      <c r="F47" s="958" t="s">
        <v>351</v>
      </c>
      <c r="G47" s="958" t="s">
        <v>352</v>
      </c>
      <c r="H47" s="959" t="s">
        <v>186</v>
      </c>
      <c r="I47" s="993">
        <v>4.53E-2</v>
      </c>
      <c r="J47" s="887">
        <v>0</v>
      </c>
      <c r="K47" s="887">
        <v>0</v>
      </c>
      <c r="L47" s="887">
        <v>0</v>
      </c>
      <c r="M47" s="887">
        <v>0</v>
      </c>
      <c r="N47" s="958"/>
      <c r="O47" s="960" t="s">
        <v>353</v>
      </c>
      <c r="P47" s="959" t="s">
        <v>186</v>
      </c>
      <c r="Q47" s="902">
        <v>0</v>
      </c>
      <c r="R47" s="944" t="s">
        <v>354</v>
      </c>
      <c r="S47" s="915"/>
      <c r="T47" s="915" t="s">
        <v>160</v>
      </c>
      <c r="U47" s="815" t="s">
        <v>355</v>
      </c>
      <c r="V47" s="902">
        <v>0.5</v>
      </c>
      <c r="W47" s="948">
        <v>0.5</v>
      </c>
      <c r="X47" s="950">
        <v>0.33329999999999999</v>
      </c>
      <c r="Y47" s="895">
        <v>0</v>
      </c>
      <c r="Z47" s="895">
        <v>0</v>
      </c>
      <c r="AA47" s="895">
        <v>0</v>
      </c>
      <c r="AB47" s="895">
        <v>0</v>
      </c>
      <c r="AC47" s="827">
        <f>(Y47+Z47+AA47+AB47)/W47</f>
        <v>0</v>
      </c>
      <c r="AD47" s="851">
        <f>(X47+Y47+Z47+AA47+AB47)/V47</f>
        <v>0.66659999999999997</v>
      </c>
      <c r="AE47" s="305" t="s">
        <v>163</v>
      </c>
      <c r="AF47" s="306" t="s">
        <v>164</v>
      </c>
      <c r="AG47" s="307" t="s">
        <v>165</v>
      </c>
      <c r="AH47" s="308" t="s">
        <v>166</v>
      </c>
      <c r="AI47" s="331" t="s">
        <v>356</v>
      </c>
      <c r="AJ47" s="340">
        <v>2021130010196</v>
      </c>
      <c r="AK47" s="320" t="s">
        <v>357</v>
      </c>
      <c r="AL47" s="310" t="s">
        <v>276</v>
      </c>
      <c r="AM47" s="317" t="s">
        <v>277</v>
      </c>
      <c r="AN47" s="317">
        <v>36</v>
      </c>
      <c r="AO47" s="317">
        <v>0</v>
      </c>
      <c r="AP47" s="317">
        <v>16</v>
      </c>
      <c r="AQ47" s="317">
        <v>10</v>
      </c>
      <c r="AR47" s="317">
        <v>9</v>
      </c>
      <c r="AS47" s="584">
        <f>(AO47+AP47+AQ47+AR47)/AN47</f>
        <v>0.97222222222222221</v>
      </c>
      <c r="AT47" s="609">
        <v>136655418816.03999</v>
      </c>
      <c r="AU47" s="609">
        <v>131269264911.82001</v>
      </c>
      <c r="AV47" s="580">
        <f>AU47/AT47</f>
        <v>0.96058587393837191</v>
      </c>
      <c r="AW47" s="333">
        <v>1</v>
      </c>
      <c r="AX47" s="312">
        <v>44927</v>
      </c>
      <c r="AY47" s="322">
        <v>45291</v>
      </c>
      <c r="AZ47" s="317">
        <v>365</v>
      </c>
      <c r="BA47" s="317">
        <v>230466</v>
      </c>
      <c r="BB47" s="317">
        <v>230466</v>
      </c>
      <c r="BC47" s="951"/>
      <c r="BD47" s="951"/>
      <c r="BE47" s="317" t="s">
        <v>173</v>
      </c>
      <c r="BF47" s="324">
        <v>124100368557</v>
      </c>
      <c r="BG47" s="334" t="s">
        <v>278</v>
      </c>
      <c r="BH47" s="310" t="s">
        <v>279</v>
      </c>
      <c r="BI47" s="310" t="s">
        <v>280</v>
      </c>
      <c r="BJ47" s="317" t="s">
        <v>281</v>
      </c>
      <c r="BK47" s="295" t="s">
        <v>282</v>
      </c>
      <c r="BL47" s="317" t="s">
        <v>283</v>
      </c>
      <c r="BM47" s="295" t="s">
        <v>284</v>
      </c>
      <c r="BN47" s="322">
        <v>44927</v>
      </c>
      <c r="BO47" s="323"/>
      <c r="BP47" s="323"/>
      <c r="BQ47" s="323"/>
      <c r="BR47" s="753"/>
      <c r="BS47" s="753"/>
      <c r="BT47" s="755"/>
      <c r="BU47" s="219" t="s">
        <v>358</v>
      </c>
      <c r="BV47" s="219" t="s">
        <v>359</v>
      </c>
      <c r="BW47" s="219" t="s">
        <v>360</v>
      </c>
      <c r="BX47" s="376" t="s">
        <v>361</v>
      </c>
    </row>
    <row r="48" spans="1:76" ht="56.25" customHeight="1">
      <c r="A48" s="915"/>
      <c r="B48" s="951"/>
      <c r="C48" s="958"/>
      <c r="D48" s="967"/>
      <c r="E48" s="993"/>
      <c r="F48" s="958"/>
      <c r="G48" s="958"/>
      <c r="H48" s="959"/>
      <c r="I48" s="993"/>
      <c r="J48" s="888"/>
      <c r="K48" s="888"/>
      <c r="L48" s="888"/>
      <c r="M48" s="888"/>
      <c r="N48" s="958"/>
      <c r="O48" s="960"/>
      <c r="P48" s="959"/>
      <c r="Q48" s="902"/>
      <c r="R48" s="944"/>
      <c r="S48" s="915"/>
      <c r="T48" s="915"/>
      <c r="U48" s="877"/>
      <c r="V48" s="902"/>
      <c r="W48" s="948"/>
      <c r="X48" s="950"/>
      <c r="Y48" s="896"/>
      <c r="Z48" s="896"/>
      <c r="AA48" s="896"/>
      <c r="AB48" s="896"/>
      <c r="AC48" s="828"/>
      <c r="AD48" s="852"/>
      <c r="AE48" s="305"/>
      <c r="AF48" s="306"/>
      <c r="AG48" s="307"/>
      <c r="AH48" s="308"/>
      <c r="AI48" s="838" t="s">
        <v>362</v>
      </c>
      <c r="AJ48" s="839"/>
      <c r="AK48" s="839"/>
      <c r="AL48" s="839"/>
      <c r="AM48" s="839"/>
      <c r="AN48" s="839"/>
      <c r="AO48" s="839"/>
      <c r="AP48" s="839"/>
      <c r="AQ48" s="839"/>
      <c r="AR48" s="840"/>
      <c r="AS48" s="602">
        <f>AS47</f>
        <v>0.97222222222222221</v>
      </c>
      <c r="AT48" s="317"/>
      <c r="AU48" s="317"/>
      <c r="AV48" s="317"/>
      <c r="AW48" s="333"/>
      <c r="AX48" s="312"/>
      <c r="AY48" s="322"/>
      <c r="AZ48" s="317"/>
      <c r="BA48" s="317"/>
      <c r="BB48" s="317"/>
      <c r="BC48" s="951"/>
      <c r="BD48" s="951"/>
      <c r="BE48" s="390"/>
      <c r="BF48" s="443"/>
      <c r="BG48" s="593"/>
      <c r="BH48" s="578"/>
      <c r="BI48" s="578"/>
      <c r="BJ48" s="317"/>
      <c r="BK48" s="295"/>
      <c r="BL48" s="317"/>
      <c r="BM48" s="314"/>
      <c r="BN48" s="399"/>
      <c r="BO48" s="323"/>
      <c r="BP48" s="323"/>
      <c r="BQ48" s="323"/>
      <c r="BR48" s="753"/>
      <c r="BS48" s="753"/>
      <c r="BT48" s="755"/>
      <c r="BU48" s="219"/>
      <c r="BV48" s="219"/>
      <c r="BW48" s="219"/>
      <c r="BX48" s="376"/>
    </row>
    <row r="49" spans="1:76" ht="105" customHeight="1">
      <c r="A49" s="915"/>
      <c r="B49" s="951"/>
      <c r="C49" s="958"/>
      <c r="D49" s="967"/>
      <c r="E49" s="993"/>
      <c r="F49" s="958"/>
      <c r="G49" s="958"/>
      <c r="H49" s="959"/>
      <c r="I49" s="959"/>
      <c r="J49" s="888"/>
      <c r="K49" s="888"/>
      <c r="L49" s="888"/>
      <c r="M49" s="888"/>
      <c r="N49" s="958"/>
      <c r="O49" s="960"/>
      <c r="P49" s="959"/>
      <c r="Q49" s="902"/>
      <c r="R49" s="944"/>
      <c r="S49" s="915"/>
      <c r="T49" s="915"/>
      <c r="U49" s="877"/>
      <c r="V49" s="902"/>
      <c r="W49" s="949"/>
      <c r="X49" s="950"/>
      <c r="Y49" s="897"/>
      <c r="Z49" s="897"/>
      <c r="AA49" s="897"/>
      <c r="AB49" s="897"/>
      <c r="AC49" s="829"/>
      <c r="AD49" s="853"/>
      <c r="AE49" s="305" t="s">
        <v>163</v>
      </c>
      <c r="AF49" s="342" t="s">
        <v>164</v>
      </c>
      <c r="AG49" s="307" t="s">
        <v>165</v>
      </c>
      <c r="AH49" s="343" t="s">
        <v>166</v>
      </c>
      <c r="AI49" s="824" t="s">
        <v>363</v>
      </c>
      <c r="AJ49" s="813">
        <v>2021130010293</v>
      </c>
      <c r="AK49" s="320" t="s">
        <v>364</v>
      </c>
      <c r="AL49" s="310" t="s">
        <v>365</v>
      </c>
      <c r="AM49" s="317" t="s">
        <v>366</v>
      </c>
      <c r="AN49" s="317">
        <v>85</v>
      </c>
      <c r="AO49" s="317">
        <v>0</v>
      </c>
      <c r="AP49" s="317">
        <v>0</v>
      </c>
      <c r="AQ49" s="317">
        <v>0</v>
      </c>
      <c r="AR49" s="317">
        <v>0</v>
      </c>
      <c r="AS49" s="584">
        <f>(AO49+AP49+AQ49+AR49)/AN49</f>
        <v>0</v>
      </c>
      <c r="AT49" s="787">
        <v>2500000000</v>
      </c>
      <c r="AU49" s="787">
        <v>0</v>
      </c>
      <c r="AV49" s="771">
        <f>AU49/AT49</f>
        <v>0</v>
      </c>
      <c r="AW49" s="311">
        <v>0.6</v>
      </c>
      <c r="AX49" s="312">
        <v>44986</v>
      </c>
      <c r="AY49" s="322">
        <v>45138</v>
      </c>
      <c r="AZ49" s="317">
        <v>120</v>
      </c>
      <c r="BA49" s="317">
        <v>340</v>
      </c>
      <c r="BB49" s="317">
        <v>340</v>
      </c>
      <c r="BC49" s="951"/>
      <c r="BD49" s="951"/>
      <c r="BE49" s="774" t="s">
        <v>173</v>
      </c>
      <c r="BF49" s="954">
        <v>2000000000</v>
      </c>
      <c r="BG49" s="815" t="s">
        <v>367</v>
      </c>
      <c r="BH49" s="815" t="s">
        <v>368</v>
      </c>
      <c r="BI49" s="815" t="s">
        <v>369</v>
      </c>
      <c r="BJ49" s="317" t="s">
        <v>177</v>
      </c>
      <c r="BK49" s="317" t="s">
        <v>178</v>
      </c>
      <c r="BL49" s="295" t="s">
        <v>370</v>
      </c>
      <c r="BM49" s="815" t="s">
        <v>199</v>
      </c>
      <c r="BN49" s="874">
        <v>44986</v>
      </c>
      <c r="BO49" s="323"/>
      <c r="BP49" s="323"/>
      <c r="BQ49" s="323"/>
      <c r="BR49" s="753"/>
      <c r="BS49" s="753"/>
      <c r="BT49" s="755"/>
      <c r="BU49" s="294"/>
      <c r="BV49" s="34"/>
      <c r="BW49" s="294"/>
      <c r="BX49" s="34"/>
    </row>
    <row r="50" spans="1:76" ht="105" customHeight="1">
      <c r="A50" s="915"/>
      <c r="B50" s="951"/>
      <c r="C50" s="958"/>
      <c r="D50" s="967"/>
      <c r="E50" s="993"/>
      <c r="F50" s="958"/>
      <c r="G50" s="958"/>
      <c r="H50" s="959"/>
      <c r="I50" s="959"/>
      <c r="J50" s="888"/>
      <c r="K50" s="888"/>
      <c r="L50" s="888"/>
      <c r="M50" s="888"/>
      <c r="N50" s="958"/>
      <c r="O50" s="938" t="s">
        <v>371</v>
      </c>
      <c r="P50" s="945" t="s">
        <v>158</v>
      </c>
      <c r="Q50" s="941">
        <v>0.83</v>
      </c>
      <c r="R50" s="899" t="s">
        <v>372</v>
      </c>
      <c r="S50" s="774"/>
      <c r="T50" s="815" t="s">
        <v>160</v>
      </c>
      <c r="U50" s="877"/>
      <c r="V50" s="941">
        <v>7.0000000000000007E-2</v>
      </c>
      <c r="W50" s="1038">
        <v>3.6400000000000002E-2</v>
      </c>
      <c r="X50" s="848">
        <v>3.3700000000000001E-2</v>
      </c>
      <c r="Y50" s="827">
        <v>0</v>
      </c>
      <c r="Z50" s="827">
        <v>0.01</v>
      </c>
      <c r="AA50" s="848">
        <v>2.3800000000000002E-2</v>
      </c>
      <c r="AB50" s="848">
        <v>0</v>
      </c>
      <c r="AC50" s="827">
        <f>(Y50+Z50+AA50+AB50)/W50</f>
        <v>0.9285714285714286</v>
      </c>
      <c r="AD50" s="827">
        <f>(X50+Y50+Z50+AA50+AB50)/V50</f>
        <v>0.9642857142857143</v>
      </c>
      <c r="AE50" s="930" t="s">
        <v>163</v>
      </c>
      <c r="AF50" s="916" t="s">
        <v>164</v>
      </c>
      <c r="AG50" s="918" t="s">
        <v>165</v>
      </c>
      <c r="AH50" s="878" t="s">
        <v>166</v>
      </c>
      <c r="AI50" s="825"/>
      <c r="AJ50" s="814"/>
      <c r="AK50" s="320" t="s">
        <v>364</v>
      </c>
      <c r="AL50" s="310" t="s">
        <v>373</v>
      </c>
      <c r="AM50" s="295" t="s">
        <v>374</v>
      </c>
      <c r="AN50" s="317">
        <v>1</v>
      </c>
      <c r="AO50" s="317">
        <v>0</v>
      </c>
      <c r="AP50" s="317">
        <v>0</v>
      </c>
      <c r="AQ50" s="317">
        <v>0</v>
      </c>
      <c r="AR50" s="317">
        <v>0</v>
      </c>
      <c r="AS50" s="584">
        <f>(AO50+AP50+AQ50+AR50)/AN50</f>
        <v>0</v>
      </c>
      <c r="AT50" s="788"/>
      <c r="AU50" s="788"/>
      <c r="AV50" s="772"/>
      <c r="AW50" s="311">
        <v>0.4</v>
      </c>
      <c r="AX50" s="312">
        <v>44986</v>
      </c>
      <c r="AY50" s="322">
        <v>45138</v>
      </c>
      <c r="AZ50" s="317">
        <v>120</v>
      </c>
      <c r="BA50" s="323"/>
      <c r="BB50" s="323"/>
      <c r="BC50" s="951"/>
      <c r="BD50" s="951"/>
      <c r="BE50" s="776"/>
      <c r="BF50" s="956"/>
      <c r="BG50" s="816"/>
      <c r="BH50" s="816"/>
      <c r="BI50" s="816"/>
      <c r="BJ50" s="317" t="s">
        <v>177</v>
      </c>
      <c r="BK50" s="317" t="s">
        <v>178</v>
      </c>
      <c r="BL50" s="295" t="s">
        <v>370</v>
      </c>
      <c r="BM50" s="816"/>
      <c r="BN50" s="875"/>
      <c r="BO50" s="323"/>
      <c r="BP50" s="323"/>
      <c r="BQ50" s="323"/>
      <c r="BR50" s="753"/>
      <c r="BS50" s="753"/>
      <c r="BT50" s="755"/>
      <c r="BU50" s="294"/>
      <c r="BV50" s="34"/>
      <c r="BW50" s="869" t="s">
        <v>375</v>
      </c>
      <c r="BX50" s="34"/>
    </row>
    <row r="51" spans="1:76" ht="105" customHeight="1">
      <c r="A51" s="915"/>
      <c r="B51" s="951"/>
      <c r="C51" s="958"/>
      <c r="D51" s="967"/>
      <c r="E51" s="993"/>
      <c r="F51" s="958"/>
      <c r="G51" s="958"/>
      <c r="H51" s="959"/>
      <c r="I51" s="959"/>
      <c r="J51" s="888"/>
      <c r="K51" s="888"/>
      <c r="L51" s="888"/>
      <c r="M51" s="888"/>
      <c r="N51" s="958"/>
      <c r="O51" s="940"/>
      <c r="P51" s="947"/>
      <c r="Q51" s="942"/>
      <c r="R51" s="901"/>
      <c r="S51" s="776"/>
      <c r="T51" s="816"/>
      <c r="U51" s="877"/>
      <c r="V51" s="942"/>
      <c r="W51" s="1039"/>
      <c r="X51" s="850"/>
      <c r="Y51" s="829"/>
      <c r="Z51" s="829"/>
      <c r="AA51" s="850"/>
      <c r="AB51" s="850"/>
      <c r="AC51" s="829"/>
      <c r="AD51" s="829"/>
      <c r="AE51" s="932"/>
      <c r="AF51" s="917"/>
      <c r="AG51" s="919"/>
      <c r="AH51" s="880"/>
      <c r="AI51" s="826"/>
      <c r="AJ51" s="814"/>
      <c r="AL51" s="346" t="s">
        <v>376</v>
      </c>
      <c r="AM51" s="295" t="s">
        <v>250</v>
      </c>
      <c r="AN51" s="347">
        <v>1</v>
      </c>
      <c r="AO51" s="347">
        <v>0</v>
      </c>
      <c r="AP51" s="347">
        <v>0</v>
      </c>
      <c r="AQ51" s="347">
        <v>0</v>
      </c>
      <c r="AR51" s="347">
        <v>0</v>
      </c>
      <c r="AS51" s="584">
        <f>(AO51+AP51+AQ51+AR51)/AN51</f>
        <v>0</v>
      </c>
      <c r="AT51" s="789"/>
      <c r="AU51" s="789"/>
      <c r="AV51" s="773"/>
      <c r="AW51" s="319">
        <v>0.11063291651478337</v>
      </c>
      <c r="AX51" s="784">
        <v>44986</v>
      </c>
      <c r="AY51" s="874">
        <v>45260</v>
      </c>
      <c r="AZ51" s="774">
        <v>240</v>
      </c>
      <c r="BA51" s="779">
        <v>308375</v>
      </c>
      <c r="BB51" s="779">
        <v>308375</v>
      </c>
      <c r="BC51" s="951"/>
      <c r="BD51" s="951"/>
      <c r="BE51" s="774" t="s">
        <v>210</v>
      </c>
      <c r="BF51" s="954">
        <v>10005834754</v>
      </c>
      <c r="BG51" s="774" t="s">
        <v>211</v>
      </c>
      <c r="BH51" s="815" t="s">
        <v>377</v>
      </c>
      <c r="BI51" s="815" t="s">
        <v>378</v>
      </c>
      <c r="BJ51" s="774" t="s">
        <v>177</v>
      </c>
      <c r="BK51" s="774" t="s">
        <v>178</v>
      </c>
      <c r="BL51" s="815" t="s">
        <v>370</v>
      </c>
      <c r="BM51" s="815" t="s">
        <v>211</v>
      </c>
      <c r="BN51" s="874">
        <v>44986</v>
      </c>
      <c r="BO51" s="323"/>
      <c r="BP51" s="323"/>
      <c r="BQ51" s="323"/>
      <c r="BR51" s="753"/>
      <c r="BS51" s="753"/>
      <c r="BT51" s="755"/>
      <c r="BU51" s="294"/>
      <c r="BV51" s="34"/>
      <c r="BW51" s="871"/>
      <c r="BX51" s="34"/>
    </row>
    <row r="52" spans="1:76" ht="105" customHeight="1">
      <c r="A52" s="915"/>
      <c r="B52" s="951"/>
      <c r="C52" s="958"/>
      <c r="D52" s="967"/>
      <c r="E52" s="993"/>
      <c r="F52" s="958"/>
      <c r="G52" s="958"/>
      <c r="H52" s="959"/>
      <c r="I52" s="959"/>
      <c r="J52" s="888"/>
      <c r="K52" s="888"/>
      <c r="L52" s="888"/>
      <c r="M52" s="888"/>
      <c r="N52" s="958"/>
      <c r="O52" s="433"/>
      <c r="P52" s="415"/>
      <c r="Q52" s="437"/>
      <c r="R52" s="415"/>
      <c r="S52" s="391"/>
      <c r="T52" s="402"/>
      <c r="U52" s="877"/>
      <c r="V52" s="437"/>
      <c r="W52" s="597"/>
      <c r="X52" s="393"/>
      <c r="Y52" s="596"/>
      <c r="Z52" s="596"/>
      <c r="AA52" s="393"/>
      <c r="AB52" s="393"/>
      <c r="AC52" s="596"/>
      <c r="AD52" s="596"/>
      <c r="AE52" s="439"/>
      <c r="AF52" s="441"/>
      <c r="AG52" s="442"/>
      <c r="AH52" s="405"/>
      <c r="AI52" s="841" t="s">
        <v>379</v>
      </c>
      <c r="AJ52" s="842"/>
      <c r="AK52" s="842"/>
      <c r="AL52" s="842"/>
      <c r="AM52" s="842"/>
      <c r="AN52" s="842"/>
      <c r="AO52" s="842"/>
      <c r="AP52" s="842"/>
      <c r="AQ52" s="842"/>
      <c r="AR52" s="843"/>
      <c r="AS52" s="602">
        <f>AVERAGE(AS49:AS51)</f>
        <v>0</v>
      </c>
      <c r="AT52" s="347"/>
      <c r="AU52" s="347"/>
      <c r="AV52" s="347"/>
      <c r="AW52" s="319"/>
      <c r="AX52" s="785"/>
      <c r="AY52" s="876"/>
      <c r="AZ52" s="775"/>
      <c r="BA52" s="780"/>
      <c r="BB52" s="780"/>
      <c r="BC52" s="951"/>
      <c r="BD52" s="951"/>
      <c r="BE52" s="775"/>
      <c r="BF52" s="955"/>
      <c r="BG52" s="775"/>
      <c r="BH52" s="877"/>
      <c r="BI52" s="877"/>
      <c r="BJ52" s="775"/>
      <c r="BK52" s="775"/>
      <c r="BL52" s="877"/>
      <c r="BM52" s="877"/>
      <c r="BN52" s="876"/>
      <c r="BO52" s="323"/>
      <c r="BP52" s="323"/>
      <c r="BQ52" s="323"/>
      <c r="BR52" s="753"/>
      <c r="BS52" s="753"/>
      <c r="BT52" s="755"/>
      <c r="BU52" s="294"/>
      <c r="BV52" s="34"/>
      <c r="BW52" s="396"/>
      <c r="BX52" s="34"/>
    </row>
    <row r="53" spans="1:76" ht="105" customHeight="1">
      <c r="A53" s="915"/>
      <c r="B53" s="951"/>
      <c r="C53" s="958"/>
      <c r="D53" s="967"/>
      <c r="E53" s="993"/>
      <c r="F53" s="958"/>
      <c r="G53" s="958"/>
      <c r="H53" s="959"/>
      <c r="I53" s="959"/>
      <c r="J53" s="888"/>
      <c r="K53" s="888"/>
      <c r="L53" s="888"/>
      <c r="M53" s="888"/>
      <c r="N53" s="958"/>
      <c r="O53" s="938" t="s">
        <v>380</v>
      </c>
      <c r="P53" s="884" t="s">
        <v>186</v>
      </c>
      <c r="Q53" s="941">
        <v>0.12</v>
      </c>
      <c r="R53" s="945" t="s">
        <v>381</v>
      </c>
      <c r="S53" s="774"/>
      <c r="T53" s="815"/>
      <c r="U53" s="877"/>
      <c r="V53" s="941">
        <v>0.38</v>
      </c>
      <c r="W53" s="995">
        <v>0.38</v>
      </c>
      <c r="X53" s="895">
        <v>0</v>
      </c>
      <c r="Y53" s="895">
        <v>0</v>
      </c>
      <c r="Z53" s="895">
        <v>0</v>
      </c>
      <c r="AA53" s="895">
        <v>0</v>
      </c>
      <c r="AB53" s="895">
        <v>0</v>
      </c>
      <c r="AC53" s="827">
        <f>(Y53+Z53+AA53+AB53)/W53</f>
        <v>0</v>
      </c>
      <c r="AD53" s="827">
        <f>(X53+Y53+Z53+AA53+AB53)/V53</f>
        <v>0</v>
      </c>
      <c r="AE53" s="930" t="s">
        <v>163</v>
      </c>
      <c r="AF53" s="916" t="s">
        <v>164</v>
      </c>
      <c r="AG53" s="918" t="s">
        <v>165</v>
      </c>
      <c r="AH53" s="878" t="s">
        <v>166</v>
      </c>
      <c r="AI53" s="824" t="s">
        <v>382</v>
      </c>
      <c r="AJ53" s="824">
        <v>2022130010022</v>
      </c>
      <c r="AK53" s="589" t="s">
        <v>383</v>
      </c>
      <c r="AL53" s="328" t="s">
        <v>384</v>
      </c>
      <c r="AM53" s="295" t="s">
        <v>259</v>
      </c>
      <c r="AN53" s="347">
        <v>1</v>
      </c>
      <c r="AO53" s="347">
        <v>0</v>
      </c>
      <c r="AP53" s="347">
        <v>0</v>
      </c>
      <c r="AQ53" s="347">
        <v>0</v>
      </c>
      <c r="AR53" s="347">
        <v>0</v>
      </c>
      <c r="AS53" s="584">
        <f t="shared" ref="AS53:AS62" si="2">(AO53+AP53+AQ53+AR53)/AN53</f>
        <v>0</v>
      </c>
      <c r="AT53" s="787">
        <v>0</v>
      </c>
      <c r="AU53" s="787">
        <v>0</v>
      </c>
      <c r="AV53" s="771">
        <v>0</v>
      </c>
      <c r="AW53" s="319">
        <v>2.7344003546593051E-2</v>
      </c>
      <c r="AX53" s="785"/>
      <c r="AY53" s="876"/>
      <c r="AZ53" s="775"/>
      <c r="BA53" s="780"/>
      <c r="BB53" s="780"/>
      <c r="BC53" s="951"/>
      <c r="BD53" s="951"/>
      <c r="BE53" s="775"/>
      <c r="BF53" s="955"/>
      <c r="BG53" s="775"/>
      <c r="BH53" s="877"/>
      <c r="BI53" s="877"/>
      <c r="BJ53" s="775"/>
      <c r="BK53" s="775"/>
      <c r="BL53" s="877"/>
      <c r="BM53" s="877"/>
      <c r="BN53" s="876"/>
      <c r="BO53" s="323"/>
      <c r="BP53" s="323"/>
      <c r="BQ53" s="323"/>
      <c r="BR53" s="753"/>
      <c r="BS53" s="753"/>
      <c r="BT53" s="755"/>
      <c r="BU53" s="294"/>
      <c r="BV53" s="34"/>
      <c r="BW53" s="294"/>
      <c r="BX53" s="34"/>
    </row>
    <row r="54" spans="1:76" ht="105" customHeight="1">
      <c r="A54" s="915"/>
      <c r="B54" s="951"/>
      <c r="C54" s="958"/>
      <c r="D54" s="967"/>
      <c r="E54" s="993"/>
      <c r="F54" s="958"/>
      <c r="G54" s="958"/>
      <c r="H54" s="959"/>
      <c r="I54" s="959"/>
      <c r="J54" s="888"/>
      <c r="K54" s="888"/>
      <c r="L54" s="888"/>
      <c r="M54" s="888"/>
      <c r="N54" s="958"/>
      <c r="O54" s="939"/>
      <c r="P54" s="885"/>
      <c r="Q54" s="943"/>
      <c r="R54" s="946"/>
      <c r="S54" s="775"/>
      <c r="T54" s="877"/>
      <c r="U54" s="877"/>
      <c r="V54" s="943"/>
      <c r="W54" s="996"/>
      <c r="X54" s="896"/>
      <c r="Y54" s="896"/>
      <c r="Z54" s="896"/>
      <c r="AA54" s="896"/>
      <c r="AB54" s="896"/>
      <c r="AC54" s="828"/>
      <c r="AD54" s="828"/>
      <c r="AE54" s="931"/>
      <c r="AF54" s="933"/>
      <c r="AG54" s="934"/>
      <c r="AH54" s="879"/>
      <c r="AI54" s="825"/>
      <c r="AJ54" s="825"/>
      <c r="AK54" s="598"/>
      <c r="AL54" s="346" t="s">
        <v>385</v>
      </c>
      <c r="AM54" s="295" t="s">
        <v>224</v>
      </c>
      <c r="AN54" s="347">
        <v>1</v>
      </c>
      <c r="AO54" s="347">
        <v>0</v>
      </c>
      <c r="AP54" s="347">
        <v>0</v>
      </c>
      <c r="AQ54" s="347">
        <v>0</v>
      </c>
      <c r="AR54" s="347">
        <v>0</v>
      </c>
      <c r="AS54" s="584">
        <f t="shared" si="2"/>
        <v>0</v>
      </c>
      <c r="AT54" s="788"/>
      <c r="AU54" s="788"/>
      <c r="AV54" s="772"/>
      <c r="AW54" s="319">
        <v>0.37198550350954557</v>
      </c>
      <c r="AX54" s="785"/>
      <c r="AY54" s="876"/>
      <c r="AZ54" s="775"/>
      <c r="BA54" s="780"/>
      <c r="BB54" s="780"/>
      <c r="BC54" s="951"/>
      <c r="BD54" s="951"/>
      <c r="BE54" s="775"/>
      <c r="BF54" s="955"/>
      <c r="BG54" s="775"/>
      <c r="BH54" s="877"/>
      <c r="BI54" s="877"/>
      <c r="BJ54" s="775"/>
      <c r="BK54" s="775"/>
      <c r="BL54" s="877"/>
      <c r="BM54" s="877"/>
      <c r="BN54" s="876"/>
      <c r="BO54" s="323"/>
      <c r="BP54" s="323"/>
      <c r="BQ54" s="323"/>
      <c r="BR54" s="753"/>
      <c r="BS54" s="753"/>
      <c r="BT54" s="755"/>
      <c r="BU54" s="294"/>
      <c r="BV54" s="34"/>
      <c r="BW54" s="294"/>
      <c r="BX54" s="34"/>
    </row>
    <row r="55" spans="1:76" ht="105" customHeight="1">
      <c r="A55" s="915"/>
      <c r="B55" s="951"/>
      <c r="C55" s="958"/>
      <c r="D55" s="967"/>
      <c r="E55" s="993"/>
      <c r="F55" s="958"/>
      <c r="G55" s="958"/>
      <c r="H55" s="959"/>
      <c r="I55" s="959"/>
      <c r="J55" s="888"/>
      <c r="K55" s="888"/>
      <c r="L55" s="888"/>
      <c r="M55" s="888"/>
      <c r="N55" s="958"/>
      <c r="O55" s="939"/>
      <c r="P55" s="885"/>
      <c r="Q55" s="943"/>
      <c r="R55" s="946"/>
      <c r="S55" s="775"/>
      <c r="T55" s="877"/>
      <c r="U55" s="877"/>
      <c r="V55" s="943"/>
      <c r="W55" s="996"/>
      <c r="X55" s="896"/>
      <c r="Y55" s="896"/>
      <c r="Z55" s="896"/>
      <c r="AA55" s="896"/>
      <c r="AB55" s="896"/>
      <c r="AC55" s="828"/>
      <c r="AD55" s="828"/>
      <c r="AE55" s="931"/>
      <c r="AF55" s="933"/>
      <c r="AG55" s="934"/>
      <c r="AH55" s="879"/>
      <c r="AI55" s="825"/>
      <c r="AJ55" s="825"/>
      <c r="AK55" s="598"/>
      <c r="AL55" s="328" t="s">
        <v>386</v>
      </c>
      <c r="AM55" s="317" t="s">
        <v>227</v>
      </c>
      <c r="AN55" s="347">
        <v>1</v>
      </c>
      <c r="AO55" s="347">
        <v>0</v>
      </c>
      <c r="AP55" s="347">
        <v>0</v>
      </c>
      <c r="AQ55" s="347">
        <v>0</v>
      </c>
      <c r="AR55" s="347">
        <v>0</v>
      </c>
      <c r="AS55" s="584">
        <f t="shared" si="2"/>
        <v>0</v>
      </c>
      <c r="AT55" s="788"/>
      <c r="AU55" s="788"/>
      <c r="AV55" s="772"/>
      <c r="AW55" s="319">
        <v>2.2300242357170551E-2</v>
      </c>
      <c r="AX55" s="785"/>
      <c r="AY55" s="876"/>
      <c r="AZ55" s="775"/>
      <c r="BA55" s="780"/>
      <c r="BB55" s="780"/>
      <c r="BC55" s="951"/>
      <c r="BD55" s="951"/>
      <c r="BE55" s="775"/>
      <c r="BF55" s="955"/>
      <c r="BG55" s="775"/>
      <c r="BH55" s="877"/>
      <c r="BI55" s="877"/>
      <c r="BJ55" s="775"/>
      <c r="BK55" s="775"/>
      <c r="BL55" s="877"/>
      <c r="BM55" s="877"/>
      <c r="BN55" s="876"/>
      <c r="BO55" s="323"/>
      <c r="BP55" s="323"/>
      <c r="BQ55" s="323"/>
      <c r="BR55" s="753"/>
      <c r="BS55" s="753"/>
      <c r="BT55" s="755"/>
      <c r="BU55" s="294"/>
      <c r="BV55" s="34"/>
      <c r="BW55" s="294"/>
      <c r="BX55" s="34"/>
    </row>
    <row r="56" spans="1:76" ht="105" customHeight="1">
      <c r="A56" s="915"/>
      <c r="B56" s="951"/>
      <c r="C56" s="958"/>
      <c r="D56" s="967"/>
      <c r="E56" s="993"/>
      <c r="F56" s="958"/>
      <c r="G56" s="958"/>
      <c r="H56" s="959"/>
      <c r="I56" s="959"/>
      <c r="J56" s="888"/>
      <c r="K56" s="888"/>
      <c r="L56" s="888"/>
      <c r="M56" s="888"/>
      <c r="N56" s="958"/>
      <c r="O56" s="939"/>
      <c r="P56" s="885"/>
      <c r="Q56" s="943"/>
      <c r="R56" s="946"/>
      <c r="S56" s="775"/>
      <c r="T56" s="877"/>
      <c r="U56" s="877"/>
      <c r="V56" s="943"/>
      <c r="W56" s="996"/>
      <c r="X56" s="896"/>
      <c r="Y56" s="896"/>
      <c r="Z56" s="896"/>
      <c r="AA56" s="896"/>
      <c r="AB56" s="896"/>
      <c r="AC56" s="828"/>
      <c r="AD56" s="828"/>
      <c r="AE56" s="931"/>
      <c r="AF56" s="933"/>
      <c r="AG56" s="934"/>
      <c r="AH56" s="879"/>
      <c r="AI56" s="825"/>
      <c r="AJ56" s="825"/>
      <c r="AK56" s="598"/>
      <c r="AL56" s="346" t="s">
        <v>387</v>
      </c>
      <c r="AM56" s="317" t="s">
        <v>231</v>
      </c>
      <c r="AN56" s="347">
        <v>1</v>
      </c>
      <c r="AO56" s="347">
        <v>0</v>
      </c>
      <c r="AP56" s="347">
        <v>0</v>
      </c>
      <c r="AQ56" s="347">
        <v>0</v>
      </c>
      <c r="AR56" s="347">
        <v>0</v>
      </c>
      <c r="AS56" s="584">
        <f t="shared" si="2"/>
        <v>0</v>
      </c>
      <c r="AT56" s="788"/>
      <c r="AU56" s="788"/>
      <c r="AV56" s="772"/>
      <c r="AW56" s="319">
        <v>0.38416918113337051</v>
      </c>
      <c r="AX56" s="785"/>
      <c r="AY56" s="876"/>
      <c r="AZ56" s="775"/>
      <c r="BA56" s="780"/>
      <c r="BB56" s="780"/>
      <c r="BC56" s="951"/>
      <c r="BD56" s="951"/>
      <c r="BE56" s="775"/>
      <c r="BF56" s="955"/>
      <c r="BG56" s="775"/>
      <c r="BH56" s="877"/>
      <c r="BI56" s="877"/>
      <c r="BJ56" s="775"/>
      <c r="BK56" s="775"/>
      <c r="BL56" s="877"/>
      <c r="BM56" s="877"/>
      <c r="BN56" s="876"/>
      <c r="BO56" s="323"/>
      <c r="BP56" s="323"/>
      <c r="BQ56" s="323"/>
      <c r="BR56" s="753"/>
      <c r="BS56" s="753"/>
      <c r="BT56" s="755"/>
      <c r="BU56" s="294"/>
      <c r="BV56" s="34"/>
      <c r="BW56" s="294"/>
      <c r="BX56" s="34"/>
    </row>
    <row r="57" spans="1:76" ht="105" customHeight="1">
      <c r="A57" s="915"/>
      <c r="B57" s="951"/>
      <c r="C57" s="958"/>
      <c r="D57" s="967"/>
      <c r="E57" s="993"/>
      <c r="F57" s="958"/>
      <c r="G57" s="958"/>
      <c r="H57" s="959"/>
      <c r="I57" s="959"/>
      <c r="J57" s="888"/>
      <c r="K57" s="888"/>
      <c r="L57" s="888"/>
      <c r="M57" s="888"/>
      <c r="N57" s="958"/>
      <c r="O57" s="939"/>
      <c r="P57" s="885"/>
      <c r="Q57" s="943"/>
      <c r="R57" s="946"/>
      <c r="S57" s="775"/>
      <c r="T57" s="877"/>
      <c r="U57" s="877"/>
      <c r="V57" s="943"/>
      <c r="W57" s="996"/>
      <c r="X57" s="896"/>
      <c r="Y57" s="896"/>
      <c r="Z57" s="896"/>
      <c r="AA57" s="896"/>
      <c r="AB57" s="896"/>
      <c r="AC57" s="828"/>
      <c r="AD57" s="828"/>
      <c r="AE57" s="931"/>
      <c r="AF57" s="933"/>
      <c r="AG57" s="934"/>
      <c r="AH57" s="879"/>
      <c r="AI57" s="825"/>
      <c r="AJ57" s="825"/>
      <c r="AK57" s="598"/>
      <c r="AL57" s="346" t="s">
        <v>388</v>
      </c>
      <c r="AM57" s="317" t="s">
        <v>389</v>
      </c>
      <c r="AN57" s="347">
        <v>1</v>
      </c>
      <c r="AO57" s="347">
        <v>0</v>
      </c>
      <c r="AP57" s="347">
        <v>0</v>
      </c>
      <c r="AQ57" s="347">
        <v>0</v>
      </c>
      <c r="AR57" s="347">
        <v>0</v>
      </c>
      <c r="AS57" s="584">
        <f t="shared" si="2"/>
        <v>0</v>
      </c>
      <c r="AT57" s="788"/>
      <c r="AU57" s="788"/>
      <c r="AV57" s="772"/>
      <c r="AW57" s="319">
        <v>2.2656927240315688E-3</v>
      </c>
      <c r="AX57" s="785"/>
      <c r="AY57" s="876"/>
      <c r="AZ57" s="775"/>
      <c r="BA57" s="780"/>
      <c r="BB57" s="780"/>
      <c r="BC57" s="951"/>
      <c r="BD57" s="951"/>
      <c r="BE57" s="775"/>
      <c r="BF57" s="955"/>
      <c r="BG57" s="775"/>
      <c r="BH57" s="877"/>
      <c r="BI57" s="877"/>
      <c r="BJ57" s="775"/>
      <c r="BK57" s="775"/>
      <c r="BL57" s="877"/>
      <c r="BM57" s="877"/>
      <c r="BN57" s="876"/>
      <c r="BO57" s="323"/>
      <c r="BP57" s="323"/>
      <c r="BQ57" s="323"/>
      <c r="BR57" s="753"/>
      <c r="BS57" s="753"/>
      <c r="BT57" s="755"/>
      <c r="BU57" s="294"/>
      <c r="BV57" s="34"/>
      <c r="BW57" s="294"/>
      <c r="BX57" s="34"/>
    </row>
    <row r="58" spans="1:76" ht="105" customHeight="1">
      <c r="A58" s="915"/>
      <c r="B58" s="951"/>
      <c r="C58" s="958"/>
      <c r="D58" s="967"/>
      <c r="E58" s="993"/>
      <c r="F58" s="958"/>
      <c r="G58" s="958"/>
      <c r="H58" s="959"/>
      <c r="I58" s="959"/>
      <c r="J58" s="888"/>
      <c r="K58" s="888"/>
      <c r="L58" s="888"/>
      <c r="M58" s="888"/>
      <c r="N58" s="958"/>
      <c r="O58" s="939"/>
      <c r="P58" s="885"/>
      <c r="Q58" s="943"/>
      <c r="R58" s="946"/>
      <c r="S58" s="775"/>
      <c r="T58" s="877"/>
      <c r="U58" s="877"/>
      <c r="V58" s="943"/>
      <c r="W58" s="996"/>
      <c r="X58" s="896"/>
      <c r="Y58" s="896"/>
      <c r="Z58" s="896"/>
      <c r="AA58" s="896"/>
      <c r="AB58" s="896"/>
      <c r="AC58" s="828"/>
      <c r="AD58" s="828"/>
      <c r="AE58" s="931"/>
      <c r="AF58" s="933"/>
      <c r="AG58" s="934"/>
      <c r="AH58" s="879"/>
      <c r="AI58" s="825"/>
      <c r="AJ58" s="825"/>
      <c r="AK58" s="598"/>
      <c r="AL58" s="328" t="s">
        <v>390</v>
      </c>
      <c r="AM58" s="295" t="s">
        <v>240</v>
      </c>
      <c r="AN58" s="347">
        <v>1</v>
      </c>
      <c r="AO58" s="347">
        <v>0</v>
      </c>
      <c r="AP58" s="347">
        <v>0</v>
      </c>
      <c r="AQ58" s="347">
        <v>0</v>
      </c>
      <c r="AR58" s="347">
        <v>0</v>
      </c>
      <c r="AS58" s="584">
        <f t="shared" si="2"/>
        <v>0</v>
      </c>
      <c r="AT58" s="788"/>
      <c r="AU58" s="788"/>
      <c r="AV58" s="772"/>
      <c r="AW58" s="319">
        <v>2.1293575722387951E-3</v>
      </c>
      <c r="AX58" s="785"/>
      <c r="AY58" s="876"/>
      <c r="AZ58" s="775"/>
      <c r="BA58" s="780"/>
      <c r="BB58" s="780"/>
      <c r="BC58" s="951"/>
      <c r="BD58" s="951"/>
      <c r="BE58" s="775"/>
      <c r="BF58" s="955"/>
      <c r="BG58" s="775"/>
      <c r="BH58" s="877"/>
      <c r="BI58" s="877"/>
      <c r="BJ58" s="775"/>
      <c r="BK58" s="775"/>
      <c r="BL58" s="877"/>
      <c r="BM58" s="877"/>
      <c r="BN58" s="876"/>
      <c r="BO58" s="323"/>
      <c r="BP58" s="323"/>
      <c r="BQ58" s="323"/>
      <c r="BR58" s="753"/>
      <c r="BS58" s="753"/>
      <c r="BT58" s="755"/>
      <c r="BU58" s="294"/>
      <c r="BV58" s="34"/>
      <c r="BW58" s="294"/>
      <c r="BX58" s="34"/>
    </row>
    <row r="59" spans="1:76" ht="105" customHeight="1">
      <c r="A59" s="915"/>
      <c r="B59" s="951"/>
      <c r="C59" s="958"/>
      <c r="D59" s="967"/>
      <c r="E59" s="993"/>
      <c r="F59" s="958"/>
      <c r="G59" s="958"/>
      <c r="H59" s="959"/>
      <c r="I59" s="959"/>
      <c r="J59" s="888"/>
      <c r="K59" s="888"/>
      <c r="L59" s="888"/>
      <c r="M59" s="888"/>
      <c r="N59" s="958"/>
      <c r="O59" s="939"/>
      <c r="P59" s="885"/>
      <c r="Q59" s="943"/>
      <c r="R59" s="946"/>
      <c r="S59" s="775"/>
      <c r="T59" s="877"/>
      <c r="U59" s="877"/>
      <c r="V59" s="943"/>
      <c r="W59" s="996"/>
      <c r="X59" s="896"/>
      <c r="Y59" s="896"/>
      <c r="Z59" s="896"/>
      <c r="AA59" s="896"/>
      <c r="AB59" s="896"/>
      <c r="AC59" s="828"/>
      <c r="AD59" s="828"/>
      <c r="AE59" s="931"/>
      <c r="AF59" s="933"/>
      <c r="AG59" s="934"/>
      <c r="AH59" s="879"/>
      <c r="AI59" s="825"/>
      <c r="AJ59" s="825"/>
      <c r="AK59" s="598"/>
      <c r="AL59" s="346" t="s">
        <v>391</v>
      </c>
      <c r="AM59" s="317" t="s">
        <v>392</v>
      </c>
      <c r="AN59" s="347">
        <v>1</v>
      </c>
      <c r="AO59" s="347">
        <v>0</v>
      </c>
      <c r="AP59" s="347">
        <v>0</v>
      </c>
      <c r="AQ59" s="347">
        <v>0</v>
      </c>
      <c r="AR59" s="347">
        <v>0</v>
      </c>
      <c r="AS59" s="584">
        <f t="shared" si="2"/>
        <v>0</v>
      </c>
      <c r="AT59" s="788"/>
      <c r="AU59" s="788"/>
      <c r="AV59" s="772"/>
      <c r="AW59" s="319">
        <v>1.3170545310806558E-4</v>
      </c>
      <c r="AX59" s="785"/>
      <c r="AY59" s="876"/>
      <c r="AZ59" s="775"/>
      <c r="BA59" s="780"/>
      <c r="BB59" s="780"/>
      <c r="BC59" s="951"/>
      <c r="BD59" s="951"/>
      <c r="BE59" s="775"/>
      <c r="BF59" s="955"/>
      <c r="BG59" s="775"/>
      <c r="BH59" s="877"/>
      <c r="BI59" s="877"/>
      <c r="BJ59" s="775"/>
      <c r="BK59" s="775"/>
      <c r="BL59" s="877"/>
      <c r="BM59" s="877"/>
      <c r="BN59" s="876"/>
      <c r="BO59" s="323"/>
      <c r="BP59" s="323"/>
      <c r="BQ59" s="323"/>
      <c r="BR59" s="753"/>
      <c r="BS59" s="753"/>
      <c r="BT59" s="755"/>
      <c r="BU59" s="294"/>
      <c r="BV59" s="34"/>
      <c r="BW59" s="294"/>
      <c r="BX59" s="34"/>
    </row>
    <row r="60" spans="1:76" ht="105" customHeight="1">
      <c r="A60" s="915"/>
      <c r="B60" s="951"/>
      <c r="C60" s="958"/>
      <c r="D60" s="967"/>
      <c r="E60" s="993"/>
      <c r="F60" s="958"/>
      <c r="G60" s="958"/>
      <c r="H60" s="959"/>
      <c r="I60" s="959"/>
      <c r="J60" s="888"/>
      <c r="K60" s="888"/>
      <c r="L60" s="888"/>
      <c r="M60" s="888"/>
      <c r="N60" s="958"/>
      <c r="O60" s="939"/>
      <c r="P60" s="885"/>
      <c r="Q60" s="943"/>
      <c r="R60" s="946"/>
      <c r="S60" s="775"/>
      <c r="T60" s="877"/>
      <c r="U60" s="877"/>
      <c r="V60" s="943"/>
      <c r="W60" s="996"/>
      <c r="X60" s="896"/>
      <c r="Y60" s="896"/>
      <c r="Z60" s="896"/>
      <c r="AA60" s="896"/>
      <c r="AB60" s="896"/>
      <c r="AC60" s="828"/>
      <c r="AD60" s="828"/>
      <c r="AE60" s="931"/>
      <c r="AF60" s="933"/>
      <c r="AG60" s="934"/>
      <c r="AH60" s="879"/>
      <c r="AI60" s="825"/>
      <c r="AJ60" s="825"/>
      <c r="AK60" s="598"/>
      <c r="AL60" s="328" t="s">
        <v>393</v>
      </c>
      <c r="AM60" s="310" t="s">
        <v>394</v>
      </c>
      <c r="AN60" s="347">
        <v>1</v>
      </c>
      <c r="AO60" s="347">
        <v>0</v>
      </c>
      <c r="AP60" s="347">
        <v>0</v>
      </c>
      <c r="AQ60" s="347">
        <v>0</v>
      </c>
      <c r="AR60" s="347">
        <v>0</v>
      </c>
      <c r="AS60" s="584">
        <f t="shared" si="2"/>
        <v>0</v>
      </c>
      <c r="AT60" s="788"/>
      <c r="AU60" s="788"/>
      <c r="AV60" s="772"/>
      <c r="AW60" s="319">
        <v>1.1756213338719705E-2</v>
      </c>
      <c r="AX60" s="785"/>
      <c r="AY60" s="876"/>
      <c r="AZ60" s="775"/>
      <c r="BA60" s="780"/>
      <c r="BB60" s="780"/>
      <c r="BC60" s="951"/>
      <c r="BD60" s="951"/>
      <c r="BE60" s="775"/>
      <c r="BF60" s="955"/>
      <c r="BG60" s="775"/>
      <c r="BH60" s="877"/>
      <c r="BI60" s="877"/>
      <c r="BJ60" s="775"/>
      <c r="BK60" s="775"/>
      <c r="BL60" s="877"/>
      <c r="BM60" s="877"/>
      <c r="BN60" s="876"/>
      <c r="BO60" s="323"/>
      <c r="BP60" s="323"/>
      <c r="BQ60" s="323"/>
      <c r="BR60" s="753"/>
      <c r="BS60" s="753"/>
      <c r="BT60" s="755"/>
      <c r="BU60" s="294"/>
      <c r="BV60" s="34"/>
      <c r="BW60" s="294"/>
      <c r="BX60" s="34"/>
    </row>
    <row r="61" spans="1:76" ht="105" customHeight="1">
      <c r="A61" s="915"/>
      <c r="B61" s="951"/>
      <c r="C61" s="958"/>
      <c r="D61" s="967"/>
      <c r="E61" s="993"/>
      <c r="F61" s="958"/>
      <c r="G61" s="958"/>
      <c r="H61" s="959"/>
      <c r="I61" s="959"/>
      <c r="J61" s="888"/>
      <c r="K61" s="888"/>
      <c r="L61" s="888"/>
      <c r="M61" s="888"/>
      <c r="N61" s="958"/>
      <c r="O61" s="939"/>
      <c r="P61" s="885"/>
      <c r="Q61" s="943"/>
      <c r="R61" s="946"/>
      <c r="S61" s="776"/>
      <c r="T61" s="816"/>
      <c r="U61" s="877"/>
      <c r="V61" s="943"/>
      <c r="W61" s="996"/>
      <c r="X61" s="896"/>
      <c r="Y61" s="896"/>
      <c r="Z61" s="896"/>
      <c r="AA61" s="896"/>
      <c r="AB61" s="896"/>
      <c r="AC61" s="828"/>
      <c r="AD61" s="828"/>
      <c r="AE61" s="931"/>
      <c r="AF61" s="933"/>
      <c r="AG61" s="934"/>
      <c r="AH61" s="879"/>
      <c r="AI61" s="825"/>
      <c r="AJ61" s="825"/>
      <c r="AK61" s="598"/>
      <c r="AL61" s="346" t="s">
        <v>395</v>
      </c>
      <c r="AM61" s="295" t="s">
        <v>240</v>
      </c>
      <c r="AN61" s="347">
        <v>1</v>
      </c>
      <c r="AO61" s="347">
        <v>0</v>
      </c>
      <c r="AP61" s="347">
        <v>0</v>
      </c>
      <c r="AQ61" s="347">
        <v>0</v>
      </c>
      <c r="AR61" s="347">
        <v>0</v>
      </c>
      <c r="AS61" s="584">
        <f t="shared" si="2"/>
        <v>0</v>
      </c>
      <c r="AT61" s="788"/>
      <c r="AU61" s="788"/>
      <c r="AV61" s="772"/>
      <c r="AW61" s="319">
        <v>6.008938242355466E-2</v>
      </c>
      <c r="AX61" s="785"/>
      <c r="AY61" s="876"/>
      <c r="AZ61" s="775"/>
      <c r="BA61" s="780"/>
      <c r="BB61" s="780"/>
      <c r="BC61" s="951"/>
      <c r="BD61" s="951"/>
      <c r="BE61" s="775"/>
      <c r="BF61" s="955"/>
      <c r="BG61" s="775"/>
      <c r="BH61" s="877"/>
      <c r="BI61" s="877"/>
      <c r="BJ61" s="775"/>
      <c r="BK61" s="775"/>
      <c r="BL61" s="877"/>
      <c r="BM61" s="877"/>
      <c r="BN61" s="876"/>
      <c r="BO61" s="323"/>
      <c r="BP61" s="323"/>
      <c r="BQ61" s="323"/>
      <c r="BR61" s="753"/>
      <c r="BS61" s="753"/>
      <c r="BT61" s="755"/>
      <c r="BU61" s="294"/>
      <c r="BV61" s="34"/>
      <c r="BW61" s="294"/>
      <c r="BX61" s="34"/>
    </row>
    <row r="62" spans="1:76" ht="86.25" customHeight="1">
      <c r="A62" s="915"/>
      <c r="B62" s="951"/>
      <c r="C62" s="958"/>
      <c r="D62" s="967"/>
      <c r="E62" s="993"/>
      <c r="F62" s="958"/>
      <c r="G62" s="958"/>
      <c r="H62" s="959"/>
      <c r="I62" s="959"/>
      <c r="J62" s="994"/>
      <c r="K62" s="994"/>
      <c r="L62" s="889"/>
      <c r="M62" s="889"/>
      <c r="N62" s="945"/>
      <c r="O62" s="940"/>
      <c r="P62" s="886"/>
      <c r="Q62" s="942"/>
      <c r="R62" s="947"/>
      <c r="S62" s="317"/>
      <c r="T62" s="295" t="s">
        <v>160</v>
      </c>
      <c r="U62" s="816"/>
      <c r="V62" s="942"/>
      <c r="W62" s="997"/>
      <c r="X62" s="897"/>
      <c r="Y62" s="897"/>
      <c r="Z62" s="897"/>
      <c r="AA62" s="897"/>
      <c r="AB62" s="897"/>
      <c r="AC62" s="829"/>
      <c r="AD62" s="829"/>
      <c r="AE62" s="932"/>
      <c r="AF62" s="917"/>
      <c r="AG62" s="919"/>
      <c r="AH62" s="880"/>
      <c r="AI62" s="826"/>
      <c r="AJ62" s="826"/>
      <c r="AK62" s="599"/>
      <c r="AL62" s="326" t="s">
        <v>396</v>
      </c>
      <c r="AM62" s="317" t="s">
        <v>244</v>
      </c>
      <c r="AN62" s="348">
        <v>1</v>
      </c>
      <c r="AO62" s="348">
        <v>0</v>
      </c>
      <c r="AP62" s="348">
        <v>0</v>
      </c>
      <c r="AQ62" s="348">
        <v>0</v>
      </c>
      <c r="AR62" s="348">
        <v>0</v>
      </c>
      <c r="AS62" s="584">
        <f t="shared" si="2"/>
        <v>0</v>
      </c>
      <c r="AT62" s="789"/>
      <c r="AU62" s="789"/>
      <c r="AV62" s="773"/>
      <c r="AW62" s="319">
        <v>7.1958014268841278E-3</v>
      </c>
      <c r="AX62" s="786"/>
      <c r="AY62" s="875"/>
      <c r="AZ62" s="776"/>
      <c r="BA62" s="781"/>
      <c r="BB62" s="781"/>
      <c r="BC62" s="951"/>
      <c r="BD62" s="951"/>
      <c r="BE62" s="776"/>
      <c r="BF62" s="956"/>
      <c r="BG62" s="776"/>
      <c r="BH62" s="816"/>
      <c r="BI62" s="816"/>
      <c r="BJ62" s="776"/>
      <c r="BK62" s="776"/>
      <c r="BL62" s="816"/>
      <c r="BM62" s="816"/>
      <c r="BN62" s="875"/>
      <c r="BO62" s="323"/>
      <c r="BP62" s="323"/>
      <c r="BQ62" s="323"/>
      <c r="BR62" s="754"/>
      <c r="BS62" s="754"/>
      <c r="BT62" s="756"/>
      <c r="BU62" s="294"/>
      <c r="BV62" s="34"/>
      <c r="BW62" s="294"/>
      <c r="BX62" s="34"/>
    </row>
    <row r="63" spans="1:76" ht="86.25" customHeight="1">
      <c r="A63" s="317"/>
      <c r="B63" s="951"/>
      <c r="C63" s="958"/>
      <c r="D63" s="297"/>
      <c r="E63" s="338"/>
      <c r="F63" s="296"/>
      <c r="G63" s="296"/>
      <c r="H63" s="315"/>
      <c r="I63" s="315"/>
      <c r="J63" s="575"/>
      <c r="K63" s="575"/>
      <c r="L63" s="575"/>
      <c r="M63" s="575"/>
      <c r="N63" s="830" t="s">
        <v>397</v>
      </c>
      <c r="O63" s="830"/>
      <c r="P63" s="830"/>
      <c r="Q63" s="830"/>
      <c r="R63" s="830"/>
      <c r="S63" s="830"/>
      <c r="T63" s="830"/>
      <c r="U63" s="830"/>
      <c r="V63" s="830"/>
      <c r="W63" s="830"/>
      <c r="X63" s="830"/>
      <c r="Y63" s="830"/>
      <c r="Z63" s="830"/>
      <c r="AA63" s="830"/>
      <c r="AB63" s="831"/>
      <c r="AC63" s="579">
        <f>AVERAGE(AC9:AC62)</f>
        <v>0.72269538854678173</v>
      </c>
      <c r="AD63" s="579">
        <f>AVERAGE(AD9:AD62)</f>
        <v>0.77401477072310398</v>
      </c>
      <c r="AE63" s="440"/>
      <c r="AF63" s="429"/>
      <c r="AG63" s="431"/>
      <c r="AH63" s="406"/>
      <c r="AI63" s="838" t="s">
        <v>398</v>
      </c>
      <c r="AJ63" s="839"/>
      <c r="AK63" s="839"/>
      <c r="AL63" s="839"/>
      <c r="AM63" s="839"/>
      <c r="AN63" s="839"/>
      <c r="AO63" s="839"/>
      <c r="AP63" s="839"/>
      <c r="AQ63" s="839"/>
      <c r="AR63" s="840"/>
      <c r="AS63" s="581">
        <f>AVERAGE(AS53:AS62)</f>
        <v>0</v>
      </c>
      <c r="AT63" s="348"/>
      <c r="AU63" s="348"/>
      <c r="AV63" s="348"/>
      <c r="AW63" s="344"/>
      <c r="AX63" s="427"/>
      <c r="AY63" s="401"/>
      <c r="AZ63" s="391"/>
      <c r="BA63" s="422"/>
      <c r="BB63" s="422"/>
      <c r="BC63" s="951"/>
      <c r="BD63" s="951"/>
      <c r="BE63" s="391"/>
      <c r="BF63" s="444"/>
      <c r="BG63" s="391"/>
      <c r="BH63" s="402"/>
      <c r="BI63" s="402"/>
      <c r="BJ63" s="391"/>
      <c r="BK63" s="391"/>
      <c r="BL63" s="402"/>
      <c r="BM63" s="402"/>
      <c r="BN63" s="401"/>
      <c r="BO63" s="576"/>
      <c r="BP63" s="576"/>
      <c r="BQ63" s="576"/>
      <c r="BR63" s="573"/>
      <c r="BS63" s="573"/>
      <c r="BT63" s="573"/>
      <c r="BU63" s="294"/>
      <c r="BV63" s="34"/>
      <c r="BW63" s="294"/>
      <c r="BX63" s="34"/>
    </row>
    <row r="64" spans="1:76" ht="105" customHeight="1">
      <c r="A64" s="915" t="s">
        <v>399</v>
      </c>
      <c r="B64" s="951"/>
      <c r="C64" s="958"/>
      <c r="D64" s="967" t="s">
        <v>400</v>
      </c>
      <c r="E64" s="902">
        <v>0.7</v>
      </c>
      <c r="F64" s="968" t="s">
        <v>401</v>
      </c>
      <c r="G64" s="968" t="s">
        <v>401</v>
      </c>
      <c r="H64" s="959" t="s">
        <v>186</v>
      </c>
      <c r="I64" s="902">
        <v>0.05</v>
      </c>
      <c r="J64" s="976">
        <v>0.01</v>
      </c>
      <c r="K64" s="890">
        <v>0.02</v>
      </c>
      <c r="L64" s="890">
        <v>0.01</v>
      </c>
      <c r="M64" s="890">
        <v>0.01</v>
      </c>
      <c r="N64" s="969" t="s">
        <v>402</v>
      </c>
      <c r="O64" s="349" t="s">
        <v>403</v>
      </c>
      <c r="P64" s="315" t="s">
        <v>186</v>
      </c>
      <c r="Q64" s="338">
        <v>0.64849999999999997</v>
      </c>
      <c r="R64" s="705" t="s">
        <v>404</v>
      </c>
      <c r="S64" s="317"/>
      <c r="T64" s="295" t="s">
        <v>160</v>
      </c>
      <c r="U64" s="295" t="s">
        <v>405</v>
      </c>
      <c r="V64" s="338">
        <v>0.20150000000000001</v>
      </c>
      <c r="W64" s="350">
        <v>0</v>
      </c>
      <c r="X64" s="351">
        <v>0.20150000000000001</v>
      </c>
      <c r="Y64" s="344">
        <v>0</v>
      </c>
      <c r="Z64" s="344">
        <v>0</v>
      </c>
      <c r="AA64" s="344">
        <v>0</v>
      </c>
      <c r="AB64" s="218">
        <v>0</v>
      </c>
      <c r="AC64" s="319">
        <v>0</v>
      </c>
      <c r="AD64" s="319">
        <f>(X64+Y64+Z64+AA64+AB64)/V64</f>
        <v>1</v>
      </c>
      <c r="AE64" s="305" t="s">
        <v>163</v>
      </c>
      <c r="AF64" s="306" t="s">
        <v>164</v>
      </c>
      <c r="AG64" s="307" t="s">
        <v>165</v>
      </c>
      <c r="AH64" s="308" t="s">
        <v>166</v>
      </c>
      <c r="AI64" s="878" t="s">
        <v>406</v>
      </c>
      <c r="AJ64" s="821">
        <v>2021130010195</v>
      </c>
      <c r="AK64" s="878" t="s">
        <v>407</v>
      </c>
      <c r="AL64" s="815" t="s">
        <v>408</v>
      </c>
      <c r="AM64" s="815" t="s">
        <v>409</v>
      </c>
      <c r="AN64" s="915">
        <v>1</v>
      </c>
      <c r="AO64" s="915">
        <v>1</v>
      </c>
      <c r="AP64" s="915">
        <v>1</v>
      </c>
      <c r="AQ64" s="774">
        <v>1</v>
      </c>
      <c r="AR64" s="774">
        <v>1</v>
      </c>
      <c r="AS64" s="836">
        <v>1</v>
      </c>
      <c r="AT64" s="390"/>
      <c r="AU64" s="390"/>
      <c r="AV64" s="390"/>
      <c r="AW64" s="782">
        <v>0.29490253927783933</v>
      </c>
      <c r="AX64" s="784">
        <v>44927</v>
      </c>
      <c r="AY64" s="874">
        <v>45291</v>
      </c>
      <c r="AZ64" s="774">
        <v>365</v>
      </c>
      <c r="BA64" s="779">
        <v>1043926</v>
      </c>
      <c r="BB64" s="779">
        <v>1043926</v>
      </c>
      <c r="BC64" s="951"/>
      <c r="BD64" s="951"/>
      <c r="BE64" s="774" t="s">
        <v>173</v>
      </c>
      <c r="BF64" s="954">
        <v>67946852263</v>
      </c>
      <c r="BG64" s="815" t="s">
        <v>410</v>
      </c>
      <c r="BH64" s="815" t="s">
        <v>411</v>
      </c>
      <c r="BI64" s="815" t="s">
        <v>412</v>
      </c>
      <c r="BJ64" s="774" t="s">
        <v>177</v>
      </c>
      <c r="BK64" s="774" t="s">
        <v>413</v>
      </c>
      <c r="BL64" s="774" t="s">
        <v>318</v>
      </c>
      <c r="BM64" s="815" t="s">
        <v>199</v>
      </c>
      <c r="BN64" s="777">
        <v>44927</v>
      </c>
      <c r="BO64" s="925"/>
      <c r="BP64" s="925"/>
      <c r="BQ64" s="925"/>
      <c r="BR64" s="757">
        <v>81900629378.429993</v>
      </c>
      <c r="BS64" s="757">
        <v>56101656263.639999</v>
      </c>
      <c r="BT64" s="761">
        <f>BS64/BR64</f>
        <v>0.68499664397469673</v>
      </c>
      <c r="BU64" s="219" t="s">
        <v>414</v>
      </c>
      <c r="BV64" s="34"/>
      <c r="BW64" s="294"/>
      <c r="BX64" s="34"/>
    </row>
    <row r="65" spans="1:76" ht="113.25" customHeight="1">
      <c r="A65" s="915"/>
      <c r="B65" s="951"/>
      <c r="C65" s="958"/>
      <c r="D65" s="967"/>
      <c r="E65" s="902"/>
      <c r="F65" s="902"/>
      <c r="G65" s="902"/>
      <c r="H65" s="959"/>
      <c r="I65" s="959"/>
      <c r="J65" s="977"/>
      <c r="K65" s="891"/>
      <c r="L65" s="891"/>
      <c r="M65" s="891"/>
      <c r="N65" s="970"/>
      <c r="O65" s="973" t="s">
        <v>415</v>
      </c>
      <c r="P65" s="884" t="s">
        <v>186</v>
      </c>
      <c r="Q65" s="941">
        <v>0</v>
      </c>
      <c r="R65" s="899" t="s">
        <v>416</v>
      </c>
      <c r="S65" s="774"/>
      <c r="T65" s="815" t="s">
        <v>160</v>
      </c>
      <c r="U65" s="815" t="s">
        <v>417</v>
      </c>
      <c r="V65" s="941">
        <v>0.9</v>
      </c>
      <c r="W65" s="964">
        <v>0.19089999999999999</v>
      </c>
      <c r="X65" s="848">
        <v>0.63819999999999999</v>
      </c>
      <c r="Y65" s="935">
        <v>0</v>
      </c>
      <c r="Z65" s="898">
        <v>0.16750000000000001</v>
      </c>
      <c r="AA65" s="848">
        <v>1.4999999999999999E-2</v>
      </c>
      <c r="AB65" s="848">
        <v>0.04</v>
      </c>
      <c r="AC65" s="827">
        <v>1</v>
      </c>
      <c r="AD65" s="827">
        <f>(X65+Y65+Z65+AA65+AB65)/V65</f>
        <v>0.95633333333333337</v>
      </c>
      <c r="AE65" s="909" t="s">
        <v>163</v>
      </c>
      <c r="AF65" s="916" t="s">
        <v>164</v>
      </c>
      <c r="AG65" s="918" t="s">
        <v>165</v>
      </c>
      <c r="AH65" s="878" t="s">
        <v>166</v>
      </c>
      <c r="AI65" s="879"/>
      <c r="AJ65" s="822"/>
      <c r="AK65" s="879"/>
      <c r="AL65" s="816"/>
      <c r="AM65" s="816"/>
      <c r="AN65" s="915"/>
      <c r="AO65" s="915"/>
      <c r="AP65" s="915"/>
      <c r="AQ65" s="776"/>
      <c r="AR65" s="776"/>
      <c r="AS65" s="837"/>
      <c r="AT65" s="790">
        <v>81673629378.429993</v>
      </c>
      <c r="AU65" s="790">
        <v>56101656263.639999</v>
      </c>
      <c r="AV65" s="793">
        <f>AU65/AT65</f>
        <v>0.68690049273672227</v>
      </c>
      <c r="AW65" s="783"/>
      <c r="AX65" s="786"/>
      <c r="AY65" s="875"/>
      <c r="AZ65" s="776"/>
      <c r="BA65" s="780"/>
      <c r="BB65" s="780"/>
      <c r="BC65" s="951"/>
      <c r="BD65" s="951"/>
      <c r="BE65" s="775"/>
      <c r="BF65" s="955"/>
      <c r="BG65" s="877"/>
      <c r="BH65" s="877"/>
      <c r="BI65" s="877"/>
      <c r="BJ65" s="776"/>
      <c r="BK65" s="776"/>
      <c r="BL65" s="776"/>
      <c r="BM65" s="816"/>
      <c r="BN65" s="778"/>
      <c r="BO65" s="926"/>
      <c r="BP65" s="926"/>
      <c r="BQ65" s="926"/>
      <c r="BR65" s="758"/>
      <c r="BS65" s="758"/>
      <c r="BT65" s="762"/>
      <c r="BU65" s="294"/>
      <c r="BV65" s="34"/>
      <c r="BW65" s="294"/>
      <c r="BX65" s="34"/>
    </row>
    <row r="66" spans="1:76" ht="113.25" customHeight="1">
      <c r="A66" s="915"/>
      <c r="B66" s="951"/>
      <c r="C66" s="958"/>
      <c r="D66" s="967"/>
      <c r="E66" s="902"/>
      <c r="F66" s="902"/>
      <c r="G66" s="902"/>
      <c r="H66" s="959"/>
      <c r="I66" s="959"/>
      <c r="J66" s="977"/>
      <c r="K66" s="891"/>
      <c r="L66" s="891"/>
      <c r="M66" s="891"/>
      <c r="N66" s="970"/>
      <c r="O66" s="974"/>
      <c r="P66" s="885"/>
      <c r="Q66" s="943"/>
      <c r="R66" s="900"/>
      <c r="S66" s="775"/>
      <c r="T66" s="877"/>
      <c r="U66" s="877"/>
      <c r="V66" s="943"/>
      <c r="W66" s="965"/>
      <c r="X66" s="849"/>
      <c r="Y66" s="936"/>
      <c r="Z66" s="898"/>
      <c r="AA66" s="849"/>
      <c r="AB66" s="849"/>
      <c r="AC66" s="828"/>
      <c r="AD66" s="828"/>
      <c r="AE66" s="910"/>
      <c r="AF66" s="933"/>
      <c r="AG66" s="934"/>
      <c r="AH66" s="879"/>
      <c r="AI66" s="879"/>
      <c r="AJ66" s="822"/>
      <c r="AK66" s="879"/>
      <c r="AL66" s="310" t="s">
        <v>418</v>
      </c>
      <c r="AM66" s="295" t="s">
        <v>409</v>
      </c>
      <c r="AN66" s="330">
        <v>1</v>
      </c>
      <c r="AO66" s="330">
        <v>1</v>
      </c>
      <c r="AP66" s="330">
        <v>1</v>
      </c>
      <c r="AQ66" s="330">
        <v>1</v>
      </c>
      <c r="AR66" s="330">
        <v>1</v>
      </c>
      <c r="AS66" s="584">
        <v>1</v>
      </c>
      <c r="AT66" s="791"/>
      <c r="AU66" s="791"/>
      <c r="AV66" s="794"/>
      <c r="AW66" s="311">
        <v>0.49123410372708165</v>
      </c>
      <c r="AX66" s="312">
        <v>44927</v>
      </c>
      <c r="AY66" s="322">
        <v>45291</v>
      </c>
      <c r="AZ66" s="317">
        <v>365</v>
      </c>
      <c r="BA66" s="780"/>
      <c r="BB66" s="780"/>
      <c r="BC66" s="951"/>
      <c r="BD66" s="951"/>
      <c r="BE66" s="775"/>
      <c r="BF66" s="955"/>
      <c r="BG66" s="877"/>
      <c r="BH66" s="877"/>
      <c r="BI66" s="877"/>
      <c r="BJ66" s="317" t="s">
        <v>177</v>
      </c>
      <c r="BK66" s="317" t="s">
        <v>413</v>
      </c>
      <c r="BL66" s="317" t="s">
        <v>318</v>
      </c>
      <c r="BM66" s="295" t="s">
        <v>199</v>
      </c>
      <c r="BN66" s="352">
        <v>44927</v>
      </c>
      <c r="BO66" s="323"/>
      <c r="BP66" s="323"/>
      <c r="BQ66" s="323"/>
      <c r="BR66" s="758"/>
      <c r="BS66" s="758"/>
      <c r="BT66" s="762"/>
      <c r="BU66" s="219" t="s">
        <v>419</v>
      </c>
      <c r="BV66" s="34"/>
      <c r="BW66" s="217" t="s">
        <v>420</v>
      </c>
      <c r="BX66" s="280" t="s">
        <v>421</v>
      </c>
    </row>
    <row r="67" spans="1:76" ht="113.25" customHeight="1">
      <c r="A67" s="915"/>
      <c r="B67" s="951"/>
      <c r="C67" s="958"/>
      <c r="D67" s="967"/>
      <c r="E67" s="902"/>
      <c r="F67" s="902"/>
      <c r="G67" s="902"/>
      <c r="H67" s="959"/>
      <c r="I67" s="959"/>
      <c r="J67" s="977"/>
      <c r="K67" s="891"/>
      <c r="L67" s="891"/>
      <c r="M67" s="891"/>
      <c r="N67" s="970"/>
      <c r="O67" s="974"/>
      <c r="P67" s="885"/>
      <c r="Q67" s="943"/>
      <c r="R67" s="900"/>
      <c r="S67" s="775"/>
      <c r="T67" s="877"/>
      <c r="U67" s="877"/>
      <c r="V67" s="943"/>
      <c r="W67" s="965"/>
      <c r="X67" s="849"/>
      <c r="Y67" s="936"/>
      <c r="Z67" s="898"/>
      <c r="AA67" s="849"/>
      <c r="AB67" s="849"/>
      <c r="AC67" s="828"/>
      <c r="AD67" s="828"/>
      <c r="AE67" s="910"/>
      <c r="AF67" s="933"/>
      <c r="AG67" s="934"/>
      <c r="AH67" s="879"/>
      <c r="AI67" s="879"/>
      <c r="AJ67" s="822"/>
      <c r="AK67" s="879"/>
      <c r="AL67" s="310" t="s">
        <v>422</v>
      </c>
      <c r="AM67" s="295" t="s">
        <v>409</v>
      </c>
      <c r="AN67" s="317">
        <v>1</v>
      </c>
      <c r="AO67" s="317">
        <v>1</v>
      </c>
      <c r="AP67" s="317">
        <v>1</v>
      </c>
      <c r="AQ67" s="317">
        <v>1</v>
      </c>
      <c r="AR67" s="317">
        <v>1</v>
      </c>
      <c r="AS67" s="584">
        <v>1</v>
      </c>
      <c r="AT67" s="791"/>
      <c r="AU67" s="791"/>
      <c r="AV67" s="794"/>
      <c r="AW67" s="311">
        <v>8.2440909762831721E-2</v>
      </c>
      <c r="AX67" s="312">
        <v>44927</v>
      </c>
      <c r="AY67" s="322">
        <v>45291</v>
      </c>
      <c r="AZ67" s="317">
        <v>365</v>
      </c>
      <c r="BA67" s="780"/>
      <c r="BB67" s="780"/>
      <c r="BC67" s="951"/>
      <c r="BD67" s="951"/>
      <c r="BE67" s="775"/>
      <c r="BF67" s="955"/>
      <c r="BG67" s="877"/>
      <c r="BH67" s="877"/>
      <c r="BI67" s="877"/>
      <c r="BJ67" s="317" t="s">
        <v>177</v>
      </c>
      <c r="BK67" s="317" t="s">
        <v>413</v>
      </c>
      <c r="BL67" s="317" t="s">
        <v>318</v>
      </c>
      <c r="BM67" s="295" t="s">
        <v>199</v>
      </c>
      <c r="BN67" s="352">
        <v>44927</v>
      </c>
      <c r="BO67" s="323"/>
      <c r="BP67" s="323"/>
      <c r="BQ67" s="323"/>
      <c r="BR67" s="758"/>
      <c r="BS67" s="758"/>
      <c r="BT67" s="762"/>
      <c r="BU67" s="219" t="s">
        <v>423</v>
      </c>
      <c r="BV67" s="34"/>
      <c r="BW67" s="217" t="s">
        <v>424</v>
      </c>
      <c r="BX67" s="280" t="s">
        <v>425</v>
      </c>
    </row>
    <row r="68" spans="1:76" ht="113.25" customHeight="1">
      <c r="A68" s="915"/>
      <c r="B68" s="951"/>
      <c r="C68" s="958"/>
      <c r="D68" s="967"/>
      <c r="E68" s="902"/>
      <c r="F68" s="902"/>
      <c r="G68" s="902"/>
      <c r="H68" s="959"/>
      <c r="I68" s="959"/>
      <c r="J68" s="977"/>
      <c r="K68" s="891"/>
      <c r="L68" s="891"/>
      <c r="M68" s="891"/>
      <c r="N68" s="970"/>
      <c r="O68" s="974"/>
      <c r="P68" s="885"/>
      <c r="Q68" s="943"/>
      <c r="R68" s="900"/>
      <c r="S68" s="775"/>
      <c r="T68" s="877"/>
      <c r="U68" s="877"/>
      <c r="V68" s="943"/>
      <c r="W68" s="965"/>
      <c r="X68" s="849"/>
      <c r="Y68" s="936"/>
      <c r="Z68" s="898"/>
      <c r="AA68" s="849"/>
      <c r="AB68" s="849"/>
      <c r="AC68" s="828"/>
      <c r="AD68" s="828"/>
      <c r="AE68" s="910"/>
      <c r="AF68" s="933"/>
      <c r="AG68" s="934"/>
      <c r="AH68" s="879"/>
      <c r="AI68" s="879"/>
      <c r="AJ68" s="822"/>
      <c r="AK68" s="879"/>
      <c r="AL68" s="310" t="s">
        <v>426</v>
      </c>
      <c r="AM68" s="295" t="s">
        <v>427</v>
      </c>
      <c r="AN68" s="317">
        <v>1</v>
      </c>
      <c r="AO68" s="317">
        <v>1</v>
      </c>
      <c r="AP68" s="317">
        <v>1</v>
      </c>
      <c r="AQ68" s="317">
        <v>1</v>
      </c>
      <c r="AR68" s="317">
        <v>1</v>
      </c>
      <c r="AS68" s="584">
        <v>1</v>
      </c>
      <c r="AT68" s="791"/>
      <c r="AU68" s="791"/>
      <c r="AV68" s="794"/>
      <c r="AW68" s="311">
        <v>3.2706781447811938E-2</v>
      </c>
      <c r="AX68" s="312">
        <v>44927</v>
      </c>
      <c r="AY68" s="322">
        <v>45291</v>
      </c>
      <c r="AZ68" s="317">
        <v>365</v>
      </c>
      <c r="BA68" s="780"/>
      <c r="BB68" s="780"/>
      <c r="BC68" s="951"/>
      <c r="BD68" s="951"/>
      <c r="BE68" s="775"/>
      <c r="BF68" s="955"/>
      <c r="BG68" s="877"/>
      <c r="BH68" s="877"/>
      <c r="BI68" s="877"/>
      <c r="BJ68" s="317" t="s">
        <v>177</v>
      </c>
      <c r="BK68" s="317" t="s">
        <v>428</v>
      </c>
      <c r="BL68" s="295" t="s">
        <v>370</v>
      </c>
      <c r="BM68" s="295" t="s">
        <v>199</v>
      </c>
      <c r="BN68" s="352">
        <v>44927</v>
      </c>
      <c r="BO68" s="323"/>
      <c r="BP68" s="323"/>
      <c r="BQ68" s="323"/>
      <c r="BR68" s="758"/>
      <c r="BS68" s="758"/>
      <c r="BT68" s="762"/>
      <c r="BU68" s="219" t="s">
        <v>429</v>
      </c>
      <c r="BV68" s="34"/>
      <c r="BW68" s="217" t="s">
        <v>430</v>
      </c>
      <c r="BX68" s="280" t="s">
        <v>431</v>
      </c>
    </row>
    <row r="69" spans="1:76" ht="93" customHeight="1">
      <c r="A69" s="915"/>
      <c r="B69" s="951"/>
      <c r="C69" s="958"/>
      <c r="D69" s="967"/>
      <c r="E69" s="902"/>
      <c r="F69" s="902"/>
      <c r="G69" s="902"/>
      <c r="H69" s="959"/>
      <c r="I69" s="959"/>
      <c r="J69" s="977"/>
      <c r="K69" s="891"/>
      <c r="L69" s="891"/>
      <c r="M69" s="891"/>
      <c r="N69" s="970"/>
      <c r="O69" s="975"/>
      <c r="P69" s="886"/>
      <c r="Q69" s="942"/>
      <c r="R69" s="901"/>
      <c r="S69" s="776"/>
      <c r="T69" s="816"/>
      <c r="U69" s="816"/>
      <c r="V69" s="942"/>
      <c r="W69" s="966"/>
      <c r="X69" s="850"/>
      <c r="Y69" s="937"/>
      <c r="Z69" s="898"/>
      <c r="AA69" s="850"/>
      <c r="AB69" s="850"/>
      <c r="AC69" s="829"/>
      <c r="AD69" s="829"/>
      <c r="AE69" s="911"/>
      <c r="AF69" s="917"/>
      <c r="AG69" s="919"/>
      <c r="AH69" s="880"/>
      <c r="AI69" s="880"/>
      <c r="AJ69" s="823"/>
      <c r="AK69" s="880"/>
      <c r="AL69" s="310" t="s">
        <v>432</v>
      </c>
      <c r="AM69" s="295" t="s">
        <v>433</v>
      </c>
      <c r="AN69" s="317">
        <v>1</v>
      </c>
      <c r="AO69" s="317">
        <v>0</v>
      </c>
      <c r="AP69" s="317">
        <v>1</v>
      </c>
      <c r="AQ69" s="317">
        <v>1</v>
      </c>
      <c r="AR69" s="317">
        <v>1</v>
      </c>
      <c r="AS69" s="584">
        <v>1</v>
      </c>
      <c r="AT69" s="791"/>
      <c r="AU69" s="791"/>
      <c r="AV69" s="794"/>
      <c r="AW69" s="311">
        <v>9.87156657844354E-2</v>
      </c>
      <c r="AX69" s="312">
        <v>44927</v>
      </c>
      <c r="AY69" s="322">
        <v>45291</v>
      </c>
      <c r="AZ69" s="317">
        <v>365</v>
      </c>
      <c r="BA69" s="781"/>
      <c r="BB69" s="781"/>
      <c r="BC69" s="951"/>
      <c r="BD69" s="951"/>
      <c r="BE69" s="776"/>
      <c r="BF69" s="956"/>
      <c r="BG69" s="816"/>
      <c r="BH69" s="816"/>
      <c r="BI69" s="816"/>
      <c r="BJ69" s="317" t="s">
        <v>177</v>
      </c>
      <c r="BK69" s="317" t="s">
        <v>413</v>
      </c>
      <c r="BL69" s="317" t="s">
        <v>318</v>
      </c>
      <c r="BM69" s="295" t="s">
        <v>199</v>
      </c>
      <c r="BN69" s="352">
        <v>44927</v>
      </c>
      <c r="BO69" s="323"/>
      <c r="BP69" s="323"/>
      <c r="BQ69" s="323"/>
      <c r="BR69" s="758"/>
      <c r="BS69" s="758"/>
      <c r="BT69" s="762"/>
      <c r="BU69" s="294"/>
      <c r="BV69" s="34"/>
      <c r="BW69" s="294"/>
      <c r="BX69" s="34"/>
    </row>
    <row r="70" spans="1:76" ht="93" customHeight="1">
      <c r="A70" s="317"/>
      <c r="B70" s="951"/>
      <c r="C70" s="958"/>
      <c r="D70" s="967"/>
      <c r="E70" s="902"/>
      <c r="F70" s="902"/>
      <c r="G70" s="902"/>
      <c r="H70" s="959"/>
      <c r="I70" s="959"/>
      <c r="J70" s="977"/>
      <c r="K70" s="891"/>
      <c r="L70" s="891"/>
      <c r="M70" s="891"/>
      <c r="N70" s="971"/>
      <c r="O70" s="447"/>
      <c r="P70" s="411"/>
      <c r="Q70" s="436"/>
      <c r="R70" s="416"/>
      <c r="S70" s="330"/>
      <c r="T70" s="403"/>
      <c r="U70" s="403"/>
      <c r="V70" s="436"/>
      <c r="W70" s="446"/>
      <c r="X70" s="394"/>
      <c r="Y70" s="600"/>
      <c r="Z70" s="394"/>
      <c r="AA70" s="394"/>
      <c r="AB70" s="394"/>
      <c r="AC70" s="345"/>
      <c r="AD70" s="345"/>
      <c r="AE70" s="426"/>
      <c r="AF70" s="429"/>
      <c r="AG70" s="431"/>
      <c r="AH70" s="406"/>
      <c r="AI70" s="802" t="s">
        <v>434</v>
      </c>
      <c r="AJ70" s="803"/>
      <c r="AK70" s="803"/>
      <c r="AL70" s="803"/>
      <c r="AM70" s="803"/>
      <c r="AN70" s="803"/>
      <c r="AO70" s="803"/>
      <c r="AP70" s="803"/>
      <c r="AQ70" s="803"/>
      <c r="AR70" s="804"/>
      <c r="AS70" s="602">
        <f>AVERAGE(AS64:AS69)</f>
        <v>1</v>
      </c>
      <c r="AT70" s="792"/>
      <c r="AU70" s="792"/>
      <c r="AV70" s="795"/>
      <c r="AW70" s="311"/>
      <c r="AX70" s="312"/>
      <c r="AY70" s="322"/>
      <c r="AZ70" s="317"/>
      <c r="BA70" s="423"/>
      <c r="BB70" s="423"/>
      <c r="BC70" s="951"/>
      <c r="BD70" s="951"/>
      <c r="BE70" s="330"/>
      <c r="BF70" s="445"/>
      <c r="BG70" s="403"/>
      <c r="BH70" s="403"/>
      <c r="BI70" s="403"/>
      <c r="BJ70" s="317"/>
      <c r="BK70" s="317"/>
      <c r="BL70" s="317"/>
      <c r="BM70" s="295"/>
      <c r="BN70" s="352"/>
      <c r="BO70" s="323"/>
      <c r="BP70" s="323"/>
      <c r="BQ70" s="323"/>
      <c r="BR70" s="759"/>
      <c r="BS70" s="759"/>
      <c r="BT70" s="763"/>
      <c r="BU70" s="294"/>
      <c r="BV70" s="34"/>
      <c r="BW70" s="294"/>
      <c r="BX70" s="34"/>
    </row>
    <row r="71" spans="1:76" ht="129" customHeight="1">
      <c r="A71" s="326"/>
      <c r="B71" s="951"/>
      <c r="C71" s="958"/>
      <c r="D71" s="967"/>
      <c r="E71" s="902"/>
      <c r="F71" s="902"/>
      <c r="G71" s="902"/>
      <c r="H71" s="959"/>
      <c r="I71" s="959"/>
      <c r="J71" s="978"/>
      <c r="K71" s="892"/>
      <c r="L71" s="892"/>
      <c r="M71" s="892"/>
      <c r="N71" s="972"/>
      <c r="O71" s="349" t="s">
        <v>435</v>
      </c>
      <c r="P71" s="315" t="s">
        <v>186</v>
      </c>
      <c r="Q71" s="316">
        <v>0</v>
      </c>
      <c r="R71" s="705" t="s">
        <v>436</v>
      </c>
      <c r="S71" s="317"/>
      <c r="T71" s="295" t="s">
        <v>160</v>
      </c>
      <c r="U71" s="295" t="s">
        <v>405</v>
      </c>
      <c r="V71" s="316">
        <v>0.3</v>
      </c>
      <c r="W71" s="319">
        <v>0.1</v>
      </c>
      <c r="X71" s="319">
        <v>0.3</v>
      </c>
      <c r="Y71" s="345">
        <v>0</v>
      </c>
      <c r="Z71" s="353">
        <v>1.4999999999999999E-2</v>
      </c>
      <c r="AA71" s="353">
        <v>8.5000000000000006E-2</v>
      </c>
      <c r="AB71" s="353">
        <v>0</v>
      </c>
      <c r="AC71" s="319">
        <f>(Y71+Z71+AA71+AB71)/W71</f>
        <v>1</v>
      </c>
      <c r="AD71" s="319">
        <v>1</v>
      </c>
      <c r="AE71" s="305" t="s">
        <v>163</v>
      </c>
      <c r="AF71" s="306" t="s">
        <v>164</v>
      </c>
      <c r="AG71" s="307" t="s">
        <v>165</v>
      </c>
      <c r="AH71" s="308" t="s">
        <v>166</v>
      </c>
      <c r="AI71" s="308" t="s">
        <v>437</v>
      </c>
      <c r="AJ71" s="354">
        <v>2021130010202</v>
      </c>
      <c r="AK71" s="308" t="s">
        <v>438</v>
      </c>
      <c r="AL71" s="310" t="s">
        <v>439</v>
      </c>
      <c r="AM71" s="317" t="s">
        <v>440</v>
      </c>
      <c r="AN71" s="317">
        <v>4</v>
      </c>
      <c r="AO71" s="317">
        <v>0</v>
      </c>
      <c r="AP71" s="317">
        <v>0</v>
      </c>
      <c r="AQ71" s="317">
        <v>1</v>
      </c>
      <c r="AR71" s="317">
        <v>1</v>
      </c>
      <c r="AS71" s="584">
        <f>(AO71+AP71+AQ71+AR71)/AN71</f>
        <v>0.5</v>
      </c>
      <c r="AT71" s="609">
        <v>227000000</v>
      </c>
      <c r="AU71" s="609">
        <v>0</v>
      </c>
      <c r="AV71" s="612">
        <f>AU71/AT71</f>
        <v>0</v>
      </c>
      <c r="AW71" s="311">
        <v>1</v>
      </c>
      <c r="AX71" s="312">
        <v>44986</v>
      </c>
      <c r="AY71" s="322">
        <v>45139</v>
      </c>
      <c r="AZ71" s="317">
        <v>150</v>
      </c>
      <c r="BA71" s="317">
        <v>1900</v>
      </c>
      <c r="BB71" s="317">
        <v>1900</v>
      </c>
      <c r="BC71" s="951"/>
      <c r="BD71" s="951"/>
      <c r="BE71" s="317" t="s">
        <v>173</v>
      </c>
      <c r="BF71" s="324">
        <v>200000000</v>
      </c>
      <c r="BG71" s="317" t="s">
        <v>314</v>
      </c>
      <c r="BH71" s="295" t="s">
        <v>441</v>
      </c>
      <c r="BI71" s="295" t="s">
        <v>442</v>
      </c>
      <c r="BJ71" s="317" t="s">
        <v>177</v>
      </c>
      <c r="BK71" s="317" t="s">
        <v>343</v>
      </c>
      <c r="BL71" s="317" t="s">
        <v>343</v>
      </c>
      <c r="BM71" s="295" t="s">
        <v>199</v>
      </c>
      <c r="BN71" s="322">
        <v>44986</v>
      </c>
      <c r="BO71" s="323"/>
      <c r="BP71" s="323"/>
      <c r="BQ71" s="323"/>
      <c r="BR71" s="760"/>
      <c r="BS71" s="760"/>
      <c r="BT71" s="764"/>
      <c r="BU71" s="219" t="s">
        <v>443</v>
      </c>
      <c r="BV71" s="34"/>
      <c r="BW71" s="217" t="s">
        <v>444</v>
      </c>
      <c r="BX71" s="280" t="s">
        <v>445</v>
      </c>
    </row>
    <row r="72" spans="1:76" ht="129" customHeight="1">
      <c r="A72" s="326"/>
      <c r="B72" s="951"/>
      <c r="C72" s="958"/>
      <c r="D72" s="449"/>
      <c r="E72" s="435"/>
      <c r="F72" s="435"/>
      <c r="G72" s="435"/>
      <c r="H72" s="409"/>
      <c r="I72" s="409"/>
      <c r="J72" s="577"/>
      <c r="K72" s="577"/>
      <c r="L72" s="577"/>
      <c r="M72" s="577"/>
      <c r="N72" s="830" t="s">
        <v>446</v>
      </c>
      <c r="O72" s="830"/>
      <c r="P72" s="830"/>
      <c r="Q72" s="830"/>
      <c r="R72" s="830"/>
      <c r="S72" s="830"/>
      <c r="T72" s="830"/>
      <c r="U72" s="830"/>
      <c r="V72" s="830"/>
      <c r="W72" s="830"/>
      <c r="X72" s="830"/>
      <c r="Y72" s="830"/>
      <c r="Z72" s="830"/>
      <c r="AA72" s="830"/>
      <c r="AB72" s="831"/>
      <c r="AC72" s="580">
        <f>AVERAGE(AC64:AC71)</f>
        <v>0.66666666666666663</v>
      </c>
      <c r="AD72" s="580">
        <f>AVERAGE(AD64:AD71)</f>
        <v>0.98544444444444446</v>
      </c>
      <c r="AE72" s="305"/>
      <c r="AF72" s="306"/>
      <c r="AG72" s="307"/>
      <c r="AH72" s="308"/>
      <c r="AI72" s="802" t="s">
        <v>447</v>
      </c>
      <c r="AJ72" s="803"/>
      <c r="AK72" s="803"/>
      <c r="AL72" s="803"/>
      <c r="AM72" s="803"/>
      <c r="AN72" s="803"/>
      <c r="AO72" s="803"/>
      <c r="AP72" s="803"/>
      <c r="AQ72" s="803"/>
      <c r="AR72" s="804"/>
      <c r="AS72" s="581">
        <f>AS71</f>
        <v>0.5</v>
      </c>
      <c r="AT72" s="390"/>
      <c r="AU72" s="390"/>
      <c r="AV72" s="390"/>
      <c r="AW72" s="424"/>
      <c r="AX72" s="397"/>
      <c r="AY72" s="399"/>
      <c r="AZ72" s="390"/>
      <c r="BA72" s="390"/>
      <c r="BB72" s="390"/>
      <c r="BC72" s="951"/>
      <c r="BD72" s="951"/>
      <c r="BE72" s="390"/>
      <c r="BF72" s="443"/>
      <c r="BG72" s="390"/>
      <c r="BH72" s="314"/>
      <c r="BI72" s="314"/>
      <c r="BJ72" s="390"/>
      <c r="BK72" s="390"/>
      <c r="BL72" s="390"/>
      <c r="BM72" s="314"/>
      <c r="BN72" s="399"/>
      <c r="BO72" s="576"/>
      <c r="BP72" s="323"/>
      <c r="BQ72" s="323"/>
      <c r="BR72" s="337"/>
      <c r="BS72" s="337"/>
      <c r="BT72" s="337"/>
      <c r="BU72" s="219"/>
      <c r="BV72" s="34"/>
      <c r="BW72" s="217"/>
      <c r="BX72" s="280"/>
    </row>
    <row r="73" spans="1:76" ht="77.25" customHeight="1">
      <c r="A73" s="326"/>
      <c r="B73" s="951"/>
      <c r="C73" s="958"/>
      <c r="D73" s="945" t="s">
        <v>448</v>
      </c>
      <c r="E73" s="945" t="s">
        <v>449</v>
      </c>
      <c r="F73" s="945" t="s">
        <v>351</v>
      </c>
      <c r="G73" s="945" t="s">
        <v>352</v>
      </c>
      <c r="H73" s="884" t="s">
        <v>186</v>
      </c>
      <c r="I73" s="884">
        <v>2.5299999999999998</v>
      </c>
      <c r="J73" s="893">
        <v>0</v>
      </c>
      <c r="K73" s="893">
        <v>0</v>
      </c>
      <c r="L73" s="893">
        <v>0</v>
      </c>
      <c r="M73" s="893">
        <v>0</v>
      </c>
      <c r="N73" s="963" t="s">
        <v>450</v>
      </c>
      <c r="O73" s="335" t="s">
        <v>451</v>
      </c>
      <c r="P73" s="315" t="s">
        <v>306</v>
      </c>
      <c r="Q73" s="339" t="s">
        <v>452</v>
      </c>
      <c r="R73" s="706" t="s">
        <v>453</v>
      </c>
      <c r="S73" s="317"/>
      <c r="T73" s="295" t="s">
        <v>160</v>
      </c>
      <c r="U73" s="295" t="s">
        <v>454</v>
      </c>
      <c r="V73" s="332">
        <v>1</v>
      </c>
      <c r="W73" s="341">
        <v>7</v>
      </c>
      <c r="X73" s="355">
        <v>6</v>
      </c>
      <c r="Y73" s="355">
        <v>0</v>
      </c>
      <c r="Z73" s="355">
        <v>0</v>
      </c>
      <c r="AA73" s="355">
        <v>0</v>
      </c>
      <c r="AB73" s="355">
        <v>0</v>
      </c>
      <c r="AC73" s="319">
        <f>(Y73+Z73+AA73+AB73)/W73</f>
        <v>0</v>
      </c>
      <c r="AD73" s="319">
        <v>1</v>
      </c>
      <c r="AE73" s="305" t="s">
        <v>163</v>
      </c>
      <c r="AF73" s="306" t="s">
        <v>164</v>
      </c>
      <c r="AG73" s="307" t="s">
        <v>165</v>
      </c>
      <c r="AH73" s="308" t="s">
        <v>166</v>
      </c>
      <c r="AI73" s="878" t="s">
        <v>455</v>
      </c>
      <c r="AJ73" s="821">
        <v>2021130010212</v>
      </c>
      <c r="AK73" s="878" t="s">
        <v>456</v>
      </c>
      <c r="AL73" s="815" t="s">
        <v>457</v>
      </c>
      <c r="AM73" s="815" t="s">
        <v>458</v>
      </c>
      <c r="AN73" s="774">
        <v>4</v>
      </c>
      <c r="AO73" s="774">
        <v>5</v>
      </c>
      <c r="AP73" s="774">
        <v>0</v>
      </c>
      <c r="AQ73" s="774">
        <v>0</v>
      </c>
      <c r="AR73" s="774">
        <v>0</v>
      </c>
      <c r="AS73" s="836">
        <v>1</v>
      </c>
      <c r="AT73" s="796">
        <v>5193370833.96</v>
      </c>
      <c r="AU73" s="796">
        <v>1496204602</v>
      </c>
      <c r="AV73" s="799">
        <f>AU73/AT73</f>
        <v>0.28809893416741206</v>
      </c>
      <c r="AW73" s="782">
        <v>0.69</v>
      </c>
      <c r="AX73" s="784">
        <v>44927</v>
      </c>
      <c r="AY73" s="874">
        <v>45170</v>
      </c>
      <c r="AZ73" s="774">
        <v>270</v>
      </c>
      <c r="BA73" s="774">
        <v>1046000</v>
      </c>
      <c r="BB73" s="774">
        <v>1046000</v>
      </c>
      <c r="BC73" s="951"/>
      <c r="BD73" s="951"/>
      <c r="BE73" s="774" t="s">
        <v>173</v>
      </c>
      <c r="BF73" s="954">
        <v>3253180252</v>
      </c>
      <c r="BG73" s="815" t="s">
        <v>459</v>
      </c>
      <c r="BH73" s="815" t="s">
        <v>460</v>
      </c>
      <c r="BI73" s="815" t="s">
        <v>461</v>
      </c>
      <c r="BJ73" s="774" t="s">
        <v>177</v>
      </c>
      <c r="BK73" s="774" t="s">
        <v>347</v>
      </c>
      <c r="BL73" s="774" t="s">
        <v>318</v>
      </c>
      <c r="BM73" s="815" t="s">
        <v>199</v>
      </c>
      <c r="BN73" s="874">
        <v>44958</v>
      </c>
      <c r="BO73" s="925"/>
      <c r="BP73" s="323"/>
      <c r="BQ73" s="323"/>
      <c r="BR73" s="765">
        <v>5193370833.96</v>
      </c>
      <c r="BS73" s="765">
        <v>1496204602</v>
      </c>
      <c r="BT73" s="768">
        <f>BS73/BR73</f>
        <v>0.28809893416741206</v>
      </c>
      <c r="BU73" s="220" t="s">
        <v>462</v>
      </c>
      <c r="BV73" s="34"/>
      <c r="BW73" s="217" t="s">
        <v>463</v>
      </c>
      <c r="BX73" s="34"/>
    </row>
    <row r="74" spans="1:76" ht="93.75" customHeight="1">
      <c r="A74" s="326"/>
      <c r="B74" s="951"/>
      <c r="C74" s="958"/>
      <c r="D74" s="946"/>
      <c r="E74" s="946"/>
      <c r="F74" s="946"/>
      <c r="G74" s="946"/>
      <c r="H74" s="885"/>
      <c r="I74" s="885"/>
      <c r="J74" s="885"/>
      <c r="K74" s="885"/>
      <c r="L74" s="885"/>
      <c r="M74" s="885"/>
      <c r="N74" s="946"/>
      <c r="O74" s="335" t="s">
        <v>464</v>
      </c>
      <c r="P74" s="356" t="s">
        <v>465</v>
      </c>
      <c r="Q74" s="339" t="s">
        <v>466</v>
      </c>
      <c r="R74" s="706" t="s">
        <v>467</v>
      </c>
      <c r="S74" s="317"/>
      <c r="T74" s="295" t="s">
        <v>160</v>
      </c>
      <c r="U74" s="295" t="s">
        <v>454</v>
      </c>
      <c r="V74" s="357">
        <v>10292</v>
      </c>
      <c r="W74" s="341">
        <v>10292</v>
      </c>
      <c r="X74" s="355">
        <v>0</v>
      </c>
      <c r="Y74" s="355">
        <v>0</v>
      </c>
      <c r="Z74" s="355">
        <v>0</v>
      </c>
      <c r="AA74" s="355">
        <v>0</v>
      </c>
      <c r="AB74" s="355">
        <v>0</v>
      </c>
      <c r="AC74" s="319">
        <f>(Y74+Z74+AA74+AB74)/W74</f>
        <v>0</v>
      </c>
      <c r="AD74" s="319">
        <f>(X74+Y74+Z74+AA74+AB74)/V74</f>
        <v>0</v>
      </c>
      <c r="AE74" s="305" t="s">
        <v>163</v>
      </c>
      <c r="AF74" s="306" t="s">
        <v>164</v>
      </c>
      <c r="AG74" s="307" t="s">
        <v>165</v>
      </c>
      <c r="AH74" s="308" t="s">
        <v>166</v>
      </c>
      <c r="AI74" s="879"/>
      <c r="AJ74" s="822"/>
      <c r="AK74" s="879"/>
      <c r="AL74" s="816"/>
      <c r="AM74" s="816"/>
      <c r="AN74" s="776"/>
      <c r="AO74" s="776"/>
      <c r="AP74" s="776"/>
      <c r="AQ74" s="776"/>
      <c r="AR74" s="776"/>
      <c r="AS74" s="837"/>
      <c r="AT74" s="797"/>
      <c r="AU74" s="797"/>
      <c r="AV74" s="800"/>
      <c r="AW74" s="783"/>
      <c r="AX74" s="786"/>
      <c r="AY74" s="875"/>
      <c r="AZ74" s="776"/>
      <c r="BA74" s="775"/>
      <c r="BB74" s="775"/>
      <c r="BC74" s="951"/>
      <c r="BD74" s="951"/>
      <c r="BE74" s="775"/>
      <c r="BF74" s="955"/>
      <c r="BG74" s="877"/>
      <c r="BH74" s="877"/>
      <c r="BI74" s="877"/>
      <c r="BJ74" s="775"/>
      <c r="BK74" s="776"/>
      <c r="BL74" s="776"/>
      <c r="BM74" s="816"/>
      <c r="BN74" s="875"/>
      <c r="BO74" s="926"/>
      <c r="BP74" s="323"/>
      <c r="BQ74" s="323"/>
      <c r="BR74" s="766"/>
      <c r="BS74" s="766"/>
      <c r="BT74" s="769"/>
      <c r="BU74" s="294"/>
      <c r="BV74" s="34"/>
      <c r="BW74" s="216"/>
      <c r="BX74" s="34"/>
    </row>
    <row r="75" spans="1:76" ht="81.75" customHeight="1">
      <c r="A75" s="326"/>
      <c r="B75" s="951"/>
      <c r="C75" s="958"/>
      <c r="D75" s="946"/>
      <c r="E75" s="946"/>
      <c r="F75" s="946"/>
      <c r="G75" s="946"/>
      <c r="H75" s="885"/>
      <c r="I75" s="885"/>
      <c r="J75" s="885"/>
      <c r="K75" s="885"/>
      <c r="L75" s="885"/>
      <c r="M75" s="885"/>
      <c r="N75" s="946"/>
      <c r="O75" s="335" t="s">
        <v>468</v>
      </c>
      <c r="P75" s="315" t="s">
        <v>306</v>
      </c>
      <c r="Q75" s="339" t="s">
        <v>469</v>
      </c>
      <c r="R75" s="706" t="s">
        <v>470</v>
      </c>
      <c r="S75" s="317"/>
      <c r="T75" s="295" t="s">
        <v>160</v>
      </c>
      <c r="U75" s="295" t="s">
        <v>454</v>
      </c>
      <c r="V75" s="357">
        <v>27</v>
      </c>
      <c r="W75" s="341">
        <v>0</v>
      </c>
      <c r="X75" s="355">
        <v>27</v>
      </c>
      <c r="Y75" s="355">
        <v>0</v>
      </c>
      <c r="Z75" s="355">
        <v>0</v>
      </c>
      <c r="AA75" s="355">
        <v>8</v>
      </c>
      <c r="AB75" s="355">
        <v>8</v>
      </c>
      <c r="AC75" s="319"/>
      <c r="AD75" s="319">
        <v>1</v>
      </c>
      <c r="AE75" s="305" t="s">
        <v>163</v>
      </c>
      <c r="AF75" s="306" t="s">
        <v>164</v>
      </c>
      <c r="AG75" s="307" t="s">
        <v>165</v>
      </c>
      <c r="AH75" s="308" t="s">
        <v>166</v>
      </c>
      <c r="AI75" s="879"/>
      <c r="AJ75" s="822"/>
      <c r="AK75" s="879"/>
      <c r="AL75" s="815" t="s">
        <v>471</v>
      </c>
      <c r="AM75" s="774" t="s">
        <v>472</v>
      </c>
      <c r="AN75" s="774">
        <v>15</v>
      </c>
      <c r="AO75" s="774">
        <v>15</v>
      </c>
      <c r="AP75" s="774">
        <v>0</v>
      </c>
      <c r="AQ75" s="774">
        <v>0</v>
      </c>
      <c r="AR75" s="774">
        <v>0</v>
      </c>
      <c r="AS75" s="836">
        <f>(AO75+AP75+AQ75+AR75)/AN75</f>
        <v>1</v>
      </c>
      <c r="AT75" s="797"/>
      <c r="AU75" s="797"/>
      <c r="AV75" s="800"/>
      <c r="AW75" s="782">
        <v>0.1</v>
      </c>
      <c r="AX75" s="784">
        <v>44927</v>
      </c>
      <c r="AY75" s="874">
        <v>45291</v>
      </c>
      <c r="AZ75" s="774">
        <v>365</v>
      </c>
      <c r="BA75" s="775"/>
      <c r="BB75" s="775"/>
      <c r="BC75" s="951"/>
      <c r="BD75" s="951"/>
      <c r="BE75" s="775"/>
      <c r="BF75" s="955"/>
      <c r="BG75" s="877"/>
      <c r="BH75" s="877"/>
      <c r="BI75" s="877"/>
      <c r="BJ75" s="775"/>
      <c r="BK75" s="774" t="s">
        <v>317</v>
      </c>
      <c r="BL75" s="774" t="s">
        <v>318</v>
      </c>
      <c r="BM75" s="815" t="s">
        <v>199</v>
      </c>
      <c r="BN75" s="874">
        <v>44958</v>
      </c>
      <c r="BO75" s="925"/>
      <c r="BP75" s="323"/>
      <c r="BQ75" s="323"/>
      <c r="BR75" s="766"/>
      <c r="BS75" s="766"/>
      <c r="BT75" s="769"/>
      <c r="BU75" s="220" t="s">
        <v>473</v>
      </c>
      <c r="BV75" s="34"/>
      <c r="BW75" s="217" t="s">
        <v>474</v>
      </c>
      <c r="BX75" s="34"/>
    </row>
    <row r="76" spans="1:76" ht="116.25" customHeight="1">
      <c r="A76" s="951" t="s">
        <v>475</v>
      </c>
      <c r="B76" s="951"/>
      <c r="C76" s="958"/>
      <c r="D76" s="946"/>
      <c r="E76" s="946"/>
      <c r="F76" s="946"/>
      <c r="G76" s="946"/>
      <c r="H76" s="885"/>
      <c r="I76" s="885"/>
      <c r="J76" s="885"/>
      <c r="K76" s="885"/>
      <c r="L76" s="885"/>
      <c r="M76" s="885"/>
      <c r="N76" s="946"/>
      <c r="O76" s="335" t="s">
        <v>476</v>
      </c>
      <c r="P76" s="315" t="s">
        <v>186</v>
      </c>
      <c r="Q76" s="339" t="s">
        <v>477</v>
      </c>
      <c r="R76" s="706" t="s">
        <v>478</v>
      </c>
      <c r="S76" s="317"/>
      <c r="T76" s="295" t="s">
        <v>160</v>
      </c>
      <c r="U76" s="295" t="s">
        <v>454</v>
      </c>
      <c r="V76" s="358">
        <v>1</v>
      </c>
      <c r="W76" s="336">
        <v>0</v>
      </c>
      <c r="X76" s="351">
        <v>0.68</v>
      </c>
      <c r="Y76" s="319">
        <v>0.32</v>
      </c>
      <c r="Z76" s="319">
        <v>0</v>
      </c>
      <c r="AA76" s="319">
        <v>0</v>
      </c>
      <c r="AB76" s="319">
        <v>0</v>
      </c>
      <c r="AC76" s="319"/>
      <c r="AD76" s="319">
        <f>(X76+Y76+Z76+AA76+AB76)/V76</f>
        <v>1</v>
      </c>
      <c r="AE76" s="305" t="s">
        <v>163</v>
      </c>
      <c r="AF76" s="306" t="s">
        <v>164</v>
      </c>
      <c r="AG76" s="307" t="s">
        <v>165</v>
      </c>
      <c r="AH76" s="308" t="s">
        <v>166</v>
      </c>
      <c r="AI76" s="879"/>
      <c r="AJ76" s="822"/>
      <c r="AK76" s="879"/>
      <c r="AL76" s="816"/>
      <c r="AM76" s="776"/>
      <c r="AN76" s="776"/>
      <c r="AO76" s="776"/>
      <c r="AP76" s="776"/>
      <c r="AQ76" s="776"/>
      <c r="AR76" s="776"/>
      <c r="AS76" s="837"/>
      <c r="AT76" s="797"/>
      <c r="AU76" s="797"/>
      <c r="AV76" s="800"/>
      <c r="AW76" s="783"/>
      <c r="AX76" s="786"/>
      <c r="AY76" s="875"/>
      <c r="AZ76" s="776"/>
      <c r="BA76" s="775"/>
      <c r="BB76" s="775"/>
      <c r="BC76" s="951"/>
      <c r="BD76" s="951"/>
      <c r="BE76" s="775"/>
      <c r="BF76" s="955"/>
      <c r="BG76" s="877"/>
      <c r="BH76" s="877"/>
      <c r="BI76" s="877"/>
      <c r="BJ76" s="775"/>
      <c r="BK76" s="776"/>
      <c r="BL76" s="776"/>
      <c r="BM76" s="816"/>
      <c r="BN76" s="875"/>
      <c r="BO76" s="926"/>
      <c r="BP76" s="323"/>
      <c r="BQ76" s="323"/>
      <c r="BR76" s="766"/>
      <c r="BS76" s="766"/>
      <c r="BT76" s="769"/>
      <c r="BU76" s="294"/>
      <c r="BV76" s="34"/>
      <c r="BW76" s="217" t="s">
        <v>479</v>
      </c>
      <c r="BX76" s="34"/>
    </row>
    <row r="77" spans="1:76" ht="86.25" customHeight="1">
      <c r="A77" s="951"/>
      <c r="B77" s="951"/>
      <c r="C77" s="958"/>
      <c r="D77" s="946"/>
      <c r="E77" s="946"/>
      <c r="F77" s="946"/>
      <c r="G77" s="946"/>
      <c r="H77" s="885"/>
      <c r="I77" s="885"/>
      <c r="J77" s="885"/>
      <c r="K77" s="885"/>
      <c r="L77" s="885"/>
      <c r="M77" s="885"/>
      <c r="N77" s="946"/>
      <c r="O77" s="335" t="s">
        <v>480</v>
      </c>
      <c r="P77" s="315" t="s">
        <v>306</v>
      </c>
      <c r="Q77" s="339" t="s">
        <v>307</v>
      </c>
      <c r="R77" s="706" t="s">
        <v>481</v>
      </c>
      <c r="S77" s="317"/>
      <c r="T77" s="295" t="s">
        <v>160</v>
      </c>
      <c r="U77" s="295" t="s">
        <v>454</v>
      </c>
      <c r="V77" s="357">
        <v>1</v>
      </c>
      <c r="W77" s="341">
        <v>0</v>
      </c>
      <c r="X77" s="355">
        <v>1</v>
      </c>
      <c r="Y77" s="355">
        <v>0</v>
      </c>
      <c r="Z77" s="355">
        <v>0</v>
      </c>
      <c r="AA77" s="355">
        <v>0</v>
      </c>
      <c r="AB77" s="355">
        <v>0</v>
      </c>
      <c r="AC77" s="319"/>
      <c r="AD77" s="319">
        <f>(X77+Y77+Z77+AA77+AB77)/V77</f>
        <v>1</v>
      </c>
      <c r="AE77" s="305" t="s">
        <v>163</v>
      </c>
      <c r="AF77" s="306" t="s">
        <v>164</v>
      </c>
      <c r="AG77" s="307" t="s">
        <v>165</v>
      </c>
      <c r="AH77" s="308" t="s">
        <v>166</v>
      </c>
      <c r="AI77" s="879"/>
      <c r="AJ77" s="822"/>
      <c r="AK77" s="879"/>
      <c r="AL77" s="815" t="s">
        <v>482</v>
      </c>
      <c r="AM77" s="815" t="s">
        <v>483</v>
      </c>
      <c r="AN77" s="774">
        <v>1</v>
      </c>
      <c r="AO77" s="774">
        <v>1</v>
      </c>
      <c r="AP77" s="774">
        <v>0</v>
      </c>
      <c r="AQ77" s="774">
        <v>0</v>
      </c>
      <c r="AR77" s="774">
        <v>0</v>
      </c>
      <c r="AS77" s="836">
        <f>(AO77+AP77+AQ77+AR77)/AN77</f>
        <v>1</v>
      </c>
      <c r="AT77" s="797"/>
      <c r="AU77" s="797"/>
      <c r="AV77" s="800"/>
      <c r="AW77" s="782">
        <v>0.08</v>
      </c>
      <c r="AX77" s="907">
        <v>44958</v>
      </c>
      <c r="AY77" s="777">
        <v>45168</v>
      </c>
      <c r="AZ77" s="774">
        <v>180</v>
      </c>
      <c r="BA77" s="775"/>
      <c r="BB77" s="775"/>
      <c r="BC77" s="951"/>
      <c r="BD77" s="951"/>
      <c r="BE77" s="775"/>
      <c r="BF77" s="955"/>
      <c r="BG77" s="877"/>
      <c r="BH77" s="877"/>
      <c r="BI77" s="877"/>
      <c r="BJ77" s="775"/>
      <c r="BK77" s="774" t="s">
        <v>343</v>
      </c>
      <c r="BL77" s="774" t="s">
        <v>318</v>
      </c>
      <c r="BM77" s="815" t="s">
        <v>199</v>
      </c>
      <c r="BN77" s="874">
        <v>44958</v>
      </c>
      <c r="BO77" s="925"/>
      <c r="BP77" s="323"/>
      <c r="BQ77" s="323"/>
      <c r="BR77" s="766"/>
      <c r="BS77" s="766"/>
      <c r="BT77" s="769"/>
      <c r="BU77" s="220" t="s">
        <v>484</v>
      </c>
      <c r="BV77" s="34"/>
      <c r="BW77" s="904" t="s">
        <v>485</v>
      </c>
      <c r="BX77" s="34"/>
    </row>
    <row r="78" spans="1:76" ht="96" customHeight="1">
      <c r="A78" s="951"/>
      <c r="B78" s="951"/>
      <c r="C78" s="958"/>
      <c r="D78" s="946"/>
      <c r="E78" s="946"/>
      <c r="F78" s="946"/>
      <c r="G78" s="946"/>
      <c r="H78" s="885"/>
      <c r="I78" s="885"/>
      <c r="J78" s="885"/>
      <c r="K78" s="885"/>
      <c r="L78" s="885"/>
      <c r="M78" s="885"/>
      <c r="N78" s="946"/>
      <c r="O78" s="335" t="s">
        <v>486</v>
      </c>
      <c r="P78" s="315" t="s">
        <v>306</v>
      </c>
      <c r="Q78" s="339" t="s">
        <v>307</v>
      </c>
      <c r="R78" s="706" t="s">
        <v>487</v>
      </c>
      <c r="S78" s="317"/>
      <c r="T78" s="295" t="s">
        <v>160</v>
      </c>
      <c r="U78" s="295" t="s">
        <v>454</v>
      </c>
      <c r="V78" s="357">
        <v>1</v>
      </c>
      <c r="W78" s="341">
        <v>0</v>
      </c>
      <c r="X78" s="355">
        <v>1</v>
      </c>
      <c r="Y78" s="355">
        <v>0</v>
      </c>
      <c r="Z78" s="355">
        <v>0</v>
      </c>
      <c r="AA78" s="355">
        <v>0</v>
      </c>
      <c r="AB78" s="355">
        <v>0</v>
      </c>
      <c r="AC78" s="319"/>
      <c r="AD78" s="319">
        <f>(X78+Y78+Z78+AA78+AB78)/V78</f>
        <v>1</v>
      </c>
      <c r="AE78" s="305" t="s">
        <v>163</v>
      </c>
      <c r="AF78" s="306" t="s">
        <v>164</v>
      </c>
      <c r="AG78" s="307" t="s">
        <v>165</v>
      </c>
      <c r="AH78" s="308" t="s">
        <v>166</v>
      </c>
      <c r="AI78" s="879"/>
      <c r="AJ78" s="822"/>
      <c r="AK78" s="879"/>
      <c r="AL78" s="816"/>
      <c r="AM78" s="816"/>
      <c r="AN78" s="776"/>
      <c r="AO78" s="776"/>
      <c r="AP78" s="776"/>
      <c r="AQ78" s="776"/>
      <c r="AR78" s="776"/>
      <c r="AS78" s="837"/>
      <c r="AT78" s="797"/>
      <c r="AU78" s="797"/>
      <c r="AV78" s="800"/>
      <c r="AW78" s="783"/>
      <c r="AX78" s="908"/>
      <c r="AY78" s="778"/>
      <c r="AZ78" s="776"/>
      <c r="BA78" s="775"/>
      <c r="BB78" s="775"/>
      <c r="BC78" s="951"/>
      <c r="BD78" s="951"/>
      <c r="BE78" s="775"/>
      <c r="BF78" s="955"/>
      <c r="BG78" s="877"/>
      <c r="BH78" s="877"/>
      <c r="BI78" s="877"/>
      <c r="BJ78" s="775"/>
      <c r="BK78" s="776"/>
      <c r="BL78" s="776"/>
      <c r="BM78" s="816"/>
      <c r="BN78" s="875"/>
      <c r="BO78" s="926"/>
      <c r="BP78" s="323"/>
      <c r="BQ78" s="323"/>
      <c r="BR78" s="766"/>
      <c r="BS78" s="766"/>
      <c r="BT78" s="769"/>
      <c r="BU78" s="294"/>
      <c r="BV78" s="34"/>
      <c r="BW78" s="905"/>
      <c r="BX78" s="34"/>
    </row>
    <row r="79" spans="1:76" ht="110.25" customHeight="1">
      <c r="A79" s="951"/>
      <c r="B79" s="951"/>
      <c r="C79" s="958"/>
      <c r="D79" s="946"/>
      <c r="E79" s="946"/>
      <c r="F79" s="946"/>
      <c r="G79" s="946"/>
      <c r="H79" s="885"/>
      <c r="I79" s="885"/>
      <c r="J79" s="885"/>
      <c r="K79" s="885"/>
      <c r="L79" s="885"/>
      <c r="M79" s="885"/>
      <c r="N79" s="946"/>
      <c r="O79" s="335" t="s">
        <v>488</v>
      </c>
      <c r="P79" s="315" t="s">
        <v>306</v>
      </c>
      <c r="Q79" s="339" t="s">
        <v>307</v>
      </c>
      <c r="R79" s="706" t="s">
        <v>489</v>
      </c>
      <c r="S79" s="317"/>
      <c r="T79" s="295" t="s">
        <v>160</v>
      </c>
      <c r="U79" s="295" t="s">
        <v>454</v>
      </c>
      <c r="V79" s="357">
        <v>1</v>
      </c>
      <c r="W79" s="341">
        <v>0</v>
      </c>
      <c r="X79" s="355">
        <v>1</v>
      </c>
      <c r="Y79" s="355">
        <v>0</v>
      </c>
      <c r="Z79" s="355">
        <v>0</v>
      </c>
      <c r="AA79" s="355">
        <v>0</v>
      </c>
      <c r="AB79" s="355">
        <v>0</v>
      </c>
      <c r="AC79" s="319"/>
      <c r="AD79" s="319">
        <f>(X79+Y79+Z79+AA79+AB79)/V79</f>
        <v>1</v>
      </c>
      <c r="AE79" s="305" t="s">
        <v>163</v>
      </c>
      <c r="AF79" s="306" t="s">
        <v>164</v>
      </c>
      <c r="AG79" s="307" t="s">
        <v>165</v>
      </c>
      <c r="AH79" s="308" t="s">
        <v>166</v>
      </c>
      <c r="AI79" s="879"/>
      <c r="AJ79" s="822"/>
      <c r="AK79" s="879"/>
      <c r="AL79" s="815" t="s">
        <v>490</v>
      </c>
      <c r="AM79" s="815" t="s">
        <v>491</v>
      </c>
      <c r="AN79" s="774">
        <v>1</v>
      </c>
      <c r="AO79" s="774">
        <v>1</v>
      </c>
      <c r="AP79" s="774">
        <v>0</v>
      </c>
      <c r="AQ79" s="774">
        <v>0</v>
      </c>
      <c r="AR79" s="774">
        <v>0</v>
      </c>
      <c r="AS79" s="836">
        <f>(AO79+AP79+AQ79+AR79)/AN79</f>
        <v>1</v>
      </c>
      <c r="AT79" s="797"/>
      <c r="AU79" s="797"/>
      <c r="AV79" s="800"/>
      <c r="AW79" s="782">
        <v>0.14000000000000001</v>
      </c>
      <c r="AX79" s="907">
        <v>44958</v>
      </c>
      <c r="AY79" s="777">
        <v>45168</v>
      </c>
      <c r="AZ79" s="774">
        <v>180</v>
      </c>
      <c r="BA79" s="775"/>
      <c r="BB79" s="775"/>
      <c r="BC79" s="951"/>
      <c r="BD79" s="951"/>
      <c r="BE79" s="775"/>
      <c r="BF79" s="955"/>
      <c r="BG79" s="877"/>
      <c r="BH79" s="877"/>
      <c r="BI79" s="877"/>
      <c r="BJ79" s="775"/>
      <c r="BK79" s="774" t="s">
        <v>347</v>
      </c>
      <c r="BL79" s="774" t="s">
        <v>318</v>
      </c>
      <c r="BM79" s="815" t="s">
        <v>492</v>
      </c>
      <c r="BN79" s="874">
        <v>44958</v>
      </c>
      <c r="BO79" s="925"/>
      <c r="BP79" s="323"/>
      <c r="BQ79" s="323"/>
      <c r="BR79" s="766"/>
      <c r="BS79" s="766"/>
      <c r="BT79" s="769"/>
      <c r="BU79" s="294"/>
      <c r="BV79" s="34"/>
      <c r="BW79" s="904" t="s">
        <v>493</v>
      </c>
      <c r="BX79" s="34"/>
    </row>
    <row r="80" spans="1:76" ht="145.5" customHeight="1">
      <c r="A80" s="951"/>
      <c r="B80" s="951"/>
      <c r="C80" s="958"/>
      <c r="D80" s="947"/>
      <c r="E80" s="947"/>
      <c r="F80" s="947"/>
      <c r="G80" s="947"/>
      <c r="H80" s="886"/>
      <c r="I80" s="886"/>
      <c r="J80" s="886"/>
      <c r="K80" s="886"/>
      <c r="L80" s="886"/>
      <c r="M80" s="886"/>
      <c r="N80" s="947"/>
      <c r="O80" s="335" t="s">
        <v>494</v>
      </c>
      <c r="P80" s="315" t="s">
        <v>306</v>
      </c>
      <c r="Q80" s="339" t="s">
        <v>307</v>
      </c>
      <c r="R80" s="706" t="s">
        <v>495</v>
      </c>
      <c r="S80" s="317"/>
      <c r="T80" s="295" t="s">
        <v>160</v>
      </c>
      <c r="U80" s="295" t="s">
        <v>454</v>
      </c>
      <c r="V80" s="357">
        <v>1</v>
      </c>
      <c r="W80" s="341">
        <v>0</v>
      </c>
      <c r="X80" s="355">
        <v>1</v>
      </c>
      <c r="Y80" s="355">
        <v>0</v>
      </c>
      <c r="Z80" s="355">
        <v>0</v>
      </c>
      <c r="AA80" s="355">
        <v>0</v>
      </c>
      <c r="AB80" s="355">
        <v>0</v>
      </c>
      <c r="AC80" s="319"/>
      <c r="AD80" s="319">
        <f>(X80+Y80+Z80+AA80+AB80)/V80</f>
        <v>1</v>
      </c>
      <c r="AE80" s="305" t="s">
        <v>163</v>
      </c>
      <c r="AF80" s="306" t="s">
        <v>164</v>
      </c>
      <c r="AG80" s="307" t="s">
        <v>165</v>
      </c>
      <c r="AH80" s="308" t="s">
        <v>166</v>
      </c>
      <c r="AI80" s="880"/>
      <c r="AJ80" s="823"/>
      <c r="AK80" s="880"/>
      <c r="AL80" s="816"/>
      <c r="AM80" s="816"/>
      <c r="AN80" s="776"/>
      <c r="AO80" s="776"/>
      <c r="AP80" s="776"/>
      <c r="AQ80" s="776"/>
      <c r="AR80" s="776"/>
      <c r="AS80" s="837"/>
      <c r="AT80" s="798"/>
      <c r="AU80" s="798"/>
      <c r="AV80" s="801"/>
      <c r="AW80" s="783"/>
      <c r="AX80" s="908"/>
      <c r="AY80" s="778"/>
      <c r="AZ80" s="776"/>
      <c r="BA80" s="776"/>
      <c r="BB80" s="776"/>
      <c r="BC80" s="951"/>
      <c r="BD80" s="951"/>
      <c r="BE80" s="776"/>
      <c r="BF80" s="956"/>
      <c r="BG80" s="816"/>
      <c r="BH80" s="816"/>
      <c r="BI80" s="816"/>
      <c r="BJ80" s="776"/>
      <c r="BK80" s="776"/>
      <c r="BL80" s="776"/>
      <c r="BM80" s="816"/>
      <c r="BN80" s="875"/>
      <c r="BO80" s="926"/>
      <c r="BP80" s="323"/>
      <c r="BQ80" s="323"/>
      <c r="BR80" s="767"/>
      <c r="BS80" s="767"/>
      <c r="BT80" s="770"/>
      <c r="BU80" s="294"/>
      <c r="BV80" s="34"/>
      <c r="BW80" s="906"/>
      <c r="BX80" s="34"/>
    </row>
    <row r="81" spans="1:76" ht="57" customHeight="1">
      <c r="A81" s="951"/>
      <c r="B81" s="951"/>
      <c r="C81" s="958"/>
      <c r="D81" s="416"/>
      <c r="E81" s="416"/>
      <c r="F81" s="416"/>
      <c r="G81" s="416"/>
      <c r="H81" s="411"/>
      <c r="I81" s="411"/>
      <c r="J81" s="410"/>
      <c r="K81" s="410"/>
      <c r="L81" s="410"/>
      <c r="M81" s="410"/>
      <c r="N81" s="832" t="s">
        <v>450</v>
      </c>
      <c r="O81" s="833"/>
      <c r="P81" s="833"/>
      <c r="Q81" s="833"/>
      <c r="R81" s="833"/>
      <c r="S81" s="833"/>
      <c r="T81" s="833"/>
      <c r="U81" s="833"/>
      <c r="V81" s="833"/>
      <c r="W81" s="833"/>
      <c r="X81" s="833"/>
      <c r="Y81" s="833"/>
      <c r="Z81" s="833"/>
      <c r="AA81" s="833"/>
      <c r="AB81" s="834"/>
      <c r="AC81" s="581">
        <f>AVERAGE(AC73:AC80)</f>
        <v>0</v>
      </c>
      <c r="AD81" s="581">
        <f>AVERAGE(AD73:AD80)</f>
        <v>0.875</v>
      </c>
      <c r="AE81" s="305"/>
      <c r="AF81" s="306"/>
      <c r="AG81" s="307"/>
      <c r="AH81" s="308"/>
      <c r="AI81" s="802" t="s">
        <v>496</v>
      </c>
      <c r="AJ81" s="803"/>
      <c r="AK81" s="803"/>
      <c r="AL81" s="803"/>
      <c r="AM81" s="803"/>
      <c r="AN81" s="803"/>
      <c r="AO81" s="803"/>
      <c r="AP81" s="803"/>
      <c r="AQ81" s="803"/>
      <c r="AR81" s="804"/>
      <c r="AS81" s="579">
        <f>AVERAGE(AS73:AS80)</f>
        <v>1</v>
      </c>
      <c r="AT81" s="330"/>
      <c r="AU81" s="330"/>
      <c r="AV81" s="330"/>
      <c r="AW81" s="425"/>
      <c r="AX81" s="421"/>
      <c r="AY81" s="418"/>
      <c r="AZ81" s="330"/>
      <c r="BA81" s="330"/>
      <c r="BB81" s="330"/>
      <c r="BC81" s="295"/>
      <c r="BD81" s="295"/>
      <c r="BE81" s="330"/>
      <c r="BF81" s="445"/>
      <c r="BG81" s="403"/>
      <c r="BH81" s="403"/>
      <c r="BI81" s="403"/>
      <c r="BJ81" s="330"/>
      <c r="BK81" s="330"/>
      <c r="BL81" s="330"/>
      <c r="BM81" s="403"/>
      <c r="BN81" s="400"/>
      <c r="BO81" s="432"/>
      <c r="BP81" s="323"/>
      <c r="BQ81" s="323"/>
      <c r="BR81" s="337"/>
      <c r="BS81" s="337"/>
      <c r="BT81" s="337"/>
      <c r="BU81" s="294"/>
      <c r="BV81" s="34"/>
      <c r="BW81" s="420"/>
      <c r="BX81" s="34"/>
    </row>
    <row r="82" spans="1:76" ht="111.75" customHeight="1">
      <c r="A82" s="951"/>
      <c r="B82" s="951"/>
      <c r="C82" s="958"/>
      <c r="D82" s="959" t="s">
        <v>303</v>
      </c>
      <c r="E82" s="959" t="s">
        <v>303</v>
      </c>
      <c r="F82" s="959" t="s">
        <v>303</v>
      </c>
      <c r="G82" s="959" t="s">
        <v>303</v>
      </c>
      <c r="H82" s="959" t="s">
        <v>303</v>
      </c>
      <c r="I82" s="959" t="s">
        <v>303</v>
      </c>
      <c r="J82" s="884" t="s">
        <v>497</v>
      </c>
      <c r="K82" s="884" t="s">
        <v>497</v>
      </c>
      <c r="L82" s="884" t="s">
        <v>497</v>
      </c>
      <c r="M82" s="884" t="s">
        <v>497</v>
      </c>
      <c r="N82" s="958" t="s">
        <v>498</v>
      </c>
      <c r="O82" s="960" t="s">
        <v>499</v>
      </c>
      <c r="P82" s="959" t="s">
        <v>306</v>
      </c>
      <c r="Q82" s="960" t="s">
        <v>500</v>
      </c>
      <c r="R82" s="961" t="s">
        <v>501</v>
      </c>
      <c r="S82" s="915" t="s">
        <v>502</v>
      </c>
      <c r="T82" s="915"/>
      <c r="U82" s="951" t="s">
        <v>503</v>
      </c>
      <c r="V82" s="959">
        <v>1</v>
      </c>
      <c r="W82" s="949">
        <v>1</v>
      </c>
      <c r="X82" s="962">
        <v>1</v>
      </c>
      <c r="Y82" s="895">
        <v>0</v>
      </c>
      <c r="Z82" s="895">
        <v>0</v>
      </c>
      <c r="AA82" s="895">
        <v>1</v>
      </c>
      <c r="AB82" s="895">
        <v>1</v>
      </c>
      <c r="AC82" s="827">
        <v>1</v>
      </c>
      <c r="AD82" s="827">
        <v>1</v>
      </c>
      <c r="AE82" s="927" t="s">
        <v>163</v>
      </c>
      <c r="AF82" s="928" t="s">
        <v>504</v>
      </c>
      <c r="AG82" s="912" t="s">
        <v>505</v>
      </c>
      <c r="AH82" s="912" t="s">
        <v>506</v>
      </c>
      <c r="AI82" s="913" t="s">
        <v>507</v>
      </c>
      <c r="AJ82" s="914">
        <v>2021130010288</v>
      </c>
      <c r="AK82" s="913" t="s">
        <v>508</v>
      </c>
      <c r="AL82" s="359" t="s">
        <v>509</v>
      </c>
      <c r="AM82" s="359" t="s">
        <v>510</v>
      </c>
      <c r="AN82" s="317">
        <v>1</v>
      </c>
      <c r="AO82" s="317">
        <v>0</v>
      </c>
      <c r="AP82" s="317">
        <v>0.7</v>
      </c>
      <c r="AQ82" s="317">
        <v>0.89</v>
      </c>
      <c r="AR82" s="369">
        <v>1</v>
      </c>
      <c r="AS82" s="584">
        <v>1</v>
      </c>
      <c r="AT82" s="751">
        <v>150000000</v>
      </c>
      <c r="AU82" s="751">
        <v>130116666</v>
      </c>
      <c r="AV82" s="752">
        <f>AU82/AT82</f>
        <v>0.86744443999999998</v>
      </c>
      <c r="AW82" s="295">
        <v>20</v>
      </c>
      <c r="AX82" s="360">
        <v>44927</v>
      </c>
      <c r="AY82" s="352">
        <v>45291</v>
      </c>
      <c r="AZ82" s="355">
        <f>+AY82-AX82</f>
        <v>364</v>
      </c>
      <c r="BA82" s="361">
        <v>1049000</v>
      </c>
      <c r="BB82" s="361">
        <v>1049000</v>
      </c>
      <c r="BC82" s="951" t="s">
        <v>511</v>
      </c>
      <c r="BD82" s="951" t="s">
        <v>512</v>
      </c>
      <c r="BE82" s="915" t="s">
        <v>513</v>
      </c>
      <c r="BF82" s="923">
        <v>150000000</v>
      </c>
      <c r="BG82" s="912" t="s">
        <v>514</v>
      </c>
      <c r="BH82" s="912" t="s">
        <v>514</v>
      </c>
      <c r="BI82" s="912" t="s">
        <v>514</v>
      </c>
      <c r="BJ82" s="915" t="s">
        <v>177</v>
      </c>
      <c r="BK82" s="929" t="s">
        <v>515</v>
      </c>
      <c r="BL82" s="951" t="s">
        <v>516</v>
      </c>
      <c r="BM82" s="951" t="s">
        <v>517</v>
      </c>
      <c r="BN82" s="952">
        <v>44927</v>
      </c>
      <c r="BO82" s="951" t="s">
        <v>518</v>
      </c>
      <c r="BP82" s="953" t="s">
        <v>519</v>
      </c>
      <c r="BQ82" s="957" t="s">
        <v>520</v>
      </c>
      <c r="BR82" s="753">
        <v>150000000</v>
      </c>
      <c r="BS82" s="753">
        <v>130116666</v>
      </c>
      <c r="BT82" s="755">
        <f>BS82/BR82</f>
        <v>0.86744443999999998</v>
      </c>
      <c r="BU82" s="723" t="s">
        <v>521</v>
      </c>
      <c r="BV82" s="280" t="s">
        <v>522</v>
      </c>
      <c r="BW82" s="363" t="s">
        <v>523</v>
      </c>
      <c r="BX82" s="387" t="s">
        <v>524</v>
      </c>
    </row>
    <row r="83" spans="1:76" ht="93.75" customHeight="1">
      <c r="A83" s="951"/>
      <c r="B83" s="951"/>
      <c r="C83" s="958"/>
      <c r="D83" s="959"/>
      <c r="E83" s="959"/>
      <c r="F83" s="959"/>
      <c r="G83" s="959"/>
      <c r="H83" s="959"/>
      <c r="I83" s="959"/>
      <c r="J83" s="885"/>
      <c r="K83" s="885"/>
      <c r="L83" s="885"/>
      <c r="M83" s="885"/>
      <c r="N83" s="958"/>
      <c r="O83" s="960"/>
      <c r="P83" s="959"/>
      <c r="Q83" s="960"/>
      <c r="R83" s="961"/>
      <c r="S83" s="915"/>
      <c r="T83" s="915"/>
      <c r="U83" s="951"/>
      <c r="V83" s="959"/>
      <c r="W83" s="949"/>
      <c r="X83" s="962"/>
      <c r="Y83" s="896"/>
      <c r="Z83" s="896"/>
      <c r="AA83" s="896"/>
      <c r="AB83" s="896"/>
      <c r="AC83" s="828"/>
      <c r="AD83" s="828"/>
      <c r="AE83" s="927"/>
      <c r="AF83" s="928"/>
      <c r="AG83" s="912"/>
      <c r="AH83" s="912"/>
      <c r="AI83" s="913"/>
      <c r="AJ83" s="914"/>
      <c r="AK83" s="913"/>
      <c r="AL83" s="359" t="s">
        <v>525</v>
      </c>
      <c r="AM83" s="359" t="s">
        <v>526</v>
      </c>
      <c r="AN83" s="317">
        <v>1</v>
      </c>
      <c r="AO83" s="317">
        <v>0</v>
      </c>
      <c r="AP83" s="317">
        <v>1</v>
      </c>
      <c r="AQ83" s="317">
        <v>0.9</v>
      </c>
      <c r="AR83" s="369">
        <v>1</v>
      </c>
      <c r="AS83" s="584">
        <v>1</v>
      </c>
      <c r="AT83" s="751"/>
      <c r="AU83" s="751"/>
      <c r="AV83" s="752"/>
      <c r="AW83" s="295">
        <v>20</v>
      </c>
      <c r="AX83" s="360">
        <v>44927</v>
      </c>
      <c r="AY83" s="352">
        <v>45291</v>
      </c>
      <c r="AZ83" s="355">
        <f>+AY83-AX83</f>
        <v>364</v>
      </c>
      <c r="BA83" s="361">
        <v>1049000</v>
      </c>
      <c r="BB83" s="361">
        <v>1049000</v>
      </c>
      <c r="BC83" s="951"/>
      <c r="BD83" s="951"/>
      <c r="BE83" s="915"/>
      <c r="BF83" s="923"/>
      <c r="BG83" s="912"/>
      <c r="BH83" s="912"/>
      <c r="BI83" s="912"/>
      <c r="BJ83" s="915"/>
      <c r="BK83" s="929"/>
      <c r="BL83" s="951"/>
      <c r="BM83" s="951"/>
      <c r="BN83" s="952"/>
      <c r="BO83" s="951"/>
      <c r="BP83" s="953"/>
      <c r="BQ83" s="957"/>
      <c r="BR83" s="753"/>
      <c r="BS83" s="753"/>
      <c r="BT83" s="755"/>
      <c r="BU83" s="723"/>
      <c r="BV83" s="280" t="s">
        <v>527</v>
      </c>
      <c r="BW83" s="363" t="s">
        <v>528</v>
      </c>
      <c r="BX83" s="377" t="s">
        <v>529</v>
      </c>
    </row>
    <row r="84" spans="1:76" ht="210">
      <c r="A84" s="951"/>
      <c r="B84" s="951"/>
      <c r="C84" s="958"/>
      <c r="D84" s="959"/>
      <c r="E84" s="959"/>
      <c r="F84" s="959"/>
      <c r="G84" s="959"/>
      <c r="H84" s="959"/>
      <c r="I84" s="959"/>
      <c r="J84" s="885"/>
      <c r="K84" s="885"/>
      <c r="L84" s="885"/>
      <c r="M84" s="885"/>
      <c r="N84" s="958"/>
      <c r="O84" s="960"/>
      <c r="P84" s="959"/>
      <c r="Q84" s="960"/>
      <c r="R84" s="961"/>
      <c r="S84" s="915"/>
      <c r="T84" s="915"/>
      <c r="U84" s="951"/>
      <c r="V84" s="959"/>
      <c r="W84" s="949"/>
      <c r="X84" s="962"/>
      <c r="Y84" s="896"/>
      <c r="Z84" s="896"/>
      <c r="AA84" s="896"/>
      <c r="AB84" s="896"/>
      <c r="AC84" s="828"/>
      <c r="AD84" s="828"/>
      <c r="AE84" s="927"/>
      <c r="AF84" s="928"/>
      <c r="AG84" s="912"/>
      <c r="AH84" s="912"/>
      <c r="AI84" s="913"/>
      <c r="AJ84" s="914"/>
      <c r="AK84" s="913"/>
      <c r="AL84" s="359" t="s">
        <v>530</v>
      </c>
      <c r="AM84" s="359" t="s">
        <v>531</v>
      </c>
      <c r="AN84" s="317">
        <v>1</v>
      </c>
      <c r="AO84" s="317">
        <v>0</v>
      </c>
      <c r="AP84" s="317">
        <v>0.3</v>
      </c>
      <c r="AQ84" s="317">
        <v>0.88</v>
      </c>
      <c r="AR84" s="369">
        <v>1</v>
      </c>
      <c r="AS84" s="584">
        <v>1</v>
      </c>
      <c r="AT84" s="751"/>
      <c r="AU84" s="751"/>
      <c r="AV84" s="752"/>
      <c r="AW84" s="295">
        <v>20</v>
      </c>
      <c r="AX84" s="360">
        <v>44927</v>
      </c>
      <c r="AY84" s="352">
        <v>45291</v>
      </c>
      <c r="AZ84" s="355">
        <f t="shared" ref="AZ84:AZ86" si="3">+AY84-AX84</f>
        <v>364</v>
      </c>
      <c r="BA84" s="361">
        <v>1049000</v>
      </c>
      <c r="BB84" s="361">
        <v>1049000</v>
      </c>
      <c r="BC84" s="951"/>
      <c r="BD84" s="951"/>
      <c r="BE84" s="915"/>
      <c r="BF84" s="923"/>
      <c r="BG84" s="912"/>
      <c r="BH84" s="912"/>
      <c r="BI84" s="912"/>
      <c r="BJ84" s="915"/>
      <c r="BK84" s="929"/>
      <c r="BL84" s="951"/>
      <c r="BM84" s="951"/>
      <c r="BN84" s="952"/>
      <c r="BO84" s="951"/>
      <c r="BP84" s="953"/>
      <c r="BQ84" s="957"/>
      <c r="BR84" s="753"/>
      <c r="BS84" s="753"/>
      <c r="BT84" s="755"/>
      <c r="BU84" s="723"/>
      <c r="BV84" s="280" t="s">
        <v>532</v>
      </c>
      <c r="BW84" s="364" t="s">
        <v>533</v>
      </c>
      <c r="BX84" s="388" t="s">
        <v>534</v>
      </c>
    </row>
    <row r="85" spans="1:76" ht="86.25" customHeight="1">
      <c r="A85" s="951"/>
      <c r="B85" s="951"/>
      <c r="C85" s="958"/>
      <c r="D85" s="959"/>
      <c r="E85" s="959"/>
      <c r="F85" s="959"/>
      <c r="G85" s="959"/>
      <c r="H85" s="959"/>
      <c r="I85" s="959"/>
      <c r="J85" s="885"/>
      <c r="K85" s="885"/>
      <c r="L85" s="885"/>
      <c r="M85" s="885"/>
      <c r="N85" s="958"/>
      <c r="O85" s="960"/>
      <c r="P85" s="959"/>
      <c r="Q85" s="960"/>
      <c r="R85" s="961"/>
      <c r="S85" s="915"/>
      <c r="T85" s="915"/>
      <c r="U85" s="951"/>
      <c r="V85" s="959"/>
      <c r="W85" s="949"/>
      <c r="X85" s="962"/>
      <c r="Y85" s="896"/>
      <c r="Z85" s="896"/>
      <c r="AA85" s="896"/>
      <c r="AB85" s="896"/>
      <c r="AC85" s="828"/>
      <c r="AD85" s="828"/>
      <c r="AE85" s="927"/>
      <c r="AF85" s="928"/>
      <c r="AG85" s="912"/>
      <c r="AH85" s="912"/>
      <c r="AI85" s="913"/>
      <c r="AJ85" s="914"/>
      <c r="AK85" s="913"/>
      <c r="AL85" s="359" t="s">
        <v>535</v>
      </c>
      <c r="AM85" s="359" t="s">
        <v>536</v>
      </c>
      <c r="AN85" s="317">
        <v>1</v>
      </c>
      <c r="AO85" s="317">
        <v>0</v>
      </c>
      <c r="AP85" s="317">
        <v>1</v>
      </c>
      <c r="AQ85" s="317">
        <v>0.89</v>
      </c>
      <c r="AR85" s="369">
        <v>1</v>
      </c>
      <c r="AS85" s="584">
        <v>1</v>
      </c>
      <c r="AT85" s="751"/>
      <c r="AU85" s="751"/>
      <c r="AV85" s="752"/>
      <c r="AW85" s="295">
        <v>20</v>
      </c>
      <c r="AX85" s="360">
        <v>44927</v>
      </c>
      <c r="AY85" s="352">
        <v>45291</v>
      </c>
      <c r="AZ85" s="355">
        <f t="shared" si="3"/>
        <v>364</v>
      </c>
      <c r="BA85" s="361">
        <v>1049000</v>
      </c>
      <c r="BB85" s="361">
        <v>1049000</v>
      </c>
      <c r="BC85" s="951"/>
      <c r="BD85" s="951"/>
      <c r="BE85" s="915"/>
      <c r="BF85" s="923"/>
      <c r="BG85" s="912"/>
      <c r="BH85" s="912"/>
      <c r="BI85" s="912"/>
      <c r="BJ85" s="915"/>
      <c r="BK85" s="929"/>
      <c r="BL85" s="951"/>
      <c r="BM85" s="951"/>
      <c r="BN85" s="952"/>
      <c r="BO85" s="951"/>
      <c r="BP85" s="953"/>
      <c r="BQ85" s="957"/>
      <c r="BR85" s="753"/>
      <c r="BS85" s="753"/>
      <c r="BT85" s="755"/>
      <c r="BU85" s="723"/>
      <c r="BV85" s="280" t="s">
        <v>537</v>
      </c>
      <c r="BW85" s="365" t="s">
        <v>538</v>
      </c>
      <c r="BX85" s="377" t="s">
        <v>539</v>
      </c>
    </row>
    <row r="86" spans="1:76" ht="92.25" customHeight="1">
      <c r="A86" s="951"/>
      <c r="B86" s="951"/>
      <c r="C86" s="958"/>
      <c r="D86" s="959"/>
      <c r="E86" s="959"/>
      <c r="F86" s="959"/>
      <c r="G86" s="959"/>
      <c r="H86" s="959"/>
      <c r="I86" s="959"/>
      <c r="J86" s="886"/>
      <c r="K86" s="886"/>
      <c r="L86" s="886"/>
      <c r="M86" s="886"/>
      <c r="N86" s="958"/>
      <c r="O86" s="960"/>
      <c r="P86" s="959"/>
      <c r="Q86" s="960"/>
      <c r="R86" s="961"/>
      <c r="S86" s="915"/>
      <c r="T86" s="915"/>
      <c r="U86" s="951"/>
      <c r="V86" s="959"/>
      <c r="W86" s="949"/>
      <c r="X86" s="962"/>
      <c r="Y86" s="897"/>
      <c r="Z86" s="897"/>
      <c r="AA86" s="897"/>
      <c r="AB86" s="897"/>
      <c r="AC86" s="829"/>
      <c r="AD86" s="829"/>
      <c r="AE86" s="927"/>
      <c r="AF86" s="928"/>
      <c r="AG86" s="912"/>
      <c r="AH86" s="912"/>
      <c r="AI86" s="913"/>
      <c r="AJ86" s="914"/>
      <c r="AK86" s="913"/>
      <c r="AL86" s="359" t="s">
        <v>540</v>
      </c>
      <c r="AM86" s="359" t="s">
        <v>541</v>
      </c>
      <c r="AN86" s="317">
        <v>1</v>
      </c>
      <c r="AO86" s="317">
        <v>0</v>
      </c>
      <c r="AP86" s="317">
        <v>0.5</v>
      </c>
      <c r="AQ86" s="317">
        <v>0.91</v>
      </c>
      <c r="AR86" s="369">
        <v>1</v>
      </c>
      <c r="AS86" s="584">
        <v>1</v>
      </c>
      <c r="AT86" s="751"/>
      <c r="AU86" s="751"/>
      <c r="AV86" s="752"/>
      <c r="AW86" s="295">
        <v>20</v>
      </c>
      <c r="AX86" s="360">
        <v>44927</v>
      </c>
      <c r="AY86" s="352">
        <v>45291</v>
      </c>
      <c r="AZ86" s="355">
        <f t="shared" si="3"/>
        <v>364</v>
      </c>
      <c r="BA86" s="361">
        <v>1049000</v>
      </c>
      <c r="BB86" s="361">
        <v>1049000</v>
      </c>
      <c r="BC86" s="951"/>
      <c r="BD86" s="951"/>
      <c r="BE86" s="915"/>
      <c r="BF86" s="923"/>
      <c r="BG86" s="912"/>
      <c r="BH86" s="912"/>
      <c r="BI86" s="912"/>
      <c r="BJ86" s="915"/>
      <c r="BK86" s="929"/>
      <c r="BL86" s="951"/>
      <c r="BM86" s="951"/>
      <c r="BN86" s="952"/>
      <c r="BO86" s="951"/>
      <c r="BP86" s="953"/>
      <c r="BQ86" s="957"/>
      <c r="BR86" s="753"/>
      <c r="BS86" s="753"/>
      <c r="BT86" s="755"/>
      <c r="BU86" s="723"/>
      <c r="BV86" s="280" t="s">
        <v>542</v>
      </c>
      <c r="BW86" s="365" t="s">
        <v>543</v>
      </c>
      <c r="BX86" s="377" t="s">
        <v>544</v>
      </c>
    </row>
    <row r="87" spans="1:76" ht="90" customHeight="1">
      <c r="L87"/>
      <c r="M87"/>
      <c r="N87" s="835" t="s">
        <v>545</v>
      </c>
      <c r="O87" s="835"/>
      <c r="P87" s="835"/>
      <c r="Q87" s="835"/>
      <c r="R87" s="835"/>
      <c r="S87" s="835"/>
      <c r="T87" s="835"/>
      <c r="U87" s="835"/>
      <c r="V87" s="835"/>
      <c r="W87" s="835"/>
      <c r="X87" s="835"/>
      <c r="Y87" s="835"/>
      <c r="Z87" s="835"/>
      <c r="AA87" s="835"/>
      <c r="AB87" s="835"/>
      <c r="AC87" s="582">
        <f>AC82</f>
        <v>1</v>
      </c>
      <c r="AD87" s="582">
        <f>AD82</f>
        <v>1</v>
      </c>
      <c r="AI87" s="805" t="s">
        <v>546</v>
      </c>
      <c r="AJ87" s="805"/>
      <c r="AK87" s="805"/>
      <c r="AL87" s="805"/>
      <c r="AM87" s="805"/>
      <c r="AN87" s="805"/>
      <c r="AO87" s="805"/>
      <c r="AP87" s="805"/>
      <c r="AQ87" s="805"/>
      <c r="AR87" s="805"/>
      <c r="AS87" s="604">
        <f>AVERAGE(AS82:AS86)</f>
        <v>1</v>
      </c>
      <c r="AT87"/>
      <c r="AU87"/>
      <c r="AV87"/>
      <c r="BW87"/>
    </row>
    <row r="88" spans="1:76" ht="69.75" customHeight="1">
      <c r="L88"/>
      <c r="M88"/>
      <c r="AA88" s="5"/>
      <c r="AB88" s="5"/>
      <c r="AC88" s="5"/>
      <c r="AD88" s="5"/>
      <c r="AI88" s="806" t="s">
        <v>547</v>
      </c>
      <c r="AJ88" s="807"/>
      <c r="AK88" s="807"/>
      <c r="AL88" s="807"/>
      <c r="AM88" s="807"/>
      <c r="AN88" s="807"/>
      <c r="AO88" s="807"/>
      <c r="AP88" s="807"/>
      <c r="AQ88" s="807"/>
      <c r="AR88" s="807"/>
      <c r="AS88" s="607">
        <f>(AS10+AS12+AS23+AS34+AS36+AS39+AS46+AS48+AS52+AS63+AS70+AS72+AS81+AS87)/14</f>
        <v>0.55568253968253967</v>
      </c>
      <c r="AT88"/>
      <c r="AU88"/>
      <c r="AV88"/>
      <c r="BO88" s="748" t="s">
        <v>548</v>
      </c>
      <c r="BP88" s="749"/>
      <c r="BQ88" s="750"/>
      <c r="BR88" s="613">
        <f>SUM(BR9:BR87)</f>
        <v>241766317681.42993</v>
      </c>
      <c r="BS88" s="613">
        <f>SUM(BS9:BS87)</f>
        <v>195295792672.46002</v>
      </c>
      <c r="BT88" s="614">
        <f>BS88/BR88</f>
        <v>0.80778743104238748</v>
      </c>
      <c r="BW88"/>
    </row>
    <row r="89" spans="1:76" ht="116.25" customHeight="1">
      <c r="L89"/>
      <c r="M89"/>
      <c r="AA89" s="5"/>
      <c r="AB89" s="5"/>
      <c r="AC89" s="5"/>
      <c r="AD89" s="5"/>
      <c r="AI89" s="808" t="s">
        <v>549</v>
      </c>
      <c r="AJ89" s="809"/>
      <c r="AK89" s="809"/>
      <c r="AL89" s="809"/>
      <c r="AM89" s="809"/>
      <c r="AN89" s="809"/>
      <c r="AO89" s="809"/>
      <c r="AP89" s="809"/>
      <c r="AQ89" s="809"/>
      <c r="AR89" s="809"/>
      <c r="AS89" s="585"/>
      <c r="AT89" s="613">
        <f>SUM(AT9:AT88)</f>
        <v>379286029831.46997</v>
      </c>
      <c r="AU89" s="613">
        <f>SUM(AU9:AU88)</f>
        <v>326565057584.28003</v>
      </c>
      <c r="AV89" s="614">
        <f>AU89/AT89</f>
        <v>0.8609994355167373</v>
      </c>
      <c r="BW89"/>
    </row>
    <row r="90" spans="1:76">
      <c r="L90"/>
      <c r="M90"/>
      <c r="AA90" s="5"/>
      <c r="AB90" s="5"/>
      <c r="AC90" s="5"/>
      <c r="AD90" s="5"/>
      <c r="AQ90"/>
      <c r="AR90"/>
      <c r="AS90" s="585"/>
      <c r="AT90"/>
      <c r="AU90"/>
      <c r="AV90"/>
      <c r="BW90"/>
    </row>
    <row r="91" spans="1:76">
      <c r="L91"/>
      <c r="M91"/>
      <c r="AA91" s="5"/>
      <c r="AB91" s="5"/>
      <c r="AC91" s="5"/>
      <c r="AD91" s="5"/>
      <c r="AQ91"/>
      <c r="AR91"/>
      <c r="AS91" s="585"/>
      <c r="AT91"/>
      <c r="AU91"/>
      <c r="AV91"/>
      <c r="BW91"/>
    </row>
    <row r="92" spans="1:76">
      <c r="L92"/>
      <c r="M92"/>
      <c r="AA92" s="5"/>
      <c r="AB92" s="5"/>
      <c r="AC92" s="5"/>
      <c r="AD92" s="5"/>
      <c r="AQ92"/>
      <c r="AR92"/>
      <c r="AS92" s="585"/>
      <c r="AT92"/>
      <c r="AU92"/>
      <c r="AV92"/>
      <c r="BW92"/>
    </row>
    <row r="93" spans="1:76">
      <c r="L93"/>
      <c r="M93"/>
      <c r="AA93" s="5"/>
      <c r="AB93" s="5"/>
      <c r="AC93" s="5"/>
      <c r="AD93" s="5"/>
      <c r="AQ93"/>
      <c r="AR93"/>
      <c r="AS93" s="585"/>
      <c r="AT93"/>
      <c r="AU93"/>
      <c r="AV93"/>
      <c r="BW93"/>
    </row>
    <row r="94" spans="1:76">
      <c r="L94"/>
      <c r="M94"/>
      <c r="AA94" s="5"/>
      <c r="AB94" s="5"/>
      <c r="AC94" s="5"/>
      <c r="AD94" s="5"/>
      <c r="AQ94"/>
      <c r="AR94"/>
      <c r="AS94" s="585"/>
      <c r="AT94"/>
      <c r="AU94"/>
      <c r="AV94"/>
      <c r="BW94"/>
    </row>
    <row r="95" spans="1:76">
      <c r="L95"/>
      <c r="M95"/>
      <c r="AA95" s="5"/>
      <c r="AB95" s="5"/>
      <c r="AC95" s="5"/>
      <c r="AD95" s="5"/>
      <c r="AQ95"/>
      <c r="AR95"/>
      <c r="AS95" s="585"/>
      <c r="AT95"/>
      <c r="AU95"/>
      <c r="AV95"/>
      <c r="BW95"/>
    </row>
    <row r="96" spans="1:76">
      <c r="L96"/>
      <c r="M96"/>
      <c r="AA96" s="5"/>
      <c r="AB96" s="5"/>
      <c r="AC96" s="5"/>
      <c r="AD96" s="5"/>
      <c r="AQ96"/>
      <c r="AR96"/>
      <c r="AS96" s="583"/>
      <c r="AT96"/>
      <c r="AU96"/>
      <c r="AV96"/>
      <c r="BW96"/>
    </row>
    <row r="97" spans="12:75">
      <c r="L97"/>
      <c r="M97"/>
      <c r="AA97" s="5"/>
      <c r="AB97" s="5"/>
      <c r="AC97" s="5"/>
      <c r="AD97" s="5"/>
      <c r="AQ97"/>
      <c r="AR97"/>
      <c r="AS97"/>
      <c r="AT97"/>
      <c r="AU97"/>
      <c r="AV97"/>
      <c r="BW97"/>
    </row>
    <row r="98" spans="12:75">
      <c r="L98"/>
      <c r="M98"/>
      <c r="AA98" s="5"/>
      <c r="AB98" s="5"/>
      <c r="AC98" s="5"/>
      <c r="AD98" s="5"/>
      <c r="AQ98"/>
      <c r="AR98"/>
      <c r="AS98"/>
      <c r="AT98"/>
      <c r="AU98"/>
      <c r="AV98"/>
      <c r="BW98"/>
    </row>
    <row r="99" spans="12:75">
      <c r="L99"/>
      <c r="M99"/>
      <c r="AA99" s="5"/>
      <c r="AB99" s="5"/>
      <c r="AC99" s="5"/>
      <c r="AD99" s="5"/>
      <c r="AQ99"/>
      <c r="AR99"/>
      <c r="AS99"/>
      <c r="AT99"/>
      <c r="AU99"/>
      <c r="AV99"/>
      <c r="BW99"/>
    </row>
    <row r="100" spans="12:75">
      <c r="L100"/>
      <c r="M100"/>
      <c r="AA100" s="5"/>
      <c r="AB100" s="5"/>
      <c r="AC100" s="5"/>
      <c r="AD100" s="5"/>
      <c r="AQ100"/>
      <c r="AR100"/>
      <c r="AS100"/>
      <c r="AT100"/>
      <c r="AU100"/>
      <c r="AV100"/>
      <c r="BW100"/>
    </row>
    <row r="101" spans="12:75">
      <c r="L101"/>
      <c r="M101"/>
      <c r="AA101" s="5"/>
      <c r="AB101" s="5"/>
      <c r="AC101" s="5"/>
      <c r="AD101" s="5"/>
      <c r="AQ101"/>
      <c r="AR101"/>
      <c r="AS101"/>
      <c r="AT101"/>
      <c r="AU101"/>
      <c r="AV101"/>
      <c r="BW101"/>
    </row>
    <row r="102" spans="12:75">
      <c r="L102"/>
      <c r="M102"/>
      <c r="AA102" s="5"/>
      <c r="AB102" s="5"/>
      <c r="AC102" s="5"/>
      <c r="AD102" s="5"/>
      <c r="AQ102"/>
      <c r="AR102"/>
      <c r="AS102"/>
      <c r="AT102"/>
      <c r="AU102"/>
      <c r="AV102"/>
      <c r="BW102"/>
    </row>
    <row r="103" spans="12:75">
      <c r="L103"/>
      <c r="M103"/>
      <c r="AA103" s="5"/>
      <c r="AB103" s="5"/>
      <c r="AC103" s="5"/>
      <c r="AD103" s="5"/>
      <c r="AQ103"/>
      <c r="AR103"/>
      <c r="AS103"/>
      <c r="AT103"/>
      <c r="AU103"/>
      <c r="AV103"/>
      <c r="BW103"/>
    </row>
    <row r="104" spans="12:75">
      <c r="L104"/>
      <c r="M104"/>
      <c r="AA104" s="5"/>
      <c r="AB104" s="5"/>
      <c r="AC104" s="5"/>
      <c r="AD104" s="5"/>
      <c r="AQ104"/>
      <c r="AR104"/>
      <c r="AS104"/>
      <c r="AT104"/>
      <c r="AU104"/>
      <c r="AV104"/>
      <c r="BW104"/>
    </row>
    <row r="105" spans="12:75">
      <c r="L105"/>
      <c r="M105"/>
      <c r="AA105" s="5"/>
      <c r="AB105" s="5"/>
      <c r="AC105" s="5"/>
      <c r="AD105" s="5"/>
      <c r="AQ105"/>
      <c r="AR105"/>
      <c r="AS105"/>
      <c r="AT105"/>
      <c r="AU105"/>
      <c r="AV105"/>
      <c r="BW105"/>
    </row>
    <row r="106" spans="12:75">
      <c r="L106"/>
      <c r="M106"/>
      <c r="AA106" s="5"/>
      <c r="AB106" s="5"/>
      <c r="AC106" s="5"/>
      <c r="AD106" s="5"/>
      <c r="AQ106"/>
      <c r="AR106"/>
      <c r="AS106"/>
      <c r="AT106"/>
      <c r="AU106"/>
      <c r="AV106"/>
      <c r="BW106"/>
    </row>
    <row r="107" spans="12:75">
      <c r="L107"/>
      <c r="M107"/>
      <c r="AA107" s="5"/>
      <c r="AB107" s="5"/>
      <c r="AC107" s="5"/>
      <c r="AD107" s="5"/>
      <c r="AQ107"/>
      <c r="AR107"/>
      <c r="AS107"/>
      <c r="AT107"/>
      <c r="AU107"/>
      <c r="AV107"/>
      <c r="BW107"/>
    </row>
    <row r="108" spans="12:75">
      <c r="L108"/>
      <c r="M108"/>
      <c r="AA108" s="5"/>
      <c r="AB108" s="5"/>
      <c r="AC108" s="5"/>
      <c r="AD108" s="5"/>
      <c r="AQ108"/>
      <c r="AR108"/>
      <c r="AS108"/>
      <c r="AT108"/>
      <c r="AU108"/>
      <c r="AV108"/>
      <c r="BW108"/>
    </row>
    <row r="109" spans="12:75">
      <c r="L109"/>
      <c r="M109"/>
      <c r="AA109" s="5"/>
      <c r="AB109" s="5"/>
      <c r="AC109" s="5"/>
      <c r="AD109" s="5"/>
      <c r="AQ109"/>
      <c r="AR109"/>
      <c r="AS109"/>
      <c r="AT109"/>
      <c r="AU109"/>
      <c r="AV109"/>
      <c r="BW109"/>
    </row>
    <row r="110" spans="12:75">
      <c r="L110"/>
      <c r="M110"/>
      <c r="AA110" s="5"/>
      <c r="AB110" s="5"/>
      <c r="AC110" s="5"/>
      <c r="AD110" s="5"/>
      <c r="AQ110"/>
      <c r="AR110"/>
      <c r="AS110"/>
      <c r="AT110"/>
      <c r="AU110"/>
      <c r="AV110"/>
      <c r="BW110"/>
    </row>
    <row r="111" spans="12:75">
      <c r="L111"/>
      <c r="M111"/>
      <c r="AA111" s="5"/>
      <c r="AB111" s="5"/>
      <c r="AC111" s="5"/>
      <c r="AD111" s="5"/>
      <c r="AQ111"/>
      <c r="AR111"/>
      <c r="AS111"/>
      <c r="AT111"/>
      <c r="AU111"/>
      <c r="AV111"/>
      <c r="BW111"/>
    </row>
    <row r="112" spans="12:75">
      <c r="L112"/>
      <c r="M112"/>
      <c r="AA112" s="5"/>
      <c r="AB112" s="5"/>
      <c r="AC112" s="5"/>
      <c r="AD112" s="5"/>
      <c r="AQ112"/>
      <c r="AR112"/>
      <c r="AS112"/>
      <c r="AT112"/>
      <c r="AU112"/>
      <c r="AV112"/>
      <c r="BW112"/>
    </row>
    <row r="113" spans="12:75">
      <c r="L113"/>
      <c r="M113"/>
      <c r="AA113" s="5"/>
      <c r="AB113" s="5"/>
      <c r="AC113" s="5"/>
      <c r="AD113" s="5"/>
      <c r="AQ113"/>
      <c r="AR113"/>
      <c r="AS113"/>
      <c r="AT113"/>
      <c r="AU113"/>
      <c r="AV113"/>
      <c r="BW113"/>
    </row>
    <row r="114" spans="12:75">
      <c r="L114"/>
      <c r="M114"/>
      <c r="AA114" s="5"/>
      <c r="AB114" s="5"/>
      <c r="AC114" s="5"/>
      <c r="AD114" s="5"/>
      <c r="AQ114"/>
      <c r="AR114"/>
      <c r="AS114"/>
      <c r="AT114"/>
      <c r="AU114"/>
      <c r="AV114"/>
      <c r="BW114"/>
    </row>
    <row r="115" spans="12:75">
      <c r="L115"/>
      <c r="M115"/>
      <c r="AA115" s="5"/>
      <c r="AB115" s="5"/>
      <c r="AC115" s="5"/>
      <c r="AD115" s="5"/>
      <c r="AQ115"/>
      <c r="AR115"/>
      <c r="AS115"/>
      <c r="AT115"/>
      <c r="AU115"/>
      <c r="AV115"/>
      <c r="BW115"/>
    </row>
    <row r="116" spans="12:75">
      <c r="L116"/>
      <c r="M116"/>
      <c r="AA116" s="5"/>
      <c r="AB116" s="5"/>
      <c r="AC116" s="5"/>
      <c r="AD116" s="5"/>
      <c r="AQ116"/>
      <c r="AR116"/>
      <c r="AS116"/>
      <c r="AT116"/>
      <c r="AU116"/>
      <c r="AV116"/>
      <c r="BW116"/>
    </row>
    <row r="117" spans="12:75">
      <c r="L117"/>
      <c r="M117"/>
      <c r="AA117" s="5"/>
      <c r="AB117" s="5"/>
      <c r="AC117" s="5"/>
      <c r="AD117" s="5"/>
      <c r="AQ117"/>
      <c r="AR117"/>
      <c r="AS117"/>
      <c r="AT117"/>
      <c r="AU117"/>
      <c r="AV117"/>
      <c r="BW117"/>
    </row>
    <row r="118" spans="12:75">
      <c r="L118"/>
      <c r="M118"/>
      <c r="AA118" s="5"/>
      <c r="AB118" s="5"/>
      <c r="AC118" s="5"/>
      <c r="AD118" s="5"/>
      <c r="AQ118"/>
      <c r="AR118"/>
      <c r="AS118"/>
      <c r="AT118"/>
      <c r="AU118"/>
      <c r="AV118"/>
      <c r="BW118"/>
    </row>
    <row r="119" spans="12:75">
      <c r="L119"/>
      <c r="M119"/>
      <c r="AA119" s="5"/>
      <c r="AB119" s="5"/>
      <c r="AC119" s="5"/>
      <c r="AD119" s="5"/>
      <c r="AQ119"/>
      <c r="AR119"/>
      <c r="AS119"/>
      <c r="AT119"/>
      <c r="AU119"/>
      <c r="AV119"/>
      <c r="BW119"/>
    </row>
    <row r="120" spans="12:75">
      <c r="L120"/>
      <c r="M120"/>
      <c r="AA120" s="5"/>
      <c r="AB120" s="5"/>
      <c r="AC120" s="5"/>
      <c r="AD120" s="5"/>
      <c r="AQ120"/>
      <c r="AR120"/>
      <c r="AS120"/>
      <c r="AT120"/>
      <c r="AU120"/>
      <c r="AV120"/>
      <c r="BW120"/>
    </row>
    <row r="121" spans="12:75">
      <c r="L121"/>
      <c r="M121"/>
      <c r="AA121" s="5"/>
      <c r="AB121" s="5"/>
      <c r="AC121" s="5"/>
      <c r="AD121" s="5"/>
      <c r="AQ121"/>
      <c r="AR121"/>
      <c r="AS121"/>
      <c r="AT121"/>
      <c r="AU121"/>
      <c r="AV121"/>
      <c r="BW121"/>
    </row>
    <row r="122" spans="12:75">
      <c r="L122"/>
      <c r="M122"/>
      <c r="AA122" s="5"/>
      <c r="AB122" s="5"/>
      <c r="AC122" s="5"/>
      <c r="AD122" s="5"/>
      <c r="AQ122"/>
      <c r="AR122"/>
      <c r="AS122"/>
      <c r="AT122"/>
      <c r="AU122"/>
      <c r="AV122"/>
      <c r="BW122"/>
    </row>
    <row r="123" spans="12:75">
      <c r="L123"/>
      <c r="M123"/>
      <c r="AA123" s="5"/>
      <c r="AB123" s="5"/>
      <c r="AC123" s="5"/>
      <c r="AD123" s="5"/>
      <c r="AQ123"/>
      <c r="AR123"/>
      <c r="AS123"/>
      <c r="AT123"/>
      <c r="AU123"/>
      <c r="AV123"/>
      <c r="BW123"/>
    </row>
    <row r="124" spans="12:75">
      <c r="L124"/>
      <c r="M124"/>
      <c r="AA124" s="5"/>
      <c r="AB124" s="5"/>
      <c r="AC124" s="5"/>
      <c r="AD124" s="5"/>
      <c r="AQ124"/>
      <c r="AR124"/>
      <c r="AS124"/>
      <c r="AT124"/>
      <c r="AU124"/>
      <c r="AV124"/>
      <c r="BW124"/>
    </row>
    <row r="125" spans="12:75">
      <c r="L125"/>
      <c r="M125"/>
      <c r="AA125" s="5"/>
      <c r="AB125" s="5"/>
      <c r="AC125" s="5"/>
      <c r="AD125" s="5"/>
      <c r="AQ125"/>
      <c r="AR125"/>
      <c r="AS125"/>
      <c r="AT125"/>
      <c r="AU125"/>
      <c r="AV125"/>
      <c r="BW125"/>
    </row>
    <row r="126" spans="12:75">
      <c r="L126"/>
      <c r="M126"/>
      <c r="AA126" s="5"/>
      <c r="AB126" s="5"/>
      <c r="AC126" s="5"/>
      <c r="AD126" s="5"/>
      <c r="AQ126"/>
      <c r="AR126"/>
      <c r="AS126"/>
      <c r="AT126"/>
      <c r="AU126"/>
      <c r="AV126"/>
      <c r="BW126"/>
    </row>
    <row r="127" spans="12:75">
      <c r="L127"/>
      <c r="M127"/>
      <c r="AA127" s="5"/>
      <c r="AB127" s="5"/>
      <c r="AC127" s="5"/>
      <c r="AD127" s="5"/>
      <c r="AQ127"/>
      <c r="AR127"/>
      <c r="AS127"/>
      <c r="AT127"/>
      <c r="AU127"/>
      <c r="AV127"/>
      <c r="BW127"/>
    </row>
    <row r="128" spans="12:75">
      <c r="L128"/>
      <c r="M128"/>
      <c r="AA128" s="5"/>
      <c r="AB128" s="5"/>
      <c r="AC128" s="5"/>
      <c r="AD128" s="5"/>
      <c r="AQ128"/>
      <c r="AR128"/>
      <c r="AS128"/>
      <c r="AT128"/>
      <c r="AU128"/>
      <c r="AV128"/>
      <c r="BW128"/>
    </row>
    <row r="129" spans="12:75">
      <c r="L129"/>
      <c r="M129"/>
      <c r="AA129" s="5"/>
      <c r="AB129" s="5"/>
      <c r="AC129" s="5"/>
      <c r="AD129" s="5"/>
      <c r="AQ129"/>
      <c r="AR129"/>
      <c r="AS129"/>
      <c r="AT129"/>
      <c r="AU129"/>
      <c r="AV129"/>
      <c r="BW129"/>
    </row>
    <row r="130" spans="12:75">
      <c r="L130"/>
      <c r="M130"/>
      <c r="AA130" s="5"/>
      <c r="AB130" s="5"/>
      <c r="AC130" s="5"/>
      <c r="AD130" s="5"/>
      <c r="AQ130"/>
      <c r="AR130"/>
      <c r="AS130"/>
      <c r="AT130"/>
      <c r="AU130"/>
      <c r="AV130"/>
      <c r="BW130"/>
    </row>
    <row r="131" spans="12:75">
      <c r="L131"/>
      <c r="M131"/>
      <c r="AA131" s="5"/>
      <c r="AB131" s="5"/>
      <c r="AC131" s="5"/>
      <c r="AD131" s="5"/>
      <c r="AQ131"/>
      <c r="AR131"/>
      <c r="AS131"/>
      <c r="AT131"/>
      <c r="AU131"/>
      <c r="AV131"/>
      <c r="BW131"/>
    </row>
    <row r="132" spans="12:75">
      <c r="L132"/>
      <c r="M132"/>
      <c r="AA132" s="5"/>
      <c r="AB132" s="5"/>
      <c r="AC132" s="5"/>
      <c r="AD132" s="5"/>
      <c r="AQ132"/>
      <c r="AR132"/>
      <c r="AS132"/>
      <c r="AT132"/>
      <c r="AU132"/>
      <c r="AV132"/>
      <c r="BW132"/>
    </row>
    <row r="133" spans="12:75">
      <c r="L133"/>
      <c r="M133"/>
      <c r="AA133" s="5"/>
      <c r="AB133" s="5"/>
      <c r="AC133" s="5"/>
      <c r="AD133" s="5"/>
      <c r="AQ133"/>
      <c r="AR133"/>
      <c r="AS133"/>
      <c r="AT133"/>
      <c r="AU133"/>
      <c r="AV133"/>
      <c r="BW133"/>
    </row>
    <row r="134" spans="12:75">
      <c r="L134"/>
      <c r="M134"/>
      <c r="AA134" s="5"/>
      <c r="AB134" s="5"/>
      <c r="AC134" s="5"/>
      <c r="AD134" s="5"/>
      <c r="AQ134"/>
      <c r="AR134"/>
      <c r="AS134"/>
      <c r="AT134"/>
      <c r="AU134"/>
      <c r="AV134"/>
      <c r="BW134"/>
    </row>
    <row r="135" spans="12:75">
      <c r="L135"/>
      <c r="M135"/>
      <c r="AA135" s="5"/>
      <c r="AB135" s="5"/>
      <c r="AC135" s="5"/>
      <c r="AD135" s="5"/>
      <c r="AQ135"/>
      <c r="AR135"/>
      <c r="AS135"/>
      <c r="AT135"/>
      <c r="AU135"/>
      <c r="AV135"/>
      <c r="BW135"/>
    </row>
    <row r="136" spans="12:75">
      <c r="L136"/>
      <c r="M136"/>
      <c r="AA136" s="5"/>
      <c r="AB136" s="5"/>
      <c r="AC136" s="5"/>
      <c r="AD136" s="5"/>
      <c r="AQ136"/>
      <c r="AR136"/>
      <c r="AS136"/>
      <c r="AT136"/>
      <c r="AU136"/>
      <c r="AV136"/>
      <c r="BW136"/>
    </row>
    <row r="137" spans="12:75">
      <c r="L137"/>
      <c r="M137"/>
      <c r="AA137" s="5"/>
      <c r="AB137" s="5"/>
      <c r="AC137" s="5"/>
      <c r="AD137" s="5"/>
      <c r="AQ137"/>
      <c r="AR137"/>
      <c r="AS137"/>
      <c r="AT137"/>
      <c r="AU137"/>
      <c r="AV137"/>
      <c r="BW137"/>
    </row>
    <row r="138" spans="12:75">
      <c r="L138"/>
      <c r="M138"/>
      <c r="AA138" s="5"/>
      <c r="AB138" s="5"/>
      <c r="AC138" s="5"/>
      <c r="AD138" s="5"/>
      <c r="AQ138"/>
      <c r="AR138"/>
      <c r="AS138"/>
      <c r="AT138"/>
      <c r="AU138"/>
      <c r="AV138"/>
      <c r="BW138"/>
    </row>
    <row r="139" spans="12:75">
      <c r="L139"/>
      <c r="M139"/>
      <c r="AA139" s="5"/>
      <c r="AB139" s="5"/>
      <c r="AC139" s="5"/>
      <c r="AD139" s="5"/>
      <c r="AQ139"/>
      <c r="AR139"/>
      <c r="AS139"/>
      <c r="AT139"/>
      <c r="AU139"/>
      <c r="AV139"/>
      <c r="BW139"/>
    </row>
    <row r="140" spans="12:75">
      <c r="L140"/>
      <c r="M140"/>
      <c r="AA140" s="5"/>
      <c r="AB140" s="5"/>
      <c r="AC140" s="5"/>
      <c r="AD140" s="5"/>
      <c r="AQ140"/>
      <c r="AR140"/>
      <c r="AS140"/>
      <c r="AT140"/>
      <c r="AU140"/>
      <c r="AV140"/>
      <c r="BW140"/>
    </row>
    <row r="141" spans="12:75">
      <c r="L141"/>
      <c r="M141"/>
      <c r="AA141" s="5"/>
      <c r="AB141" s="5"/>
      <c r="AC141" s="5"/>
      <c r="AD141" s="5"/>
      <c r="AQ141"/>
      <c r="AR141"/>
      <c r="AS141"/>
      <c r="AT141"/>
      <c r="AU141"/>
      <c r="AV141"/>
      <c r="BW141"/>
    </row>
    <row r="142" spans="12:75">
      <c r="L142"/>
      <c r="M142"/>
      <c r="AA142" s="5"/>
      <c r="AB142" s="5"/>
      <c r="AC142" s="5"/>
      <c r="AD142" s="5"/>
      <c r="AQ142"/>
      <c r="AR142"/>
      <c r="AS142"/>
      <c r="AT142"/>
      <c r="AU142"/>
      <c r="AV142"/>
      <c r="BW142"/>
    </row>
    <row r="143" spans="12:75">
      <c r="L143"/>
      <c r="M143"/>
      <c r="AA143" s="5"/>
      <c r="AB143" s="5"/>
      <c r="AC143" s="5"/>
      <c r="AD143" s="5"/>
      <c r="AQ143"/>
      <c r="AR143"/>
      <c r="AS143"/>
      <c r="AT143"/>
      <c r="AU143"/>
      <c r="AV143"/>
      <c r="BW143"/>
    </row>
    <row r="144" spans="12:75">
      <c r="L144"/>
      <c r="M144"/>
      <c r="AA144" s="5"/>
      <c r="AB144" s="5"/>
      <c r="AC144" s="5"/>
      <c r="AD144" s="5"/>
      <c r="AQ144"/>
      <c r="AR144"/>
      <c r="AS144"/>
      <c r="AT144"/>
      <c r="AU144"/>
      <c r="AV144"/>
      <c r="BW144"/>
    </row>
    <row r="145" spans="12:75">
      <c r="L145"/>
      <c r="M145"/>
      <c r="AA145" s="5"/>
      <c r="AB145" s="5"/>
      <c r="AC145" s="5"/>
      <c r="AD145" s="5"/>
      <c r="AQ145"/>
      <c r="AR145"/>
      <c r="AS145"/>
      <c r="AT145"/>
      <c r="AU145"/>
      <c r="AV145"/>
      <c r="BW145"/>
    </row>
    <row r="146" spans="12:75">
      <c r="L146"/>
      <c r="M146"/>
      <c r="AA146" s="5"/>
      <c r="AB146" s="5"/>
      <c r="AC146" s="5"/>
      <c r="AD146" s="5"/>
      <c r="AQ146"/>
      <c r="AR146"/>
      <c r="AS146"/>
      <c r="AT146"/>
      <c r="AU146"/>
      <c r="AV146"/>
      <c r="BW146"/>
    </row>
    <row r="147" spans="12:75">
      <c r="L147"/>
      <c r="M147"/>
      <c r="AA147" s="5"/>
      <c r="AB147" s="5"/>
      <c r="AC147" s="5"/>
      <c r="AD147" s="5"/>
      <c r="AQ147"/>
      <c r="AR147"/>
      <c r="AS147"/>
      <c r="AT147"/>
      <c r="AU147"/>
      <c r="AV147"/>
      <c r="BW147"/>
    </row>
    <row r="148" spans="12:75">
      <c r="L148"/>
      <c r="M148"/>
      <c r="AA148" s="5"/>
      <c r="AB148" s="5"/>
      <c r="AC148" s="5"/>
      <c r="AD148" s="5"/>
      <c r="AQ148"/>
      <c r="AR148"/>
      <c r="AS148"/>
      <c r="AT148"/>
      <c r="AU148"/>
      <c r="AV148"/>
      <c r="BW148"/>
    </row>
    <row r="149" spans="12:75">
      <c r="L149"/>
      <c r="M149"/>
      <c r="AA149" s="5"/>
      <c r="AB149" s="5"/>
      <c r="AC149" s="5"/>
      <c r="AD149" s="5"/>
      <c r="AQ149"/>
      <c r="AR149"/>
      <c r="AS149"/>
      <c r="AT149"/>
      <c r="AU149"/>
      <c r="AV149"/>
      <c r="BW149"/>
    </row>
    <row r="150" spans="12:75">
      <c r="L150"/>
      <c r="M150"/>
      <c r="AA150" s="5"/>
      <c r="AB150" s="5"/>
      <c r="AC150" s="5"/>
      <c r="AD150" s="5"/>
      <c r="AQ150"/>
      <c r="AR150"/>
      <c r="AS150"/>
      <c r="AT150"/>
      <c r="AU150"/>
      <c r="AV150"/>
      <c r="BW150"/>
    </row>
    <row r="151" spans="12:75">
      <c r="L151"/>
      <c r="M151"/>
      <c r="AA151" s="5"/>
      <c r="AB151" s="5"/>
      <c r="AC151" s="5"/>
      <c r="AD151" s="5"/>
      <c r="AQ151"/>
      <c r="AR151"/>
      <c r="AS151"/>
      <c r="AT151"/>
      <c r="AU151"/>
      <c r="AV151"/>
      <c r="BW151"/>
    </row>
    <row r="152" spans="12:75">
      <c r="L152"/>
      <c r="M152"/>
      <c r="AA152" s="5"/>
      <c r="AB152" s="5"/>
      <c r="AC152" s="5"/>
      <c r="AD152" s="5"/>
      <c r="AQ152"/>
      <c r="AR152"/>
      <c r="AS152"/>
      <c r="AT152"/>
      <c r="AU152"/>
      <c r="AV152"/>
      <c r="BW152"/>
    </row>
    <row r="153" spans="12:75">
      <c r="L153"/>
      <c r="M153"/>
      <c r="AA153" s="5"/>
      <c r="AB153" s="5"/>
      <c r="AC153" s="5"/>
      <c r="AD153" s="5"/>
      <c r="AQ153"/>
      <c r="AR153"/>
      <c r="AS153"/>
      <c r="AT153"/>
      <c r="AU153"/>
      <c r="AV153"/>
      <c r="BW153"/>
    </row>
    <row r="154" spans="12:75">
      <c r="L154"/>
      <c r="M154"/>
      <c r="AA154" s="5"/>
      <c r="AB154" s="5"/>
      <c r="AC154" s="5"/>
      <c r="AD154" s="5"/>
      <c r="AQ154"/>
      <c r="AR154"/>
      <c r="AS154"/>
      <c r="AT154"/>
      <c r="AU154"/>
      <c r="AV154"/>
      <c r="BW154"/>
    </row>
    <row r="155" spans="12:75">
      <c r="L155"/>
      <c r="M155"/>
      <c r="AA155" s="5"/>
      <c r="AB155" s="5"/>
      <c r="AC155" s="5"/>
      <c r="AD155" s="5"/>
      <c r="AQ155"/>
      <c r="AR155"/>
      <c r="AS155"/>
      <c r="AT155"/>
      <c r="AU155"/>
      <c r="AV155"/>
      <c r="BW155"/>
    </row>
    <row r="156" spans="12:75">
      <c r="L156"/>
      <c r="M156"/>
      <c r="AA156" s="5"/>
      <c r="AB156" s="5"/>
      <c r="AC156" s="5"/>
      <c r="AD156" s="5"/>
      <c r="AQ156"/>
      <c r="AR156"/>
      <c r="AS156"/>
      <c r="AT156"/>
      <c r="AU156"/>
      <c r="AV156"/>
      <c r="BW156"/>
    </row>
    <row r="157" spans="12:75">
      <c r="L157"/>
      <c r="M157"/>
      <c r="AA157" s="5"/>
      <c r="AB157" s="5"/>
      <c r="AC157" s="5"/>
      <c r="AD157" s="5"/>
      <c r="AQ157"/>
      <c r="AR157"/>
      <c r="AS157"/>
      <c r="AT157"/>
      <c r="AU157"/>
      <c r="AV157"/>
      <c r="BW157"/>
    </row>
    <row r="158" spans="12:75">
      <c r="L158"/>
      <c r="M158"/>
      <c r="AA158" s="5"/>
      <c r="AB158" s="5"/>
      <c r="AC158" s="5"/>
      <c r="AD158" s="5"/>
      <c r="AQ158"/>
      <c r="AR158"/>
      <c r="AS158"/>
      <c r="AT158"/>
      <c r="AU158"/>
      <c r="AV158"/>
      <c r="BW158"/>
    </row>
    <row r="159" spans="12:75">
      <c r="L159"/>
      <c r="M159"/>
      <c r="AA159" s="5"/>
      <c r="AB159" s="5"/>
      <c r="AC159" s="5"/>
      <c r="AD159" s="5"/>
      <c r="AQ159"/>
      <c r="AR159"/>
      <c r="AS159"/>
      <c r="AT159"/>
      <c r="AU159"/>
      <c r="AV159"/>
      <c r="BW159"/>
    </row>
    <row r="160" spans="12:75">
      <c r="L160"/>
      <c r="M160"/>
      <c r="AA160" s="5"/>
      <c r="AB160" s="5"/>
      <c r="AC160" s="5"/>
      <c r="AD160" s="5"/>
      <c r="AQ160"/>
      <c r="AR160"/>
      <c r="AS160"/>
      <c r="AT160"/>
      <c r="AU160"/>
      <c r="AV160"/>
      <c r="BW160"/>
    </row>
    <row r="161" spans="12:75">
      <c r="L161"/>
      <c r="M161"/>
      <c r="AA161" s="5"/>
      <c r="AB161" s="5"/>
      <c r="AC161" s="5"/>
      <c r="AD161" s="5"/>
      <c r="AQ161"/>
      <c r="AR161"/>
      <c r="AS161"/>
      <c r="AT161"/>
      <c r="AU161"/>
      <c r="AV161"/>
      <c r="BW161"/>
    </row>
    <row r="162" spans="12:75">
      <c r="L162"/>
      <c r="M162"/>
      <c r="AA162" s="5"/>
      <c r="AB162" s="5"/>
      <c r="AC162" s="5"/>
      <c r="AD162" s="5"/>
      <c r="AQ162"/>
      <c r="AR162"/>
      <c r="AS162"/>
      <c r="AT162"/>
      <c r="AU162"/>
      <c r="AV162"/>
      <c r="BW162"/>
    </row>
    <row r="163" spans="12:75">
      <c r="L163"/>
      <c r="M163"/>
      <c r="AA163" s="5"/>
      <c r="AB163" s="5"/>
      <c r="AC163" s="5"/>
      <c r="AD163" s="5"/>
      <c r="AQ163"/>
      <c r="AR163"/>
      <c r="AS163"/>
      <c r="AT163"/>
      <c r="AU163"/>
      <c r="AV163"/>
      <c r="BW163"/>
    </row>
    <row r="164" spans="12:75">
      <c r="L164"/>
      <c r="M164"/>
      <c r="AA164" s="5"/>
      <c r="AB164" s="5"/>
      <c r="AC164" s="5"/>
      <c r="AD164" s="5"/>
      <c r="AQ164"/>
      <c r="AR164"/>
      <c r="AS164"/>
      <c r="AT164"/>
      <c r="AU164"/>
      <c r="AV164"/>
      <c r="BW164"/>
    </row>
    <row r="165" spans="12:75">
      <c r="L165"/>
      <c r="M165"/>
      <c r="AA165" s="5"/>
      <c r="AB165" s="5"/>
      <c r="AC165" s="5"/>
      <c r="AD165" s="5"/>
      <c r="AQ165"/>
      <c r="AR165"/>
      <c r="AS165"/>
      <c r="AT165"/>
      <c r="AU165"/>
      <c r="AV165"/>
      <c r="BW165"/>
    </row>
    <row r="166" spans="12:75">
      <c r="L166"/>
      <c r="M166"/>
      <c r="AA166" s="5"/>
      <c r="AB166" s="5"/>
      <c r="AC166" s="5"/>
      <c r="AD166" s="5"/>
      <c r="AQ166"/>
      <c r="AR166"/>
      <c r="AS166"/>
      <c r="AT166"/>
      <c r="AU166"/>
      <c r="AV166"/>
      <c r="BW166"/>
    </row>
    <row r="167" spans="12:75">
      <c r="L167"/>
      <c r="M167"/>
      <c r="AA167" s="5"/>
      <c r="AB167" s="5"/>
      <c r="AC167" s="5"/>
      <c r="AD167" s="5"/>
      <c r="AQ167"/>
      <c r="AR167"/>
      <c r="AS167"/>
      <c r="AT167"/>
      <c r="AU167"/>
      <c r="AV167"/>
      <c r="BW167"/>
    </row>
    <row r="168" spans="12:75">
      <c r="L168"/>
      <c r="M168"/>
      <c r="AA168" s="5"/>
      <c r="AB168" s="5"/>
      <c r="AC168" s="5"/>
      <c r="AD168" s="5"/>
      <c r="AQ168"/>
      <c r="AR168"/>
      <c r="AS168"/>
      <c r="AT168"/>
      <c r="AU168"/>
      <c r="AV168"/>
      <c r="BW168"/>
    </row>
    <row r="169" spans="12:75">
      <c r="L169"/>
      <c r="M169"/>
      <c r="AA169" s="5"/>
      <c r="AB169" s="5"/>
      <c r="AC169" s="5"/>
      <c r="AD169" s="5"/>
      <c r="AQ169"/>
      <c r="AR169"/>
      <c r="AS169"/>
      <c r="AT169"/>
      <c r="AU169"/>
      <c r="AV169"/>
      <c r="BW169"/>
    </row>
    <row r="170" spans="12:75">
      <c r="L170"/>
      <c r="M170"/>
      <c r="AA170" s="5"/>
      <c r="AB170" s="5"/>
      <c r="AC170" s="5"/>
      <c r="AD170" s="5"/>
      <c r="AQ170"/>
      <c r="AR170"/>
      <c r="AS170"/>
      <c r="AT170"/>
      <c r="AU170"/>
      <c r="AV170"/>
      <c r="BW170"/>
    </row>
    <row r="171" spans="12:75">
      <c r="L171"/>
      <c r="M171"/>
      <c r="AA171" s="5"/>
      <c r="AB171" s="5"/>
      <c r="AC171" s="5"/>
      <c r="AD171" s="5"/>
      <c r="AQ171"/>
      <c r="AR171"/>
      <c r="AS171"/>
      <c r="AT171"/>
      <c r="AU171"/>
      <c r="AV171"/>
      <c r="BW171"/>
    </row>
    <row r="172" spans="12:75">
      <c r="L172"/>
      <c r="M172"/>
      <c r="AA172" s="5"/>
      <c r="AB172" s="5"/>
      <c r="AC172" s="5"/>
      <c r="AD172" s="5"/>
      <c r="AQ172"/>
      <c r="AR172"/>
      <c r="AS172"/>
      <c r="AT172"/>
      <c r="AU172"/>
      <c r="AV172"/>
      <c r="BW172"/>
    </row>
    <row r="173" spans="12:75">
      <c r="L173"/>
      <c r="M173"/>
      <c r="AA173" s="5"/>
      <c r="AB173" s="5"/>
      <c r="AC173" s="5"/>
      <c r="AD173" s="5"/>
      <c r="AQ173"/>
      <c r="AR173"/>
      <c r="AS173"/>
      <c r="AT173"/>
      <c r="AU173"/>
      <c r="AV173"/>
      <c r="BW173"/>
    </row>
    <row r="174" spans="12:75">
      <c r="L174"/>
      <c r="M174"/>
      <c r="AA174" s="5"/>
      <c r="AB174" s="5"/>
      <c r="AC174" s="5"/>
      <c r="AD174" s="5"/>
      <c r="AQ174"/>
      <c r="AR174"/>
      <c r="AS174"/>
      <c r="AT174"/>
      <c r="AU174"/>
      <c r="AV174"/>
      <c r="BW174"/>
    </row>
    <row r="175" spans="12:75">
      <c r="L175"/>
      <c r="M175"/>
      <c r="AA175" s="5"/>
      <c r="AB175" s="5"/>
      <c r="AC175" s="5"/>
      <c r="AD175" s="5"/>
      <c r="AQ175"/>
      <c r="AR175"/>
      <c r="AS175"/>
      <c r="AT175"/>
      <c r="AU175"/>
      <c r="AV175"/>
      <c r="BW175"/>
    </row>
    <row r="176" spans="12:75">
      <c r="L176"/>
      <c r="M176"/>
      <c r="AA176" s="5"/>
      <c r="AB176" s="5"/>
      <c r="AC176" s="5"/>
      <c r="AD176" s="5"/>
      <c r="AQ176"/>
      <c r="AR176"/>
      <c r="AS176"/>
      <c r="AT176"/>
      <c r="AU176"/>
      <c r="AV176"/>
      <c r="BW176"/>
    </row>
    <row r="177" spans="12:75">
      <c r="L177"/>
      <c r="M177"/>
      <c r="AA177" s="5"/>
      <c r="AB177" s="5"/>
      <c r="AC177" s="5"/>
      <c r="AD177" s="5"/>
      <c r="AQ177"/>
      <c r="AR177"/>
      <c r="AS177"/>
      <c r="AT177"/>
      <c r="AU177"/>
      <c r="AV177"/>
      <c r="BW177"/>
    </row>
    <row r="178" spans="12:75">
      <c r="L178"/>
      <c r="M178"/>
      <c r="AA178" s="5"/>
      <c r="AB178" s="5"/>
      <c r="AC178" s="5"/>
      <c r="AD178" s="5"/>
      <c r="AQ178"/>
      <c r="AR178"/>
      <c r="AS178"/>
      <c r="AT178"/>
      <c r="AU178"/>
      <c r="AV178"/>
      <c r="BW178"/>
    </row>
    <row r="179" spans="12:75">
      <c r="L179"/>
      <c r="M179"/>
      <c r="AA179" s="5"/>
      <c r="AB179" s="5"/>
      <c r="AC179" s="5"/>
      <c r="AD179" s="5"/>
      <c r="AQ179"/>
      <c r="AR179"/>
      <c r="AS179"/>
      <c r="AT179"/>
      <c r="AU179"/>
      <c r="AV179"/>
      <c r="BW179"/>
    </row>
    <row r="180" spans="12:75">
      <c r="L180"/>
      <c r="M180"/>
      <c r="AA180" s="5"/>
      <c r="AB180" s="5"/>
      <c r="AC180" s="5"/>
      <c r="AD180" s="5"/>
      <c r="AQ180"/>
      <c r="AR180"/>
      <c r="AS180"/>
      <c r="AT180"/>
      <c r="AU180"/>
      <c r="AV180"/>
      <c r="BW180"/>
    </row>
    <row r="181" spans="12:75">
      <c r="L181"/>
      <c r="M181"/>
      <c r="AA181" s="5"/>
      <c r="AB181" s="5"/>
      <c r="AC181" s="5"/>
      <c r="AD181" s="5"/>
      <c r="AQ181"/>
      <c r="AR181"/>
      <c r="AS181"/>
      <c r="AT181"/>
      <c r="AU181"/>
      <c r="AV181"/>
      <c r="BW181"/>
    </row>
    <row r="182" spans="12:75">
      <c r="L182"/>
      <c r="M182"/>
      <c r="AA182" s="5"/>
      <c r="AB182" s="5"/>
      <c r="AC182" s="5"/>
      <c r="AD182" s="5"/>
      <c r="AQ182"/>
      <c r="AR182"/>
      <c r="AS182"/>
      <c r="AT182"/>
      <c r="AU182"/>
      <c r="AV182"/>
      <c r="BW182"/>
    </row>
    <row r="183" spans="12:75">
      <c r="L183"/>
      <c r="M183"/>
      <c r="AA183" s="5"/>
      <c r="AB183" s="5"/>
      <c r="AC183" s="5"/>
      <c r="AD183" s="5"/>
      <c r="AQ183"/>
      <c r="AR183"/>
      <c r="AS183"/>
      <c r="AT183"/>
      <c r="AU183"/>
      <c r="AV183"/>
      <c r="BW183"/>
    </row>
    <row r="184" spans="12:75">
      <c r="L184"/>
      <c r="M184"/>
      <c r="AA184" s="5"/>
      <c r="AB184" s="5"/>
      <c r="AC184" s="5"/>
      <c r="AD184" s="5"/>
      <c r="AQ184"/>
      <c r="AR184"/>
      <c r="AS184"/>
      <c r="AT184"/>
      <c r="AU184"/>
      <c r="AV184"/>
      <c r="BW184"/>
    </row>
    <row r="185" spans="12:75">
      <c r="L185"/>
      <c r="M185"/>
      <c r="AA185" s="5"/>
      <c r="AB185" s="5"/>
      <c r="AC185" s="5"/>
      <c r="AD185" s="5"/>
      <c r="AQ185"/>
      <c r="AR185"/>
      <c r="AS185"/>
      <c r="AT185"/>
      <c r="AU185"/>
      <c r="AV185"/>
      <c r="BW185"/>
    </row>
    <row r="186" spans="12:75">
      <c r="L186"/>
      <c r="M186"/>
      <c r="AA186" s="5"/>
      <c r="AB186" s="5"/>
      <c r="AC186" s="5"/>
      <c r="AD186" s="5"/>
      <c r="AQ186"/>
      <c r="AR186"/>
      <c r="AS186"/>
      <c r="AT186"/>
      <c r="AU186"/>
      <c r="AV186"/>
      <c r="BW186"/>
    </row>
    <row r="187" spans="12:75">
      <c r="L187"/>
      <c r="M187"/>
      <c r="AA187" s="5"/>
      <c r="AB187" s="5"/>
      <c r="AC187" s="5"/>
      <c r="AD187" s="5"/>
      <c r="AQ187"/>
      <c r="AR187"/>
      <c r="AS187"/>
      <c r="AT187"/>
      <c r="AU187"/>
      <c r="AV187"/>
      <c r="BW187"/>
    </row>
    <row r="188" spans="12:75">
      <c r="L188"/>
      <c r="M188"/>
      <c r="AA188" s="5"/>
      <c r="AB188" s="5"/>
      <c r="AC188" s="5"/>
      <c r="AD188" s="5"/>
      <c r="AQ188"/>
      <c r="AR188"/>
      <c r="AS188"/>
      <c r="AT188"/>
      <c r="AU188"/>
      <c r="AV188"/>
      <c r="BW188"/>
    </row>
    <row r="189" spans="12:75">
      <c r="L189"/>
      <c r="M189"/>
      <c r="AA189" s="5"/>
      <c r="AB189" s="5"/>
      <c r="AC189" s="5"/>
      <c r="AD189" s="5"/>
      <c r="AQ189"/>
      <c r="AR189"/>
      <c r="AS189"/>
      <c r="AT189"/>
      <c r="AU189"/>
      <c r="AV189"/>
      <c r="BW189"/>
    </row>
    <row r="190" spans="12:75">
      <c r="L190"/>
      <c r="M190"/>
      <c r="AA190" s="5"/>
      <c r="AB190" s="5"/>
      <c r="AC190" s="5"/>
      <c r="AD190" s="5"/>
      <c r="AQ190"/>
      <c r="AR190"/>
      <c r="AS190"/>
      <c r="AT190"/>
      <c r="AU190"/>
      <c r="AV190"/>
      <c r="BW190"/>
    </row>
    <row r="191" spans="12:75">
      <c r="L191"/>
      <c r="M191"/>
      <c r="AA191" s="5"/>
      <c r="AB191" s="5"/>
      <c r="AC191" s="5"/>
      <c r="AD191" s="5"/>
      <c r="AQ191"/>
      <c r="AR191"/>
      <c r="AS191"/>
      <c r="AT191"/>
      <c r="AU191"/>
      <c r="AV191"/>
      <c r="BW191"/>
    </row>
    <row r="192" spans="12:75">
      <c r="L192"/>
      <c r="M192"/>
      <c r="AA192" s="5"/>
      <c r="AB192" s="5"/>
      <c r="AC192" s="5"/>
      <c r="AD192" s="5"/>
      <c r="AQ192"/>
      <c r="AR192"/>
      <c r="AS192"/>
      <c r="AT192"/>
      <c r="AU192"/>
      <c r="AV192"/>
      <c r="BW192"/>
    </row>
    <row r="193" spans="12:75">
      <c r="L193"/>
      <c r="M193"/>
      <c r="AA193" s="5"/>
      <c r="AB193" s="5"/>
      <c r="AC193" s="5"/>
      <c r="AD193" s="5"/>
      <c r="AQ193"/>
      <c r="AR193"/>
      <c r="AS193"/>
      <c r="AT193"/>
      <c r="AU193"/>
      <c r="AV193"/>
      <c r="BW193"/>
    </row>
    <row r="194" spans="12:75">
      <c r="L194"/>
      <c r="M194"/>
      <c r="AA194" s="5"/>
      <c r="AB194" s="5"/>
      <c r="AC194" s="5"/>
      <c r="AD194" s="5"/>
      <c r="AQ194"/>
      <c r="AR194"/>
      <c r="AS194"/>
      <c r="AT194"/>
      <c r="AU194"/>
      <c r="AV194"/>
      <c r="BW194"/>
    </row>
    <row r="195" spans="12:75">
      <c r="L195"/>
      <c r="M195"/>
      <c r="AA195" s="5"/>
      <c r="AB195" s="5"/>
      <c r="AC195" s="5"/>
      <c r="AD195" s="5"/>
      <c r="AQ195"/>
      <c r="AR195"/>
      <c r="AS195"/>
      <c r="AT195"/>
      <c r="AU195"/>
      <c r="AV195"/>
      <c r="BW195"/>
    </row>
    <row r="196" spans="12:75">
      <c r="L196"/>
      <c r="M196"/>
      <c r="AA196" s="5"/>
      <c r="AB196" s="5"/>
      <c r="AC196" s="5"/>
      <c r="AD196" s="5"/>
      <c r="AQ196"/>
      <c r="AR196"/>
      <c r="AS196"/>
      <c r="AT196"/>
      <c r="AU196"/>
      <c r="AV196"/>
      <c r="BW196"/>
    </row>
    <row r="197" spans="12:75">
      <c r="L197"/>
      <c r="M197"/>
      <c r="AA197" s="5"/>
      <c r="AB197" s="5"/>
      <c r="AC197" s="5"/>
      <c r="AD197" s="5"/>
      <c r="AQ197"/>
      <c r="AR197"/>
      <c r="AS197"/>
      <c r="AT197"/>
      <c r="AU197"/>
      <c r="AV197"/>
      <c r="BW197"/>
    </row>
    <row r="198" spans="12:75">
      <c r="L198"/>
      <c r="M198"/>
      <c r="AA198" s="5"/>
      <c r="AB198" s="5"/>
      <c r="AC198" s="5"/>
      <c r="AD198" s="5"/>
      <c r="AQ198"/>
      <c r="AR198"/>
      <c r="AS198"/>
      <c r="AT198"/>
      <c r="AU198"/>
      <c r="AV198"/>
      <c r="BW198"/>
    </row>
    <row r="199" spans="12:75">
      <c r="L199"/>
      <c r="M199"/>
      <c r="AA199" s="5"/>
      <c r="AB199" s="5"/>
      <c r="AC199" s="5"/>
      <c r="AD199" s="5"/>
      <c r="AQ199"/>
      <c r="AR199"/>
      <c r="AS199"/>
      <c r="AT199"/>
      <c r="AU199"/>
      <c r="AV199"/>
      <c r="BW199"/>
    </row>
    <row r="200" spans="12:75">
      <c r="L200"/>
      <c r="M200"/>
      <c r="AA200" s="5"/>
      <c r="AB200" s="5"/>
      <c r="AC200" s="5"/>
      <c r="AD200" s="5"/>
      <c r="AQ200"/>
      <c r="AR200"/>
      <c r="AS200"/>
      <c r="AT200"/>
      <c r="AU200"/>
      <c r="AV200"/>
      <c r="BW200"/>
    </row>
    <row r="201" spans="12:75">
      <c r="L201"/>
      <c r="M201"/>
      <c r="AA201" s="5"/>
      <c r="AB201" s="5"/>
      <c r="AC201" s="5"/>
      <c r="AD201" s="5"/>
      <c r="AQ201"/>
      <c r="AR201"/>
      <c r="AS201"/>
      <c r="AT201"/>
      <c r="AU201"/>
      <c r="AV201"/>
      <c r="BW201"/>
    </row>
    <row r="202" spans="12:75">
      <c r="L202"/>
      <c r="M202"/>
      <c r="AA202" s="5"/>
      <c r="AB202" s="5"/>
      <c r="AC202" s="5"/>
      <c r="AD202" s="5"/>
      <c r="AQ202"/>
      <c r="AR202"/>
      <c r="AS202"/>
      <c r="AT202"/>
      <c r="AU202"/>
      <c r="AV202"/>
      <c r="BW202"/>
    </row>
    <row r="203" spans="12:75">
      <c r="L203"/>
      <c r="M203"/>
      <c r="AA203" s="5"/>
      <c r="AB203" s="5"/>
      <c r="AC203" s="5"/>
      <c r="AD203" s="5"/>
      <c r="AQ203"/>
      <c r="AR203"/>
      <c r="AS203"/>
      <c r="AT203"/>
      <c r="AU203"/>
      <c r="AV203"/>
      <c r="BW203"/>
    </row>
    <row r="204" spans="12:75">
      <c r="L204"/>
      <c r="M204"/>
      <c r="AA204" s="5"/>
      <c r="AB204" s="5"/>
      <c r="AC204" s="5"/>
      <c r="AD204" s="5"/>
      <c r="AQ204"/>
      <c r="AR204"/>
      <c r="AS204"/>
      <c r="AT204"/>
      <c r="AU204"/>
      <c r="AV204"/>
      <c r="BW204"/>
    </row>
    <row r="205" spans="12:75">
      <c r="L205"/>
      <c r="M205"/>
      <c r="AA205" s="5"/>
      <c r="AB205" s="5"/>
      <c r="AC205" s="5"/>
      <c r="AD205" s="5"/>
      <c r="AQ205"/>
      <c r="AR205"/>
      <c r="AS205"/>
      <c r="AT205"/>
      <c r="AU205"/>
      <c r="AV205"/>
      <c r="BW205"/>
    </row>
    <row r="206" spans="12:75">
      <c r="L206"/>
      <c r="M206"/>
      <c r="AA206" s="5"/>
      <c r="AB206" s="5"/>
      <c r="AC206" s="5"/>
      <c r="AD206" s="5"/>
      <c r="AQ206"/>
      <c r="AR206"/>
      <c r="AS206"/>
      <c r="AT206"/>
      <c r="AU206"/>
      <c r="AV206"/>
      <c r="BW206"/>
    </row>
    <row r="207" spans="12:75">
      <c r="L207"/>
      <c r="M207"/>
    </row>
    <row r="208" spans="12:75">
      <c r="L208"/>
      <c r="M208"/>
    </row>
    <row r="209" spans="12:13">
      <c r="L209"/>
      <c r="M209"/>
    </row>
  </sheetData>
  <mergeCells count="611">
    <mergeCell ref="AQ7:AQ8"/>
    <mergeCell ref="BW7:BW8"/>
    <mergeCell ref="AP64:AP65"/>
    <mergeCell ref="AO73:AO74"/>
    <mergeCell ref="AO75:AO76"/>
    <mergeCell ref="AO77:AO78"/>
    <mergeCell ref="AO79:AO80"/>
    <mergeCell ref="AP73:AP74"/>
    <mergeCell ref="AP75:AP76"/>
    <mergeCell ref="AP77:AP78"/>
    <mergeCell ref="AP79:AP80"/>
    <mergeCell ref="BM73:BM74"/>
    <mergeCell ref="BP7:BP8"/>
    <mergeCell ref="BP9:BP11"/>
    <mergeCell ref="BM40:BM45"/>
    <mergeCell ref="BO79:BO80"/>
    <mergeCell ref="BN79:BN80"/>
    <mergeCell ref="BM79:BM80"/>
    <mergeCell ref="BL79:BL80"/>
    <mergeCell ref="BK79:BK80"/>
    <mergeCell ref="BO77:BO78"/>
    <mergeCell ref="BN77:BN78"/>
    <mergeCell ref="BM77:BM78"/>
    <mergeCell ref="BN49:BN50"/>
    <mergeCell ref="BN51:BN62"/>
    <mergeCell ref="Z82:Z86"/>
    <mergeCell ref="K82:K86"/>
    <mergeCell ref="K73:K80"/>
    <mergeCell ref="K64:K71"/>
    <mergeCell ref="K47:K62"/>
    <mergeCell ref="K40:K45"/>
    <mergeCell ref="K11:K38"/>
    <mergeCell ref="L40:L45"/>
    <mergeCell ref="L11:L38"/>
    <mergeCell ref="L47:L62"/>
    <mergeCell ref="L64:L71"/>
    <mergeCell ref="L73:L80"/>
    <mergeCell ref="L82:L86"/>
    <mergeCell ref="Z40:Z45"/>
    <mergeCell ref="Z13:Z35"/>
    <mergeCell ref="Z47:Z49"/>
    <mergeCell ref="Z50:Z51"/>
    <mergeCell ref="P13:P35"/>
    <mergeCell ref="Q13:Q35"/>
    <mergeCell ref="N9:N62"/>
    <mergeCell ref="W50:W51"/>
    <mergeCell ref="X50:X51"/>
    <mergeCell ref="BN24:BN33"/>
    <mergeCell ref="BO24:BO33"/>
    <mergeCell ref="BP24:BP25"/>
    <mergeCell ref="BP26:BP27"/>
    <mergeCell ref="BN13:BN22"/>
    <mergeCell ref="BO13:BO22"/>
    <mergeCell ref="BP13:BP16"/>
    <mergeCell ref="BP17:BP20"/>
    <mergeCell ref="BP21:BP22"/>
    <mergeCell ref="BQ7:BQ8"/>
    <mergeCell ref="BP6:BQ6"/>
    <mergeCell ref="A7:A8"/>
    <mergeCell ref="AE7:AE8"/>
    <mergeCell ref="AF7:AF8"/>
    <mergeCell ref="A6:X6"/>
    <mergeCell ref="BA6:BE6"/>
    <mergeCell ref="AI6:AZ6"/>
    <mergeCell ref="BF6:BO6"/>
    <mergeCell ref="BK7:BK8"/>
    <mergeCell ref="BL7:BL8"/>
    <mergeCell ref="BM7:BM8"/>
    <mergeCell ref="BN7:BN8"/>
    <mergeCell ref="BO7:BO8"/>
    <mergeCell ref="BA7:BA8"/>
    <mergeCell ref="BB7:BB8"/>
    <mergeCell ref="BC7:BC8"/>
    <mergeCell ref="BD7:BD8"/>
    <mergeCell ref="BE7:BE8"/>
    <mergeCell ref="BF7:BF8"/>
    <mergeCell ref="BG7:BG8"/>
    <mergeCell ref="BH7:BH8"/>
    <mergeCell ref="B7:B8"/>
    <mergeCell ref="C7:C8"/>
    <mergeCell ref="D7:D8"/>
    <mergeCell ref="B5:C5"/>
    <mergeCell ref="D5:BK5"/>
    <mergeCell ref="D1:BJ1"/>
    <mergeCell ref="D2:BJ2"/>
    <mergeCell ref="D3:BJ3"/>
    <mergeCell ref="D4:BJ4"/>
    <mergeCell ref="B1:C4"/>
    <mergeCell ref="AX7:AX8"/>
    <mergeCell ref="U7:U8"/>
    <mergeCell ref="V7:V8"/>
    <mergeCell ref="W7:W8"/>
    <mergeCell ref="X7:X8"/>
    <mergeCell ref="AI7:AI8"/>
    <mergeCell ref="AG7:AG8"/>
    <mergeCell ref="AH7:AH8"/>
    <mergeCell ref="AK7:AK8"/>
    <mergeCell ref="AL7:AL8"/>
    <mergeCell ref="AM7:AM8"/>
    <mergeCell ref="AN7:AN8"/>
    <mergeCell ref="AW7:AW8"/>
    <mergeCell ref="BI7:BI8"/>
    <mergeCell ref="BJ7:BJ8"/>
    <mergeCell ref="AY7:AY8"/>
    <mergeCell ref="AZ7:AZ8"/>
    <mergeCell ref="E7:E8"/>
    <mergeCell ref="F7:F8"/>
    <mergeCell ref="G7:G8"/>
    <mergeCell ref="I7:I8"/>
    <mergeCell ref="AJ7:AJ8"/>
    <mergeCell ref="N7:N8"/>
    <mergeCell ref="O7:O8"/>
    <mergeCell ref="P7:P8"/>
    <mergeCell ref="Q7:Q8"/>
    <mergeCell ref="R7:R8"/>
    <mergeCell ref="S7:T7"/>
    <mergeCell ref="H7:H8"/>
    <mergeCell ref="J7:J8"/>
    <mergeCell ref="Y7:Y8"/>
    <mergeCell ref="K7:K8"/>
    <mergeCell ref="Z7:Z8"/>
    <mergeCell ref="L7:L8"/>
    <mergeCell ref="AA7:AA8"/>
    <mergeCell ref="M7:M8"/>
    <mergeCell ref="AC7:AC8"/>
    <mergeCell ref="AD7:AD8"/>
    <mergeCell ref="Y13:Y35"/>
    <mergeCell ref="AA13:AA35"/>
    <mergeCell ref="D47:D62"/>
    <mergeCell ref="E47:E62"/>
    <mergeCell ref="F47:F62"/>
    <mergeCell ref="G47:G62"/>
    <mergeCell ref="H47:H62"/>
    <mergeCell ref="I47:I62"/>
    <mergeCell ref="O47:O49"/>
    <mergeCell ref="P47:P49"/>
    <mergeCell ref="Q47:Q49"/>
    <mergeCell ref="J47:J62"/>
    <mergeCell ref="O50:O51"/>
    <mergeCell ref="P50:P51"/>
    <mergeCell ref="Q50:Q51"/>
    <mergeCell ref="O40:O45"/>
    <mergeCell ref="P40:P45"/>
    <mergeCell ref="Q40:Q45"/>
    <mergeCell ref="R40:R45"/>
    <mergeCell ref="S40:S45"/>
    <mergeCell ref="R50:R51"/>
    <mergeCell ref="T53:T61"/>
    <mergeCell ref="V53:V62"/>
    <mergeCell ref="W53:W62"/>
    <mergeCell ref="AE13:AE22"/>
    <mergeCell ref="AF13:AF22"/>
    <mergeCell ref="AE24:AE33"/>
    <mergeCell ref="AF24:AF33"/>
    <mergeCell ref="AG13:AG22"/>
    <mergeCell ref="AH13:AH22"/>
    <mergeCell ref="AI13:AI22"/>
    <mergeCell ref="AJ13:AJ22"/>
    <mergeCell ref="AH24:AH33"/>
    <mergeCell ref="AI24:AI33"/>
    <mergeCell ref="AJ24:AJ33"/>
    <mergeCell ref="AG24:AG33"/>
    <mergeCell ref="BJ37:BJ38"/>
    <mergeCell ref="BK37:BK38"/>
    <mergeCell ref="BL37:BL38"/>
    <mergeCell ref="BM37:BM38"/>
    <mergeCell ref="BJ51:BJ62"/>
    <mergeCell ref="BF49:BF50"/>
    <mergeCell ref="BG49:BG50"/>
    <mergeCell ref="BH49:BH50"/>
    <mergeCell ref="BI49:BI50"/>
    <mergeCell ref="BM49:BM50"/>
    <mergeCell ref="BK51:BK62"/>
    <mergeCell ref="BL51:BL62"/>
    <mergeCell ref="BM51:BM62"/>
    <mergeCell ref="BF51:BF62"/>
    <mergeCell ref="BG51:BG62"/>
    <mergeCell ref="BH51:BH62"/>
    <mergeCell ref="BF37:BF38"/>
    <mergeCell ref="BG37:BG38"/>
    <mergeCell ref="BH40:BH45"/>
    <mergeCell ref="BI40:BI45"/>
    <mergeCell ref="BI37:BI38"/>
    <mergeCell ref="BH37:BH38"/>
    <mergeCell ref="BI51:BI62"/>
    <mergeCell ref="BE24:BE33"/>
    <mergeCell ref="BF24:BF33"/>
    <mergeCell ref="BG24:BG33"/>
    <mergeCell ref="BH24:BH33"/>
    <mergeCell ref="BA13:BA22"/>
    <mergeCell ref="BH13:BH22"/>
    <mergeCell ref="BB13:BB22"/>
    <mergeCell ref="BE13:BE22"/>
    <mergeCell ref="BF13:BF22"/>
    <mergeCell ref="BI13:BI22"/>
    <mergeCell ref="BJ24:BJ33"/>
    <mergeCell ref="BK24:BK33"/>
    <mergeCell ref="BL24:BL33"/>
    <mergeCell ref="BM24:BM33"/>
    <mergeCell ref="BJ13:BJ22"/>
    <mergeCell ref="BK13:BK22"/>
    <mergeCell ref="BL13:BL22"/>
    <mergeCell ref="BM13:BM22"/>
    <mergeCell ref="BI24:BI33"/>
    <mergeCell ref="AX24:AX33"/>
    <mergeCell ref="AX13:AX22"/>
    <mergeCell ref="AQ42:AQ43"/>
    <mergeCell ref="AQ44:AQ45"/>
    <mergeCell ref="AQ37:AQ38"/>
    <mergeCell ref="AY37:AY38"/>
    <mergeCell ref="AY13:AY22"/>
    <mergeCell ref="D11:D38"/>
    <mergeCell ref="E11:E38"/>
    <mergeCell ref="F11:F38"/>
    <mergeCell ref="G11:G38"/>
    <mergeCell ref="J11:J38"/>
    <mergeCell ref="J40:J45"/>
    <mergeCell ref="D40:D45"/>
    <mergeCell ref="E40:E45"/>
    <mergeCell ref="F40:F45"/>
    <mergeCell ref="G40:G45"/>
    <mergeCell ref="H40:H45"/>
    <mergeCell ref="I40:I45"/>
    <mergeCell ref="H11:H38"/>
    <mergeCell ref="I11:I38"/>
    <mergeCell ref="O13:O35"/>
    <mergeCell ref="AY24:AY33"/>
    <mergeCell ref="X13:X35"/>
    <mergeCell ref="AZ13:AZ22"/>
    <mergeCell ref="BG64:BG69"/>
    <mergeCell ref="BB64:BB69"/>
    <mergeCell ref="BA51:BA62"/>
    <mergeCell ref="BE49:BE50"/>
    <mergeCell ref="BB51:BB62"/>
    <mergeCell ref="BE51:BE62"/>
    <mergeCell ref="AZ51:AZ62"/>
    <mergeCell ref="BE40:BE45"/>
    <mergeCell ref="BF40:BF45"/>
    <mergeCell ref="BG40:BG45"/>
    <mergeCell ref="BD9:BD80"/>
    <mergeCell ref="AZ37:AZ38"/>
    <mergeCell ref="BB37:BB38"/>
    <mergeCell ref="AZ24:AZ33"/>
    <mergeCell ref="BA37:BA38"/>
    <mergeCell ref="BE64:BE69"/>
    <mergeCell ref="BF64:BF69"/>
    <mergeCell ref="BE37:BE38"/>
    <mergeCell ref="BG13:BG22"/>
    <mergeCell ref="BC9:BC80"/>
    <mergeCell ref="BA40:BA45"/>
    <mergeCell ref="BA24:BA33"/>
    <mergeCell ref="BB24:BB33"/>
    <mergeCell ref="T40:T45"/>
    <mergeCell ref="U40:U45"/>
    <mergeCell ref="V40:V45"/>
    <mergeCell ref="W40:W45"/>
    <mergeCell ref="X40:X45"/>
    <mergeCell ref="AI40:AI45"/>
    <mergeCell ref="AA40:AA45"/>
    <mergeCell ref="Y40:Y45"/>
    <mergeCell ref="AM44:AM45"/>
    <mergeCell ref="AL42:AL43"/>
    <mergeCell ref="AM42:AM43"/>
    <mergeCell ref="D64:D71"/>
    <mergeCell ref="E64:E71"/>
    <mergeCell ref="F64:F71"/>
    <mergeCell ref="G64:G71"/>
    <mergeCell ref="H64:H71"/>
    <mergeCell ref="I64:I71"/>
    <mergeCell ref="N64:N71"/>
    <mergeCell ref="O65:O69"/>
    <mergeCell ref="P65:P69"/>
    <mergeCell ref="J64:J71"/>
    <mergeCell ref="I73:I80"/>
    <mergeCell ref="N73:N80"/>
    <mergeCell ref="AI73:AI80"/>
    <mergeCell ref="AJ73:AJ80"/>
    <mergeCell ref="AF65:AF69"/>
    <mergeCell ref="AG65:AG69"/>
    <mergeCell ref="AH65:AH69"/>
    <mergeCell ref="AM64:AM65"/>
    <mergeCell ref="AN64:AN65"/>
    <mergeCell ref="AI64:AI69"/>
    <mergeCell ref="AJ64:AJ69"/>
    <mergeCell ref="AK64:AK69"/>
    <mergeCell ref="AL64:AL65"/>
    <mergeCell ref="AK73:AK80"/>
    <mergeCell ref="AL75:AL76"/>
    <mergeCell ref="AL73:AL74"/>
    <mergeCell ref="Q65:Q69"/>
    <mergeCell ref="R65:R69"/>
    <mergeCell ref="S65:S69"/>
    <mergeCell ref="T65:T69"/>
    <mergeCell ref="U65:U69"/>
    <mergeCell ref="V65:V69"/>
    <mergeCell ref="W65:W69"/>
    <mergeCell ref="X65:X69"/>
    <mergeCell ref="A9:A22"/>
    <mergeCell ref="A64:A69"/>
    <mergeCell ref="A47:A62"/>
    <mergeCell ref="A40:A45"/>
    <mergeCell ref="A24:A38"/>
    <mergeCell ref="AL79:AL80"/>
    <mergeCell ref="AM79:AM80"/>
    <mergeCell ref="AN79:AN80"/>
    <mergeCell ref="AW79:AW80"/>
    <mergeCell ref="AL77:AL78"/>
    <mergeCell ref="AM77:AM78"/>
    <mergeCell ref="AN77:AN78"/>
    <mergeCell ref="AW77:AW78"/>
    <mergeCell ref="AM75:AM76"/>
    <mergeCell ref="AN75:AN76"/>
    <mergeCell ref="AW75:AW76"/>
    <mergeCell ref="AM73:AM74"/>
    <mergeCell ref="AN73:AN74"/>
    <mergeCell ref="AW73:AW74"/>
    <mergeCell ref="D73:D80"/>
    <mergeCell ref="E73:E80"/>
    <mergeCell ref="F73:F80"/>
    <mergeCell ref="G73:G80"/>
    <mergeCell ref="H73:H80"/>
    <mergeCell ref="BQ82:BQ86"/>
    <mergeCell ref="A76:A86"/>
    <mergeCell ref="B9:B86"/>
    <mergeCell ref="C9:C86"/>
    <mergeCell ref="D82:D86"/>
    <mergeCell ref="E82:E86"/>
    <mergeCell ref="F82:F86"/>
    <mergeCell ref="G82:G86"/>
    <mergeCell ref="H82:H86"/>
    <mergeCell ref="I82:I86"/>
    <mergeCell ref="N82:N86"/>
    <mergeCell ref="O82:O86"/>
    <mergeCell ref="P82:P86"/>
    <mergeCell ref="Q82:Q86"/>
    <mergeCell ref="R82:R86"/>
    <mergeCell ref="S82:S86"/>
    <mergeCell ref="T82:T86"/>
    <mergeCell ref="U82:U86"/>
    <mergeCell ref="V82:V86"/>
    <mergeCell ref="W82:W86"/>
    <mergeCell ref="X82:X86"/>
    <mergeCell ref="BG82:BG86"/>
    <mergeCell ref="BH82:BH86"/>
    <mergeCell ref="BJ82:BJ86"/>
    <mergeCell ref="BM82:BM86"/>
    <mergeCell ref="BC82:BC86"/>
    <mergeCell ref="BD82:BD86"/>
    <mergeCell ref="BN82:BN86"/>
    <mergeCell ref="BO82:BO86"/>
    <mergeCell ref="BP82:BP86"/>
    <mergeCell ref="BI73:BI80"/>
    <mergeCell ref="BJ73:BJ80"/>
    <mergeCell ref="BK73:BK74"/>
    <mergeCell ref="BL73:BL74"/>
    <mergeCell ref="BE73:BE80"/>
    <mergeCell ref="BH73:BH80"/>
    <mergeCell ref="BG73:BG80"/>
    <mergeCell ref="BF73:BF80"/>
    <mergeCell ref="BO75:BO76"/>
    <mergeCell ref="BN75:BN76"/>
    <mergeCell ref="BM75:BM76"/>
    <mergeCell ref="BL75:BL76"/>
    <mergeCell ref="BK75:BK76"/>
    <mergeCell ref="BO73:BO74"/>
    <mergeCell ref="BN73:BN74"/>
    <mergeCell ref="BK77:BK78"/>
    <mergeCell ref="BL77:BL78"/>
    <mergeCell ref="BL82:BL86"/>
    <mergeCell ref="AH53:AH62"/>
    <mergeCell ref="X47:X49"/>
    <mergeCell ref="AA47:AA49"/>
    <mergeCell ref="AA50:AA51"/>
    <mergeCell ref="AA53:AA62"/>
    <mergeCell ref="X53:X62"/>
    <mergeCell ref="AE50:AE51"/>
    <mergeCell ref="AC50:AC51"/>
    <mergeCell ref="AD50:AD51"/>
    <mergeCell ref="AC53:AC62"/>
    <mergeCell ref="AD53:AD62"/>
    <mergeCell ref="J73:J80"/>
    <mergeCell ref="J82:J86"/>
    <mergeCell ref="Y82:Y86"/>
    <mergeCell ref="Y65:Y69"/>
    <mergeCell ref="Y53:Y62"/>
    <mergeCell ref="Y47:Y49"/>
    <mergeCell ref="Y50:Y51"/>
    <mergeCell ref="O53:O62"/>
    <mergeCell ref="P53:P62"/>
    <mergeCell ref="V50:V51"/>
    <mergeCell ref="Q53:Q62"/>
    <mergeCell ref="R47:R49"/>
    <mergeCell ref="S47:S49"/>
    <mergeCell ref="T47:T49"/>
    <mergeCell ref="R53:R62"/>
    <mergeCell ref="S53:S61"/>
    <mergeCell ref="U47:U62"/>
    <mergeCell ref="V47:V49"/>
    <mergeCell ref="W47:W49"/>
    <mergeCell ref="Y6:AH6"/>
    <mergeCell ref="BU82:BU86"/>
    <mergeCell ref="BE82:BE86"/>
    <mergeCell ref="BF82:BF86"/>
    <mergeCell ref="AO7:AO8"/>
    <mergeCell ref="BU7:BU8"/>
    <mergeCell ref="BN64:BN65"/>
    <mergeCell ref="BO64:BO65"/>
    <mergeCell ref="BP64:BP65"/>
    <mergeCell ref="BQ64:BQ65"/>
    <mergeCell ref="AE82:AE86"/>
    <mergeCell ref="AF82:AF86"/>
    <mergeCell ref="BJ64:BJ65"/>
    <mergeCell ref="BK64:BK65"/>
    <mergeCell ref="BL64:BL65"/>
    <mergeCell ref="BM64:BM65"/>
    <mergeCell ref="AG82:AG86"/>
    <mergeCell ref="BK82:BK86"/>
    <mergeCell ref="BI82:BI86"/>
    <mergeCell ref="BH64:BH69"/>
    <mergeCell ref="Z53:Z62"/>
    <mergeCell ref="AE53:AE62"/>
    <mergeCell ref="AF53:AF62"/>
    <mergeCell ref="AG53:AG62"/>
    <mergeCell ref="AE65:AE69"/>
    <mergeCell ref="AN37:AN38"/>
    <mergeCell ref="AH82:AH86"/>
    <mergeCell ref="AI82:AI86"/>
    <mergeCell ref="AJ82:AJ86"/>
    <mergeCell ref="AK82:AK86"/>
    <mergeCell ref="AO64:AO65"/>
    <mergeCell ref="AR77:AR78"/>
    <mergeCell ref="AR79:AR80"/>
    <mergeCell ref="AQ79:AQ80"/>
    <mergeCell ref="AQ75:AQ76"/>
    <mergeCell ref="AR73:AR74"/>
    <mergeCell ref="AR75:AR76"/>
    <mergeCell ref="AQ73:AQ74"/>
    <mergeCell ref="AQ64:AQ65"/>
    <mergeCell ref="AF50:AF51"/>
    <mergeCell ref="AG50:AG51"/>
    <mergeCell ref="AH50:AH51"/>
    <mergeCell ref="AN42:AN43"/>
    <mergeCell ref="AO42:AO43"/>
    <mergeCell ref="AP42:AP43"/>
    <mergeCell ref="AN44:AN45"/>
    <mergeCell ref="AO44:AO45"/>
    <mergeCell ref="AP44:AP45"/>
    <mergeCell ref="BW77:BW78"/>
    <mergeCell ref="BW79:BW80"/>
    <mergeCell ref="AX77:AX78"/>
    <mergeCell ref="AX75:AX76"/>
    <mergeCell ref="AX73:AX74"/>
    <mergeCell ref="AY73:AY74"/>
    <mergeCell ref="AZ73:AZ74"/>
    <mergeCell ref="BA73:BA80"/>
    <mergeCell ref="BB73:BB80"/>
    <mergeCell ref="AY75:AY76"/>
    <mergeCell ref="AZ75:AZ76"/>
    <mergeCell ref="AZ77:AZ78"/>
    <mergeCell ref="AY77:AY78"/>
    <mergeCell ref="AX79:AX80"/>
    <mergeCell ref="M11:M38"/>
    <mergeCell ref="M40:M45"/>
    <mergeCell ref="M47:M62"/>
    <mergeCell ref="M64:M71"/>
    <mergeCell ref="M73:M80"/>
    <mergeCell ref="M82:M86"/>
    <mergeCell ref="AB7:AB8"/>
    <mergeCell ref="AB13:AB35"/>
    <mergeCell ref="AB40:AB45"/>
    <mergeCell ref="AB47:AB49"/>
    <mergeCell ref="AB50:AB51"/>
    <mergeCell ref="AB53:AB62"/>
    <mergeCell ref="AB65:AB69"/>
    <mergeCell ref="AB82:AB86"/>
    <mergeCell ref="AA82:AA86"/>
    <mergeCell ref="Z65:Z69"/>
    <mergeCell ref="S50:S51"/>
    <mergeCell ref="T50:T51"/>
    <mergeCell ref="R13:R35"/>
    <mergeCell ref="S13:S35"/>
    <mergeCell ref="T13:T35"/>
    <mergeCell ref="U13:U35"/>
    <mergeCell ref="V13:V35"/>
    <mergeCell ref="W13:W35"/>
    <mergeCell ref="BX44:BX45"/>
    <mergeCell ref="AA65:AA69"/>
    <mergeCell ref="BU6:BX6"/>
    <mergeCell ref="BX7:BX8"/>
    <mergeCell ref="AR7:AR8"/>
    <mergeCell ref="AR37:AR38"/>
    <mergeCell ref="AR42:AR43"/>
    <mergeCell ref="AR44:AR45"/>
    <mergeCell ref="AR64:AR65"/>
    <mergeCell ref="BW13:BW33"/>
    <mergeCell ref="BW44:BW45"/>
    <mergeCell ref="BW50:BW51"/>
    <mergeCell ref="AX64:AX65"/>
    <mergeCell ref="AY64:AY65"/>
    <mergeCell ref="AZ64:AZ65"/>
    <mergeCell ref="AY51:AY62"/>
    <mergeCell ref="BV7:BV8"/>
    <mergeCell ref="BI64:BI69"/>
    <mergeCell ref="AP7:AP8"/>
    <mergeCell ref="AO37:AO38"/>
    <mergeCell ref="AP37:AP38"/>
    <mergeCell ref="AK40:AK45"/>
    <mergeCell ref="AI37:AI38"/>
    <mergeCell ref="AL37:AL38"/>
    <mergeCell ref="AS7:AS8"/>
    <mergeCell ref="AT7:AT8"/>
    <mergeCell ref="AU7:AU8"/>
    <mergeCell ref="AV7:AV8"/>
    <mergeCell ref="AC13:AC35"/>
    <mergeCell ref="AD13:AD35"/>
    <mergeCell ref="AC40:AC45"/>
    <mergeCell ref="AD40:AD45"/>
    <mergeCell ref="AC47:AC49"/>
    <mergeCell ref="AD47:AD49"/>
    <mergeCell ref="AI10:AR10"/>
    <mergeCell ref="AI12:AR12"/>
    <mergeCell ref="AI23:AR23"/>
    <mergeCell ref="AI34:AR34"/>
    <mergeCell ref="AI36:AR36"/>
    <mergeCell ref="AU13:AU22"/>
    <mergeCell ref="AV13:AV22"/>
    <mergeCell ref="AU24:AU33"/>
    <mergeCell ref="AV24:AV33"/>
    <mergeCell ref="AU37:AU38"/>
    <mergeCell ref="AV37:AV38"/>
    <mergeCell ref="AU40:AU45"/>
    <mergeCell ref="AV40:AV45"/>
    <mergeCell ref="AU49:AU51"/>
    <mergeCell ref="AC65:AC69"/>
    <mergeCell ref="AD65:AD69"/>
    <mergeCell ref="AC82:AC86"/>
    <mergeCell ref="AD82:AD86"/>
    <mergeCell ref="N63:AB63"/>
    <mergeCell ref="N72:AB72"/>
    <mergeCell ref="N81:AB81"/>
    <mergeCell ref="N87:AB87"/>
    <mergeCell ref="AS37:AS38"/>
    <mergeCell ref="AS42:AS43"/>
    <mergeCell ref="AS44:AS45"/>
    <mergeCell ref="AS64:AS65"/>
    <mergeCell ref="AS73:AS74"/>
    <mergeCell ref="AS75:AS76"/>
    <mergeCell ref="AS77:AS78"/>
    <mergeCell ref="AS79:AS80"/>
    <mergeCell ref="AI39:AR39"/>
    <mergeCell ref="AI46:AR46"/>
    <mergeCell ref="AI48:AR48"/>
    <mergeCell ref="AI49:AI51"/>
    <mergeCell ref="AI52:AR52"/>
    <mergeCell ref="AI53:AI62"/>
    <mergeCell ref="AI63:AR63"/>
    <mergeCell ref="AQ77:AQ78"/>
    <mergeCell ref="AI81:AR81"/>
    <mergeCell ref="AI87:AR87"/>
    <mergeCell ref="AI88:AR88"/>
    <mergeCell ref="AI89:AR89"/>
    <mergeCell ref="AT13:AT22"/>
    <mergeCell ref="AT24:AT33"/>
    <mergeCell ref="AT37:AT38"/>
    <mergeCell ref="AT40:AT45"/>
    <mergeCell ref="AJ49:AJ51"/>
    <mergeCell ref="AT49:AT51"/>
    <mergeCell ref="AT82:AT86"/>
    <mergeCell ref="AM37:AM38"/>
    <mergeCell ref="AL44:AL45"/>
    <mergeCell ref="AJ37:AJ38"/>
    <mergeCell ref="AK37:AK38"/>
    <mergeCell ref="AK13:AK22"/>
    <mergeCell ref="AK24:AK33"/>
    <mergeCell ref="AJ40:AJ45"/>
    <mergeCell ref="AJ53:AJ62"/>
    <mergeCell ref="AT53:AT62"/>
    <mergeCell ref="AU53:AU62"/>
    <mergeCell ref="AV53:AV62"/>
    <mergeCell ref="AT65:AT70"/>
    <mergeCell ref="AU65:AU70"/>
    <mergeCell ref="AV65:AV70"/>
    <mergeCell ref="AT73:AT80"/>
    <mergeCell ref="AU73:AU80"/>
    <mergeCell ref="AV73:AV80"/>
    <mergeCell ref="AI70:AR70"/>
    <mergeCell ref="AI72:AR72"/>
    <mergeCell ref="BO88:BQ88"/>
    <mergeCell ref="AU82:AU86"/>
    <mergeCell ref="AV82:AV86"/>
    <mergeCell ref="BR9:BR62"/>
    <mergeCell ref="BS9:BS62"/>
    <mergeCell ref="BT9:BT62"/>
    <mergeCell ref="BR64:BR71"/>
    <mergeCell ref="BS64:BS71"/>
    <mergeCell ref="BT64:BT71"/>
    <mergeCell ref="BR73:BR80"/>
    <mergeCell ref="BS73:BS80"/>
    <mergeCell ref="BT73:BT80"/>
    <mergeCell ref="BR82:BR86"/>
    <mergeCell ref="BS82:BS86"/>
    <mergeCell ref="BT82:BT86"/>
    <mergeCell ref="AV49:AV51"/>
    <mergeCell ref="BB40:BB45"/>
    <mergeCell ref="AY79:AY80"/>
    <mergeCell ref="AZ79:AZ80"/>
    <mergeCell ref="BA64:BA69"/>
    <mergeCell ref="AW64:AW65"/>
    <mergeCell ref="AX51:AX62"/>
    <mergeCell ref="AW37:AW38"/>
    <mergeCell ref="AX37:AX38"/>
  </mergeCells>
  <phoneticPr fontId="52"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467"/>
  <sheetViews>
    <sheetView tabSelected="1" topLeftCell="N7" zoomScale="60" zoomScaleNormal="60" workbookViewId="0">
      <pane ySplit="1" topLeftCell="A8" activePane="bottomLeft" state="frozen"/>
      <selection pane="bottomLeft" activeCell="R175" sqref="R175:R176"/>
      <selection activeCell="A7" sqref="A7"/>
    </sheetView>
  </sheetViews>
  <sheetFormatPr defaultColWidth="11.42578125" defaultRowHeight="18.75"/>
  <cols>
    <col min="1" max="1" width="24.140625" customWidth="1"/>
    <col min="2" max="2" width="23.42578125" customWidth="1"/>
    <col min="3" max="3" width="22.5703125" customWidth="1"/>
    <col min="4" max="4" width="23.140625" customWidth="1"/>
    <col min="5" max="5" width="23.28515625" customWidth="1"/>
    <col min="6" max="6" width="21" customWidth="1"/>
    <col min="7" max="7" width="21.42578125" customWidth="1"/>
    <col min="8" max="8" width="21.7109375" customWidth="1"/>
    <col min="9" max="11" width="30.42578125" customWidth="1"/>
    <col min="12" max="12" width="30.42578125" style="268" customWidth="1"/>
    <col min="13" max="13" width="23.7109375" style="268" customWidth="1"/>
    <col min="14" max="14" width="23.7109375" customWidth="1"/>
    <col min="15" max="15" width="34.28515625" hidden="1" customWidth="1"/>
    <col min="16" max="16" width="23" hidden="1" customWidth="1"/>
    <col min="17" max="17" width="35.42578125" hidden="1" customWidth="1"/>
    <col min="18" max="18" width="35.140625" style="2" customWidth="1"/>
    <col min="19" max="19" width="15.5703125" style="2" hidden="1" customWidth="1"/>
    <col min="20" max="20" width="17.7109375" style="2" hidden="1" customWidth="1"/>
    <col min="21" max="21" width="20.42578125" style="2" hidden="1" customWidth="1"/>
    <col min="22" max="22" width="27.42578125" style="3" customWidth="1"/>
    <col min="23" max="23" width="25.5703125" style="4" customWidth="1"/>
    <col min="24" max="26" width="20.28515625" style="5" customWidth="1"/>
    <col min="27" max="27" width="20.28515625" style="269" customWidth="1"/>
    <col min="28" max="30" width="18.5703125" style="269" customWidth="1"/>
    <col min="31" max="31" width="23.28515625" style="6" customWidth="1"/>
    <col min="32" max="32" width="24.7109375" style="7" customWidth="1"/>
    <col min="33" max="33" width="21.7109375" style="8" customWidth="1"/>
    <col min="34" max="34" width="52.5703125" style="9" customWidth="1"/>
    <col min="35" max="35" width="32.42578125" style="9" customWidth="1"/>
    <col min="36" max="36" width="25.140625" style="10" customWidth="1"/>
    <col min="37" max="37" width="44.28515625" style="10" customWidth="1"/>
    <col min="38" max="38" width="54.7109375" customWidth="1"/>
    <col min="39" max="39" width="30.140625" customWidth="1"/>
    <col min="40" max="42" width="25" customWidth="1"/>
    <col min="43" max="43" width="25" style="268" customWidth="1"/>
    <col min="44" max="45" width="26" style="268" customWidth="1"/>
    <col min="46" max="46" width="32" style="268" customWidth="1"/>
    <col min="47" max="47" width="30.140625" style="268" customWidth="1"/>
    <col min="48" max="48" width="26" style="268" customWidth="1"/>
    <col min="49" max="49" width="40.7109375" style="11" customWidth="1"/>
    <col min="50" max="50" width="20.28515625" style="12" customWidth="1"/>
    <col min="51" max="51" width="25.7109375" style="13" customWidth="1"/>
    <col min="52" max="52" width="22.5703125" customWidth="1"/>
    <col min="53" max="53" width="24.140625" customWidth="1"/>
    <col min="54" max="54" width="22" customWidth="1"/>
    <col min="55" max="55" width="23" customWidth="1"/>
    <col min="56" max="57" width="23.42578125" customWidth="1"/>
    <col min="58" max="58" width="28.42578125" customWidth="1"/>
    <col min="59" max="59" width="25" customWidth="1"/>
    <col min="60" max="60" width="48" customWidth="1"/>
    <col min="61" max="61" width="30.7109375" customWidth="1"/>
    <col min="62" max="62" width="28.28515625" customWidth="1"/>
    <col min="63" max="63" width="63.85546875" customWidth="1"/>
    <col min="64" max="64" width="19.42578125" customWidth="1"/>
    <col min="65" max="65" width="18.85546875" customWidth="1"/>
    <col min="66" max="66" width="25.5703125" customWidth="1"/>
    <col min="67" max="68" width="33.7109375" bestFit="1" customWidth="1"/>
    <col min="69" max="69" width="25.5703125" customWidth="1"/>
    <col min="70" max="70" width="48.42578125" customWidth="1"/>
    <col min="71" max="71" width="63" customWidth="1"/>
    <col min="72" max="72" width="77.140625" customWidth="1"/>
    <col min="73" max="73" width="87.140625" customWidth="1"/>
    <col min="74" max="74" width="71.85546875" customWidth="1"/>
    <col min="75" max="75" width="85.85546875" customWidth="1"/>
    <col min="76" max="76" width="108.28515625" customWidth="1"/>
    <col min="78" max="78" width="27.42578125" customWidth="1"/>
  </cols>
  <sheetData>
    <row r="1" spans="1:76" ht="45" hidden="1" customHeight="1">
      <c r="B1" s="1010" t="s">
        <v>108</v>
      </c>
      <c r="C1" s="1010"/>
      <c r="D1" s="1007" t="s">
        <v>109</v>
      </c>
      <c r="E1" s="1008"/>
      <c r="F1" s="1008"/>
      <c r="G1" s="1008"/>
      <c r="H1" s="1008"/>
      <c r="I1" s="1008"/>
      <c r="J1" s="1008"/>
      <c r="K1" s="1008"/>
      <c r="L1" s="1008"/>
      <c r="M1" s="1008"/>
      <c r="N1" s="1008"/>
      <c r="O1" s="1008"/>
      <c r="P1" s="1008"/>
      <c r="Q1" s="1008"/>
      <c r="R1" s="1008"/>
      <c r="S1" s="1008"/>
      <c r="T1" s="1008"/>
      <c r="U1" s="1008"/>
      <c r="V1" s="1008"/>
      <c r="W1" s="1008"/>
      <c r="X1" s="1008"/>
      <c r="Y1" s="1008"/>
      <c r="Z1" s="1008"/>
      <c r="AA1" s="1008"/>
      <c r="AB1" s="1008"/>
      <c r="AC1" s="1008"/>
      <c r="AD1" s="1008"/>
      <c r="AE1" s="1008"/>
      <c r="AF1" s="1008"/>
      <c r="AG1" s="1008"/>
      <c r="AH1" s="1008"/>
      <c r="AI1" s="1008"/>
      <c r="AJ1" s="1008"/>
      <c r="AK1" s="1008"/>
      <c r="AL1" s="1008"/>
      <c r="AM1" s="1008"/>
      <c r="AN1" s="1008"/>
      <c r="AO1" s="1008"/>
      <c r="AP1" s="1008"/>
      <c r="AQ1" s="1008"/>
      <c r="AR1" s="1008"/>
      <c r="AS1" s="1008"/>
      <c r="AT1" s="1008"/>
      <c r="AU1" s="1008"/>
      <c r="AV1" s="1008"/>
      <c r="AW1" s="1008"/>
      <c r="AX1" s="1008"/>
      <c r="AY1" s="1008"/>
      <c r="AZ1" s="1008"/>
      <c r="BA1" s="1008"/>
      <c r="BB1" s="1008"/>
      <c r="BC1" s="1008"/>
      <c r="BD1" s="1008"/>
      <c r="BE1" s="1008"/>
      <c r="BF1" s="1008"/>
      <c r="BG1" s="1008"/>
      <c r="BH1" s="1008"/>
      <c r="BI1" s="1008"/>
      <c r="BJ1" s="1009"/>
      <c r="BK1" s="14" t="s">
        <v>110</v>
      </c>
    </row>
    <row r="2" spans="1:76" ht="47.25" hidden="1" customHeight="1">
      <c r="B2" s="1010"/>
      <c r="C2" s="1010"/>
      <c r="D2" s="1007" t="s">
        <v>111</v>
      </c>
      <c r="E2" s="1008"/>
      <c r="F2" s="1008"/>
      <c r="G2" s="1008"/>
      <c r="H2" s="1008"/>
      <c r="I2" s="1008"/>
      <c r="J2" s="1008"/>
      <c r="K2" s="1008"/>
      <c r="L2" s="1008"/>
      <c r="M2" s="1008"/>
      <c r="N2" s="1008"/>
      <c r="O2" s="1008"/>
      <c r="P2" s="1008"/>
      <c r="Q2" s="1008"/>
      <c r="R2" s="1008"/>
      <c r="S2" s="1008"/>
      <c r="T2" s="1008"/>
      <c r="U2" s="1008"/>
      <c r="V2" s="1008"/>
      <c r="W2" s="1008"/>
      <c r="X2" s="1008"/>
      <c r="Y2" s="1008"/>
      <c r="Z2" s="1008"/>
      <c r="AA2" s="1008"/>
      <c r="AB2" s="1008"/>
      <c r="AC2" s="1008"/>
      <c r="AD2" s="1008"/>
      <c r="AE2" s="1008"/>
      <c r="AF2" s="1008"/>
      <c r="AG2" s="1008"/>
      <c r="AH2" s="1008"/>
      <c r="AI2" s="1008"/>
      <c r="AJ2" s="1008"/>
      <c r="AK2" s="1008"/>
      <c r="AL2" s="1008"/>
      <c r="AM2" s="1008"/>
      <c r="AN2" s="1008"/>
      <c r="AO2" s="1008"/>
      <c r="AP2" s="1008"/>
      <c r="AQ2" s="1008"/>
      <c r="AR2" s="1008"/>
      <c r="AS2" s="1008"/>
      <c r="AT2" s="1008"/>
      <c r="AU2" s="1008"/>
      <c r="AV2" s="1008"/>
      <c r="AW2" s="1008"/>
      <c r="AX2" s="1008"/>
      <c r="AY2" s="1008"/>
      <c r="AZ2" s="1008"/>
      <c r="BA2" s="1008"/>
      <c r="BB2" s="1008"/>
      <c r="BC2" s="1008"/>
      <c r="BD2" s="1008"/>
      <c r="BE2" s="1008"/>
      <c r="BF2" s="1008"/>
      <c r="BG2" s="1008"/>
      <c r="BH2" s="1008"/>
      <c r="BI2" s="1008"/>
      <c r="BJ2" s="1009"/>
      <c r="BK2" s="14" t="s">
        <v>112</v>
      </c>
      <c r="BS2" s="189"/>
    </row>
    <row r="3" spans="1:76" ht="35.25" hidden="1" customHeight="1">
      <c r="B3" s="1010"/>
      <c r="C3" s="1010"/>
      <c r="D3" s="1007" t="s">
        <v>113</v>
      </c>
      <c r="E3" s="1008"/>
      <c r="F3" s="1008"/>
      <c r="G3" s="1008"/>
      <c r="H3" s="1008"/>
      <c r="I3" s="1008"/>
      <c r="J3" s="1008"/>
      <c r="K3" s="1008"/>
      <c r="L3" s="1008"/>
      <c r="M3" s="1008"/>
      <c r="N3" s="1008"/>
      <c r="O3" s="1008"/>
      <c r="P3" s="1008"/>
      <c r="Q3" s="1008"/>
      <c r="R3" s="1008"/>
      <c r="S3" s="1008"/>
      <c r="T3" s="1008"/>
      <c r="U3" s="1008"/>
      <c r="V3" s="1008"/>
      <c r="W3" s="1008"/>
      <c r="X3" s="1008"/>
      <c r="Y3" s="1008"/>
      <c r="Z3" s="1008"/>
      <c r="AA3" s="1008"/>
      <c r="AB3" s="1008"/>
      <c r="AC3" s="1008"/>
      <c r="AD3" s="1008"/>
      <c r="AE3" s="1008"/>
      <c r="AF3" s="1008"/>
      <c r="AG3" s="1008"/>
      <c r="AH3" s="1008"/>
      <c r="AI3" s="1008"/>
      <c r="AJ3" s="1008"/>
      <c r="AK3" s="1008"/>
      <c r="AL3" s="1008"/>
      <c r="AM3" s="1008"/>
      <c r="AN3" s="1008"/>
      <c r="AO3" s="1008"/>
      <c r="AP3" s="1008"/>
      <c r="AQ3" s="1008"/>
      <c r="AR3" s="1008"/>
      <c r="AS3" s="1008"/>
      <c r="AT3" s="1008"/>
      <c r="AU3" s="1008"/>
      <c r="AV3" s="1008"/>
      <c r="AW3" s="1008"/>
      <c r="AX3" s="1008"/>
      <c r="AY3" s="1008"/>
      <c r="AZ3" s="1008"/>
      <c r="BA3" s="1008"/>
      <c r="BB3" s="1008"/>
      <c r="BC3" s="1008"/>
      <c r="BD3" s="1008"/>
      <c r="BE3" s="1008"/>
      <c r="BF3" s="1008"/>
      <c r="BG3" s="1008"/>
      <c r="BH3" s="1008"/>
      <c r="BI3" s="1008"/>
      <c r="BJ3" s="1009"/>
      <c r="BK3" s="14" t="s">
        <v>114</v>
      </c>
    </row>
    <row r="4" spans="1:76" ht="57.75" hidden="1" customHeight="1">
      <c r="B4" s="1010"/>
      <c r="C4" s="1010"/>
      <c r="D4" s="1007" t="s">
        <v>115</v>
      </c>
      <c r="E4" s="1008"/>
      <c r="F4" s="1008"/>
      <c r="G4" s="1008"/>
      <c r="H4" s="1008"/>
      <c r="I4" s="1008"/>
      <c r="J4" s="1008"/>
      <c r="K4" s="1008"/>
      <c r="L4" s="1008"/>
      <c r="M4" s="1008"/>
      <c r="N4" s="1008"/>
      <c r="O4" s="1008"/>
      <c r="P4" s="1008"/>
      <c r="Q4" s="1008"/>
      <c r="R4" s="1008"/>
      <c r="S4" s="1008"/>
      <c r="T4" s="1008"/>
      <c r="U4" s="1008"/>
      <c r="V4" s="1008"/>
      <c r="W4" s="1008"/>
      <c r="X4" s="1008"/>
      <c r="Y4" s="1008"/>
      <c r="Z4" s="1008"/>
      <c r="AA4" s="1008"/>
      <c r="AB4" s="1008"/>
      <c r="AC4" s="1008"/>
      <c r="AD4" s="1008"/>
      <c r="AE4" s="1008"/>
      <c r="AF4" s="1008"/>
      <c r="AG4" s="1008"/>
      <c r="AH4" s="1008"/>
      <c r="AI4" s="1008"/>
      <c r="AJ4" s="1008"/>
      <c r="AK4" s="1008"/>
      <c r="AL4" s="1008"/>
      <c r="AM4" s="1008"/>
      <c r="AN4" s="1008"/>
      <c r="AO4" s="1008"/>
      <c r="AP4" s="1008"/>
      <c r="AQ4" s="1008"/>
      <c r="AR4" s="1008"/>
      <c r="AS4" s="1008"/>
      <c r="AT4" s="1008"/>
      <c r="AU4" s="1008"/>
      <c r="AV4" s="1008"/>
      <c r="AW4" s="1008"/>
      <c r="AX4" s="1008"/>
      <c r="AY4" s="1008"/>
      <c r="AZ4" s="1008"/>
      <c r="BA4" s="1008"/>
      <c r="BB4" s="1008"/>
      <c r="BC4" s="1008"/>
      <c r="BD4" s="1008"/>
      <c r="BE4" s="1008"/>
      <c r="BF4" s="1008"/>
      <c r="BG4" s="1008"/>
      <c r="BH4" s="1008"/>
      <c r="BI4" s="1008"/>
      <c r="BJ4" s="1009"/>
      <c r="BK4" s="14" t="s">
        <v>116</v>
      </c>
    </row>
    <row r="5" spans="1:76" ht="57.75" hidden="1" customHeight="1">
      <c r="B5" s="1004" t="s">
        <v>550</v>
      </c>
      <c r="C5" s="1004"/>
      <c r="D5" s="1005"/>
      <c r="E5" s="1005"/>
      <c r="F5" s="1005"/>
      <c r="G5" s="1005"/>
      <c r="H5" s="1005"/>
      <c r="I5" s="1005"/>
      <c r="J5" s="1005"/>
      <c r="K5" s="1005"/>
      <c r="L5" s="1005"/>
      <c r="M5" s="1005"/>
      <c r="N5" s="1005"/>
      <c r="O5" s="1005"/>
      <c r="P5" s="1005"/>
      <c r="Q5" s="1005"/>
      <c r="R5" s="1005"/>
      <c r="S5" s="1005"/>
      <c r="T5" s="1005"/>
      <c r="U5" s="1005"/>
      <c r="V5" s="1005"/>
      <c r="W5" s="1005"/>
      <c r="X5" s="1005"/>
      <c r="Y5" s="1005"/>
      <c r="Z5" s="1005"/>
      <c r="AA5" s="1005"/>
      <c r="AB5" s="1005"/>
      <c r="AC5" s="1005"/>
      <c r="AD5" s="1005"/>
      <c r="AE5" s="1005"/>
      <c r="AF5" s="1005"/>
      <c r="AG5" s="1005"/>
      <c r="AH5" s="1005"/>
      <c r="AI5" s="1005"/>
      <c r="AJ5" s="1005"/>
      <c r="AK5" s="1005"/>
      <c r="AL5" s="1005"/>
      <c r="AM5" s="1005"/>
      <c r="AN5" s="1005"/>
      <c r="AO5" s="1005"/>
      <c r="AP5" s="1005"/>
      <c r="AQ5" s="1005"/>
      <c r="AR5" s="1005"/>
      <c r="AS5" s="1005"/>
      <c r="AT5" s="1005"/>
      <c r="AU5" s="1005"/>
      <c r="AV5" s="1005"/>
      <c r="AW5" s="1005"/>
      <c r="AX5" s="1005"/>
      <c r="AY5" s="1005"/>
      <c r="AZ5" s="1005"/>
      <c r="BA5" s="1005"/>
      <c r="BB5" s="1005"/>
      <c r="BC5" s="1005"/>
      <c r="BD5" s="1005"/>
      <c r="BE5" s="1005"/>
      <c r="BF5" s="1005"/>
      <c r="BG5" s="1005"/>
      <c r="BH5" s="1005"/>
      <c r="BI5" s="1005"/>
      <c r="BJ5" s="1005"/>
      <c r="BK5" s="1006"/>
    </row>
    <row r="6" spans="1:76" ht="41.25" hidden="1" customHeight="1" thickBot="1">
      <c r="A6" s="1021" t="s">
        <v>1</v>
      </c>
      <c r="B6" s="1021"/>
      <c r="C6" s="1021"/>
      <c r="D6" s="1021"/>
      <c r="E6" s="1021"/>
      <c r="F6" s="1021"/>
      <c r="G6" s="1021"/>
      <c r="H6" s="1021"/>
      <c r="I6" s="1021"/>
      <c r="J6" s="1021"/>
      <c r="K6" s="1021"/>
      <c r="L6" s="1021"/>
      <c r="M6" s="1021"/>
      <c r="N6" s="1021"/>
      <c r="O6" s="1021"/>
      <c r="P6" s="1021"/>
      <c r="Q6" s="1021"/>
      <c r="R6" s="1021"/>
      <c r="S6" s="1021"/>
      <c r="T6" s="1021"/>
      <c r="U6" s="1021"/>
      <c r="V6" s="1021"/>
      <c r="W6" s="1021"/>
      <c r="X6" s="1021"/>
      <c r="Y6" s="920" t="s">
        <v>117</v>
      </c>
      <c r="Z6" s="921"/>
      <c r="AA6" s="921"/>
      <c r="AB6" s="921"/>
      <c r="AC6" s="921"/>
      <c r="AD6" s="921"/>
      <c r="AE6" s="921"/>
      <c r="AF6" s="921"/>
      <c r="AG6" s="921"/>
      <c r="AH6" s="922"/>
      <c r="AI6" s="1024" t="s">
        <v>50</v>
      </c>
      <c r="AJ6" s="1025"/>
      <c r="AK6" s="1025"/>
      <c r="AL6" s="1025"/>
      <c r="AM6" s="1025"/>
      <c r="AN6" s="1025"/>
      <c r="AO6" s="1025"/>
      <c r="AP6" s="1574"/>
      <c r="AQ6" s="1574"/>
      <c r="AR6" s="1574"/>
      <c r="AS6" s="1574"/>
      <c r="AT6" s="1574"/>
      <c r="AU6" s="1574"/>
      <c r="AV6" s="1574"/>
      <c r="AW6" s="1025"/>
      <c r="AX6" s="1025"/>
      <c r="AY6" s="1025"/>
      <c r="AZ6" s="1026"/>
      <c r="BA6" s="1022" t="s">
        <v>71</v>
      </c>
      <c r="BB6" s="1023"/>
      <c r="BC6" s="1023"/>
      <c r="BD6" s="1023"/>
      <c r="BE6" s="1023"/>
      <c r="BF6" s="999" t="s">
        <v>82</v>
      </c>
      <c r="BG6" s="999"/>
      <c r="BH6" s="999"/>
      <c r="BI6" s="999"/>
      <c r="BJ6" s="999"/>
      <c r="BK6" s="999"/>
      <c r="BL6" s="999"/>
      <c r="BM6" s="999"/>
      <c r="BN6" s="999"/>
      <c r="BO6" s="1575"/>
      <c r="BP6" s="1575"/>
      <c r="BQ6" s="1575"/>
      <c r="BR6" s="1575"/>
      <c r="BS6" s="1273" t="s">
        <v>118</v>
      </c>
      <c r="BT6" s="1274"/>
      <c r="BU6" s="734" t="s">
        <v>119</v>
      </c>
      <c r="BV6" s="734"/>
      <c r="BW6" s="734"/>
      <c r="BX6" s="734"/>
    </row>
    <row r="7" spans="1:76" s="1" customFormat="1" ht="84" customHeight="1">
      <c r="A7" s="1019" t="s">
        <v>2</v>
      </c>
      <c r="B7" s="1570" t="s">
        <v>4</v>
      </c>
      <c r="C7" s="1570" t="s">
        <v>6</v>
      </c>
      <c r="D7" s="734" t="s">
        <v>8</v>
      </c>
      <c r="E7" s="734" t="s">
        <v>10</v>
      </c>
      <c r="F7" s="734" t="s">
        <v>12</v>
      </c>
      <c r="G7" s="999" t="s">
        <v>14</v>
      </c>
      <c r="H7" s="999" t="s">
        <v>16</v>
      </c>
      <c r="I7" s="999" t="s">
        <v>18</v>
      </c>
      <c r="J7" s="1000" t="s">
        <v>120</v>
      </c>
      <c r="K7" s="1000" t="s">
        <v>121</v>
      </c>
      <c r="L7" s="1000" t="s">
        <v>122</v>
      </c>
      <c r="M7" s="1000" t="s">
        <v>123</v>
      </c>
      <c r="N7" s="734" t="s">
        <v>124</v>
      </c>
      <c r="O7" s="734" t="s">
        <v>22</v>
      </c>
      <c r="P7" s="734" t="s">
        <v>24</v>
      </c>
      <c r="Q7" s="734" t="s">
        <v>26</v>
      </c>
      <c r="R7" s="734" t="s">
        <v>28</v>
      </c>
      <c r="S7" s="1002" t="s">
        <v>125</v>
      </c>
      <c r="T7" s="1002"/>
      <c r="U7" s="1000" t="s">
        <v>32</v>
      </c>
      <c r="V7" s="1551" t="s">
        <v>34</v>
      </c>
      <c r="W7" s="1001" t="s">
        <v>36</v>
      </c>
      <c r="X7" s="1001" t="s">
        <v>38</v>
      </c>
      <c r="Y7" s="734" t="s">
        <v>126</v>
      </c>
      <c r="Z7" s="734" t="s">
        <v>127</v>
      </c>
      <c r="AA7" s="734" t="s">
        <v>128</v>
      </c>
      <c r="AB7" s="894" t="s">
        <v>551</v>
      </c>
      <c r="AC7" s="1003" t="s">
        <v>130</v>
      </c>
      <c r="AD7" s="1003" t="s">
        <v>131</v>
      </c>
      <c r="AE7" s="1013" t="s">
        <v>42</v>
      </c>
      <c r="AF7" s="1013" t="s">
        <v>44</v>
      </c>
      <c r="AG7" s="1013" t="s">
        <v>46</v>
      </c>
      <c r="AH7" s="1013" t="s">
        <v>48</v>
      </c>
      <c r="AI7" s="1001" t="s">
        <v>51</v>
      </c>
      <c r="AJ7" s="1001" t="s">
        <v>53</v>
      </c>
      <c r="AK7" s="1001" t="s">
        <v>55</v>
      </c>
      <c r="AL7" s="1011" t="s">
        <v>57</v>
      </c>
      <c r="AM7" s="1011" t="s">
        <v>59</v>
      </c>
      <c r="AN7" s="1011" t="s">
        <v>61</v>
      </c>
      <c r="AO7" s="867" t="s">
        <v>132</v>
      </c>
      <c r="AP7" s="867" t="s">
        <v>133</v>
      </c>
      <c r="AQ7" s="867" t="s">
        <v>134</v>
      </c>
      <c r="AR7" s="867" t="s">
        <v>135</v>
      </c>
      <c r="AS7" s="844" t="s">
        <v>136</v>
      </c>
      <c r="AT7" s="846" t="s">
        <v>137</v>
      </c>
      <c r="AU7" s="846" t="s">
        <v>138</v>
      </c>
      <c r="AV7" s="846" t="s">
        <v>139</v>
      </c>
      <c r="AW7" s="1011" t="s">
        <v>63</v>
      </c>
      <c r="AX7" s="1011" t="s">
        <v>65</v>
      </c>
      <c r="AY7" s="1011" t="s">
        <v>67</v>
      </c>
      <c r="AZ7" s="1018" t="s">
        <v>69</v>
      </c>
      <c r="BA7" s="1018" t="s">
        <v>72</v>
      </c>
      <c r="BB7" s="1018" t="s">
        <v>74</v>
      </c>
      <c r="BC7" s="1018" t="s">
        <v>76</v>
      </c>
      <c r="BD7" s="1018" t="s">
        <v>78</v>
      </c>
      <c r="BE7" s="1018" t="s">
        <v>80</v>
      </c>
      <c r="BF7" s="1018" t="s">
        <v>83</v>
      </c>
      <c r="BG7" s="1018" t="s">
        <v>85</v>
      </c>
      <c r="BH7" s="1018" t="s">
        <v>87</v>
      </c>
      <c r="BI7" s="1015" t="s">
        <v>89</v>
      </c>
      <c r="BJ7" s="1016" t="s">
        <v>91</v>
      </c>
      <c r="BK7" s="1027" t="s">
        <v>93</v>
      </c>
      <c r="BL7" s="1029" t="s">
        <v>95</v>
      </c>
      <c r="BM7" s="1027" t="s">
        <v>97</v>
      </c>
      <c r="BN7" s="1031" t="s">
        <v>99</v>
      </c>
      <c r="BO7" s="693" t="s">
        <v>140</v>
      </c>
      <c r="BP7" s="693" t="s">
        <v>141</v>
      </c>
      <c r="BQ7" s="693" t="s">
        <v>142</v>
      </c>
      <c r="BR7" s="1033" t="s">
        <v>101</v>
      </c>
      <c r="BS7" s="1570" t="s">
        <v>104</v>
      </c>
      <c r="BT7" s="1570" t="s">
        <v>106</v>
      </c>
      <c r="BU7" s="866" t="s">
        <v>143</v>
      </c>
      <c r="BV7" s="866" t="s">
        <v>144</v>
      </c>
      <c r="BW7" s="924" t="s">
        <v>145</v>
      </c>
      <c r="BX7" s="866" t="s">
        <v>146</v>
      </c>
    </row>
    <row r="8" spans="1:76" s="1" customFormat="1" ht="23.25" customHeight="1" thickBot="1">
      <c r="A8" s="1576"/>
      <c r="B8" s="998"/>
      <c r="C8" s="998"/>
      <c r="D8" s="998"/>
      <c r="E8" s="998"/>
      <c r="F8" s="998"/>
      <c r="G8" s="1000"/>
      <c r="H8" s="1000"/>
      <c r="I8" s="1000"/>
      <c r="J8" s="1002"/>
      <c r="K8" s="1002"/>
      <c r="L8" s="1002"/>
      <c r="M8" s="1002"/>
      <c r="N8" s="998"/>
      <c r="O8" s="998"/>
      <c r="P8" s="998"/>
      <c r="Q8" s="998"/>
      <c r="R8" s="998"/>
      <c r="S8" s="48" t="s">
        <v>147</v>
      </c>
      <c r="T8" s="48" t="s">
        <v>148</v>
      </c>
      <c r="U8" s="1002"/>
      <c r="V8" s="1552"/>
      <c r="W8" s="1001"/>
      <c r="X8" s="1001"/>
      <c r="Y8" s="734"/>
      <c r="Z8" s="734"/>
      <c r="AA8" s="734"/>
      <c r="AB8" s="894"/>
      <c r="AC8" s="845"/>
      <c r="AD8" s="845"/>
      <c r="AE8" s="1014"/>
      <c r="AF8" s="1014"/>
      <c r="AG8" s="1014"/>
      <c r="AH8" s="1014"/>
      <c r="AI8" s="1001"/>
      <c r="AJ8" s="1001"/>
      <c r="AK8" s="1001"/>
      <c r="AL8" s="1011"/>
      <c r="AM8" s="1011"/>
      <c r="AN8" s="1011"/>
      <c r="AO8" s="868"/>
      <c r="AP8" s="868"/>
      <c r="AQ8" s="868"/>
      <c r="AR8" s="868"/>
      <c r="AS8" s="845"/>
      <c r="AT8" s="847"/>
      <c r="AU8" s="847"/>
      <c r="AV8" s="847"/>
      <c r="AW8" s="1011"/>
      <c r="AX8" s="1011"/>
      <c r="AY8" s="1011"/>
      <c r="AZ8" s="1018"/>
      <c r="BA8" s="1018"/>
      <c r="BB8" s="1018"/>
      <c r="BC8" s="1018"/>
      <c r="BD8" s="1018"/>
      <c r="BE8" s="1018"/>
      <c r="BF8" s="1018"/>
      <c r="BG8" s="1018"/>
      <c r="BH8" s="1018"/>
      <c r="BI8" s="1015"/>
      <c r="BJ8" s="1017"/>
      <c r="BK8" s="1028"/>
      <c r="BL8" s="1030"/>
      <c r="BM8" s="1028"/>
      <c r="BN8" s="1032"/>
      <c r="BO8" s="29"/>
      <c r="BP8" s="29"/>
      <c r="BQ8" s="29"/>
      <c r="BR8" s="1033"/>
      <c r="BS8" s="998"/>
      <c r="BT8" s="998"/>
      <c r="BU8" s="866"/>
      <c r="BV8" s="866"/>
      <c r="BW8" s="924"/>
      <c r="BX8" s="866"/>
    </row>
    <row r="9" spans="1:76" s="41" customFormat="1" ht="285.75" customHeight="1">
      <c r="A9" s="1369" t="s">
        <v>552</v>
      </c>
      <c r="B9" s="1369" t="s">
        <v>150</v>
      </c>
      <c r="C9" s="1369" t="s">
        <v>553</v>
      </c>
      <c r="D9" s="1369" t="s">
        <v>554</v>
      </c>
      <c r="E9" s="1369" t="s">
        <v>555</v>
      </c>
      <c r="F9" s="1369" t="s">
        <v>556</v>
      </c>
      <c r="G9" s="1369" t="s">
        <v>557</v>
      </c>
      <c r="H9" s="1369" t="s">
        <v>558</v>
      </c>
      <c r="I9" s="1369">
        <v>0.53</v>
      </c>
      <c r="J9" s="1203" t="s">
        <v>559</v>
      </c>
      <c r="K9" s="1203">
        <v>0.53</v>
      </c>
      <c r="L9" s="1203">
        <v>0.53</v>
      </c>
      <c r="M9" s="1203">
        <v>0</v>
      </c>
      <c r="N9" s="1369" t="s">
        <v>560</v>
      </c>
      <c r="O9" s="1252" t="s">
        <v>561</v>
      </c>
      <c r="P9" s="1252" t="s">
        <v>562</v>
      </c>
      <c r="Q9" s="1252" t="s">
        <v>563</v>
      </c>
      <c r="R9" s="1254" t="s">
        <v>564</v>
      </c>
      <c r="S9" s="1203"/>
      <c r="T9" s="1203" t="s">
        <v>565</v>
      </c>
      <c r="U9" s="1203" t="s">
        <v>566</v>
      </c>
      <c r="V9" s="1256">
        <v>4</v>
      </c>
      <c r="W9" s="1258">
        <v>1</v>
      </c>
      <c r="X9" s="1247">
        <v>2.4</v>
      </c>
      <c r="Y9" s="1224">
        <v>0</v>
      </c>
      <c r="Z9" s="1224">
        <v>0</v>
      </c>
      <c r="AA9" s="1316">
        <v>0.5</v>
      </c>
      <c r="AB9" s="1316">
        <v>1</v>
      </c>
      <c r="AC9" s="1134">
        <v>1</v>
      </c>
      <c r="AD9" s="1136">
        <f>(X9+Y9+Z9+AA9+AB9)/V9</f>
        <v>0.97499999999999998</v>
      </c>
      <c r="AE9" s="1263" t="s">
        <v>567</v>
      </c>
      <c r="AF9" s="1548" t="s">
        <v>568</v>
      </c>
      <c r="AG9" s="1545" t="s">
        <v>569</v>
      </c>
      <c r="AH9" s="1560" t="s">
        <v>570</v>
      </c>
      <c r="AI9" s="1543" t="s">
        <v>571</v>
      </c>
      <c r="AJ9" s="1544">
        <v>2021130010174</v>
      </c>
      <c r="AK9" s="1543" t="s">
        <v>572</v>
      </c>
      <c r="AL9" s="51" t="s">
        <v>573</v>
      </c>
      <c r="AM9" s="51" t="s">
        <v>574</v>
      </c>
      <c r="AN9" s="49">
        <v>1</v>
      </c>
      <c r="AO9" s="49">
        <v>0</v>
      </c>
      <c r="AP9" s="49">
        <v>0</v>
      </c>
      <c r="AQ9" s="49">
        <v>0</v>
      </c>
      <c r="AR9" s="49">
        <v>1</v>
      </c>
      <c r="AS9" s="615">
        <f>(AO9+AP9+AQ9+AR9)/AN9</f>
        <v>1</v>
      </c>
      <c r="AT9" s="1074">
        <v>293755674</v>
      </c>
      <c r="AU9" s="1074">
        <v>245284502.78</v>
      </c>
      <c r="AV9" s="1075">
        <f>AU9/AT9</f>
        <v>0.83499494474445457</v>
      </c>
      <c r="AW9" s="49" t="s">
        <v>575</v>
      </c>
      <c r="AX9" s="165">
        <v>44958</v>
      </c>
      <c r="AY9" s="165">
        <v>45291</v>
      </c>
      <c r="AZ9" s="106">
        <f>+AY9-AX9</f>
        <v>333</v>
      </c>
      <c r="BA9" s="49">
        <v>1057496</v>
      </c>
      <c r="BB9" s="49">
        <v>1057496</v>
      </c>
      <c r="BC9" s="1369" t="s">
        <v>576</v>
      </c>
      <c r="BD9" s="1369" t="s">
        <v>577</v>
      </c>
      <c r="BE9" s="1203" t="s">
        <v>578</v>
      </c>
      <c r="BF9" s="1203">
        <v>293755674</v>
      </c>
      <c r="BG9" s="1203" t="s">
        <v>579</v>
      </c>
      <c r="BH9" s="1203" t="s">
        <v>580</v>
      </c>
      <c r="BI9" s="1203" t="s">
        <v>581</v>
      </c>
      <c r="BJ9" s="49" t="s">
        <v>177</v>
      </c>
      <c r="BK9" s="108" t="s">
        <v>582</v>
      </c>
      <c r="BL9" s="51" t="s">
        <v>583</v>
      </c>
      <c r="BM9" s="51" t="s">
        <v>513</v>
      </c>
      <c r="BN9" s="165">
        <v>44958</v>
      </c>
      <c r="BO9" s="1042">
        <v>293755674</v>
      </c>
      <c r="BP9" s="1042">
        <v>245284502.78</v>
      </c>
      <c r="BQ9" s="1058">
        <f>BP9/BO9</f>
        <v>0.83499494474445457</v>
      </c>
      <c r="BR9" s="51"/>
      <c r="BS9" s="51" t="s">
        <v>584</v>
      </c>
      <c r="BT9" s="51" t="s">
        <v>585</v>
      </c>
      <c r="BU9" s="222" t="s">
        <v>586</v>
      </c>
      <c r="BV9" s="239" t="s">
        <v>587</v>
      </c>
      <c r="BW9" s="219" t="s">
        <v>588</v>
      </c>
      <c r="BX9" s="280" t="s">
        <v>589</v>
      </c>
    </row>
    <row r="10" spans="1:76" s="41" customFormat="1" ht="245.25" customHeight="1">
      <c r="A10" s="1369"/>
      <c r="B10" s="1369"/>
      <c r="C10" s="1369"/>
      <c r="D10" s="1369"/>
      <c r="E10" s="1369"/>
      <c r="F10" s="1369"/>
      <c r="G10" s="1369"/>
      <c r="H10" s="1369"/>
      <c r="I10" s="1369"/>
      <c r="J10" s="1204"/>
      <c r="K10" s="1204"/>
      <c r="L10" s="1204"/>
      <c r="M10" s="1204"/>
      <c r="N10" s="1369"/>
      <c r="O10" s="1253"/>
      <c r="P10" s="1253"/>
      <c r="Q10" s="1253"/>
      <c r="R10" s="1255"/>
      <c r="S10" s="1205"/>
      <c r="T10" s="1205"/>
      <c r="U10" s="1205"/>
      <c r="V10" s="1257"/>
      <c r="W10" s="1259"/>
      <c r="X10" s="1248"/>
      <c r="Y10" s="1224"/>
      <c r="Z10" s="1224"/>
      <c r="AA10" s="1316"/>
      <c r="AB10" s="1316"/>
      <c r="AC10" s="1135"/>
      <c r="AD10" s="1137"/>
      <c r="AE10" s="1264"/>
      <c r="AF10" s="1549"/>
      <c r="AG10" s="1546"/>
      <c r="AH10" s="1561"/>
      <c r="AI10" s="1543"/>
      <c r="AJ10" s="1544"/>
      <c r="AK10" s="1543"/>
      <c r="AL10" s="51" t="s">
        <v>590</v>
      </c>
      <c r="AM10" s="51" t="s">
        <v>574</v>
      </c>
      <c r="AN10" s="49">
        <v>1</v>
      </c>
      <c r="AO10" s="49">
        <v>0</v>
      </c>
      <c r="AP10" s="49">
        <v>0</v>
      </c>
      <c r="AQ10" s="49">
        <v>0</v>
      </c>
      <c r="AR10" s="49">
        <v>1</v>
      </c>
      <c r="AS10" s="615">
        <f>(AO10+AP10+AQ10+AR10)/AN10</f>
        <v>1</v>
      </c>
      <c r="AT10" s="1074"/>
      <c r="AU10" s="1074"/>
      <c r="AV10" s="1075"/>
      <c r="AW10" s="49" t="s">
        <v>591</v>
      </c>
      <c r="AX10" s="165">
        <v>44958</v>
      </c>
      <c r="AY10" s="165">
        <v>45291</v>
      </c>
      <c r="AZ10" s="106">
        <f>+AY10-AX10</f>
        <v>333</v>
      </c>
      <c r="BA10" s="49">
        <v>1057496</v>
      </c>
      <c r="BB10" s="49">
        <v>1057496</v>
      </c>
      <c r="BC10" s="1369"/>
      <c r="BD10" s="1369"/>
      <c r="BE10" s="1204"/>
      <c r="BF10" s="1204"/>
      <c r="BG10" s="1204"/>
      <c r="BH10" s="1204"/>
      <c r="BI10" s="1204"/>
      <c r="BJ10" s="49" t="s">
        <v>177</v>
      </c>
      <c r="BK10" s="108" t="s">
        <v>582</v>
      </c>
      <c r="BL10" s="51" t="s">
        <v>583</v>
      </c>
      <c r="BM10" s="51" t="s">
        <v>513</v>
      </c>
      <c r="BN10" s="165">
        <v>44958</v>
      </c>
      <c r="BO10" s="1042"/>
      <c r="BP10" s="1042"/>
      <c r="BQ10" s="1058"/>
      <c r="BR10" s="51"/>
      <c r="BS10" s="51" t="s">
        <v>592</v>
      </c>
      <c r="BT10" s="51" t="s">
        <v>593</v>
      </c>
      <c r="BU10" s="221" t="s">
        <v>594</v>
      </c>
      <c r="BV10" s="239" t="s">
        <v>594</v>
      </c>
      <c r="BW10" s="219" t="s">
        <v>595</v>
      </c>
      <c r="BX10" s="280" t="s">
        <v>596</v>
      </c>
    </row>
    <row r="11" spans="1:76" ht="279" customHeight="1">
      <c r="A11" s="1369"/>
      <c r="B11" s="1369"/>
      <c r="C11" s="1369"/>
      <c r="D11" s="1369"/>
      <c r="E11" s="1369"/>
      <c r="F11" s="1369"/>
      <c r="G11" s="1369"/>
      <c r="H11" s="1369"/>
      <c r="I11" s="1369"/>
      <c r="J11" s="1204"/>
      <c r="K11" s="1204"/>
      <c r="L11" s="1204"/>
      <c r="M11" s="1204"/>
      <c r="N11" s="1369"/>
      <c r="O11" s="52" t="s">
        <v>597</v>
      </c>
      <c r="P11" s="52" t="s">
        <v>598</v>
      </c>
      <c r="Q11" s="50" t="s">
        <v>563</v>
      </c>
      <c r="R11" s="707" t="s">
        <v>599</v>
      </c>
      <c r="S11" s="53" t="s">
        <v>502</v>
      </c>
      <c r="T11" s="53"/>
      <c r="U11" s="49" t="s">
        <v>600</v>
      </c>
      <c r="V11" s="54">
        <v>4</v>
      </c>
      <c r="W11" s="105">
        <v>1</v>
      </c>
      <c r="X11" s="55">
        <v>3</v>
      </c>
      <c r="Y11" s="55">
        <v>0</v>
      </c>
      <c r="Z11" s="55">
        <v>0</v>
      </c>
      <c r="AA11" s="55">
        <v>0</v>
      </c>
      <c r="AB11" s="55">
        <v>1</v>
      </c>
      <c r="AC11" s="617">
        <v>1</v>
      </c>
      <c r="AD11" s="618">
        <f>(X11+Y11+Z11+AA11+AB11)/V11</f>
        <v>1</v>
      </c>
      <c r="AE11" s="1264"/>
      <c r="AF11" s="1549"/>
      <c r="AG11" s="1546"/>
      <c r="AH11" s="1561"/>
      <c r="AI11" s="1543"/>
      <c r="AJ11" s="1544"/>
      <c r="AK11" s="1543"/>
      <c r="AL11" s="51" t="s">
        <v>601</v>
      </c>
      <c r="AM11" s="51" t="s">
        <v>574</v>
      </c>
      <c r="AN11" s="53">
        <v>1</v>
      </c>
      <c r="AO11" s="53">
        <v>0</v>
      </c>
      <c r="AP11" s="53">
        <v>0</v>
      </c>
      <c r="AQ11" s="53">
        <v>1</v>
      </c>
      <c r="AR11" s="49">
        <v>1</v>
      </c>
      <c r="AS11" s="615">
        <v>1</v>
      </c>
      <c r="AT11" s="1074"/>
      <c r="AU11" s="1074"/>
      <c r="AV11" s="1075"/>
      <c r="AW11" s="49" t="s">
        <v>602</v>
      </c>
      <c r="AX11" s="165">
        <v>44958</v>
      </c>
      <c r="AY11" s="165">
        <v>45291</v>
      </c>
      <c r="AZ11" s="106">
        <f>+AY11-AX11</f>
        <v>333</v>
      </c>
      <c r="BA11" s="49">
        <v>1057496</v>
      </c>
      <c r="BB11" s="49">
        <v>1057496</v>
      </c>
      <c r="BC11" s="1369"/>
      <c r="BD11" s="1369"/>
      <c r="BE11" s="1204"/>
      <c r="BF11" s="1204"/>
      <c r="BG11" s="1204"/>
      <c r="BH11" s="1204"/>
      <c r="BI11" s="1204"/>
      <c r="BJ11" s="49" t="s">
        <v>177</v>
      </c>
      <c r="BK11" s="108" t="s">
        <v>603</v>
      </c>
      <c r="BL11" s="56" t="s">
        <v>604</v>
      </c>
      <c r="BM11" s="51" t="s">
        <v>513</v>
      </c>
      <c r="BN11" s="165">
        <v>44958</v>
      </c>
      <c r="BO11" s="1042"/>
      <c r="BP11" s="1042"/>
      <c r="BQ11" s="1058"/>
      <c r="BR11" s="56"/>
      <c r="BS11" s="51" t="s">
        <v>605</v>
      </c>
      <c r="BT11" s="51" t="s">
        <v>606</v>
      </c>
      <c r="BU11" s="221" t="s">
        <v>594</v>
      </c>
      <c r="BV11" s="239" t="s">
        <v>594</v>
      </c>
      <c r="BW11" s="219" t="s">
        <v>595</v>
      </c>
      <c r="BX11" s="280" t="s">
        <v>607</v>
      </c>
    </row>
    <row r="12" spans="1:76" ht="287.25" customHeight="1">
      <c r="A12" s="1369"/>
      <c r="B12" s="1369"/>
      <c r="C12" s="1369"/>
      <c r="D12" s="1369"/>
      <c r="E12" s="1369"/>
      <c r="F12" s="1369"/>
      <c r="G12" s="1369"/>
      <c r="H12" s="1369"/>
      <c r="I12" s="1369"/>
      <c r="J12" s="1205"/>
      <c r="K12" s="1205"/>
      <c r="L12" s="1205"/>
      <c r="M12" s="1205"/>
      <c r="N12" s="1369"/>
      <c r="O12" s="52" t="s">
        <v>608</v>
      </c>
      <c r="P12" s="52" t="s">
        <v>609</v>
      </c>
      <c r="Q12" s="50" t="s">
        <v>563</v>
      </c>
      <c r="R12" s="707" t="s">
        <v>610</v>
      </c>
      <c r="S12" s="53" t="s">
        <v>502</v>
      </c>
      <c r="T12" s="53"/>
      <c r="U12" s="49" t="s">
        <v>611</v>
      </c>
      <c r="V12" s="54">
        <v>4</v>
      </c>
      <c r="W12" s="105">
        <v>1</v>
      </c>
      <c r="X12" s="55">
        <v>3</v>
      </c>
      <c r="Y12" s="55">
        <v>0</v>
      </c>
      <c r="Z12" s="55">
        <v>1</v>
      </c>
      <c r="AA12" s="55">
        <v>0</v>
      </c>
      <c r="AB12" s="55">
        <v>1</v>
      </c>
      <c r="AC12" s="617">
        <v>1</v>
      </c>
      <c r="AD12" s="618">
        <v>1</v>
      </c>
      <c r="AE12" s="1265"/>
      <c r="AF12" s="1550"/>
      <c r="AG12" s="1547"/>
      <c r="AH12" s="1562"/>
      <c r="AI12" s="1543"/>
      <c r="AJ12" s="1544"/>
      <c r="AK12" s="1543"/>
      <c r="AL12" s="51" t="s">
        <v>612</v>
      </c>
      <c r="AM12" s="51" t="s">
        <v>574</v>
      </c>
      <c r="AN12" s="53">
        <v>5</v>
      </c>
      <c r="AO12" s="53">
        <v>5</v>
      </c>
      <c r="AP12" s="53">
        <v>1</v>
      </c>
      <c r="AQ12" s="53">
        <v>0</v>
      </c>
      <c r="AR12" s="49">
        <v>6</v>
      </c>
      <c r="AS12" s="615">
        <v>1</v>
      </c>
      <c r="AT12" s="1074"/>
      <c r="AU12" s="1074"/>
      <c r="AV12" s="1075"/>
      <c r="AW12" s="107">
        <v>1</v>
      </c>
      <c r="AX12" s="165">
        <v>44958</v>
      </c>
      <c r="AY12" s="165">
        <v>45291</v>
      </c>
      <c r="AZ12" s="106">
        <f>+AY12-AX12</f>
        <v>333</v>
      </c>
      <c r="BA12" s="49">
        <v>1057496</v>
      </c>
      <c r="BB12" s="49">
        <v>1057496</v>
      </c>
      <c r="BC12" s="1369"/>
      <c r="BD12" s="1369"/>
      <c r="BE12" s="1205"/>
      <c r="BF12" s="1205"/>
      <c r="BG12" s="1205"/>
      <c r="BH12" s="1205"/>
      <c r="BI12" s="1205"/>
      <c r="BJ12" s="49" t="s">
        <v>177</v>
      </c>
      <c r="BK12" s="109" t="s">
        <v>613</v>
      </c>
      <c r="BL12" s="56" t="s">
        <v>318</v>
      </c>
      <c r="BM12" s="51" t="s">
        <v>513</v>
      </c>
      <c r="BN12" s="165">
        <v>44958</v>
      </c>
      <c r="BO12" s="1042"/>
      <c r="BP12" s="1042"/>
      <c r="BQ12" s="1058"/>
      <c r="BR12" s="56"/>
      <c r="BS12" s="51" t="s">
        <v>614</v>
      </c>
      <c r="BT12" s="51" t="s">
        <v>615</v>
      </c>
      <c r="BU12" s="222" t="s">
        <v>616</v>
      </c>
      <c r="BV12" s="239" t="s">
        <v>617</v>
      </c>
      <c r="BW12" s="219" t="s">
        <v>303</v>
      </c>
      <c r="BX12" s="280" t="s">
        <v>618</v>
      </c>
    </row>
    <row r="13" spans="1:76" ht="63.75" customHeight="1">
      <c r="A13" s="49"/>
      <c r="B13" s="49"/>
      <c r="C13" s="49"/>
      <c r="D13" s="49"/>
      <c r="E13" s="49"/>
      <c r="F13" s="49"/>
      <c r="G13" s="49"/>
      <c r="H13" s="49"/>
      <c r="I13" s="49"/>
      <c r="J13" s="470"/>
      <c r="K13" s="470"/>
      <c r="L13" s="470"/>
      <c r="M13" s="470"/>
      <c r="N13" s="802" t="s">
        <v>619</v>
      </c>
      <c r="O13" s="803"/>
      <c r="P13" s="803"/>
      <c r="Q13" s="803"/>
      <c r="R13" s="803"/>
      <c r="S13" s="803"/>
      <c r="T13" s="803"/>
      <c r="U13" s="803"/>
      <c r="V13" s="803"/>
      <c r="W13" s="803"/>
      <c r="X13" s="803"/>
      <c r="Y13" s="803"/>
      <c r="Z13" s="803"/>
      <c r="AA13" s="803"/>
      <c r="AB13" s="804"/>
      <c r="AC13" s="602">
        <f>AVERAGE(AC9:AC12)</f>
        <v>1</v>
      </c>
      <c r="AD13" s="602">
        <f>AVERAGE(AD9:AD12)</f>
        <v>0.9916666666666667</v>
      </c>
      <c r="AE13" s="553"/>
      <c r="AF13" s="554"/>
      <c r="AG13" s="547"/>
      <c r="AH13" s="552"/>
      <c r="AI13" s="1563" t="s">
        <v>620</v>
      </c>
      <c r="AJ13" s="1564"/>
      <c r="AK13" s="1564"/>
      <c r="AL13" s="1564"/>
      <c r="AM13" s="1564"/>
      <c r="AN13" s="1564"/>
      <c r="AO13" s="1564"/>
      <c r="AP13" s="1564"/>
      <c r="AQ13" s="1564"/>
      <c r="AR13" s="1565"/>
      <c r="AS13" s="681">
        <f>AVERAGE(AS9:AS12)</f>
        <v>1</v>
      </c>
      <c r="AT13" s="107"/>
      <c r="AU13" s="49"/>
      <c r="AV13" s="49"/>
      <c r="AW13" s="107"/>
      <c r="AX13" s="165"/>
      <c r="AY13" s="165"/>
      <c r="AZ13" s="106"/>
      <c r="BA13" s="49"/>
      <c r="BB13" s="49"/>
      <c r="BC13" s="49"/>
      <c r="BD13" s="49"/>
      <c r="BE13" s="471"/>
      <c r="BF13" s="471"/>
      <c r="BG13" s="471"/>
      <c r="BH13" s="471"/>
      <c r="BI13" s="471"/>
      <c r="BJ13" s="49"/>
      <c r="BK13" s="109"/>
      <c r="BL13" s="56"/>
      <c r="BM13" s="51"/>
      <c r="BN13" s="165"/>
      <c r="BO13" s="165"/>
      <c r="BP13" s="165"/>
      <c r="BQ13" s="165"/>
      <c r="BR13" s="56"/>
      <c r="BS13" s="51"/>
      <c r="BT13" s="51"/>
      <c r="BU13" s="222"/>
      <c r="BV13" s="239"/>
      <c r="BW13" s="219"/>
      <c r="BX13" s="280"/>
    </row>
    <row r="14" spans="1:76" ht="159" customHeight="1">
      <c r="A14" s="1368" t="s">
        <v>621</v>
      </c>
      <c r="B14" s="1368" t="s">
        <v>622</v>
      </c>
      <c r="C14" s="1368" t="s">
        <v>623</v>
      </c>
      <c r="D14" s="1368" t="s">
        <v>624</v>
      </c>
      <c r="E14" s="1368">
        <v>0</v>
      </c>
      <c r="F14" s="1368" t="s">
        <v>625</v>
      </c>
      <c r="G14" s="1368" t="s">
        <v>626</v>
      </c>
      <c r="H14" s="1416" t="s">
        <v>306</v>
      </c>
      <c r="I14" s="1416">
        <v>0</v>
      </c>
      <c r="J14" s="1206">
        <v>2</v>
      </c>
      <c r="K14" s="1206">
        <v>0</v>
      </c>
      <c r="L14" s="1206">
        <v>0</v>
      </c>
      <c r="M14" s="1206">
        <v>2</v>
      </c>
      <c r="N14" s="1368" t="s">
        <v>627</v>
      </c>
      <c r="O14" s="59" t="s">
        <v>628</v>
      </c>
      <c r="P14" s="60" t="s">
        <v>306</v>
      </c>
      <c r="Q14" s="59">
        <v>0</v>
      </c>
      <c r="R14" s="708" t="s">
        <v>629</v>
      </c>
      <c r="S14" s="58"/>
      <c r="T14" s="58" t="s">
        <v>160</v>
      </c>
      <c r="U14" s="57" t="s">
        <v>630</v>
      </c>
      <c r="V14" s="61">
        <v>1000</v>
      </c>
      <c r="W14" s="110">
        <v>391</v>
      </c>
      <c r="X14" s="62">
        <v>609</v>
      </c>
      <c r="Y14" s="62">
        <v>251</v>
      </c>
      <c r="Z14" s="62">
        <v>0</v>
      </c>
      <c r="AA14" s="62">
        <v>1004</v>
      </c>
      <c r="AB14" s="62">
        <v>410</v>
      </c>
      <c r="AC14" s="617">
        <v>1</v>
      </c>
      <c r="AD14" s="618">
        <v>1</v>
      </c>
      <c r="AE14" s="1244" t="s">
        <v>567</v>
      </c>
      <c r="AF14" s="1286" t="s">
        <v>504</v>
      </c>
      <c r="AG14" s="1289" t="s">
        <v>631</v>
      </c>
      <c r="AH14" s="1468" t="s">
        <v>632</v>
      </c>
      <c r="AI14" s="1471" t="s">
        <v>633</v>
      </c>
      <c r="AJ14" s="1553" t="s">
        <v>634</v>
      </c>
      <c r="AK14" s="1471" t="s">
        <v>635</v>
      </c>
      <c r="AL14" s="182" t="s">
        <v>636</v>
      </c>
      <c r="AM14" s="181" t="s">
        <v>637</v>
      </c>
      <c r="AN14" s="58">
        <v>400</v>
      </c>
      <c r="AO14" s="58">
        <v>251</v>
      </c>
      <c r="AP14" s="58">
        <v>0</v>
      </c>
      <c r="AQ14" s="58">
        <v>1004</v>
      </c>
      <c r="AR14" s="58">
        <v>410</v>
      </c>
      <c r="AS14" s="615">
        <v>1</v>
      </c>
      <c r="AT14" s="1053">
        <v>500000000</v>
      </c>
      <c r="AU14" s="1053">
        <v>103490000</v>
      </c>
      <c r="AV14" s="1076">
        <f>AU14/AT14</f>
        <v>0.20698</v>
      </c>
      <c r="AW14" s="145">
        <v>0.15</v>
      </c>
      <c r="AX14" s="172">
        <v>44958</v>
      </c>
      <c r="AY14" s="172">
        <v>45291</v>
      </c>
      <c r="AZ14" s="177">
        <f t="shared" ref="AZ14:AZ20" si="0">+AY14-AX14</f>
        <v>333</v>
      </c>
      <c r="BA14" s="62">
        <v>1000</v>
      </c>
      <c r="BB14" s="62">
        <v>1000</v>
      </c>
      <c r="BC14" s="1368" t="s">
        <v>638</v>
      </c>
      <c r="BD14" s="1368" t="s">
        <v>639</v>
      </c>
      <c r="BE14" s="181" t="s">
        <v>314</v>
      </c>
      <c r="BF14" s="206">
        <v>500000000</v>
      </c>
      <c r="BG14" s="181" t="s">
        <v>513</v>
      </c>
      <c r="BH14" s="181" t="s">
        <v>640</v>
      </c>
      <c r="BI14" s="181" t="s">
        <v>640</v>
      </c>
      <c r="BJ14" s="181" t="s">
        <v>177</v>
      </c>
      <c r="BK14" s="181" t="s">
        <v>613</v>
      </c>
      <c r="BL14" s="181" t="s">
        <v>318</v>
      </c>
      <c r="BM14" s="181" t="s">
        <v>513</v>
      </c>
      <c r="BN14" s="167">
        <v>44958</v>
      </c>
      <c r="BO14" s="1042">
        <v>500000000</v>
      </c>
      <c r="BP14" s="1042">
        <v>103490000</v>
      </c>
      <c r="BQ14" s="1058">
        <f>BP14/BO14</f>
        <v>0.20698</v>
      </c>
      <c r="BR14" s="182" t="s">
        <v>641</v>
      </c>
      <c r="BS14" s="182" t="s">
        <v>642</v>
      </c>
      <c r="BT14" s="183" t="s">
        <v>643</v>
      </c>
      <c r="BU14" s="223" t="s">
        <v>644</v>
      </c>
      <c r="BV14" s="240" t="s">
        <v>645</v>
      </c>
      <c r="BW14" s="281" t="s">
        <v>646</v>
      </c>
      <c r="BX14" s="280" t="s">
        <v>647</v>
      </c>
    </row>
    <row r="15" spans="1:76" ht="105" customHeight="1">
      <c r="A15" s="1368"/>
      <c r="B15" s="1368"/>
      <c r="C15" s="1368"/>
      <c r="D15" s="1368"/>
      <c r="E15" s="1416"/>
      <c r="F15" s="1416"/>
      <c r="G15" s="1368"/>
      <c r="H15" s="1416"/>
      <c r="I15" s="1416"/>
      <c r="J15" s="1207"/>
      <c r="K15" s="1207"/>
      <c r="L15" s="1207"/>
      <c r="M15" s="1207"/>
      <c r="N15" s="1368"/>
      <c r="O15" s="59" t="s">
        <v>648</v>
      </c>
      <c r="P15" s="60" t="s">
        <v>306</v>
      </c>
      <c r="Q15" s="59">
        <v>0</v>
      </c>
      <c r="R15" s="708" t="s">
        <v>649</v>
      </c>
      <c r="S15" s="58"/>
      <c r="T15" s="58" t="s">
        <v>160</v>
      </c>
      <c r="U15" s="57" t="s">
        <v>650</v>
      </c>
      <c r="V15" s="61">
        <v>600</v>
      </c>
      <c r="W15" s="110">
        <v>0</v>
      </c>
      <c r="X15" s="62">
        <v>1704</v>
      </c>
      <c r="Y15" s="62">
        <v>370</v>
      </c>
      <c r="Z15" s="62">
        <v>430</v>
      </c>
      <c r="AA15" s="62">
        <v>349</v>
      </c>
      <c r="AB15" s="62">
        <v>184</v>
      </c>
      <c r="AC15" s="617">
        <v>1</v>
      </c>
      <c r="AD15" s="618">
        <v>1</v>
      </c>
      <c r="AE15" s="1245"/>
      <c r="AF15" s="1287"/>
      <c r="AG15" s="1290"/>
      <c r="AH15" s="1469"/>
      <c r="AI15" s="1471"/>
      <c r="AJ15" s="1553"/>
      <c r="AK15" s="1471"/>
      <c r="AL15" s="182" t="s">
        <v>651</v>
      </c>
      <c r="AM15" s="182" t="s">
        <v>652</v>
      </c>
      <c r="AN15" s="58">
        <v>1</v>
      </c>
      <c r="AO15" s="58">
        <v>1</v>
      </c>
      <c r="AP15" s="58">
        <v>1</v>
      </c>
      <c r="AQ15" s="58">
        <v>1</v>
      </c>
      <c r="AR15" s="58">
        <v>1</v>
      </c>
      <c r="AS15" s="615">
        <v>1</v>
      </c>
      <c r="AT15" s="1053"/>
      <c r="AU15" s="1053"/>
      <c r="AV15" s="1076"/>
      <c r="AW15" s="197">
        <v>0.05</v>
      </c>
      <c r="AX15" s="172">
        <v>44958</v>
      </c>
      <c r="AY15" s="172">
        <v>45291</v>
      </c>
      <c r="AZ15" s="177">
        <f t="shared" si="0"/>
        <v>333</v>
      </c>
      <c r="BA15" s="62">
        <v>600</v>
      </c>
      <c r="BB15" s="62">
        <v>600</v>
      </c>
      <c r="BC15" s="1368"/>
      <c r="BD15" s="1368"/>
      <c r="BE15" s="181" t="s">
        <v>314</v>
      </c>
      <c r="BF15" s="206">
        <v>500000000</v>
      </c>
      <c r="BG15" s="181" t="s">
        <v>513</v>
      </c>
      <c r="BH15" s="181" t="s">
        <v>640</v>
      </c>
      <c r="BI15" s="181" t="s">
        <v>640</v>
      </c>
      <c r="BJ15" s="181" t="s">
        <v>177</v>
      </c>
      <c r="BK15" s="181" t="s">
        <v>613</v>
      </c>
      <c r="BL15" s="181" t="s">
        <v>318</v>
      </c>
      <c r="BM15" s="181" t="s">
        <v>513</v>
      </c>
      <c r="BN15" s="167">
        <v>44958</v>
      </c>
      <c r="BO15" s="1042"/>
      <c r="BP15" s="1042"/>
      <c r="BQ15" s="1058"/>
      <c r="BR15" s="181"/>
      <c r="BS15" s="182" t="s">
        <v>642</v>
      </c>
      <c r="BT15" s="183" t="s">
        <v>643</v>
      </c>
      <c r="BU15" s="223" t="s">
        <v>653</v>
      </c>
      <c r="BV15" s="240" t="s">
        <v>654</v>
      </c>
      <c r="BW15" s="282" t="s">
        <v>655</v>
      </c>
      <c r="BX15" s="377" t="s">
        <v>656</v>
      </c>
    </row>
    <row r="16" spans="1:76" ht="77.25" customHeight="1">
      <c r="A16" s="1368"/>
      <c r="B16" s="1368"/>
      <c r="C16" s="1368"/>
      <c r="D16" s="1368"/>
      <c r="E16" s="1416"/>
      <c r="F16" s="1416"/>
      <c r="G16" s="1368"/>
      <c r="H16" s="1416"/>
      <c r="I16" s="1416"/>
      <c r="J16" s="1207"/>
      <c r="K16" s="1207"/>
      <c r="L16" s="1207"/>
      <c r="M16" s="1207"/>
      <c r="N16" s="1368"/>
      <c r="O16" s="1376" t="s">
        <v>657</v>
      </c>
      <c r="P16" s="1379" t="s">
        <v>306</v>
      </c>
      <c r="Q16" s="1376">
        <v>0</v>
      </c>
      <c r="R16" s="1269" t="s">
        <v>658</v>
      </c>
      <c r="S16" s="1206" t="s">
        <v>502</v>
      </c>
      <c r="T16" s="1206"/>
      <c r="U16" s="1382" t="s">
        <v>503</v>
      </c>
      <c r="V16" s="1449">
        <v>1</v>
      </c>
      <c r="W16" s="1229">
        <v>0</v>
      </c>
      <c r="X16" s="1159">
        <v>2</v>
      </c>
      <c r="Y16" s="1159">
        <v>2</v>
      </c>
      <c r="Z16" s="1159">
        <v>0</v>
      </c>
      <c r="AA16" s="1159">
        <v>2</v>
      </c>
      <c r="AB16" s="1159">
        <v>2</v>
      </c>
      <c r="AC16" s="1138">
        <v>1</v>
      </c>
      <c r="AD16" s="1138">
        <v>1</v>
      </c>
      <c r="AE16" s="1245"/>
      <c r="AF16" s="1287"/>
      <c r="AG16" s="1290"/>
      <c r="AH16" s="1469"/>
      <c r="AI16" s="1471"/>
      <c r="AJ16" s="1553"/>
      <c r="AK16" s="1471"/>
      <c r="AL16" s="182" t="s">
        <v>659</v>
      </c>
      <c r="AM16" s="181" t="s">
        <v>660</v>
      </c>
      <c r="AN16" s="58">
        <v>1</v>
      </c>
      <c r="AO16" s="58">
        <v>3</v>
      </c>
      <c r="AP16" s="58">
        <v>3</v>
      </c>
      <c r="AQ16" s="58">
        <v>3</v>
      </c>
      <c r="AR16" s="58">
        <v>3</v>
      </c>
      <c r="AS16" s="615">
        <v>1</v>
      </c>
      <c r="AT16" s="1053"/>
      <c r="AU16" s="1053"/>
      <c r="AV16" s="1076"/>
      <c r="AW16" s="197">
        <v>0.15</v>
      </c>
      <c r="AX16" s="172">
        <v>44958</v>
      </c>
      <c r="AY16" s="172">
        <v>45291</v>
      </c>
      <c r="AZ16" s="177">
        <f t="shared" si="0"/>
        <v>333</v>
      </c>
      <c r="BA16" s="62">
        <v>1057496</v>
      </c>
      <c r="BB16" s="62">
        <v>1057496</v>
      </c>
      <c r="BC16" s="1368"/>
      <c r="BD16" s="1368"/>
      <c r="BE16" s="181" t="s">
        <v>314</v>
      </c>
      <c r="BF16" s="206">
        <v>500000000</v>
      </c>
      <c r="BG16" s="181" t="s">
        <v>513</v>
      </c>
      <c r="BH16" s="181" t="s">
        <v>640</v>
      </c>
      <c r="BI16" s="181" t="s">
        <v>640</v>
      </c>
      <c r="BJ16" s="181" t="s">
        <v>177</v>
      </c>
      <c r="BK16" s="181" t="s">
        <v>613</v>
      </c>
      <c r="BL16" s="181" t="s">
        <v>318</v>
      </c>
      <c r="BM16" s="181" t="s">
        <v>513</v>
      </c>
      <c r="BN16" s="167">
        <v>44958</v>
      </c>
      <c r="BO16" s="1042"/>
      <c r="BP16" s="1042"/>
      <c r="BQ16" s="1058"/>
      <c r="BR16" s="181"/>
      <c r="BS16" s="182" t="s">
        <v>642</v>
      </c>
      <c r="BT16" s="183" t="s">
        <v>643</v>
      </c>
      <c r="BU16" s="1279" t="s">
        <v>661</v>
      </c>
      <c r="BV16" s="1611" t="s">
        <v>662</v>
      </c>
      <c r="BW16" s="283" t="s">
        <v>663</v>
      </c>
      <c r="BX16" s="377" t="s">
        <v>664</v>
      </c>
    </row>
    <row r="17" spans="1:76" ht="114.75" customHeight="1">
      <c r="A17" s="1368"/>
      <c r="B17" s="1368"/>
      <c r="C17" s="1368"/>
      <c r="D17" s="1368"/>
      <c r="E17" s="1416"/>
      <c r="F17" s="1416"/>
      <c r="G17" s="1368"/>
      <c r="H17" s="1416"/>
      <c r="I17" s="1416"/>
      <c r="J17" s="1207"/>
      <c r="K17" s="1207"/>
      <c r="L17" s="1207"/>
      <c r="M17" s="1207"/>
      <c r="N17" s="1368"/>
      <c r="O17" s="1377"/>
      <c r="P17" s="1380"/>
      <c r="Q17" s="1377"/>
      <c r="R17" s="1270"/>
      <c r="S17" s="1207"/>
      <c r="T17" s="1207"/>
      <c r="U17" s="1383"/>
      <c r="V17" s="1450"/>
      <c r="W17" s="1230"/>
      <c r="X17" s="1160"/>
      <c r="Y17" s="1160"/>
      <c r="Z17" s="1160"/>
      <c r="AA17" s="1160"/>
      <c r="AB17" s="1160"/>
      <c r="AC17" s="1139"/>
      <c r="AD17" s="1139"/>
      <c r="AE17" s="1245"/>
      <c r="AF17" s="1287"/>
      <c r="AG17" s="1290"/>
      <c r="AH17" s="1469"/>
      <c r="AI17" s="1471"/>
      <c r="AJ17" s="1553"/>
      <c r="AK17" s="1471"/>
      <c r="AL17" s="182" t="s">
        <v>665</v>
      </c>
      <c r="AM17" s="181" t="s">
        <v>666</v>
      </c>
      <c r="AN17" s="58">
        <v>1</v>
      </c>
      <c r="AO17" s="58" t="s">
        <v>667</v>
      </c>
      <c r="AP17" s="58">
        <v>0.45</v>
      </c>
      <c r="AQ17" s="58">
        <v>0.59</v>
      </c>
      <c r="AR17" s="58">
        <v>0.6</v>
      </c>
      <c r="AS17" s="615">
        <v>1</v>
      </c>
      <c r="AT17" s="1053"/>
      <c r="AU17" s="1053"/>
      <c r="AV17" s="1076"/>
      <c r="AW17" s="197">
        <v>0.3</v>
      </c>
      <c r="AX17" s="172">
        <v>44958</v>
      </c>
      <c r="AY17" s="172">
        <v>45291</v>
      </c>
      <c r="AZ17" s="177">
        <f t="shared" si="0"/>
        <v>333</v>
      </c>
      <c r="BA17" s="62">
        <v>1057496</v>
      </c>
      <c r="BB17" s="62">
        <v>1057496</v>
      </c>
      <c r="BC17" s="1368"/>
      <c r="BD17" s="1368"/>
      <c r="BE17" s="181" t="s">
        <v>314</v>
      </c>
      <c r="BF17" s="206">
        <v>500000000</v>
      </c>
      <c r="BG17" s="181" t="s">
        <v>513</v>
      </c>
      <c r="BH17" s="181" t="s">
        <v>640</v>
      </c>
      <c r="BI17" s="181" t="s">
        <v>640</v>
      </c>
      <c r="BJ17" s="181" t="s">
        <v>177</v>
      </c>
      <c r="BK17" s="181" t="s">
        <v>613</v>
      </c>
      <c r="BL17" s="181" t="s">
        <v>318</v>
      </c>
      <c r="BM17" s="181" t="s">
        <v>513</v>
      </c>
      <c r="BN17" s="167">
        <v>44958</v>
      </c>
      <c r="BO17" s="1042"/>
      <c r="BP17" s="1042"/>
      <c r="BQ17" s="1058"/>
      <c r="BR17" s="181"/>
      <c r="BS17" s="182" t="s">
        <v>642</v>
      </c>
      <c r="BT17" s="183" t="s">
        <v>643</v>
      </c>
      <c r="BU17" s="1279"/>
      <c r="BV17" s="1612"/>
      <c r="BW17" s="284" t="s">
        <v>668</v>
      </c>
      <c r="BX17" s="377" t="s">
        <v>669</v>
      </c>
    </row>
    <row r="18" spans="1:76" ht="68.25" customHeight="1">
      <c r="A18" s="1368"/>
      <c r="B18" s="1368"/>
      <c r="C18" s="1368"/>
      <c r="D18" s="1368"/>
      <c r="E18" s="1416"/>
      <c r="F18" s="1416"/>
      <c r="G18" s="1368"/>
      <c r="H18" s="1416"/>
      <c r="I18" s="1416"/>
      <c r="J18" s="1207"/>
      <c r="K18" s="1207"/>
      <c r="L18" s="1207"/>
      <c r="M18" s="1207"/>
      <c r="N18" s="1368"/>
      <c r="O18" s="1377"/>
      <c r="P18" s="1380"/>
      <c r="Q18" s="1377"/>
      <c r="R18" s="1270"/>
      <c r="S18" s="1207"/>
      <c r="T18" s="1207"/>
      <c r="U18" s="1383"/>
      <c r="V18" s="1450"/>
      <c r="W18" s="1230"/>
      <c r="X18" s="1160"/>
      <c r="Y18" s="1160"/>
      <c r="Z18" s="1160"/>
      <c r="AA18" s="1160"/>
      <c r="AB18" s="1160"/>
      <c r="AC18" s="1139"/>
      <c r="AD18" s="1139"/>
      <c r="AE18" s="1245"/>
      <c r="AF18" s="1287"/>
      <c r="AG18" s="1290"/>
      <c r="AH18" s="1469"/>
      <c r="AI18" s="1471"/>
      <c r="AJ18" s="1553"/>
      <c r="AK18" s="1471"/>
      <c r="AL18" s="182" t="s">
        <v>670</v>
      </c>
      <c r="AM18" s="181" t="s">
        <v>671</v>
      </c>
      <c r="AN18" s="58">
        <v>1</v>
      </c>
      <c r="AO18" s="58">
        <v>1</v>
      </c>
      <c r="AP18" s="58">
        <v>0</v>
      </c>
      <c r="AQ18" s="58">
        <v>0</v>
      </c>
      <c r="AR18" s="58">
        <v>1</v>
      </c>
      <c r="AS18" s="615">
        <v>1</v>
      </c>
      <c r="AT18" s="1053"/>
      <c r="AU18" s="1053"/>
      <c r="AV18" s="1076"/>
      <c r="AW18" s="197">
        <v>0.2</v>
      </c>
      <c r="AX18" s="172">
        <v>44958</v>
      </c>
      <c r="AY18" s="172">
        <v>45291</v>
      </c>
      <c r="AZ18" s="177">
        <f t="shared" si="0"/>
        <v>333</v>
      </c>
      <c r="BA18" s="62">
        <v>1057496</v>
      </c>
      <c r="BB18" s="62">
        <v>1057496</v>
      </c>
      <c r="BC18" s="1368"/>
      <c r="BD18" s="1368"/>
      <c r="BE18" s="181" t="s">
        <v>314</v>
      </c>
      <c r="BF18" s="206">
        <v>500000000</v>
      </c>
      <c r="BG18" s="181" t="s">
        <v>513</v>
      </c>
      <c r="BH18" s="181" t="s">
        <v>640</v>
      </c>
      <c r="BI18" s="181" t="s">
        <v>640</v>
      </c>
      <c r="BJ18" s="181" t="s">
        <v>177</v>
      </c>
      <c r="BK18" s="181" t="s">
        <v>613</v>
      </c>
      <c r="BL18" s="181" t="s">
        <v>318</v>
      </c>
      <c r="BM18" s="181" t="s">
        <v>513</v>
      </c>
      <c r="BN18" s="167">
        <v>44958</v>
      </c>
      <c r="BO18" s="1042"/>
      <c r="BP18" s="1042"/>
      <c r="BQ18" s="1058"/>
      <c r="BR18" s="181"/>
      <c r="BS18" s="182" t="s">
        <v>642</v>
      </c>
      <c r="BT18" s="183" t="s">
        <v>643</v>
      </c>
      <c r="BU18" s="1279"/>
      <c r="BV18" s="1650" t="s">
        <v>672</v>
      </c>
      <c r="BW18" s="285" t="s">
        <v>673</v>
      </c>
      <c r="BX18" s="378" t="s">
        <v>674</v>
      </c>
    </row>
    <row r="19" spans="1:76" ht="75" customHeight="1">
      <c r="A19" s="1368"/>
      <c r="B19" s="1368"/>
      <c r="C19" s="1368"/>
      <c r="D19" s="1368"/>
      <c r="E19" s="1416"/>
      <c r="F19" s="1416"/>
      <c r="G19" s="1368"/>
      <c r="H19" s="1416"/>
      <c r="I19" s="1416"/>
      <c r="J19" s="1207"/>
      <c r="K19" s="1207"/>
      <c r="L19" s="1207"/>
      <c r="M19" s="1207"/>
      <c r="N19" s="1368"/>
      <c r="O19" s="1378"/>
      <c r="P19" s="1381"/>
      <c r="Q19" s="1378"/>
      <c r="R19" s="1271"/>
      <c r="S19" s="1208"/>
      <c r="T19" s="1208"/>
      <c r="U19" s="1384"/>
      <c r="V19" s="1451"/>
      <c r="W19" s="1231"/>
      <c r="X19" s="1161"/>
      <c r="Y19" s="1161"/>
      <c r="Z19" s="1161"/>
      <c r="AA19" s="1161"/>
      <c r="AB19" s="1161"/>
      <c r="AC19" s="1140"/>
      <c r="AD19" s="1140"/>
      <c r="AE19" s="1245"/>
      <c r="AF19" s="1287"/>
      <c r="AG19" s="1290"/>
      <c r="AH19" s="1469"/>
      <c r="AI19" s="1471"/>
      <c r="AJ19" s="1553"/>
      <c r="AK19" s="1471"/>
      <c r="AL19" s="182" t="s">
        <v>675</v>
      </c>
      <c r="AM19" s="181" t="s">
        <v>676</v>
      </c>
      <c r="AN19" s="58">
        <v>2</v>
      </c>
      <c r="AO19" s="58">
        <v>0</v>
      </c>
      <c r="AP19" s="58">
        <v>0</v>
      </c>
      <c r="AQ19" s="58">
        <v>0</v>
      </c>
      <c r="AR19" s="58">
        <v>0</v>
      </c>
      <c r="AS19" s="615">
        <f>(AO19+AP19+AQ19+AR19)/AN19</f>
        <v>0</v>
      </c>
      <c r="AT19" s="1053"/>
      <c r="AU19" s="1053"/>
      <c r="AV19" s="1076"/>
      <c r="AW19" s="197">
        <v>0.1</v>
      </c>
      <c r="AX19" s="172">
        <v>44958</v>
      </c>
      <c r="AY19" s="172">
        <v>45291</v>
      </c>
      <c r="AZ19" s="177">
        <f t="shared" si="0"/>
        <v>333</v>
      </c>
      <c r="BA19" s="62">
        <v>1057496</v>
      </c>
      <c r="BB19" s="62">
        <v>1057496</v>
      </c>
      <c r="BC19" s="1368"/>
      <c r="BD19" s="1368"/>
      <c r="BE19" s="181" t="s">
        <v>314</v>
      </c>
      <c r="BF19" s="206">
        <v>500000000</v>
      </c>
      <c r="BG19" s="181" t="s">
        <v>513</v>
      </c>
      <c r="BH19" s="181" t="s">
        <v>640</v>
      </c>
      <c r="BI19" s="181" t="s">
        <v>640</v>
      </c>
      <c r="BJ19" s="181" t="s">
        <v>177</v>
      </c>
      <c r="BK19" s="181" t="s">
        <v>613</v>
      </c>
      <c r="BL19" s="181" t="s">
        <v>318</v>
      </c>
      <c r="BM19" s="181" t="s">
        <v>513</v>
      </c>
      <c r="BN19" s="167">
        <v>44958</v>
      </c>
      <c r="BO19" s="1042"/>
      <c r="BP19" s="1042"/>
      <c r="BQ19" s="1058"/>
      <c r="BR19" s="181"/>
      <c r="BS19" s="182" t="s">
        <v>642</v>
      </c>
      <c r="BT19" s="183" t="s">
        <v>643</v>
      </c>
      <c r="BU19" s="1279"/>
      <c r="BV19" s="1651"/>
      <c r="BW19" s="286" t="s">
        <v>677</v>
      </c>
      <c r="BX19" s="379" t="s">
        <v>678</v>
      </c>
    </row>
    <row r="20" spans="1:76" ht="240">
      <c r="A20" s="1368"/>
      <c r="B20" s="1368"/>
      <c r="C20" s="1368"/>
      <c r="D20" s="1368"/>
      <c r="E20" s="1416"/>
      <c r="F20" s="1416"/>
      <c r="G20" s="1368"/>
      <c r="H20" s="1416"/>
      <c r="I20" s="1416"/>
      <c r="J20" s="1208"/>
      <c r="K20" s="1208"/>
      <c r="L20" s="1208"/>
      <c r="M20" s="1208"/>
      <c r="N20" s="1368"/>
      <c r="O20" s="59" t="s">
        <v>679</v>
      </c>
      <c r="P20" s="60" t="s">
        <v>306</v>
      </c>
      <c r="Q20" s="59">
        <v>0</v>
      </c>
      <c r="R20" s="708" t="s">
        <v>680</v>
      </c>
      <c r="S20" s="58"/>
      <c r="T20" s="58" t="s">
        <v>160</v>
      </c>
      <c r="U20" s="57" t="s">
        <v>681</v>
      </c>
      <c r="V20" s="61">
        <v>1</v>
      </c>
      <c r="W20" s="110">
        <v>1</v>
      </c>
      <c r="X20" s="62">
        <v>0</v>
      </c>
      <c r="Y20" s="62" t="s">
        <v>667</v>
      </c>
      <c r="Z20" s="207">
        <v>0.15</v>
      </c>
      <c r="AA20" s="273">
        <v>0.59</v>
      </c>
      <c r="AB20" s="273">
        <v>1</v>
      </c>
      <c r="AC20" s="709">
        <v>0.92</v>
      </c>
      <c r="AD20" s="709">
        <v>0.92</v>
      </c>
      <c r="AE20" s="1246"/>
      <c r="AF20" s="1288"/>
      <c r="AG20" s="1291"/>
      <c r="AH20" s="1470"/>
      <c r="AI20" s="1471"/>
      <c r="AJ20" s="1553"/>
      <c r="AK20" s="1471"/>
      <c r="AL20" s="182" t="s">
        <v>682</v>
      </c>
      <c r="AM20" s="181" t="s">
        <v>683</v>
      </c>
      <c r="AN20" s="58">
        <v>1</v>
      </c>
      <c r="AO20" s="58">
        <v>1</v>
      </c>
      <c r="AP20" s="58">
        <v>1</v>
      </c>
      <c r="AQ20" s="58">
        <v>1</v>
      </c>
      <c r="AR20" s="58">
        <v>1</v>
      </c>
      <c r="AS20" s="615">
        <v>1</v>
      </c>
      <c r="AT20" s="1053"/>
      <c r="AU20" s="1053"/>
      <c r="AV20" s="1076"/>
      <c r="AW20" s="197">
        <v>0.05</v>
      </c>
      <c r="AX20" s="172">
        <v>44958</v>
      </c>
      <c r="AY20" s="172">
        <v>45291</v>
      </c>
      <c r="AZ20" s="177">
        <f t="shared" si="0"/>
        <v>333</v>
      </c>
      <c r="BA20" s="62">
        <v>1057496</v>
      </c>
      <c r="BB20" s="62">
        <v>1057496</v>
      </c>
      <c r="BC20" s="1368"/>
      <c r="BD20" s="1368"/>
      <c r="BE20" s="181" t="s">
        <v>314</v>
      </c>
      <c r="BF20" s="206">
        <v>500000000</v>
      </c>
      <c r="BG20" s="181" t="s">
        <v>513</v>
      </c>
      <c r="BH20" s="181" t="s">
        <v>640</v>
      </c>
      <c r="BI20" s="181" t="s">
        <v>640</v>
      </c>
      <c r="BJ20" s="181" t="s">
        <v>177</v>
      </c>
      <c r="BK20" s="181" t="s">
        <v>613</v>
      </c>
      <c r="BL20" s="181" t="s">
        <v>318</v>
      </c>
      <c r="BM20" s="181" t="s">
        <v>513</v>
      </c>
      <c r="BN20" s="167">
        <v>44958</v>
      </c>
      <c r="BO20" s="1042"/>
      <c r="BP20" s="1042"/>
      <c r="BQ20" s="1058"/>
      <c r="BR20" s="181"/>
      <c r="BS20" s="182" t="s">
        <v>642</v>
      </c>
      <c r="BT20" s="182" t="s">
        <v>643</v>
      </c>
      <c r="BU20" s="224" t="s">
        <v>684</v>
      </c>
      <c r="BV20" s="240" t="s">
        <v>685</v>
      </c>
      <c r="BW20" s="282" t="s">
        <v>686</v>
      </c>
      <c r="BX20" s="376" t="s">
        <v>687</v>
      </c>
    </row>
    <row r="21" spans="1:76" ht="29.25" customHeight="1">
      <c r="A21" s="515"/>
      <c r="B21" s="515"/>
      <c r="C21" s="515"/>
      <c r="D21" s="515"/>
      <c r="E21" s="472"/>
      <c r="F21" s="472"/>
      <c r="G21" s="515"/>
      <c r="H21" s="472"/>
      <c r="I21" s="472"/>
      <c r="J21" s="473"/>
      <c r="K21" s="473"/>
      <c r="L21" s="473"/>
      <c r="M21" s="473"/>
      <c r="N21" s="802" t="s">
        <v>688</v>
      </c>
      <c r="O21" s="803"/>
      <c r="P21" s="803"/>
      <c r="Q21" s="803"/>
      <c r="R21" s="803"/>
      <c r="S21" s="803"/>
      <c r="T21" s="803"/>
      <c r="U21" s="803"/>
      <c r="V21" s="803"/>
      <c r="W21" s="803"/>
      <c r="X21" s="803"/>
      <c r="Y21" s="803"/>
      <c r="Z21" s="803"/>
      <c r="AA21" s="803"/>
      <c r="AB21" s="804"/>
      <c r="AC21" s="710">
        <f>AVERAGE(AC14:AC20)</f>
        <v>0.98</v>
      </c>
      <c r="AD21" s="710">
        <f>AVERAGE(AD14:AD20)</f>
        <v>0.98</v>
      </c>
      <c r="AE21" s="525"/>
      <c r="AF21" s="526"/>
      <c r="AG21" s="527"/>
      <c r="AH21" s="548"/>
      <c r="AI21" s="1566" t="s">
        <v>689</v>
      </c>
      <c r="AJ21" s="1567"/>
      <c r="AK21" s="1567"/>
      <c r="AL21" s="1567"/>
      <c r="AM21" s="1567"/>
      <c r="AN21" s="1567"/>
      <c r="AO21" s="1567"/>
      <c r="AP21" s="1567"/>
      <c r="AQ21" s="1567"/>
      <c r="AR21" s="1568"/>
      <c r="AS21" s="680">
        <f>AVERAGE(AS14:AS20)</f>
        <v>0.8571428571428571</v>
      </c>
      <c r="AT21" s="58"/>
      <c r="AU21" s="58"/>
      <c r="AV21" s="58"/>
      <c r="AW21" s="197"/>
      <c r="AX21" s="172"/>
      <c r="AY21" s="172"/>
      <c r="AZ21" s="177"/>
      <c r="BA21" s="62"/>
      <c r="BB21" s="62"/>
      <c r="BC21" s="515"/>
      <c r="BD21" s="515"/>
      <c r="BE21" s="621"/>
      <c r="BF21" s="206"/>
      <c r="BG21" s="621"/>
      <c r="BH21" s="621"/>
      <c r="BI21" s="621"/>
      <c r="BJ21" s="621"/>
      <c r="BK21" s="181"/>
      <c r="BL21" s="181"/>
      <c r="BM21" s="621"/>
      <c r="BN21" s="167"/>
      <c r="BO21" s="167"/>
      <c r="BP21" s="167"/>
      <c r="BQ21" s="167"/>
      <c r="BR21" s="181"/>
      <c r="BS21" s="182"/>
      <c r="BT21" s="182"/>
      <c r="BU21" s="224"/>
      <c r="BV21" s="240"/>
      <c r="BW21" s="282"/>
      <c r="BX21" s="376"/>
    </row>
    <row r="22" spans="1:76" s="2" customFormat="1" ht="86.25" customHeight="1">
      <c r="A22" s="1320" t="s">
        <v>621</v>
      </c>
      <c r="B22" s="1320" t="s">
        <v>622</v>
      </c>
      <c r="C22" s="1320" t="s">
        <v>623</v>
      </c>
      <c r="D22" s="1320" t="s">
        <v>690</v>
      </c>
      <c r="E22" s="1209">
        <v>0</v>
      </c>
      <c r="F22" s="1320" t="s">
        <v>625</v>
      </c>
      <c r="G22" s="1320" t="s">
        <v>626</v>
      </c>
      <c r="H22" s="1209" t="s">
        <v>691</v>
      </c>
      <c r="I22" s="1209">
        <v>0</v>
      </c>
      <c r="J22" s="1209">
        <v>2</v>
      </c>
      <c r="K22" s="1209">
        <v>0</v>
      </c>
      <c r="L22" s="1209">
        <v>0</v>
      </c>
      <c r="M22" s="1209">
        <v>2</v>
      </c>
      <c r="N22" s="1320" t="s">
        <v>692</v>
      </c>
      <c r="O22" s="65" t="s">
        <v>693</v>
      </c>
      <c r="P22" s="66" t="s">
        <v>694</v>
      </c>
      <c r="Q22" s="65">
        <v>4766698146</v>
      </c>
      <c r="R22" s="711" t="s">
        <v>695</v>
      </c>
      <c r="S22" s="64"/>
      <c r="T22" s="64" t="s">
        <v>160</v>
      </c>
      <c r="U22" s="63" t="s">
        <v>696</v>
      </c>
      <c r="V22" s="67">
        <v>40000000000</v>
      </c>
      <c r="W22" s="68">
        <v>0</v>
      </c>
      <c r="X22" s="111">
        <v>45833205456</v>
      </c>
      <c r="Y22" s="111">
        <v>0</v>
      </c>
      <c r="Z22" s="111">
        <v>0</v>
      </c>
      <c r="AA22" s="111">
        <v>0</v>
      </c>
      <c r="AB22" s="111">
        <v>0</v>
      </c>
      <c r="AC22" s="697"/>
      <c r="AD22" s="697">
        <v>1</v>
      </c>
      <c r="AE22" s="1456" t="s">
        <v>697</v>
      </c>
      <c r="AF22" s="1459" t="s">
        <v>698</v>
      </c>
      <c r="AG22" s="1462" t="s">
        <v>699</v>
      </c>
      <c r="AH22" s="1317" t="s">
        <v>700</v>
      </c>
      <c r="AI22" s="1448" t="s">
        <v>701</v>
      </c>
      <c r="AJ22" s="1485">
        <v>2021130010216</v>
      </c>
      <c r="AK22" s="1317" t="s">
        <v>702</v>
      </c>
      <c r="AL22" s="113" t="s">
        <v>703</v>
      </c>
      <c r="AM22" s="63" t="s">
        <v>704</v>
      </c>
      <c r="AN22" s="64">
        <v>2</v>
      </c>
      <c r="AO22" s="64" t="s">
        <v>705</v>
      </c>
      <c r="AP22" s="64">
        <v>2</v>
      </c>
      <c r="AQ22" s="64">
        <v>0</v>
      </c>
      <c r="AR22" s="64">
        <v>0</v>
      </c>
      <c r="AS22" s="615">
        <v>1</v>
      </c>
      <c r="AT22" s="1042">
        <v>261907196.17000002</v>
      </c>
      <c r="AU22" s="1042">
        <v>26000000</v>
      </c>
      <c r="AV22" s="1058">
        <f>AU22/AT22</f>
        <v>9.9271804594188356E-2</v>
      </c>
      <c r="AW22" s="63" t="s">
        <v>706</v>
      </c>
      <c r="AX22" s="166">
        <v>44958</v>
      </c>
      <c r="AY22" s="171">
        <v>45291</v>
      </c>
      <c r="AZ22" s="69">
        <f>+AY22-AX22</f>
        <v>333</v>
      </c>
      <c r="BA22" s="64">
        <v>1043926</v>
      </c>
      <c r="BB22" s="64">
        <v>1043926</v>
      </c>
      <c r="BC22" s="1320" t="s">
        <v>707</v>
      </c>
      <c r="BD22" s="1320" t="s">
        <v>708</v>
      </c>
      <c r="BE22" s="1209" t="s">
        <v>513</v>
      </c>
      <c r="BF22" s="64">
        <v>26000000</v>
      </c>
      <c r="BG22" s="1209" t="s">
        <v>314</v>
      </c>
      <c r="BH22" s="1320" t="s">
        <v>709</v>
      </c>
      <c r="BI22" s="1209" t="s">
        <v>710</v>
      </c>
      <c r="BJ22" s="1209" t="s">
        <v>177</v>
      </c>
      <c r="BK22" s="115" t="s">
        <v>711</v>
      </c>
      <c r="BL22" s="115" t="s">
        <v>712</v>
      </c>
      <c r="BM22" s="1209" t="s">
        <v>513</v>
      </c>
      <c r="BN22" s="166">
        <v>44958</v>
      </c>
      <c r="BO22" s="790">
        <v>376907196.17000002</v>
      </c>
      <c r="BP22" s="790">
        <v>141000000</v>
      </c>
      <c r="BQ22" s="793">
        <f>BP22/BO22</f>
        <v>0.37409739435275585</v>
      </c>
      <c r="BR22" s="63" t="s">
        <v>641</v>
      </c>
      <c r="BS22" s="115" t="s">
        <v>713</v>
      </c>
      <c r="BT22" s="115" t="s">
        <v>714</v>
      </c>
      <c r="BU22" s="217" t="s">
        <v>715</v>
      </c>
      <c r="BV22" s="240" t="s">
        <v>716</v>
      </c>
      <c r="BW22" s="217" t="s">
        <v>717</v>
      </c>
      <c r="BX22" s="386" t="s">
        <v>718</v>
      </c>
    </row>
    <row r="23" spans="1:76" ht="44.25" customHeight="1">
      <c r="A23" s="1321"/>
      <c r="B23" s="1321"/>
      <c r="C23" s="1321"/>
      <c r="D23" s="1321"/>
      <c r="E23" s="1210"/>
      <c r="F23" s="1210"/>
      <c r="G23" s="1321"/>
      <c r="H23" s="1210"/>
      <c r="I23" s="1210"/>
      <c r="J23" s="1210"/>
      <c r="K23" s="1210"/>
      <c r="L23" s="1210"/>
      <c r="M23" s="1210"/>
      <c r="N23" s="1321"/>
      <c r="O23" s="65" t="s">
        <v>719</v>
      </c>
      <c r="P23" s="66" t="s">
        <v>720</v>
      </c>
      <c r="Q23" s="65">
        <v>108</v>
      </c>
      <c r="R23" s="711" t="s">
        <v>721</v>
      </c>
      <c r="S23" s="64"/>
      <c r="T23" s="64" t="s">
        <v>160</v>
      </c>
      <c r="U23" s="63" t="s">
        <v>696</v>
      </c>
      <c r="V23" s="65">
        <v>50</v>
      </c>
      <c r="W23" s="68">
        <v>28</v>
      </c>
      <c r="X23" s="69">
        <v>26</v>
      </c>
      <c r="Y23" s="69">
        <v>0</v>
      </c>
      <c r="Z23" s="69">
        <v>0</v>
      </c>
      <c r="AA23" s="277">
        <v>4</v>
      </c>
      <c r="AB23" s="277">
        <v>12</v>
      </c>
      <c r="AC23" s="698">
        <f>(Y23+Z23+AA23+AB23)/W23</f>
        <v>0.5714285714285714</v>
      </c>
      <c r="AD23" s="698">
        <f>(X23+Y23+Z23+AA23+AB23)/V23</f>
        <v>0.84</v>
      </c>
      <c r="AE23" s="1457"/>
      <c r="AF23" s="1460"/>
      <c r="AG23" s="1463"/>
      <c r="AH23" s="1318"/>
      <c r="AI23" s="1448"/>
      <c r="AJ23" s="1485"/>
      <c r="AK23" s="1319"/>
      <c r="AL23" s="115" t="s">
        <v>722</v>
      </c>
      <c r="AM23" s="114" t="s">
        <v>723</v>
      </c>
      <c r="AN23" s="64">
        <v>30</v>
      </c>
      <c r="AO23" s="64">
        <v>0</v>
      </c>
      <c r="AP23" s="64">
        <v>0</v>
      </c>
      <c r="AQ23" s="64">
        <v>0</v>
      </c>
      <c r="AR23" s="64">
        <v>0</v>
      </c>
      <c r="AS23" s="615">
        <f>(AO23+AP23+AQ23+AR23)/AN23</f>
        <v>0</v>
      </c>
      <c r="AT23" s="1042"/>
      <c r="AU23" s="1042"/>
      <c r="AV23" s="1058"/>
      <c r="AW23" s="63" t="s">
        <v>724</v>
      </c>
      <c r="AX23" s="166">
        <v>45017</v>
      </c>
      <c r="AY23" s="171">
        <v>45291</v>
      </c>
      <c r="AZ23" s="69">
        <f t="shared" ref="AZ23:AZ26" si="1">+AY23-AX23</f>
        <v>274</v>
      </c>
      <c r="BA23" s="64">
        <v>1043926</v>
      </c>
      <c r="BB23" s="64">
        <v>1043926</v>
      </c>
      <c r="BC23" s="1321"/>
      <c r="BD23" s="1321"/>
      <c r="BE23" s="1211"/>
      <c r="BF23" s="64">
        <v>5000000</v>
      </c>
      <c r="BG23" s="1211"/>
      <c r="BH23" s="1322"/>
      <c r="BI23" s="1211"/>
      <c r="BJ23" s="1211"/>
      <c r="BK23" s="115" t="s">
        <v>725</v>
      </c>
      <c r="BL23" s="115" t="s">
        <v>726</v>
      </c>
      <c r="BM23" s="1210"/>
      <c r="BN23" s="166">
        <v>45017</v>
      </c>
      <c r="BO23" s="791"/>
      <c r="BP23" s="791"/>
      <c r="BQ23" s="794"/>
      <c r="BR23" s="71"/>
      <c r="BS23" s="116" t="s">
        <v>727</v>
      </c>
      <c r="BT23" s="112" t="s">
        <v>728</v>
      </c>
      <c r="BU23" s="219" t="s">
        <v>729</v>
      </c>
      <c r="BV23" s="240" t="s">
        <v>730</v>
      </c>
      <c r="BW23" s="217" t="s">
        <v>731</v>
      </c>
      <c r="BX23" s="386" t="s">
        <v>732</v>
      </c>
    </row>
    <row r="24" spans="1:76" ht="57" customHeight="1">
      <c r="A24" s="1321"/>
      <c r="B24" s="1321"/>
      <c r="C24" s="1321"/>
      <c r="D24" s="1321"/>
      <c r="E24" s="1210"/>
      <c r="F24" s="1210"/>
      <c r="G24" s="1321"/>
      <c r="H24" s="1210"/>
      <c r="I24" s="1210"/>
      <c r="J24" s="1210"/>
      <c r="K24" s="1210"/>
      <c r="L24" s="1210"/>
      <c r="M24" s="1210"/>
      <c r="N24" s="1321"/>
      <c r="O24" s="497"/>
      <c r="P24" s="514"/>
      <c r="Q24" s="497"/>
      <c r="R24" s="712"/>
      <c r="S24" s="474"/>
      <c r="T24" s="474"/>
      <c r="U24" s="500"/>
      <c r="V24" s="497"/>
      <c r="W24" s="483"/>
      <c r="X24" s="482"/>
      <c r="Y24" s="482"/>
      <c r="Z24" s="482"/>
      <c r="AA24" s="463"/>
      <c r="AB24" s="463"/>
      <c r="AC24" s="698"/>
      <c r="AD24" s="698"/>
      <c r="AE24" s="1457"/>
      <c r="AF24" s="1460"/>
      <c r="AG24" s="1463"/>
      <c r="AH24" s="1318"/>
      <c r="AI24" s="802" t="s">
        <v>733</v>
      </c>
      <c r="AJ24" s="804"/>
      <c r="AK24" s="498"/>
      <c r="AL24" s="115"/>
      <c r="AM24" s="114"/>
      <c r="AN24" s="64"/>
      <c r="AO24" s="64"/>
      <c r="AP24" s="64"/>
      <c r="AQ24" s="64"/>
      <c r="AR24" s="64"/>
      <c r="AS24" s="610">
        <f>AVERAGE(AS22:AS23)</f>
        <v>0.5</v>
      </c>
      <c r="AT24" s="64"/>
      <c r="AU24" s="64"/>
      <c r="AV24" s="64"/>
      <c r="AW24" s="63"/>
      <c r="AX24" s="166"/>
      <c r="AY24" s="171"/>
      <c r="AZ24" s="69"/>
      <c r="BA24" s="64"/>
      <c r="BB24" s="64"/>
      <c r="BC24" s="1321"/>
      <c r="BD24" s="1321"/>
      <c r="BE24" s="475"/>
      <c r="BF24" s="64"/>
      <c r="BG24" s="475"/>
      <c r="BH24" s="501"/>
      <c r="BI24" s="475"/>
      <c r="BJ24" s="475"/>
      <c r="BK24" s="115"/>
      <c r="BL24" s="115"/>
      <c r="BM24" s="1210"/>
      <c r="BN24" s="166"/>
      <c r="BO24" s="791"/>
      <c r="BP24" s="791"/>
      <c r="BQ24" s="794"/>
      <c r="BR24" s="71"/>
      <c r="BS24" s="116"/>
      <c r="BT24" s="112"/>
      <c r="BU24" s="41"/>
      <c r="BV24" s="240"/>
      <c r="BW24" s="217"/>
      <c r="BX24" s="386"/>
    </row>
    <row r="25" spans="1:76" ht="60.75" customHeight="1">
      <c r="A25" s="1321"/>
      <c r="B25" s="1321"/>
      <c r="C25" s="1321"/>
      <c r="D25" s="1321"/>
      <c r="E25" s="1210"/>
      <c r="F25" s="1210"/>
      <c r="G25" s="1321"/>
      <c r="H25" s="1210"/>
      <c r="I25" s="1210"/>
      <c r="J25" s="1210"/>
      <c r="K25" s="1210"/>
      <c r="L25" s="1210"/>
      <c r="M25" s="1210"/>
      <c r="N25" s="1321"/>
      <c r="O25" s="1317" t="s">
        <v>734</v>
      </c>
      <c r="P25" s="1370" t="s">
        <v>735</v>
      </c>
      <c r="Q25" s="1317">
        <v>0</v>
      </c>
      <c r="R25" s="1372" t="s">
        <v>736</v>
      </c>
      <c r="S25" s="1209" t="s">
        <v>737</v>
      </c>
      <c r="T25" s="1209"/>
      <c r="U25" s="1320" t="s">
        <v>738</v>
      </c>
      <c r="V25" s="1374">
        <v>1</v>
      </c>
      <c r="W25" s="1227">
        <v>1</v>
      </c>
      <c r="X25" s="1225">
        <v>1</v>
      </c>
      <c r="Y25" s="1225">
        <v>0</v>
      </c>
      <c r="Z25" s="1225">
        <v>0</v>
      </c>
      <c r="AA25" s="1141">
        <v>0</v>
      </c>
      <c r="AB25" s="1141">
        <v>0</v>
      </c>
      <c r="AC25" s="1141">
        <f>(Y25+Z25+AA25+AB25)/W25</f>
        <v>0</v>
      </c>
      <c r="AD25" s="1143">
        <f>(X25+Y25+Z25+AA25+AB25)/V25</f>
        <v>1</v>
      </c>
      <c r="AE25" s="1457"/>
      <c r="AF25" s="1460"/>
      <c r="AG25" s="1463"/>
      <c r="AH25" s="1318"/>
      <c r="AI25" s="1317" t="s">
        <v>739</v>
      </c>
      <c r="AJ25" s="1587">
        <v>2021130010193</v>
      </c>
      <c r="AK25" s="1317" t="s">
        <v>740</v>
      </c>
      <c r="AL25" s="116" t="s">
        <v>741</v>
      </c>
      <c r="AM25" s="116" t="s">
        <v>742</v>
      </c>
      <c r="AN25" s="64">
        <v>1</v>
      </c>
      <c r="AO25" s="149" t="s">
        <v>743</v>
      </c>
      <c r="AP25" s="238">
        <v>0</v>
      </c>
      <c r="AQ25" s="238">
        <v>0</v>
      </c>
      <c r="AR25" s="238">
        <v>0</v>
      </c>
      <c r="AS25" s="615">
        <f>(AO25+AP25+AQ25+AR25)/AN25</f>
        <v>0.5</v>
      </c>
      <c r="AT25" s="790">
        <v>115000000</v>
      </c>
      <c r="AU25" s="790">
        <v>115000000</v>
      </c>
      <c r="AV25" s="1059">
        <f>AU25/AT25</f>
        <v>1</v>
      </c>
      <c r="AW25" s="63" t="s">
        <v>744</v>
      </c>
      <c r="AX25" s="166">
        <v>45108</v>
      </c>
      <c r="AY25" s="171">
        <v>45291</v>
      </c>
      <c r="AZ25" s="69">
        <f t="shared" si="1"/>
        <v>183</v>
      </c>
      <c r="BA25" s="64">
        <v>1043926</v>
      </c>
      <c r="BB25" s="64">
        <v>1043926</v>
      </c>
      <c r="BC25" s="1321"/>
      <c r="BD25" s="1321"/>
      <c r="BE25" s="1209" t="s">
        <v>513</v>
      </c>
      <c r="BF25" s="64">
        <v>98000000</v>
      </c>
      <c r="BG25" s="1320" t="s">
        <v>314</v>
      </c>
      <c r="BH25" s="1320" t="s">
        <v>745</v>
      </c>
      <c r="BI25" s="1209" t="s">
        <v>746</v>
      </c>
      <c r="BJ25" s="1209" t="s">
        <v>177</v>
      </c>
      <c r="BK25" s="115" t="s">
        <v>747</v>
      </c>
      <c r="BL25" s="115" t="s">
        <v>603</v>
      </c>
      <c r="BM25" s="1210"/>
      <c r="BN25" s="166">
        <v>45108</v>
      </c>
      <c r="BO25" s="791"/>
      <c r="BP25" s="791"/>
      <c r="BQ25" s="794"/>
      <c r="BR25" s="71"/>
      <c r="BS25" s="116" t="s">
        <v>748</v>
      </c>
      <c r="BT25" s="115" t="s">
        <v>749</v>
      </c>
      <c r="BU25" s="41" t="s">
        <v>750</v>
      </c>
      <c r="BV25" s="240" t="s">
        <v>751</v>
      </c>
      <c r="BW25" s="217" t="s">
        <v>752</v>
      </c>
      <c r="BX25" s="386" t="s">
        <v>753</v>
      </c>
    </row>
    <row r="26" spans="1:76" ht="44.25" customHeight="1">
      <c r="A26" s="1322"/>
      <c r="B26" s="1322"/>
      <c r="C26" s="1322"/>
      <c r="D26" s="1322"/>
      <c r="E26" s="1211"/>
      <c r="F26" s="1211"/>
      <c r="G26" s="1322"/>
      <c r="H26" s="1211"/>
      <c r="I26" s="1211"/>
      <c r="J26" s="1211"/>
      <c r="K26" s="1211"/>
      <c r="L26" s="1211"/>
      <c r="M26" s="1211"/>
      <c r="N26" s="1322"/>
      <c r="O26" s="1319"/>
      <c r="P26" s="1371"/>
      <c r="Q26" s="1319"/>
      <c r="R26" s="1373"/>
      <c r="S26" s="1211"/>
      <c r="T26" s="1211"/>
      <c r="U26" s="1322"/>
      <c r="V26" s="1375"/>
      <c r="W26" s="1228"/>
      <c r="X26" s="1226"/>
      <c r="Y26" s="1226"/>
      <c r="Z26" s="1226"/>
      <c r="AA26" s="1142"/>
      <c r="AB26" s="1142"/>
      <c r="AC26" s="1142"/>
      <c r="AD26" s="1144"/>
      <c r="AE26" s="1458"/>
      <c r="AF26" s="1461"/>
      <c r="AG26" s="1464"/>
      <c r="AH26" s="1319"/>
      <c r="AI26" s="1319"/>
      <c r="AJ26" s="1588"/>
      <c r="AK26" s="1319"/>
      <c r="AL26" s="112" t="s">
        <v>754</v>
      </c>
      <c r="AM26" s="116" t="s">
        <v>755</v>
      </c>
      <c r="AN26" s="64">
        <v>50</v>
      </c>
      <c r="AO26" s="64">
        <v>0</v>
      </c>
      <c r="AP26" s="64">
        <v>0.5</v>
      </c>
      <c r="AQ26" s="64">
        <v>0.5</v>
      </c>
      <c r="AR26" s="64">
        <v>0</v>
      </c>
      <c r="AS26" s="615">
        <f>(AO26+AP26+AQ26+AR26)/AN26</f>
        <v>0.02</v>
      </c>
      <c r="AT26" s="792"/>
      <c r="AU26" s="792"/>
      <c r="AV26" s="1061"/>
      <c r="AW26" s="63" t="s">
        <v>756</v>
      </c>
      <c r="AX26" s="166">
        <v>45017</v>
      </c>
      <c r="AY26" s="171">
        <v>45291</v>
      </c>
      <c r="AZ26" s="69">
        <f t="shared" si="1"/>
        <v>274</v>
      </c>
      <c r="BA26" s="64">
        <v>1043926</v>
      </c>
      <c r="BB26" s="64">
        <v>1043926</v>
      </c>
      <c r="BC26" s="1322"/>
      <c r="BD26" s="1322"/>
      <c r="BE26" s="1211"/>
      <c r="BF26" s="64">
        <v>17000000</v>
      </c>
      <c r="BG26" s="1322"/>
      <c r="BH26" s="1322"/>
      <c r="BI26" s="1211"/>
      <c r="BJ26" s="1211"/>
      <c r="BK26" s="115" t="s">
        <v>757</v>
      </c>
      <c r="BL26" s="115" t="s">
        <v>603</v>
      </c>
      <c r="BM26" s="1211"/>
      <c r="BN26" s="166">
        <v>45017</v>
      </c>
      <c r="BO26" s="792"/>
      <c r="BP26" s="792"/>
      <c r="BQ26" s="795"/>
      <c r="BR26" s="71"/>
      <c r="BS26" s="116" t="s">
        <v>758</v>
      </c>
      <c r="BT26" s="116" t="s">
        <v>759</v>
      </c>
      <c r="BU26" s="219" t="s">
        <v>760</v>
      </c>
      <c r="BV26" s="240" t="s">
        <v>751</v>
      </c>
      <c r="BW26" s="217" t="s">
        <v>761</v>
      </c>
      <c r="BX26" s="386" t="s">
        <v>762</v>
      </c>
    </row>
    <row r="27" spans="1:76" ht="79.5" customHeight="1">
      <c r="A27" s="501"/>
      <c r="B27" s="501"/>
      <c r="C27" s="501"/>
      <c r="D27" s="501"/>
      <c r="E27" s="475"/>
      <c r="F27" s="475"/>
      <c r="G27" s="501"/>
      <c r="H27" s="475"/>
      <c r="I27" s="475"/>
      <c r="J27" s="475"/>
      <c r="K27" s="475"/>
      <c r="L27" s="475"/>
      <c r="M27" s="475"/>
      <c r="N27" s="802" t="s">
        <v>692</v>
      </c>
      <c r="O27" s="803"/>
      <c r="P27" s="803"/>
      <c r="Q27" s="803"/>
      <c r="R27" s="803"/>
      <c r="S27" s="803"/>
      <c r="T27" s="803"/>
      <c r="U27" s="803"/>
      <c r="V27" s="803"/>
      <c r="W27" s="803"/>
      <c r="X27" s="803"/>
      <c r="Y27" s="803"/>
      <c r="Z27" s="803"/>
      <c r="AA27" s="803"/>
      <c r="AB27" s="804"/>
      <c r="AC27" s="666">
        <f>AVERAGE(AC22:AC26)</f>
        <v>0.2857142857142857</v>
      </c>
      <c r="AD27" s="666">
        <f>AVERAGE(AD22:AD26)</f>
        <v>0.94666666666666666</v>
      </c>
      <c r="AE27" s="530"/>
      <c r="AF27" s="533"/>
      <c r="AG27" s="536"/>
      <c r="AH27" s="498"/>
      <c r="AI27" s="802" t="s">
        <v>763</v>
      </c>
      <c r="AJ27" s="803"/>
      <c r="AK27" s="803"/>
      <c r="AL27" s="803"/>
      <c r="AM27" s="803"/>
      <c r="AN27" s="803"/>
      <c r="AO27" s="803"/>
      <c r="AP27" s="803"/>
      <c r="AQ27" s="803"/>
      <c r="AR27" s="804"/>
      <c r="AS27" s="680">
        <f>AVERAGE(AS25:AS26)</f>
        <v>0.26</v>
      </c>
      <c r="AT27" s="64"/>
      <c r="AU27" s="64"/>
      <c r="AV27" s="64"/>
      <c r="AW27" s="63"/>
      <c r="AX27" s="166"/>
      <c r="AY27" s="171"/>
      <c r="AZ27" s="69"/>
      <c r="BA27" s="64"/>
      <c r="BB27" s="64"/>
      <c r="BC27" s="501"/>
      <c r="BD27" s="622"/>
      <c r="BE27" s="623"/>
      <c r="BF27" s="624"/>
      <c r="BG27" s="625"/>
      <c r="BH27" s="625"/>
      <c r="BI27" s="626"/>
      <c r="BJ27" s="476"/>
      <c r="BK27" s="115"/>
      <c r="BL27" s="115"/>
      <c r="BM27" s="475"/>
      <c r="BN27" s="166"/>
      <c r="BO27" s="166"/>
      <c r="BP27" s="166"/>
      <c r="BQ27" s="166"/>
      <c r="BR27" s="71"/>
      <c r="BS27" s="116"/>
      <c r="BT27" s="116"/>
      <c r="BU27" s="219"/>
      <c r="BV27" s="243"/>
      <c r="BW27" s="217"/>
      <c r="BX27" s="386"/>
    </row>
    <row r="28" spans="1:76" ht="122.25" customHeight="1">
      <c r="A28" s="1417" t="s">
        <v>764</v>
      </c>
      <c r="B28" s="1417" t="s">
        <v>622</v>
      </c>
      <c r="C28" s="1417" t="s">
        <v>623</v>
      </c>
      <c r="D28" s="1417" t="s">
        <v>765</v>
      </c>
      <c r="E28" s="1417">
        <v>0</v>
      </c>
      <c r="F28" s="1173" t="s">
        <v>625</v>
      </c>
      <c r="G28" s="1173" t="s">
        <v>766</v>
      </c>
      <c r="H28" s="1212" t="s">
        <v>767</v>
      </c>
      <c r="I28" s="1212">
        <v>0</v>
      </c>
      <c r="J28" s="1212">
        <v>2</v>
      </c>
      <c r="K28" s="1212">
        <v>0</v>
      </c>
      <c r="L28" s="1212">
        <v>0</v>
      </c>
      <c r="M28" s="1212">
        <v>2</v>
      </c>
      <c r="N28" s="1417" t="s">
        <v>768</v>
      </c>
      <c r="O28" s="1532" t="s">
        <v>769</v>
      </c>
      <c r="P28" s="1420" t="s">
        <v>186</v>
      </c>
      <c r="Q28" s="1173" t="s">
        <v>770</v>
      </c>
      <c r="R28" s="1124" t="s">
        <v>771</v>
      </c>
      <c r="S28" s="1212" t="s">
        <v>737</v>
      </c>
      <c r="T28" s="1212"/>
      <c r="U28" s="1173" t="s">
        <v>772</v>
      </c>
      <c r="V28" s="1536">
        <v>3</v>
      </c>
      <c r="W28" s="1534">
        <v>2.5</v>
      </c>
      <c r="X28" s="1162">
        <v>1.35</v>
      </c>
      <c r="Y28" s="1260">
        <v>0.1</v>
      </c>
      <c r="Z28" s="1162">
        <v>0.15</v>
      </c>
      <c r="AA28" s="1162">
        <v>0</v>
      </c>
      <c r="AB28" s="1162">
        <v>0</v>
      </c>
      <c r="AC28" s="1141">
        <f>(Y28+Z28+AA28+AB28)/W28</f>
        <v>0.1</v>
      </c>
      <c r="AD28" s="1143">
        <f>(X28+Y28+Z28+AA28+AB28)/V28</f>
        <v>0.53333333333333333</v>
      </c>
      <c r="AE28" s="1486" t="s">
        <v>567</v>
      </c>
      <c r="AF28" s="1465" t="s">
        <v>773</v>
      </c>
      <c r="AG28" s="1540" t="s">
        <v>774</v>
      </c>
      <c r="AH28" s="1417" t="s">
        <v>775</v>
      </c>
      <c r="AI28" s="1417" t="s">
        <v>776</v>
      </c>
      <c r="AJ28" s="1490">
        <v>2021130010190</v>
      </c>
      <c r="AK28" s="1417" t="s">
        <v>777</v>
      </c>
      <c r="AL28" s="123" t="s">
        <v>778</v>
      </c>
      <c r="AM28" s="1173" t="s">
        <v>779</v>
      </c>
      <c r="AN28" s="73">
        <v>1</v>
      </c>
      <c r="AO28" s="214">
        <v>0.1</v>
      </c>
      <c r="AP28" s="214">
        <v>0.15</v>
      </c>
      <c r="AQ28" s="214">
        <v>0</v>
      </c>
      <c r="AR28" s="214">
        <v>0</v>
      </c>
      <c r="AS28" s="615">
        <f>(AO28+AP28+AQ28+AR28)/AN28</f>
        <v>0.25</v>
      </c>
      <c r="AT28" s="796">
        <v>2353949323.8899999</v>
      </c>
      <c r="AU28" s="796">
        <v>2094384194.0000002</v>
      </c>
      <c r="AV28" s="799">
        <f>AU28/AT28</f>
        <v>0.88973206548853934</v>
      </c>
      <c r="AW28" s="117">
        <v>1</v>
      </c>
      <c r="AX28" s="173">
        <v>44959</v>
      </c>
      <c r="AY28" s="164">
        <v>45291</v>
      </c>
      <c r="AZ28" s="124">
        <f>+AY28-AX28</f>
        <v>332</v>
      </c>
      <c r="BA28" s="73">
        <v>1665</v>
      </c>
      <c r="BB28" s="73">
        <v>1665</v>
      </c>
      <c r="BC28" s="1173" t="s">
        <v>780</v>
      </c>
      <c r="BD28" s="1280" t="s">
        <v>781</v>
      </c>
      <c r="BE28" s="118" t="s">
        <v>513</v>
      </c>
      <c r="BF28" s="120">
        <v>1250000000</v>
      </c>
      <c r="BG28" s="122" t="s">
        <v>782</v>
      </c>
      <c r="BH28" s="125" t="s">
        <v>776</v>
      </c>
      <c r="BI28" s="121" t="s">
        <v>783</v>
      </c>
      <c r="BJ28" s="73" t="s">
        <v>177</v>
      </c>
      <c r="BK28" s="72" t="s">
        <v>784</v>
      </c>
      <c r="BL28" s="72" t="s">
        <v>785</v>
      </c>
      <c r="BM28" s="1173" t="s">
        <v>513</v>
      </c>
      <c r="BN28" s="164">
        <v>44959</v>
      </c>
      <c r="BO28" s="790">
        <v>2353949323.8899999</v>
      </c>
      <c r="BP28" s="790">
        <v>2094384194.0000002</v>
      </c>
      <c r="BQ28" s="793">
        <f>BP28/BO28</f>
        <v>0.88973206548853934</v>
      </c>
      <c r="BR28" s="185" t="s">
        <v>641</v>
      </c>
      <c r="BS28" s="123" t="s">
        <v>786</v>
      </c>
      <c r="BT28" s="185" t="s">
        <v>787</v>
      </c>
      <c r="BU28" s="217" t="s">
        <v>788</v>
      </c>
      <c r="BV28" s="243" t="s">
        <v>789</v>
      </c>
      <c r="BW28" s="217"/>
      <c r="BX28" s="34"/>
    </row>
    <row r="29" spans="1:76" ht="90" customHeight="1">
      <c r="A29" s="1418"/>
      <c r="B29" s="1418"/>
      <c r="C29" s="1418"/>
      <c r="D29" s="1418"/>
      <c r="E29" s="1418"/>
      <c r="F29" s="1213"/>
      <c r="G29" s="1174"/>
      <c r="H29" s="1213"/>
      <c r="I29" s="1213"/>
      <c r="J29" s="1213"/>
      <c r="K29" s="1213"/>
      <c r="L29" s="1213"/>
      <c r="M29" s="1213"/>
      <c r="N29" s="1418"/>
      <c r="O29" s="1533"/>
      <c r="P29" s="1422"/>
      <c r="Q29" s="1175"/>
      <c r="R29" s="1126"/>
      <c r="S29" s="1214"/>
      <c r="T29" s="1214"/>
      <c r="U29" s="1175"/>
      <c r="V29" s="1537"/>
      <c r="W29" s="1535"/>
      <c r="X29" s="1163"/>
      <c r="Y29" s="1214"/>
      <c r="Z29" s="1163"/>
      <c r="AA29" s="1163"/>
      <c r="AB29" s="1163"/>
      <c r="AC29" s="1142"/>
      <c r="AD29" s="1144"/>
      <c r="AE29" s="1487"/>
      <c r="AF29" s="1466"/>
      <c r="AG29" s="1541"/>
      <c r="AH29" s="1418"/>
      <c r="AI29" s="1418"/>
      <c r="AJ29" s="1491"/>
      <c r="AK29" s="1418"/>
      <c r="AL29" s="123" t="s">
        <v>790</v>
      </c>
      <c r="AM29" s="1175"/>
      <c r="AN29" s="73">
        <v>1</v>
      </c>
      <c r="AO29" s="214">
        <v>0.1</v>
      </c>
      <c r="AP29" s="214">
        <v>0.15</v>
      </c>
      <c r="AQ29" s="214">
        <v>0</v>
      </c>
      <c r="AR29" s="214">
        <v>0.53</v>
      </c>
      <c r="AS29" s="615">
        <f>(AO29+AP29+AQ29+AR29)/AN29</f>
        <v>0.78</v>
      </c>
      <c r="AT29" s="797"/>
      <c r="AU29" s="797"/>
      <c r="AV29" s="800"/>
      <c r="AW29" s="117">
        <v>1</v>
      </c>
      <c r="AX29" s="173">
        <v>44959</v>
      </c>
      <c r="AY29" s="164">
        <v>45291</v>
      </c>
      <c r="AZ29" s="124">
        <f t="shared" ref="AZ29:AZ33" si="2">+AY29-AX29</f>
        <v>332</v>
      </c>
      <c r="BA29" s="73">
        <v>1665</v>
      </c>
      <c r="BB29" s="73">
        <v>1665</v>
      </c>
      <c r="BC29" s="1174"/>
      <c r="BD29" s="1281"/>
      <c r="BE29" s="118" t="s">
        <v>513</v>
      </c>
      <c r="BF29" s="120">
        <v>1250000000</v>
      </c>
      <c r="BG29" s="122" t="s">
        <v>782</v>
      </c>
      <c r="BH29" s="125" t="s">
        <v>776</v>
      </c>
      <c r="BI29" s="121" t="s">
        <v>783</v>
      </c>
      <c r="BJ29" s="73" t="s">
        <v>177</v>
      </c>
      <c r="BK29" s="72" t="s">
        <v>784</v>
      </c>
      <c r="BL29" s="72" t="s">
        <v>785</v>
      </c>
      <c r="BM29" s="1175"/>
      <c r="BN29" s="164">
        <v>44959</v>
      </c>
      <c r="BO29" s="791"/>
      <c r="BP29" s="791"/>
      <c r="BQ29" s="794"/>
      <c r="BR29" s="74"/>
      <c r="BS29" s="185" t="s">
        <v>791</v>
      </c>
      <c r="BT29" s="185" t="s">
        <v>792</v>
      </c>
      <c r="BU29" s="216" t="s">
        <v>793</v>
      </c>
      <c r="BV29" s="243"/>
      <c r="BW29" s="217"/>
      <c r="BX29" s="34"/>
    </row>
    <row r="30" spans="1:76" ht="90" customHeight="1">
      <c r="A30" s="1418"/>
      <c r="B30" s="1418"/>
      <c r="C30" s="1418"/>
      <c r="D30" s="1418"/>
      <c r="E30" s="1418"/>
      <c r="F30" s="1213"/>
      <c r="G30" s="1174"/>
      <c r="H30" s="1213"/>
      <c r="I30" s="1213"/>
      <c r="J30" s="1213"/>
      <c r="K30" s="1213"/>
      <c r="L30" s="1213"/>
      <c r="M30" s="1213"/>
      <c r="N30" s="1418"/>
      <c r="O30" s="1532" t="s">
        <v>794</v>
      </c>
      <c r="P30" s="1420" t="s">
        <v>306</v>
      </c>
      <c r="Q30" s="1417">
        <v>0</v>
      </c>
      <c r="R30" s="1124" t="s">
        <v>795</v>
      </c>
      <c r="S30" s="1212"/>
      <c r="T30" s="1212" t="s">
        <v>160</v>
      </c>
      <c r="U30" s="1173" t="s">
        <v>796</v>
      </c>
      <c r="V30" s="1536">
        <v>1665</v>
      </c>
      <c r="W30" s="1534">
        <v>1665</v>
      </c>
      <c r="X30" s="1164">
        <v>0</v>
      </c>
      <c r="Y30" s="1164">
        <v>43.5</v>
      </c>
      <c r="Z30" s="1164">
        <v>0</v>
      </c>
      <c r="AA30" s="1164">
        <v>0</v>
      </c>
      <c r="AB30" s="1164">
        <v>0</v>
      </c>
      <c r="AC30" s="1164">
        <f>(Y30+Z30+AA30+AB30)/W30</f>
        <v>2.6126126126126126E-2</v>
      </c>
      <c r="AD30" s="1493">
        <f>(X30+Y30+Z30+AA30+AB30)/V30</f>
        <v>2.6126126126126126E-2</v>
      </c>
      <c r="AE30" s="1487"/>
      <c r="AF30" s="1466"/>
      <c r="AG30" s="1541"/>
      <c r="AH30" s="1418"/>
      <c r="AI30" s="1418"/>
      <c r="AJ30" s="1491"/>
      <c r="AK30" s="1418"/>
      <c r="AL30" s="123" t="s">
        <v>797</v>
      </c>
      <c r="AM30" s="1173" t="s">
        <v>779</v>
      </c>
      <c r="AN30" s="73">
        <v>1</v>
      </c>
      <c r="AO30" s="73">
        <v>1</v>
      </c>
      <c r="AP30" s="73">
        <v>0</v>
      </c>
      <c r="AQ30" s="73">
        <v>1</v>
      </c>
      <c r="AR30" s="73">
        <v>1</v>
      </c>
      <c r="AS30" s="615">
        <v>1</v>
      </c>
      <c r="AT30" s="797"/>
      <c r="AU30" s="797"/>
      <c r="AV30" s="800"/>
      <c r="AW30" s="117">
        <v>1</v>
      </c>
      <c r="AX30" s="173">
        <v>44959</v>
      </c>
      <c r="AY30" s="164">
        <v>45291</v>
      </c>
      <c r="AZ30" s="124">
        <f t="shared" si="2"/>
        <v>332</v>
      </c>
      <c r="BA30" s="73">
        <v>1665</v>
      </c>
      <c r="BB30" s="73">
        <v>1665</v>
      </c>
      <c r="BC30" s="1174"/>
      <c r="BD30" s="1281"/>
      <c r="BE30" s="119" t="s">
        <v>798</v>
      </c>
      <c r="BF30" s="120">
        <v>1026000000</v>
      </c>
      <c r="BG30" s="122" t="s">
        <v>799</v>
      </c>
      <c r="BH30" s="125" t="s">
        <v>776</v>
      </c>
      <c r="BI30" s="121" t="s">
        <v>783</v>
      </c>
      <c r="BJ30" s="73" t="s">
        <v>177</v>
      </c>
      <c r="BK30" s="73" t="s">
        <v>800</v>
      </c>
      <c r="BL30" s="72" t="s">
        <v>801</v>
      </c>
      <c r="BM30" s="1173" t="s">
        <v>802</v>
      </c>
      <c r="BN30" s="164">
        <v>44959</v>
      </c>
      <c r="BO30" s="791"/>
      <c r="BP30" s="791"/>
      <c r="BQ30" s="794"/>
      <c r="BR30" s="74"/>
      <c r="BS30" s="185" t="s">
        <v>803</v>
      </c>
      <c r="BT30" s="185" t="s">
        <v>804</v>
      </c>
      <c r="BU30" s="216" t="s">
        <v>805</v>
      </c>
      <c r="BV30" s="243"/>
      <c r="BW30" s="217"/>
      <c r="BX30" s="34"/>
    </row>
    <row r="31" spans="1:76" ht="90" customHeight="1">
      <c r="A31" s="1418"/>
      <c r="B31" s="1418"/>
      <c r="C31" s="1418"/>
      <c r="D31" s="1418"/>
      <c r="E31" s="1418"/>
      <c r="F31" s="1213"/>
      <c r="G31" s="1174"/>
      <c r="H31" s="1213"/>
      <c r="I31" s="1213"/>
      <c r="J31" s="1213"/>
      <c r="K31" s="1213"/>
      <c r="L31" s="1213"/>
      <c r="M31" s="1213"/>
      <c r="N31" s="1418"/>
      <c r="O31" s="1582"/>
      <c r="P31" s="1421"/>
      <c r="Q31" s="1418"/>
      <c r="R31" s="1125"/>
      <c r="S31" s="1213"/>
      <c r="T31" s="1213"/>
      <c r="U31" s="1174"/>
      <c r="V31" s="1539"/>
      <c r="W31" s="1538"/>
      <c r="X31" s="1165"/>
      <c r="Y31" s="1165"/>
      <c r="Z31" s="1165"/>
      <c r="AA31" s="1165"/>
      <c r="AB31" s="1165"/>
      <c r="AC31" s="1165"/>
      <c r="AD31" s="1494"/>
      <c r="AE31" s="1487"/>
      <c r="AF31" s="1466"/>
      <c r="AG31" s="1541"/>
      <c r="AH31" s="1418"/>
      <c r="AI31" s="1418"/>
      <c r="AJ31" s="1491"/>
      <c r="AK31" s="1418"/>
      <c r="AL31" s="123" t="s">
        <v>806</v>
      </c>
      <c r="AM31" s="1174"/>
      <c r="AN31" s="73">
        <v>4</v>
      </c>
      <c r="AO31" s="73">
        <v>3</v>
      </c>
      <c r="AP31" s="73">
        <v>1</v>
      </c>
      <c r="AQ31" s="73">
        <v>1</v>
      </c>
      <c r="AR31" s="73">
        <v>1</v>
      </c>
      <c r="AS31" s="615">
        <v>1</v>
      </c>
      <c r="AT31" s="797"/>
      <c r="AU31" s="797"/>
      <c r="AV31" s="800"/>
      <c r="AW31" s="117">
        <v>1</v>
      </c>
      <c r="AX31" s="173">
        <v>44959</v>
      </c>
      <c r="AY31" s="164">
        <v>45291</v>
      </c>
      <c r="AZ31" s="124">
        <f t="shared" si="2"/>
        <v>332</v>
      </c>
      <c r="BA31" s="73">
        <v>1665</v>
      </c>
      <c r="BB31" s="73">
        <v>1665</v>
      </c>
      <c r="BC31" s="1174"/>
      <c r="BD31" s="1281"/>
      <c r="BE31" s="119" t="s">
        <v>798</v>
      </c>
      <c r="BF31" s="120">
        <v>1026000000</v>
      </c>
      <c r="BG31" s="122" t="s">
        <v>799</v>
      </c>
      <c r="BH31" s="125" t="s">
        <v>776</v>
      </c>
      <c r="BI31" s="121" t="s">
        <v>783</v>
      </c>
      <c r="BJ31" s="73" t="s">
        <v>177</v>
      </c>
      <c r="BK31" s="73" t="s">
        <v>800</v>
      </c>
      <c r="BL31" s="72" t="s">
        <v>801</v>
      </c>
      <c r="BM31" s="1174"/>
      <c r="BN31" s="164">
        <v>44959</v>
      </c>
      <c r="BO31" s="791"/>
      <c r="BP31" s="791"/>
      <c r="BQ31" s="794"/>
      <c r="BR31" s="74"/>
      <c r="BS31" s="185" t="s">
        <v>807</v>
      </c>
      <c r="BT31" s="185" t="s">
        <v>808</v>
      </c>
      <c r="BU31" s="217" t="s">
        <v>809</v>
      </c>
      <c r="BV31" s="243" t="s">
        <v>809</v>
      </c>
      <c r="BW31" s="217"/>
      <c r="BX31" s="34"/>
    </row>
    <row r="32" spans="1:76" ht="75" customHeight="1">
      <c r="A32" s="1418"/>
      <c r="B32" s="1418"/>
      <c r="C32" s="1418"/>
      <c r="D32" s="1418"/>
      <c r="E32" s="1418"/>
      <c r="F32" s="1213"/>
      <c r="G32" s="1174"/>
      <c r="H32" s="1213"/>
      <c r="I32" s="1213"/>
      <c r="J32" s="1213"/>
      <c r="K32" s="1213"/>
      <c r="L32" s="1213"/>
      <c r="M32" s="1213"/>
      <c r="N32" s="1418"/>
      <c r="O32" s="1582"/>
      <c r="P32" s="1421"/>
      <c r="Q32" s="1418"/>
      <c r="R32" s="1125"/>
      <c r="S32" s="1213"/>
      <c r="T32" s="1213"/>
      <c r="U32" s="1174"/>
      <c r="V32" s="1539"/>
      <c r="W32" s="1538"/>
      <c r="X32" s="1165"/>
      <c r="Y32" s="1165"/>
      <c r="Z32" s="1165"/>
      <c r="AA32" s="1165"/>
      <c r="AB32" s="1165"/>
      <c r="AC32" s="1165"/>
      <c r="AD32" s="1494"/>
      <c r="AE32" s="1487"/>
      <c r="AF32" s="1466"/>
      <c r="AG32" s="1541"/>
      <c r="AH32" s="1418"/>
      <c r="AI32" s="1418"/>
      <c r="AJ32" s="1491"/>
      <c r="AK32" s="1418"/>
      <c r="AL32" s="123" t="s">
        <v>810</v>
      </c>
      <c r="AM32" s="1174"/>
      <c r="AN32" s="73">
        <v>3</v>
      </c>
      <c r="AO32" s="73">
        <v>3</v>
      </c>
      <c r="AP32" s="73">
        <v>0</v>
      </c>
      <c r="AQ32" s="73">
        <v>3</v>
      </c>
      <c r="AR32" s="73">
        <v>3</v>
      </c>
      <c r="AS32" s="615">
        <v>1</v>
      </c>
      <c r="AT32" s="797"/>
      <c r="AU32" s="797"/>
      <c r="AV32" s="800"/>
      <c r="AW32" s="117">
        <v>1</v>
      </c>
      <c r="AX32" s="173">
        <v>44959</v>
      </c>
      <c r="AY32" s="164">
        <v>45291</v>
      </c>
      <c r="AZ32" s="124">
        <f t="shared" si="2"/>
        <v>332</v>
      </c>
      <c r="BA32" s="73">
        <v>1665</v>
      </c>
      <c r="BB32" s="73">
        <v>1665</v>
      </c>
      <c r="BC32" s="1174"/>
      <c r="BD32" s="1281"/>
      <c r="BE32" s="119" t="s">
        <v>798</v>
      </c>
      <c r="BF32" s="120">
        <v>1026000000</v>
      </c>
      <c r="BG32" s="122" t="s">
        <v>799</v>
      </c>
      <c r="BH32" s="125" t="s">
        <v>776</v>
      </c>
      <c r="BI32" s="121" t="s">
        <v>783</v>
      </c>
      <c r="BJ32" s="73" t="s">
        <v>177</v>
      </c>
      <c r="BK32" s="73" t="s">
        <v>800</v>
      </c>
      <c r="BL32" s="72" t="s">
        <v>801</v>
      </c>
      <c r="BM32" s="1174"/>
      <c r="BN32" s="164">
        <v>44959</v>
      </c>
      <c r="BO32" s="791"/>
      <c r="BP32" s="791"/>
      <c r="BQ32" s="794"/>
      <c r="BR32" s="74"/>
      <c r="BS32" s="185" t="s">
        <v>811</v>
      </c>
      <c r="BT32" s="195" t="s">
        <v>812</v>
      </c>
      <c r="BU32" s="217" t="s">
        <v>813</v>
      </c>
      <c r="BV32" s="243"/>
      <c r="BW32" s="217"/>
      <c r="BX32" s="34"/>
    </row>
    <row r="33" spans="1:76" ht="163.5" customHeight="1">
      <c r="A33" s="1419"/>
      <c r="B33" s="1419"/>
      <c r="C33" s="1419"/>
      <c r="D33" s="1419"/>
      <c r="E33" s="1419"/>
      <c r="F33" s="1214"/>
      <c r="G33" s="1175"/>
      <c r="H33" s="1214"/>
      <c r="I33" s="1214"/>
      <c r="J33" s="1214"/>
      <c r="K33" s="1214"/>
      <c r="L33" s="1214"/>
      <c r="M33" s="1214"/>
      <c r="N33" s="1419"/>
      <c r="O33" s="1533"/>
      <c r="P33" s="1422"/>
      <c r="Q33" s="1419"/>
      <c r="R33" s="1126"/>
      <c r="S33" s="1214"/>
      <c r="T33" s="1214"/>
      <c r="U33" s="1175"/>
      <c r="V33" s="1537"/>
      <c r="W33" s="1535"/>
      <c r="X33" s="1166"/>
      <c r="Y33" s="1166"/>
      <c r="Z33" s="1166"/>
      <c r="AA33" s="1166"/>
      <c r="AB33" s="1166"/>
      <c r="AC33" s="1166"/>
      <c r="AD33" s="1495"/>
      <c r="AE33" s="1488"/>
      <c r="AF33" s="1467"/>
      <c r="AG33" s="1542"/>
      <c r="AH33" s="1419"/>
      <c r="AI33" s="1419"/>
      <c r="AJ33" s="1492"/>
      <c r="AK33" s="1419"/>
      <c r="AL33" s="123" t="s">
        <v>814</v>
      </c>
      <c r="AM33" s="1175"/>
      <c r="AN33" s="73">
        <v>10</v>
      </c>
      <c r="AO33" s="202">
        <v>183</v>
      </c>
      <c r="AP33" s="202">
        <v>100</v>
      </c>
      <c r="AQ33" s="202">
        <v>80</v>
      </c>
      <c r="AR33" s="202">
        <v>80</v>
      </c>
      <c r="AS33" s="615">
        <v>1</v>
      </c>
      <c r="AT33" s="798"/>
      <c r="AU33" s="798"/>
      <c r="AV33" s="801"/>
      <c r="AW33" s="117">
        <v>1</v>
      </c>
      <c r="AX33" s="173">
        <v>44959</v>
      </c>
      <c r="AY33" s="164">
        <v>45291</v>
      </c>
      <c r="AZ33" s="124">
        <f t="shared" si="2"/>
        <v>332</v>
      </c>
      <c r="BA33" s="73">
        <v>1665</v>
      </c>
      <c r="BB33" s="73">
        <v>1665</v>
      </c>
      <c r="BC33" s="1175"/>
      <c r="BD33" s="1282"/>
      <c r="BE33" s="119" t="s">
        <v>798</v>
      </c>
      <c r="BF33" s="120">
        <v>1026000000</v>
      </c>
      <c r="BG33" s="122" t="s">
        <v>799</v>
      </c>
      <c r="BH33" s="125" t="s">
        <v>776</v>
      </c>
      <c r="BI33" s="121" t="s">
        <v>783</v>
      </c>
      <c r="BJ33" s="73" t="s">
        <v>177</v>
      </c>
      <c r="BK33" s="73" t="s">
        <v>800</v>
      </c>
      <c r="BL33" s="72" t="s">
        <v>801</v>
      </c>
      <c r="BM33" s="1175"/>
      <c r="BN33" s="164">
        <v>44959</v>
      </c>
      <c r="BO33" s="792"/>
      <c r="BP33" s="792"/>
      <c r="BQ33" s="795"/>
      <c r="BR33" s="74"/>
      <c r="BS33" s="185" t="s">
        <v>815</v>
      </c>
      <c r="BT33" s="185" t="s">
        <v>816</v>
      </c>
      <c r="BU33" s="216" t="s">
        <v>817</v>
      </c>
      <c r="BV33" s="243" t="s">
        <v>818</v>
      </c>
      <c r="BW33" s="217"/>
      <c r="BX33" s="34"/>
    </row>
    <row r="34" spans="1:76" ht="163.5" customHeight="1">
      <c r="A34" s="520"/>
      <c r="B34" s="520"/>
      <c r="C34" s="520"/>
      <c r="D34" s="520"/>
      <c r="E34" s="520"/>
      <c r="F34" s="478"/>
      <c r="G34" s="235"/>
      <c r="H34" s="478"/>
      <c r="I34" s="478"/>
      <c r="J34" s="477"/>
      <c r="K34" s="477"/>
      <c r="L34" s="477"/>
      <c r="M34" s="477"/>
      <c r="N34" s="802" t="s">
        <v>819</v>
      </c>
      <c r="O34" s="803"/>
      <c r="P34" s="803"/>
      <c r="Q34" s="803"/>
      <c r="R34" s="803"/>
      <c r="S34" s="803"/>
      <c r="T34" s="803"/>
      <c r="U34" s="803"/>
      <c r="V34" s="803"/>
      <c r="W34" s="803"/>
      <c r="X34" s="803"/>
      <c r="Y34" s="803"/>
      <c r="Z34" s="803"/>
      <c r="AA34" s="803"/>
      <c r="AB34" s="804"/>
      <c r="AC34" s="695">
        <f>AVERAGE(AC28:AC33)</f>
        <v>6.3063063063063071E-2</v>
      </c>
      <c r="AD34" s="695">
        <f>AVERAGE(AD28:AD33)</f>
        <v>0.2797297297297297</v>
      </c>
      <c r="AE34" s="539"/>
      <c r="AF34" s="538"/>
      <c r="AG34" s="528"/>
      <c r="AH34" s="519"/>
      <c r="AI34" s="802" t="s">
        <v>820</v>
      </c>
      <c r="AJ34" s="803"/>
      <c r="AK34" s="803"/>
      <c r="AL34" s="803"/>
      <c r="AM34" s="803"/>
      <c r="AN34" s="803"/>
      <c r="AO34" s="803"/>
      <c r="AP34" s="803"/>
      <c r="AQ34" s="803"/>
      <c r="AR34" s="804"/>
      <c r="AS34" s="682">
        <f>AVERAGE(AS28:AS33)</f>
        <v>0.83833333333333337</v>
      </c>
      <c r="AT34" s="627"/>
      <c r="AU34" s="627"/>
      <c r="AV34" s="627"/>
      <c r="AW34" s="628"/>
      <c r="AX34" s="173"/>
      <c r="AY34" s="164"/>
      <c r="AZ34" s="124"/>
      <c r="BA34" s="202"/>
      <c r="BB34" s="202"/>
      <c r="BC34" s="235"/>
      <c r="BD34" s="629"/>
      <c r="BE34" s="630"/>
      <c r="BF34" s="631"/>
      <c r="BG34" s="632"/>
      <c r="BH34" s="633"/>
      <c r="BI34" s="627"/>
      <c r="BJ34" s="73"/>
      <c r="BK34" s="73"/>
      <c r="BL34" s="72"/>
      <c r="BM34" s="234"/>
      <c r="BN34" s="164"/>
      <c r="BO34" s="164"/>
      <c r="BP34" s="164"/>
      <c r="BQ34" s="164"/>
      <c r="BR34" s="74"/>
      <c r="BS34" s="185"/>
      <c r="BT34" s="185"/>
      <c r="BU34" s="230"/>
      <c r="BV34" s="243"/>
      <c r="BW34" s="419"/>
      <c r="BX34" s="34"/>
    </row>
    <row r="35" spans="1:76" ht="90" customHeight="1">
      <c r="A35" s="1501" t="s">
        <v>764</v>
      </c>
      <c r="B35" s="1352" t="s">
        <v>622</v>
      </c>
      <c r="C35" s="1352" t="s">
        <v>821</v>
      </c>
      <c r="D35" s="1352" t="s">
        <v>822</v>
      </c>
      <c r="E35" s="1352">
        <v>3207999</v>
      </c>
      <c r="F35" s="1501" t="s">
        <v>823</v>
      </c>
      <c r="G35" s="1352" t="s">
        <v>824</v>
      </c>
      <c r="H35" s="1476" t="s">
        <v>825</v>
      </c>
      <c r="I35" s="1476">
        <v>3207999</v>
      </c>
      <c r="J35" s="1215">
        <v>738027</v>
      </c>
      <c r="K35" s="1215">
        <v>1034066</v>
      </c>
      <c r="L35" s="1215">
        <v>548287</v>
      </c>
      <c r="M35" s="1215">
        <v>1016919</v>
      </c>
      <c r="N35" s="1232" t="s">
        <v>826</v>
      </c>
      <c r="O35" s="1232" t="s">
        <v>827</v>
      </c>
      <c r="P35" s="1232" t="s">
        <v>767</v>
      </c>
      <c r="Q35" s="1232">
        <v>3207999</v>
      </c>
      <c r="R35" s="1269" t="s">
        <v>828</v>
      </c>
      <c r="S35" s="1249"/>
      <c r="T35" s="1249" t="s">
        <v>829</v>
      </c>
      <c r="U35" s="1067" t="s">
        <v>830</v>
      </c>
      <c r="V35" s="1241">
        <v>3207999</v>
      </c>
      <c r="W35" s="1241">
        <v>3207999</v>
      </c>
      <c r="X35" s="1365">
        <v>6129878</v>
      </c>
      <c r="Y35" s="1452">
        <v>738027</v>
      </c>
      <c r="Z35" s="1480">
        <v>1772093</v>
      </c>
      <c r="AA35" s="1480">
        <v>548287</v>
      </c>
      <c r="AB35" s="1167">
        <v>278892</v>
      </c>
      <c r="AC35" s="1496">
        <v>1</v>
      </c>
      <c r="AD35" s="1493">
        <v>1</v>
      </c>
      <c r="AE35" s="1623" t="s">
        <v>567</v>
      </c>
      <c r="AF35" s="1238" t="s">
        <v>831</v>
      </c>
      <c r="AG35" s="1189" t="s">
        <v>832</v>
      </c>
      <c r="AH35" s="1192" t="s">
        <v>832</v>
      </c>
      <c r="AI35" s="1067" t="s">
        <v>833</v>
      </c>
      <c r="AJ35" s="1195">
        <v>2021130010205</v>
      </c>
      <c r="AK35" s="1067" t="s">
        <v>833</v>
      </c>
      <c r="AL35" s="78" t="s">
        <v>834</v>
      </c>
      <c r="AM35" s="215" t="s">
        <v>835</v>
      </c>
      <c r="AN35" s="203">
        <v>2</v>
      </c>
      <c r="AO35" s="77">
        <v>0</v>
      </c>
      <c r="AP35" s="77">
        <v>1</v>
      </c>
      <c r="AQ35" s="278">
        <v>0</v>
      </c>
      <c r="AR35" s="278">
        <v>1</v>
      </c>
      <c r="AS35" s="615">
        <f>(AO35+AP35+AQ35+AR35)/AN35</f>
        <v>1</v>
      </c>
      <c r="AT35" s="1077">
        <v>873000000</v>
      </c>
      <c r="AU35" s="1077">
        <v>777000000</v>
      </c>
      <c r="AV35" s="1080">
        <f>AU35/AT35</f>
        <v>0.89003436426116833</v>
      </c>
      <c r="AW35" s="204">
        <v>2.2909507445589918E-2</v>
      </c>
      <c r="AX35" s="174">
        <v>44986</v>
      </c>
      <c r="AY35" s="170">
        <v>45291</v>
      </c>
      <c r="AZ35" s="77">
        <f>+AY35-AX35</f>
        <v>305</v>
      </c>
      <c r="BA35" s="1249">
        <v>1055035</v>
      </c>
      <c r="BB35" s="1249">
        <v>1055035</v>
      </c>
      <c r="BC35" s="1476" t="s">
        <v>836</v>
      </c>
      <c r="BD35" s="1501" t="s">
        <v>837</v>
      </c>
      <c r="BE35" s="1249" t="s">
        <v>173</v>
      </c>
      <c r="BF35" s="1179">
        <v>873000000</v>
      </c>
      <c r="BG35" s="1249" t="s">
        <v>838</v>
      </c>
      <c r="BH35" s="1067" t="s">
        <v>833</v>
      </c>
      <c r="BI35" s="1176" t="s">
        <v>839</v>
      </c>
      <c r="BJ35" s="80" t="s">
        <v>177</v>
      </c>
      <c r="BK35" s="179" t="s">
        <v>840</v>
      </c>
      <c r="BL35" s="140" t="s">
        <v>841</v>
      </c>
      <c r="BM35" s="1067" t="s">
        <v>842</v>
      </c>
      <c r="BN35" s="170">
        <v>45000</v>
      </c>
      <c r="BO35" s="1043">
        <v>380740277</v>
      </c>
      <c r="BP35" s="1043">
        <v>365830250</v>
      </c>
      <c r="BQ35" s="1063">
        <f>BP35/BO35</f>
        <v>0.96083937555153909</v>
      </c>
      <c r="BR35" s="80"/>
      <c r="BS35" s="78" t="s">
        <v>832</v>
      </c>
      <c r="BT35" s="78" t="s">
        <v>832</v>
      </c>
      <c r="BU35" s="1149" t="s">
        <v>843</v>
      </c>
      <c r="BV35" s="246" t="s">
        <v>844</v>
      </c>
      <c r="BW35" s="1656" t="s">
        <v>845</v>
      </c>
      <c r="BX35" s="1283" t="s">
        <v>846</v>
      </c>
    </row>
    <row r="36" spans="1:76" ht="30" customHeight="1">
      <c r="A36" s="1476"/>
      <c r="B36" s="1352"/>
      <c r="C36" s="1352"/>
      <c r="D36" s="1352"/>
      <c r="E36" s="1352"/>
      <c r="F36" s="1501"/>
      <c r="G36" s="1352"/>
      <c r="H36" s="1476"/>
      <c r="I36" s="1476"/>
      <c r="J36" s="1216"/>
      <c r="K36" s="1216"/>
      <c r="L36" s="1216"/>
      <c r="M36" s="1216"/>
      <c r="N36" s="1233"/>
      <c r="O36" s="1233"/>
      <c r="P36" s="1233"/>
      <c r="Q36" s="1233"/>
      <c r="R36" s="1270"/>
      <c r="S36" s="1250"/>
      <c r="T36" s="1250"/>
      <c r="U36" s="1068"/>
      <c r="V36" s="1242"/>
      <c r="W36" s="1242"/>
      <c r="X36" s="1366"/>
      <c r="Y36" s="1453"/>
      <c r="Z36" s="1481"/>
      <c r="AA36" s="1481"/>
      <c r="AB36" s="1167"/>
      <c r="AC36" s="1497"/>
      <c r="AD36" s="1494"/>
      <c r="AE36" s="1624"/>
      <c r="AF36" s="1239"/>
      <c r="AG36" s="1190"/>
      <c r="AH36" s="1193"/>
      <c r="AI36" s="1068"/>
      <c r="AJ36" s="1196"/>
      <c r="AK36" s="1068"/>
      <c r="AL36" s="78" t="s">
        <v>847</v>
      </c>
      <c r="AM36" s="78" t="s">
        <v>848</v>
      </c>
      <c r="AN36" s="203">
        <v>2</v>
      </c>
      <c r="AO36" s="77">
        <v>0</v>
      </c>
      <c r="AP36" s="77">
        <v>1</v>
      </c>
      <c r="AQ36" s="278">
        <v>0</v>
      </c>
      <c r="AR36" s="278">
        <v>1</v>
      </c>
      <c r="AS36" s="615">
        <f>(AO36+AP36+AQ36+AR36)/AN36</f>
        <v>1</v>
      </c>
      <c r="AT36" s="1078"/>
      <c r="AU36" s="1078"/>
      <c r="AV36" s="1081"/>
      <c r="AW36" s="204">
        <v>3.4364261168384883E-2</v>
      </c>
      <c r="AX36" s="174">
        <v>44986</v>
      </c>
      <c r="AY36" s="170">
        <v>45291</v>
      </c>
      <c r="AZ36" s="77">
        <f t="shared" ref="AZ36:AZ50" si="3">+AY36-AX36</f>
        <v>305</v>
      </c>
      <c r="BA36" s="1250"/>
      <c r="BB36" s="1250"/>
      <c r="BC36" s="1476"/>
      <c r="BD36" s="1501"/>
      <c r="BE36" s="1250"/>
      <c r="BF36" s="1180"/>
      <c r="BG36" s="1250"/>
      <c r="BH36" s="1068"/>
      <c r="BI36" s="1177"/>
      <c r="BJ36" s="80" t="s">
        <v>177</v>
      </c>
      <c r="BK36" s="179" t="s">
        <v>840</v>
      </c>
      <c r="BL36" s="140" t="s">
        <v>841</v>
      </c>
      <c r="BM36" s="1068"/>
      <c r="BN36" s="170">
        <v>45000</v>
      </c>
      <c r="BO36" s="1044"/>
      <c r="BP36" s="1044"/>
      <c r="BQ36" s="1064"/>
      <c r="BR36" s="80"/>
      <c r="BS36" s="76" t="s">
        <v>303</v>
      </c>
      <c r="BT36" s="76" t="s">
        <v>303</v>
      </c>
      <c r="BU36" s="1619"/>
      <c r="BV36" s="247" t="s">
        <v>849</v>
      </c>
      <c r="BW36" s="1657"/>
      <c r="BX36" s="1283"/>
    </row>
    <row r="37" spans="1:76" ht="45" customHeight="1">
      <c r="A37" s="1476"/>
      <c r="B37" s="1352"/>
      <c r="C37" s="1352"/>
      <c r="D37" s="1352"/>
      <c r="E37" s="1352"/>
      <c r="F37" s="1501"/>
      <c r="G37" s="1352"/>
      <c r="H37" s="1476"/>
      <c r="I37" s="1476"/>
      <c r="J37" s="1216"/>
      <c r="K37" s="1216"/>
      <c r="L37" s="1216"/>
      <c r="M37" s="1216"/>
      <c r="N37" s="1233"/>
      <c r="O37" s="1233"/>
      <c r="P37" s="1233"/>
      <c r="Q37" s="1233"/>
      <c r="R37" s="1270"/>
      <c r="S37" s="1250"/>
      <c r="T37" s="1250"/>
      <c r="U37" s="1068"/>
      <c r="V37" s="1242"/>
      <c r="W37" s="1242"/>
      <c r="X37" s="1366"/>
      <c r="Y37" s="1453"/>
      <c r="Z37" s="1481"/>
      <c r="AA37" s="1481"/>
      <c r="AB37" s="1167"/>
      <c r="AC37" s="1497"/>
      <c r="AD37" s="1494"/>
      <c r="AE37" s="1624"/>
      <c r="AF37" s="1239"/>
      <c r="AG37" s="1190"/>
      <c r="AH37" s="1193"/>
      <c r="AI37" s="1068"/>
      <c r="AJ37" s="1196"/>
      <c r="AK37" s="1068"/>
      <c r="AL37" s="78" t="s">
        <v>850</v>
      </c>
      <c r="AM37" s="78" t="s">
        <v>851</v>
      </c>
      <c r="AN37" s="203">
        <v>1</v>
      </c>
      <c r="AO37" s="77">
        <v>0</v>
      </c>
      <c r="AP37" s="77">
        <v>0</v>
      </c>
      <c r="AQ37" s="278">
        <v>0</v>
      </c>
      <c r="AR37" s="278">
        <v>1</v>
      </c>
      <c r="AS37" s="615">
        <f>(AO37+AP37+AQ37+AR37)/AN37</f>
        <v>1</v>
      </c>
      <c r="AT37" s="1078"/>
      <c r="AU37" s="1078"/>
      <c r="AV37" s="1081"/>
      <c r="AW37" s="204">
        <v>2.2909507445589918E-2</v>
      </c>
      <c r="AX37" s="174">
        <v>44986</v>
      </c>
      <c r="AY37" s="170">
        <v>45291</v>
      </c>
      <c r="AZ37" s="77">
        <f t="shared" si="3"/>
        <v>305</v>
      </c>
      <c r="BA37" s="1250"/>
      <c r="BB37" s="1250"/>
      <c r="BC37" s="1476"/>
      <c r="BD37" s="1501"/>
      <c r="BE37" s="1250"/>
      <c r="BF37" s="1180"/>
      <c r="BG37" s="1250"/>
      <c r="BH37" s="1068"/>
      <c r="BI37" s="1177"/>
      <c r="BJ37" s="80" t="s">
        <v>177</v>
      </c>
      <c r="BK37" s="179" t="s">
        <v>840</v>
      </c>
      <c r="BL37" s="140" t="s">
        <v>841</v>
      </c>
      <c r="BM37" s="1068"/>
      <c r="BN37" s="170">
        <v>45000</v>
      </c>
      <c r="BO37" s="1044"/>
      <c r="BP37" s="1044"/>
      <c r="BQ37" s="1064"/>
      <c r="BR37" s="80"/>
      <c r="BS37" s="76" t="s">
        <v>303</v>
      </c>
      <c r="BT37" s="76" t="s">
        <v>303</v>
      </c>
      <c r="BU37" s="1619"/>
      <c r="BV37" s="247"/>
      <c r="BW37" s="1657"/>
      <c r="BX37" s="1283"/>
    </row>
    <row r="38" spans="1:76" ht="30" customHeight="1">
      <c r="A38" s="1476"/>
      <c r="B38" s="1352"/>
      <c r="C38" s="1352"/>
      <c r="D38" s="1352"/>
      <c r="E38" s="1352"/>
      <c r="F38" s="1501"/>
      <c r="G38" s="1352"/>
      <c r="H38" s="1476"/>
      <c r="I38" s="1476"/>
      <c r="J38" s="1216"/>
      <c r="K38" s="1216"/>
      <c r="L38" s="1216"/>
      <c r="M38" s="1216"/>
      <c r="N38" s="1233"/>
      <c r="O38" s="1233"/>
      <c r="P38" s="1233"/>
      <c r="Q38" s="1233"/>
      <c r="R38" s="1270"/>
      <c r="S38" s="1250"/>
      <c r="T38" s="1250"/>
      <c r="U38" s="1068"/>
      <c r="V38" s="1242"/>
      <c r="W38" s="1242"/>
      <c r="X38" s="1366"/>
      <c r="Y38" s="1453"/>
      <c r="Z38" s="1481"/>
      <c r="AA38" s="1481"/>
      <c r="AB38" s="1167"/>
      <c r="AC38" s="1497"/>
      <c r="AD38" s="1494"/>
      <c r="AE38" s="1624"/>
      <c r="AF38" s="1239"/>
      <c r="AG38" s="1190"/>
      <c r="AH38" s="1193"/>
      <c r="AI38" s="1068"/>
      <c r="AJ38" s="1196"/>
      <c r="AK38" s="1068"/>
      <c r="AL38" s="78" t="s">
        <v>852</v>
      </c>
      <c r="AM38" s="78" t="s">
        <v>853</v>
      </c>
      <c r="AN38" s="203">
        <v>1</v>
      </c>
      <c r="AO38" s="77">
        <v>0</v>
      </c>
      <c r="AP38" s="77">
        <v>0</v>
      </c>
      <c r="AQ38" s="278">
        <v>0</v>
      </c>
      <c r="AR38" s="278">
        <v>1</v>
      </c>
      <c r="AS38" s="615">
        <f>(AO38+AP38+AQ38+AR38)/AN38</f>
        <v>1</v>
      </c>
      <c r="AT38" s="1078"/>
      <c r="AU38" s="1078"/>
      <c r="AV38" s="1081"/>
      <c r="AW38" s="204">
        <v>0.05</v>
      </c>
      <c r="AX38" s="174">
        <v>44986</v>
      </c>
      <c r="AY38" s="170">
        <v>45291</v>
      </c>
      <c r="AZ38" s="77">
        <f t="shared" si="3"/>
        <v>305</v>
      </c>
      <c r="BA38" s="1250"/>
      <c r="BB38" s="1250"/>
      <c r="BC38" s="1476"/>
      <c r="BD38" s="1501"/>
      <c r="BE38" s="1250"/>
      <c r="BF38" s="1180"/>
      <c r="BG38" s="1250"/>
      <c r="BH38" s="1068"/>
      <c r="BI38" s="1177"/>
      <c r="BJ38" s="80" t="s">
        <v>177</v>
      </c>
      <c r="BK38" s="179" t="s">
        <v>840</v>
      </c>
      <c r="BL38" s="140" t="s">
        <v>841</v>
      </c>
      <c r="BM38" s="1068"/>
      <c r="BN38" s="170">
        <v>45000</v>
      </c>
      <c r="BO38" s="1044"/>
      <c r="BP38" s="1044"/>
      <c r="BQ38" s="1064"/>
      <c r="BR38" s="80"/>
      <c r="BS38" s="76" t="s">
        <v>303</v>
      </c>
      <c r="BT38" s="76" t="s">
        <v>303</v>
      </c>
      <c r="BU38" s="1619"/>
      <c r="BV38" s="247"/>
      <c r="BW38" s="1657"/>
      <c r="BX38" s="1283"/>
    </row>
    <row r="39" spans="1:76" ht="30" customHeight="1">
      <c r="A39" s="1476"/>
      <c r="B39" s="1352"/>
      <c r="C39" s="1352"/>
      <c r="D39" s="1352"/>
      <c r="E39" s="1352"/>
      <c r="F39" s="1501"/>
      <c r="G39" s="1352"/>
      <c r="H39" s="1476"/>
      <c r="I39" s="1476"/>
      <c r="J39" s="1216"/>
      <c r="K39" s="1216"/>
      <c r="L39" s="1216"/>
      <c r="M39" s="1216"/>
      <c r="N39" s="1233"/>
      <c r="O39" s="1233"/>
      <c r="P39" s="1233"/>
      <c r="Q39" s="1233"/>
      <c r="R39" s="1270"/>
      <c r="S39" s="1250"/>
      <c r="T39" s="1250"/>
      <c r="U39" s="1068"/>
      <c r="V39" s="1242"/>
      <c r="W39" s="1242"/>
      <c r="X39" s="1366"/>
      <c r="Y39" s="1453"/>
      <c r="Z39" s="1481"/>
      <c r="AA39" s="1481"/>
      <c r="AB39" s="1167"/>
      <c r="AC39" s="1497"/>
      <c r="AD39" s="1494"/>
      <c r="AE39" s="1624"/>
      <c r="AF39" s="1239"/>
      <c r="AG39" s="1190"/>
      <c r="AH39" s="1193"/>
      <c r="AI39" s="1068"/>
      <c r="AJ39" s="1196"/>
      <c r="AK39" s="1068"/>
      <c r="AL39" s="78" t="s">
        <v>854</v>
      </c>
      <c r="AM39" s="78" t="s">
        <v>855</v>
      </c>
      <c r="AN39" s="203">
        <v>3</v>
      </c>
      <c r="AO39" s="77">
        <v>0</v>
      </c>
      <c r="AP39" s="77">
        <v>0</v>
      </c>
      <c r="AQ39" s="278">
        <v>0</v>
      </c>
      <c r="AR39" s="278">
        <v>7</v>
      </c>
      <c r="AS39" s="615">
        <v>1</v>
      </c>
      <c r="AT39" s="1078"/>
      <c r="AU39" s="1078"/>
      <c r="AV39" s="1081"/>
      <c r="AW39" s="204">
        <v>0.14089347079037801</v>
      </c>
      <c r="AX39" s="174">
        <v>44986</v>
      </c>
      <c r="AY39" s="170">
        <v>45291</v>
      </c>
      <c r="AZ39" s="77">
        <f t="shared" si="3"/>
        <v>305</v>
      </c>
      <c r="BA39" s="1250"/>
      <c r="BB39" s="1250"/>
      <c r="BC39" s="1476"/>
      <c r="BD39" s="1501"/>
      <c r="BE39" s="1250"/>
      <c r="BF39" s="1180"/>
      <c r="BG39" s="1250"/>
      <c r="BH39" s="1068"/>
      <c r="BI39" s="1177"/>
      <c r="BJ39" s="80" t="s">
        <v>177</v>
      </c>
      <c r="BK39" s="179" t="s">
        <v>840</v>
      </c>
      <c r="BL39" s="140" t="s">
        <v>841</v>
      </c>
      <c r="BM39" s="1068"/>
      <c r="BN39" s="170">
        <v>45000</v>
      </c>
      <c r="BO39" s="1044"/>
      <c r="BP39" s="1044"/>
      <c r="BQ39" s="1064"/>
      <c r="BR39" s="80"/>
      <c r="BS39" s="76" t="s">
        <v>303</v>
      </c>
      <c r="BT39" s="76" t="s">
        <v>303</v>
      </c>
      <c r="BU39" s="1619"/>
      <c r="BV39" s="247"/>
      <c r="BW39" s="1657"/>
      <c r="BX39" s="1283"/>
    </row>
    <row r="40" spans="1:76" ht="45" customHeight="1">
      <c r="A40" s="1476"/>
      <c r="B40" s="1352"/>
      <c r="C40" s="1352"/>
      <c r="D40" s="1352"/>
      <c r="E40" s="1352"/>
      <c r="F40" s="1501"/>
      <c r="G40" s="1352"/>
      <c r="H40" s="1476"/>
      <c r="I40" s="1476"/>
      <c r="J40" s="1216"/>
      <c r="K40" s="1216"/>
      <c r="L40" s="1216"/>
      <c r="M40" s="1216"/>
      <c r="N40" s="1234"/>
      <c r="O40" s="1234"/>
      <c r="P40" s="1234"/>
      <c r="Q40" s="1234"/>
      <c r="R40" s="1271"/>
      <c r="S40" s="1251"/>
      <c r="T40" s="1251"/>
      <c r="U40" s="1069"/>
      <c r="V40" s="1243"/>
      <c r="W40" s="1243"/>
      <c r="X40" s="1367"/>
      <c r="Y40" s="1454"/>
      <c r="Z40" s="1482"/>
      <c r="AA40" s="1482"/>
      <c r="AB40" s="1167"/>
      <c r="AC40" s="1497"/>
      <c r="AD40" s="1494"/>
      <c r="AE40" s="1624"/>
      <c r="AF40" s="1239"/>
      <c r="AG40" s="1190"/>
      <c r="AH40" s="1193"/>
      <c r="AI40" s="1069"/>
      <c r="AJ40" s="1197"/>
      <c r="AK40" s="1069"/>
      <c r="AL40" s="78" t="s">
        <v>856</v>
      </c>
      <c r="AM40" s="78" t="s">
        <v>857</v>
      </c>
      <c r="AN40" s="203">
        <v>2</v>
      </c>
      <c r="AO40" s="77">
        <v>0</v>
      </c>
      <c r="AP40" s="77">
        <v>0</v>
      </c>
      <c r="AQ40" s="278">
        <v>0</v>
      </c>
      <c r="AR40" s="278">
        <v>8</v>
      </c>
      <c r="AS40" s="615">
        <v>1</v>
      </c>
      <c r="AT40" s="1079"/>
      <c r="AU40" s="1079"/>
      <c r="AV40" s="1082"/>
      <c r="AW40" s="204">
        <v>0.73310423825887738</v>
      </c>
      <c r="AX40" s="174">
        <v>44986</v>
      </c>
      <c r="AY40" s="170">
        <v>45291</v>
      </c>
      <c r="AZ40" s="77">
        <f t="shared" si="3"/>
        <v>305</v>
      </c>
      <c r="BA40" s="1250"/>
      <c r="BB40" s="1250"/>
      <c r="BC40" s="1476"/>
      <c r="BD40" s="1501"/>
      <c r="BE40" s="1250"/>
      <c r="BF40" s="1181"/>
      <c r="BG40" s="1251"/>
      <c r="BH40" s="1069"/>
      <c r="BI40" s="1178"/>
      <c r="BJ40" s="80" t="s">
        <v>177</v>
      </c>
      <c r="BK40" s="179" t="s">
        <v>840</v>
      </c>
      <c r="BL40" s="140" t="s">
        <v>858</v>
      </c>
      <c r="BM40" s="1068"/>
      <c r="BN40" s="170">
        <v>45000</v>
      </c>
      <c r="BO40" s="1045"/>
      <c r="BP40" s="1045"/>
      <c r="BQ40" s="1065"/>
      <c r="BR40" s="80"/>
      <c r="BS40" s="76" t="s">
        <v>303</v>
      </c>
      <c r="BT40" s="76" t="s">
        <v>303</v>
      </c>
      <c r="BU40" s="1185"/>
      <c r="BV40" s="247"/>
      <c r="BW40" s="1658"/>
      <c r="BX40" s="1283"/>
    </row>
    <row r="41" spans="1:76" ht="45" customHeight="1">
      <c r="A41" s="1476"/>
      <c r="B41" s="1352"/>
      <c r="C41" s="1352"/>
      <c r="D41" s="1352"/>
      <c r="E41" s="1352"/>
      <c r="F41" s="1501"/>
      <c r="G41" s="1352"/>
      <c r="H41" s="1476"/>
      <c r="I41" s="1476"/>
      <c r="J41" s="1216"/>
      <c r="K41" s="1216"/>
      <c r="L41" s="1216"/>
      <c r="M41" s="1216"/>
      <c r="N41" s="1566" t="s">
        <v>859</v>
      </c>
      <c r="O41" s="1567"/>
      <c r="P41" s="1567"/>
      <c r="Q41" s="1567"/>
      <c r="R41" s="1567"/>
      <c r="S41" s="1567"/>
      <c r="T41" s="1567"/>
      <c r="U41" s="1567"/>
      <c r="V41" s="1567"/>
      <c r="W41" s="1567"/>
      <c r="X41" s="1567"/>
      <c r="Y41" s="1567"/>
      <c r="Z41" s="1567"/>
      <c r="AA41" s="1567"/>
      <c r="AB41" s="1568"/>
      <c r="AC41" s="696">
        <f>AC35</f>
        <v>1</v>
      </c>
      <c r="AD41" s="696">
        <f>AD35</f>
        <v>1</v>
      </c>
      <c r="AE41" s="1624"/>
      <c r="AF41" s="1239"/>
      <c r="AG41" s="1190"/>
      <c r="AH41" s="1193"/>
      <c r="AI41" s="1569" t="s">
        <v>860</v>
      </c>
      <c r="AJ41" s="1095"/>
      <c r="AK41" s="1095"/>
      <c r="AL41" s="1095"/>
      <c r="AM41" s="1095"/>
      <c r="AN41" s="1095"/>
      <c r="AO41" s="1095"/>
      <c r="AP41" s="1095"/>
      <c r="AQ41" s="1095"/>
      <c r="AR41" s="1096"/>
      <c r="AS41" s="683">
        <f>AVERAGE(AS35:AS40)</f>
        <v>1</v>
      </c>
      <c r="AT41" s="278"/>
      <c r="AU41" s="278"/>
      <c r="AV41" s="278"/>
      <c r="AW41" s="204"/>
      <c r="AX41" s="174"/>
      <c r="AY41" s="170"/>
      <c r="AZ41" s="77"/>
      <c r="BA41" s="1250"/>
      <c r="BB41" s="1250"/>
      <c r="BC41" s="1476"/>
      <c r="BD41" s="1501"/>
      <c r="BE41" s="1250"/>
      <c r="BF41" s="466"/>
      <c r="BG41" s="488"/>
      <c r="BH41" s="458"/>
      <c r="BI41" s="465"/>
      <c r="BJ41" s="80"/>
      <c r="BK41" s="179"/>
      <c r="BL41" s="140"/>
      <c r="BM41" s="1068"/>
      <c r="BN41" s="170"/>
      <c r="BO41" s="170"/>
      <c r="BP41" s="170"/>
      <c r="BQ41" s="170"/>
      <c r="BR41" s="80"/>
      <c r="BS41" s="76"/>
      <c r="BT41" s="76"/>
      <c r="BU41" s="469"/>
      <c r="BV41" s="247"/>
      <c r="BW41" s="570"/>
      <c r="BX41" s="489"/>
    </row>
    <row r="42" spans="1:76" ht="390">
      <c r="A42" s="1476"/>
      <c r="B42" s="1352"/>
      <c r="C42" s="1352"/>
      <c r="D42" s="1352"/>
      <c r="E42" s="1352"/>
      <c r="F42" s="1501"/>
      <c r="G42" s="1352"/>
      <c r="H42" s="1476"/>
      <c r="I42" s="1476"/>
      <c r="J42" s="1216"/>
      <c r="K42" s="1216"/>
      <c r="L42" s="1216"/>
      <c r="M42" s="1216"/>
      <c r="N42" s="75" t="s">
        <v>861</v>
      </c>
      <c r="O42" s="75" t="s">
        <v>862</v>
      </c>
      <c r="P42" s="75" t="s">
        <v>767</v>
      </c>
      <c r="Q42" s="81" t="s">
        <v>863</v>
      </c>
      <c r="R42" s="708" t="s">
        <v>864</v>
      </c>
      <c r="S42" s="76"/>
      <c r="T42" s="76" t="s">
        <v>565</v>
      </c>
      <c r="U42" s="78" t="s">
        <v>865</v>
      </c>
      <c r="V42" s="75">
        <v>18</v>
      </c>
      <c r="W42" s="75">
        <v>18</v>
      </c>
      <c r="X42" s="141">
        <v>20</v>
      </c>
      <c r="Y42" s="141">
        <v>18</v>
      </c>
      <c r="Z42" s="244">
        <v>6</v>
      </c>
      <c r="AA42" s="274">
        <v>0</v>
      </c>
      <c r="AB42" s="244">
        <v>0</v>
      </c>
      <c r="AC42" s="620">
        <v>1</v>
      </c>
      <c r="AD42" s="619">
        <v>1</v>
      </c>
      <c r="AE42" s="1624"/>
      <c r="AF42" s="1239"/>
      <c r="AG42" s="1190"/>
      <c r="AH42" s="1193"/>
      <c r="AI42" s="78" t="s">
        <v>866</v>
      </c>
      <c r="AJ42" s="79">
        <v>2021130010204</v>
      </c>
      <c r="AK42" s="78" t="s">
        <v>866</v>
      </c>
      <c r="AL42" s="129" t="s">
        <v>867</v>
      </c>
      <c r="AM42" s="76" t="s">
        <v>868</v>
      </c>
      <c r="AN42" s="76">
        <v>2</v>
      </c>
      <c r="AO42" s="208">
        <v>0</v>
      </c>
      <c r="AP42" s="77">
        <v>0</v>
      </c>
      <c r="AQ42" s="77">
        <v>0</v>
      </c>
      <c r="AR42" s="77">
        <v>2</v>
      </c>
      <c r="AS42" s="615">
        <f>(AO42+AP42+AQ42+AR42)/AN42</f>
        <v>1</v>
      </c>
      <c r="AT42" s="609">
        <v>238000000</v>
      </c>
      <c r="AU42" s="609">
        <v>238000000</v>
      </c>
      <c r="AV42" s="612">
        <f>AU42/AT42</f>
        <v>1</v>
      </c>
      <c r="AW42" s="142">
        <v>1</v>
      </c>
      <c r="AX42" s="174">
        <v>44986</v>
      </c>
      <c r="AY42" s="170">
        <v>45291</v>
      </c>
      <c r="AZ42" s="77">
        <f>+AY42-AX42</f>
        <v>305</v>
      </c>
      <c r="BA42" s="1250"/>
      <c r="BB42" s="1250"/>
      <c r="BC42" s="1476"/>
      <c r="BD42" s="1501"/>
      <c r="BE42" s="1250"/>
      <c r="BF42" s="143">
        <v>238000000</v>
      </c>
      <c r="BG42" s="80" t="s">
        <v>838</v>
      </c>
      <c r="BH42" s="140" t="s">
        <v>866</v>
      </c>
      <c r="BI42" s="144" t="s">
        <v>869</v>
      </c>
      <c r="BJ42" s="80" t="s">
        <v>177</v>
      </c>
      <c r="BK42" s="179" t="s">
        <v>840</v>
      </c>
      <c r="BL42" s="140" t="s">
        <v>858</v>
      </c>
      <c r="BM42" s="1068"/>
      <c r="BN42" s="170">
        <v>45000</v>
      </c>
      <c r="BO42" s="608">
        <v>873000000</v>
      </c>
      <c r="BP42" s="608">
        <v>777000000</v>
      </c>
      <c r="BQ42" s="611">
        <f>BP42/BO42</f>
        <v>0.89003436426116833</v>
      </c>
      <c r="BR42" s="80"/>
      <c r="BS42" s="76" t="s">
        <v>303</v>
      </c>
      <c r="BT42" s="76" t="s">
        <v>303</v>
      </c>
      <c r="BU42" s="220" t="s">
        <v>870</v>
      </c>
      <c r="BV42" s="246" t="s">
        <v>871</v>
      </c>
      <c r="BW42" s="287" t="s">
        <v>872</v>
      </c>
      <c r="BX42" s="377" t="s">
        <v>873</v>
      </c>
    </row>
    <row r="43" spans="1:76" ht="30" customHeight="1">
      <c r="A43" s="1476"/>
      <c r="B43" s="1352"/>
      <c r="C43" s="1352"/>
      <c r="D43" s="1352"/>
      <c r="E43" s="1352"/>
      <c r="F43" s="1501"/>
      <c r="G43" s="1352"/>
      <c r="H43" s="1476"/>
      <c r="I43" s="1476"/>
      <c r="J43" s="1216"/>
      <c r="K43" s="1216"/>
      <c r="L43" s="1216"/>
      <c r="M43" s="1216"/>
      <c r="N43" s="1566" t="s">
        <v>874</v>
      </c>
      <c r="O43" s="1567"/>
      <c r="P43" s="1567"/>
      <c r="Q43" s="1567"/>
      <c r="R43" s="1567"/>
      <c r="S43" s="1567"/>
      <c r="T43" s="1567"/>
      <c r="U43" s="1567"/>
      <c r="V43" s="1567"/>
      <c r="W43" s="1567"/>
      <c r="X43" s="1567"/>
      <c r="Y43" s="1567"/>
      <c r="Z43" s="1567"/>
      <c r="AA43" s="1567"/>
      <c r="AB43" s="1568"/>
      <c r="AC43" s="684">
        <f>AC42</f>
        <v>1</v>
      </c>
      <c r="AD43" s="684">
        <f>AD42</f>
        <v>1</v>
      </c>
      <c r="AE43" s="1624"/>
      <c r="AF43" s="1239"/>
      <c r="AG43" s="1190"/>
      <c r="AH43" s="1193"/>
      <c r="AI43" s="1086" t="s">
        <v>875</v>
      </c>
      <c r="AJ43" s="1087"/>
      <c r="AK43" s="1087"/>
      <c r="AL43" s="1087"/>
      <c r="AM43" s="1087"/>
      <c r="AN43" s="1087"/>
      <c r="AO43" s="1087"/>
      <c r="AP43" s="1087"/>
      <c r="AQ43" s="1087"/>
      <c r="AR43" s="1088"/>
      <c r="AS43" s="683">
        <f>AS42</f>
        <v>1</v>
      </c>
      <c r="AT43" s="278"/>
      <c r="AU43" s="278"/>
      <c r="AV43" s="278"/>
      <c r="AW43" s="205"/>
      <c r="AX43" s="174"/>
      <c r="AY43" s="170"/>
      <c r="AZ43" s="77"/>
      <c r="BA43" s="1250"/>
      <c r="BB43" s="1250"/>
      <c r="BC43" s="1476"/>
      <c r="BD43" s="1501"/>
      <c r="BE43" s="1250"/>
      <c r="BF43" s="634"/>
      <c r="BG43" s="635"/>
      <c r="BH43" s="636"/>
      <c r="BI43" s="549"/>
      <c r="BJ43" s="80"/>
      <c r="BK43" s="179"/>
      <c r="BL43" s="140"/>
      <c r="BM43" s="1068"/>
      <c r="BN43" s="170"/>
      <c r="BO43" s="170"/>
      <c r="BP43" s="170"/>
      <c r="BQ43" s="170"/>
      <c r="BR43" s="80"/>
      <c r="BS43" s="76"/>
      <c r="BT43" s="76"/>
      <c r="BU43" s="637"/>
      <c r="BV43" s="246"/>
      <c r="BW43" s="569"/>
      <c r="BX43" s="638"/>
    </row>
    <row r="44" spans="1:76" ht="60">
      <c r="A44" s="1476"/>
      <c r="B44" s="1352"/>
      <c r="C44" s="1352"/>
      <c r="D44" s="1352"/>
      <c r="E44" s="1352"/>
      <c r="F44" s="1501"/>
      <c r="G44" s="1352"/>
      <c r="H44" s="1476"/>
      <c r="I44" s="1476"/>
      <c r="J44" s="1216"/>
      <c r="K44" s="1216"/>
      <c r="L44" s="1216"/>
      <c r="M44" s="1216"/>
      <c r="N44" s="1352" t="s">
        <v>876</v>
      </c>
      <c r="O44" s="1232" t="s">
        <v>877</v>
      </c>
      <c r="P44" s="1232" t="s">
        <v>767</v>
      </c>
      <c r="Q44" s="1261">
        <v>0</v>
      </c>
      <c r="R44" s="1269" t="s">
        <v>878</v>
      </c>
      <c r="S44" s="1249"/>
      <c r="T44" s="1249" t="s">
        <v>565</v>
      </c>
      <c r="U44" s="1067" t="s">
        <v>865</v>
      </c>
      <c r="V44" s="1232">
        <v>4</v>
      </c>
      <c r="W44" s="1232">
        <v>4</v>
      </c>
      <c r="X44" s="1365">
        <v>3</v>
      </c>
      <c r="Y44" s="1365">
        <v>2</v>
      </c>
      <c r="Z44" s="1480">
        <v>2</v>
      </c>
      <c r="AA44" s="1480">
        <v>0</v>
      </c>
      <c r="AB44" s="1167">
        <v>3</v>
      </c>
      <c r="AC44" s="1496">
        <v>1</v>
      </c>
      <c r="AD44" s="1493">
        <v>1</v>
      </c>
      <c r="AE44" s="1624"/>
      <c r="AF44" s="1239"/>
      <c r="AG44" s="1190"/>
      <c r="AH44" s="1193"/>
      <c r="AI44" s="1455" t="s">
        <v>879</v>
      </c>
      <c r="AJ44" s="1500">
        <v>2021130010203</v>
      </c>
      <c r="AK44" s="1455" t="s">
        <v>879</v>
      </c>
      <c r="AL44" s="140" t="s">
        <v>880</v>
      </c>
      <c r="AM44" s="76" t="s">
        <v>881</v>
      </c>
      <c r="AN44" s="203">
        <v>1</v>
      </c>
      <c r="AO44" s="77">
        <v>0</v>
      </c>
      <c r="AP44" s="77">
        <v>0</v>
      </c>
      <c r="AQ44" s="278">
        <v>0</v>
      </c>
      <c r="AR44" s="278">
        <v>1</v>
      </c>
      <c r="AS44" s="615">
        <f t="shared" ref="AS44:AS49" si="4">(AO44+AP44+AQ44+AR44)/AN44</f>
        <v>1</v>
      </c>
      <c r="AT44" s="1046">
        <v>339000000</v>
      </c>
      <c r="AU44" s="1046">
        <v>0</v>
      </c>
      <c r="AV44" s="1484">
        <f>AU44/AT44</f>
        <v>0</v>
      </c>
      <c r="AW44" s="205">
        <v>0.35</v>
      </c>
      <c r="AX44" s="174">
        <v>44986</v>
      </c>
      <c r="AY44" s="170">
        <v>45291</v>
      </c>
      <c r="AZ44" s="77">
        <f t="shared" si="3"/>
        <v>305</v>
      </c>
      <c r="BA44" s="1250"/>
      <c r="BB44" s="1250"/>
      <c r="BC44" s="1476"/>
      <c r="BD44" s="1501"/>
      <c r="BE44" s="1250"/>
      <c r="BF44" s="1557">
        <v>339000000</v>
      </c>
      <c r="BG44" s="1067" t="s">
        <v>838</v>
      </c>
      <c r="BH44" s="1067" t="s">
        <v>879</v>
      </c>
      <c r="BI44" s="1554" t="s">
        <v>882</v>
      </c>
      <c r="BJ44" s="80" t="s">
        <v>177</v>
      </c>
      <c r="BK44" s="179" t="s">
        <v>840</v>
      </c>
      <c r="BL44" s="140" t="s">
        <v>841</v>
      </c>
      <c r="BM44" s="1068"/>
      <c r="BN44" s="170">
        <v>45000</v>
      </c>
      <c r="BO44" s="1053">
        <v>339000000</v>
      </c>
      <c r="BP44" s="1053">
        <v>0</v>
      </c>
      <c r="BQ44" s="1066">
        <f>BP44/BO44</f>
        <v>0</v>
      </c>
      <c r="BR44" s="80"/>
      <c r="BS44" s="76" t="s">
        <v>303</v>
      </c>
      <c r="BT44" s="76" t="s">
        <v>303</v>
      </c>
      <c r="BU44" s="1149" t="s">
        <v>883</v>
      </c>
      <c r="BV44" s="248" t="s">
        <v>884</v>
      </c>
      <c r="BW44" s="1659" t="s">
        <v>885</v>
      </c>
      <c r="BX44" s="1186" t="s">
        <v>886</v>
      </c>
    </row>
    <row r="45" spans="1:76" ht="45">
      <c r="A45" s="1476"/>
      <c r="B45" s="1352"/>
      <c r="C45" s="1352"/>
      <c r="D45" s="1352"/>
      <c r="E45" s="1352"/>
      <c r="F45" s="1501"/>
      <c r="G45" s="1352"/>
      <c r="H45" s="1476"/>
      <c r="I45" s="1476"/>
      <c r="J45" s="1216"/>
      <c r="K45" s="1216"/>
      <c r="L45" s="1216"/>
      <c r="M45" s="1216"/>
      <c r="N45" s="1352"/>
      <c r="O45" s="1233"/>
      <c r="P45" s="1233"/>
      <c r="Q45" s="1643"/>
      <c r="R45" s="1270"/>
      <c r="S45" s="1250"/>
      <c r="T45" s="1250"/>
      <c r="U45" s="1068"/>
      <c r="V45" s="1233"/>
      <c r="W45" s="1233"/>
      <c r="X45" s="1366"/>
      <c r="Y45" s="1366"/>
      <c r="Z45" s="1481"/>
      <c r="AA45" s="1481"/>
      <c r="AB45" s="1167"/>
      <c r="AC45" s="1497"/>
      <c r="AD45" s="1494"/>
      <c r="AE45" s="1624"/>
      <c r="AF45" s="1239"/>
      <c r="AG45" s="1190"/>
      <c r="AH45" s="1193"/>
      <c r="AI45" s="1455"/>
      <c r="AJ45" s="1500"/>
      <c r="AK45" s="1455"/>
      <c r="AL45" s="140" t="s">
        <v>887</v>
      </c>
      <c r="AM45" s="76" t="s">
        <v>881</v>
      </c>
      <c r="AN45" s="203">
        <v>1</v>
      </c>
      <c r="AO45" s="77">
        <v>0</v>
      </c>
      <c r="AP45" s="77">
        <v>0</v>
      </c>
      <c r="AQ45" s="278">
        <v>0</v>
      </c>
      <c r="AR45" s="278">
        <v>1</v>
      </c>
      <c r="AS45" s="615">
        <f t="shared" si="4"/>
        <v>1</v>
      </c>
      <c r="AT45" s="1046"/>
      <c r="AU45" s="1046"/>
      <c r="AV45" s="1484"/>
      <c r="AW45" s="205">
        <v>0.19</v>
      </c>
      <c r="AX45" s="174">
        <v>44986</v>
      </c>
      <c r="AY45" s="170">
        <v>45291</v>
      </c>
      <c r="AZ45" s="77">
        <f t="shared" si="3"/>
        <v>305</v>
      </c>
      <c r="BA45" s="1250"/>
      <c r="BB45" s="1250"/>
      <c r="BC45" s="1476"/>
      <c r="BD45" s="1501"/>
      <c r="BE45" s="1250"/>
      <c r="BF45" s="1558"/>
      <c r="BG45" s="1068"/>
      <c r="BH45" s="1068"/>
      <c r="BI45" s="1555"/>
      <c r="BJ45" s="80" t="s">
        <v>177</v>
      </c>
      <c r="BK45" s="179" t="s">
        <v>840</v>
      </c>
      <c r="BL45" s="140" t="s">
        <v>841</v>
      </c>
      <c r="BM45" s="1068"/>
      <c r="BN45" s="170">
        <v>45000</v>
      </c>
      <c r="BO45" s="1053"/>
      <c r="BP45" s="1053"/>
      <c r="BQ45" s="1066"/>
      <c r="BR45" s="80"/>
      <c r="BS45" s="76" t="s">
        <v>303</v>
      </c>
      <c r="BT45" s="76" t="s">
        <v>303</v>
      </c>
      <c r="BU45" s="1150"/>
      <c r="BV45" s="248" t="s">
        <v>884</v>
      </c>
      <c r="BW45" s="1660"/>
      <c r="BX45" s="1284"/>
    </row>
    <row r="46" spans="1:76" ht="30">
      <c r="A46" s="1476"/>
      <c r="B46" s="1352"/>
      <c r="C46" s="1352"/>
      <c r="D46" s="1352"/>
      <c r="E46" s="1352"/>
      <c r="F46" s="1501"/>
      <c r="G46" s="1352"/>
      <c r="H46" s="1476"/>
      <c r="I46" s="1476"/>
      <c r="J46" s="1216"/>
      <c r="K46" s="1216"/>
      <c r="L46" s="1216"/>
      <c r="M46" s="1216"/>
      <c r="N46" s="1352"/>
      <c r="O46" s="1234"/>
      <c r="P46" s="1234"/>
      <c r="Q46" s="1262"/>
      <c r="R46" s="1271"/>
      <c r="S46" s="1251"/>
      <c r="T46" s="1251"/>
      <c r="U46" s="1069"/>
      <c r="V46" s="1234"/>
      <c r="W46" s="1234"/>
      <c r="X46" s="1367"/>
      <c r="Y46" s="1367"/>
      <c r="Z46" s="1482"/>
      <c r="AA46" s="1482"/>
      <c r="AB46" s="1167"/>
      <c r="AC46" s="1497"/>
      <c r="AD46" s="1494"/>
      <c r="AE46" s="1624"/>
      <c r="AF46" s="1239"/>
      <c r="AG46" s="1190"/>
      <c r="AH46" s="1193"/>
      <c r="AI46" s="1455"/>
      <c r="AJ46" s="1500"/>
      <c r="AK46" s="1455"/>
      <c r="AL46" s="140" t="s">
        <v>888</v>
      </c>
      <c r="AM46" s="76" t="s">
        <v>881</v>
      </c>
      <c r="AN46" s="203">
        <v>1</v>
      </c>
      <c r="AO46" s="77">
        <v>0</v>
      </c>
      <c r="AP46" s="77">
        <v>0</v>
      </c>
      <c r="AQ46" s="278">
        <v>0</v>
      </c>
      <c r="AR46" s="278">
        <v>1</v>
      </c>
      <c r="AS46" s="615">
        <f t="shared" si="4"/>
        <v>1</v>
      </c>
      <c r="AT46" s="1046"/>
      <c r="AU46" s="1046"/>
      <c r="AV46" s="1484"/>
      <c r="AW46" s="205">
        <v>0.15</v>
      </c>
      <c r="AX46" s="174">
        <v>44986</v>
      </c>
      <c r="AY46" s="170">
        <v>45291</v>
      </c>
      <c r="AZ46" s="77">
        <f t="shared" si="3"/>
        <v>305</v>
      </c>
      <c r="BA46" s="1250"/>
      <c r="BB46" s="1250"/>
      <c r="BC46" s="1476"/>
      <c r="BD46" s="1501"/>
      <c r="BE46" s="1250"/>
      <c r="BF46" s="1558"/>
      <c r="BG46" s="1068"/>
      <c r="BH46" s="1068"/>
      <c r="BI46" s="1555"/>
      <c r="BJ46" s="80" t="s">
        <v>177</v>
      </c>
      <c r="BK46" s="179" t="s">
        <v>840</v>
      </c>
      <c r="BL46" s="140" t="s">
        <v>841</v>
      </c>
      <c r="BM46" s="1068"/>
      <c r="BN46" s="170">
        <v>45000</v>
      </c>
      <c r="BO46" s="1053"/>
      <c r="BP46" s="1053"/>
      <c r="BQ46" s="1066"/>
      <c r="BR46" s="80"/>
      <c r="BS46" s="76" t="s">
        <v>303</v>
      </c>
      <c r="BT46" s="76" t="s">
        <v>303</v>
      </c>
      <c r="BU46" s="1151"/>
      <c r="BV46" s="248" t="s">
        <v>884</v>
      </c>
      <c r="BW46" s="1661"/>
      <c r="BX46" s="1285"/>
    </row>
    <row r="47" spans="1:76" ht="150">
      <c r="A47" s="1476"/>
      <c r="B47" s="1352"/>
      <c r="C47" s="1352"/>
      <c r="D47" s="1352"/>
      <c r="E47" s="1352"/>
      <c r="F47" s="1501"/>
      <c r="G47" s="1352"/>
      <c r="H47" s="1476"/>
      <c r="I47" s="1476"/>
      <c r="J47" s="1216"/>
      <c r="K47" s="1216"/>
      <c r="L47" s="1216"/>
      <c r="M47" s="1216"/>
      <c r="N47" s="1352"/>
      <c r="O47" s="75" t="s">
        <v>889</v>
      </c>
      <c r="P47" s="75" t="s">
        <v>767</v>
      </c>
      <c r="Q47" s="81">
        <v>5</v>
      </c>
      <c r="R47" s="708" t="s">
        <v>890</v>
      </c>
      <c r="S47" s="76"/>
      <c r="T47" s="76" t="s">
        <v>565</v>
      </c>
      <c r="U47" s="78" t="s">
        <v>865</v>
      </c>
      <c r="V47" s="75">
        <v>5</v>
      </c>
      <c r="W47" s="75">
        <v>5</v>
      </c>
      <c r="X47" s="141">
        <v>4</v>
      </c>
      <c r="Y47" s="141">
        <v>5</v>
      </c>
      <c r="Z47" s="245">
        <v>0</v>
      </c>
      <c r="AA47" s="245">
        <v>0</v>
      </c>
      <c r="AB47" s="384">
        <v>0</v>
      </c>
      <c r="AC47" s="620">
        <f>(Y47+Z47+AA47+AB47)/W47</f>
        <v>1</v>
      </c>
      <c r="AD47" s="619">
        <v>1</v>
      </c>
      <c r="AE47" s="1624"/>
      <c r="AF47" s="1239"/>
      <c r="AG47" s="1190"/>
      <c r="AH47" s="1193"/>
      <c r="AI47" s="1455"/>
      <c r="AJ47" s="1500"/>
      <c r="AK47" s="1455"/>
      <c r="AL47" s="140" t="s">
        <v>891</v>
      </c>
      <c r="AM47" s="76" t="s">
        <v>892</v>
      </c>
      <c r="AN47" s="76">
        <v>1</v>
      </c>
      <c r="AO47" s="208">
        <v>0</v>
      </c>
      <c r="AP47" s="77">
        <v>0</v>
      </c>
      <c r="AQ47" s="77">
        <v>0</v>
      </c>
      <c r="AR47" s="77">
        <v>1</v>
      </c>
      <c r="AS47" s="615">
        <f t="shared" si="4"/>
        <v>1</v>
      </c>
      <c r="AT47" s="1046"/>
      <c r="AU47" s="1046"/>
      <c r="AV47" s="1484"/>
      <c r="AW47" s="142">
        <v>0.01</v>
      </c>
      <c r="AX47" s="174">
        <v>44986</v>
      </c>
      <c r="AY47" s="170">
        <v>45291</v>
      </c>
      <c r="AZ47" s="77">
        <f t="shared" si="3"/>
        <v>305</v>
      </c>
      <c r="BA47" s="1250"/>
      <c r="BB47" s="1250"/>
      <c r="BC47" s="1476"/>
      <c r="BD47" s="1501"/>
      <c r="BE47" s="1250"/>
      <c r="BF47" s="1558"/>
      <c r="BG47" s="1068"/>
      <c r="BH47" s="1068"/>
      <c r="BI47" s="1555"/>
      <c r="BJ47" s="80" t="s">
        <v>177</v>
      </c>
      <c r="BK47" s="179" t="s">
        <v>840</v>
      </c>
      <c r="BL47" s="140" t="s">
        <v>841</v>
      </c>
      <c r="BM47" s="1068"/>
      <c r="BN47" s="170">
        <v>45000</v>
      </c>
      <c r="BO47" s="1053"/>
      <c r="BP47" s="1053"/>
      <c r="BQ47" s="1066"/>
      <c r="BR47" s="80"/>
      <c r="BS47" s="76" t="s">
        <v>303</v>
      </c>
      <c r="BT47" s="76" t="s">
        <v>303</v>
      </c>
      <c r="BU47" s="225" t="s">
        <v>893</v>
      </c>
      <c r="BV47" s="247"/>
      <c r="BW47" s="219" t="s">
        <v>894</v>
      </c>
      <c r="BX47" s="280" t="s">
        <v>895</v>
      </c>
    </row>
    <row r="48" spans="1:76" ht="45" customHeight="1">
      <c r="A48" s="1476"/>
      <c r="B48" s="1352"/>
      <c r="C48" s="1352"/>
      <c r="D48" s="1352"/>
      <c r="E48" s="1352"/>
      <c r="F48" s="1501"/>
      <c r="G48" s="1352"/>
      <c r="H48" s="1476"/>
      <c r="I48" s="1476"/>
      <c r="J48" s="1216"/>
      <c r="K48" s="1216"/>
      <c r="L48" s="1216"/>
      <c r="M48" s="1216"/>
      <c r="N48" s="1352"/>
      <c r="O48" s="1232" t="s">
        <v>896</v>
      </c>
      <c r="P48" s="1232" t="s">
        <v>767</v>
      </c>
      <c r="Q48" s="1261">
        <v>3</v>
      </c>
      <c r="R48" s="1269" t="s">
        <v>897</v>
      </c>
      <c r="S48" s="1249"/>
      <c r="T48" s="1249" t="s">
        <v>565</v>
      </c>
      <c r="U48" s="1067" t="s">
        <v>865</v>
      </c>
      <c r="V48" s="1232">
        <v>3</v>
      </c>
      <c r="W48" s="1232">
        <v>3</v>
      </c>
      <c r="X48" s="1365">
        <v>3</v>
      </c>
      <c r="Y48" s="1478">
        <v>0</v>
      </c>
      <c r="Z48" s="1636">
        <v>1</v>
      </c>
      <c r="AA48" s="1636">
        <v>0</v>
      </c>
      <c r="AB48" s="1168">
        <v>3</v>
      </c>
      <c r="AC48" s="1496">
        <v>1</v>
      </c>
      <c r="AD48" s="1493">
        <v>1</v>
      </c>
      <c r="AE48" s="1624"/>
      <c r="AF48" s="1239"/>
      <c r="AG48" s="1190"/>
      <c r="AH48" s="1193"/>
      <c r="AI48" s="1455"/>
      <c r="AJ48" s="1500"/>
      <c r="AK48" s="1455"/>
      <c r="AL48" s="140" t="s">
        <v>898</v>
      </c>
      <c r="AM48" s="78" t="s">
        <v>899</v>
      </c>
      <c r="AN48" s="203">
        <v>1</v>
      </c>
      <c r="AO48" s="210">
        <v>0</v>
      </c>
      <c r="AP48" s="210">
        <v>0</v>
      </c>
      <c r="AQ48" s="279">
        <v>0</v>
      </c>
      <c r="AR48" s="279">
        <v>1</v>
      </c>
      <c r="AS48" s="615">
        <f t="shared" si="4"/>
        <v>1</v>
      </c>
      <c r="AT48" s="1046"/>
      <c r="AU48" s="1046"/>
      <c r="AV48" s="1484"/>
      <c r="AW48" s="205">
        <v>0.15</v>
      </c>
      <c r="AX48" s="174">
        <v>44986</v>
      </c>
      <c r="AY48" s="170">
        <v>45291</v>
      </c>
      <c r="AZ48" s="77">
        <f>+AY48-AX48</f>
        <v>305</v>
      </c>
      <c r="BA48" s="1250"/>
      <c r="BB48" s="1250"/>
      <c r="BC48" s="1476"/>
      <c r="BD48" s="1501"/>
      <c r="BE48" s="1250"/>
      <c r="BF48" s="1558"/>
      <c r="BG48" s="1068"/>
      <c r="BH48" s="1068"/>
      <c r="BI48" s="1555"/>
      <c r="BJ48" s="80" t="s">
        <v>177</v>
      </c>
      <c r="BK48" s="179" t="s">
        <v>840</v>
      </c>
      <c r="BL48" s="140" t="s">
        <v>841</v>
      </c>
      <c r="BM48" s="1068"/>
      <c r="BN48" s="170">
        <v>45000</v>
      </c>
      <c r="BO48" s="1053"/>
      <c r="BP48" s="1053"/>
      <c r="BQ48" s="1066"/>
      <c r="BR48" s="80"/>
      <c r="BS48" s="76" t="s">
        <v>303</v>
      </c>
      <c r="BT48" s="76" t="s">
        <v>303</v>
      </c>
      <c r="BU48" s="1620" t="s">
        <v>900</v>
      </c>
      <c r="BV48" s="239" t="s">
        <v>901</v>
      </c>
      <c r="BW48" s="219" t="s">
        <v>902</v>
      </c>
      <c r="BX48" s="377" t="s">
        <v>903</v>
      </c>
    </row>
    <row r="49" spans="1:76" ht="270">
      <c r="A49" s="1476"/>
      <c r="B49" s="1352"/>
      <c r="C49" s="1352"/>
      <c r="D49" s="1352"/>
      <c r="E49" s="1352"/>
      <c r="F49" s="1501"/>
      <c r="G49" s="1352"/>
      <c r="H49" s="1476"/>
      <c r="I49" s="1476"/>
      <c r="J49" s="1216"/>
      <c r="K49" s="1216"/>
      <c r="L49" s="1216"/>
      <c r="M49" s="1216"/>
      <c r="N49" s="1352"/>
      <c r="O49" s="1234"/>
      <c r="P49" s="1234"/>
      <c r="Q49" s="1262"/>
      <c r="R49" s="1271"/>
      <c r="S49" s="1251"/>
      <c r="T49" s="1251"/>
      <c r="U49" s="1069"/>
      <c r="V49" s="1234"/>
      <c r="W49" s="1234"/>
      <c r="X49" s="1367"/>
      <c r="Y49" s="1479"/>
      <c r="Z49" s="1637"/>
      <c r="AA49" s="1637"/>
      <c r="AB49" s="1169"/>
      <c r="AC49" s="1497"/>
      <c r="AD49" s="1494"/>
      <c r="AE49" s="1624"/>
      <c r="AF49" s="1239"/>
      <c r="AG49" s="1190"/>
      <c r="AH49" s="1193"/>
      <c r="AI49" s="1455"/>
      <c r="AJ49" s="1500"/>
      <c r="AK49" s="1455"/>
      <c r="AL49" s="140" t="s">
        <v>904</v>
      </c>
      <c r="AM49" s="78" t="s">
        <v>905</v>
      </c>
      <c r="AN49" s="203">
        <v>1</v>
      </c>
      <c r="AO49" s="210">
        <v>0</v>
      </c>
      <c r="AP49" s="210">
        <v>0</v>
      </c>
      <c r="AQ49" s="279">
        <v>0</v>
      </c>
      <c r="AR49" s="279">
        <v>1</v>
      </c>
      <c r="AS49" s="615">
        <f t="shared" si="4"/>
        <v>1</v>
      </c>
      <c r="AT49" s="1046"/>
      <c r="AU49" s="1046"/>
      <c r="AV49" s="1484"/>
      <c r="AW49" s="205">
        <v>0.09</v>
      </c>
      <c r="AX49" s="174">
        <v>44986</v>
      </c>
      <c r="AY49" s="170">
        <v>45291</v>
      </c>
      <c r="AZ49" s="77">
        <f t="shared" si="3"/>
        <v>305</v>
      </c>
      <c r="BA49" s="1250"/>
      <c r="BB49" s="1250"/>
      <c r="BC49" s="1476"/>
      <c r="BD49" s="1501"/>
      <c r="BE49" s="1250"/>
      <c r="BF49" s="1558"/>
      <c r="BG49" s="1068"/>
      <c r="BH49" s="1068"/>
      <c r="BI49" s="1555"/>
      <c r="BJ49" s="80" t="s">
        <v>177</v>
      </c>
      <c r="BK49" s="179" t="s">
        <v>840</v>
      </c>
      <c r="BL49" s="140" t="s">
        <v>841</v>
      </c>
      <c r="BM49" s="1068"/>
      <c r="BN49" s="170">
        <v>45000</v>
      </c>
      <c r="BO49" s="1053"/>
      <c r="BP49" s="1053"/>
      <c r="BQ49" s="1066"/>
      <c r="BR49" s="80"/>
      <c r="BS49" s="76" t="s">
        <v>303</v>
      </c>
      <c r="BT49" s="76" t="s">
        <v>303</v>
      </c>
      <c r="BU49" s="1621"/>
      <c r="BV49" s="239" t="s">
        <v>906</v>
      </c>
      <c r="BW49" s="219" t="s">
        <v>907</v>
      </c>
      <c r="BX49" s="377" t="s">
        <v>908</v>
      </c>
    </row>
    <row r="50" spans="1:76" ht="409.5">
      <c r="A50" s="1476"/>
      <c r="B50" s="1352"/>
      <c r="C50" s="1352"/>
      <c r="D50" s="1352"/>
      <c r="E50" s="1352"/>
      <c r="F50" s="1501"/>
      <c r="G50" s="1352"/>
      <c r="H50" s="1476"/>
      <c r="I50" s="1476"/>
      <c r="J50" s="1217"/>
      <c r="K50" s="1217"/>
      <c r="L50" s="1217"/>
      <c r="M50" s="1217"/>
      <c r="N50" s="1352"/>
      <c r="O50" s="75" t="s">
        <v>909</v>
      </c>
      <c r="P50" s="75" t="s">
        <v>767</v>
      </c>
      <c r="Q50" s="81">
        <v>250</v>
      </c>
      <c r="R50" s="708" t="s">
        <v>910</v>
      </c>
      <c r="S50" s="76"/>
      <c r="T50" s="76" t="s">
        <v>565</v>
      </c>
      <c r="U50" s="78" t="s">
        <v>911</v>
      </c>
      <c r="V50" s="75">
        <v>400</v>
      </c>
      <c r="W50" s="75">
        <v>250</v>
      </c>
      <c r="X50" s="141">
        <v>2335</v>
      </c>
      <c r="Y50" s="141">
        <v>112</v>
      </c>
      <c r="Z50" s="244">
        <v>829</v>
      </c>
      <c r="AA50" s="244">
        <v>478</v>
      </c>
      <c r="AB50" s="141">
        <v>908</v>
      </c>
      <c r="AC50" s="620">
        <v>1</v>
      </c>
      <c r="AD50" s="619">
        <v>1</v>
      </c>
      <c r="AE50" s="1625"/>
      <c r="AF50" s="1240"/>
      <c r="AG50" s="1191"/>
      <c r="AH50" s="1194"/>
      <c r="AI50" s="1455"/>
      <c r="AJ50" s="1500"/>
      <c r="AK50" s="1455"/>
      <c r="AL50" s="129" t="s">
        <v>912</v>
      </c>
      <c r="AM50" s="129" t="s">
        <v>913</v>
      </c>
      <c r="AN50" s="76">
        <v>4</v>
      </c>
      <c r="AO50" s="209">
        <v>0</v>
      </c>
      <c r="AP50" s="77">
        <v>0</v>
      </c>
      <c r="AQ50" s="77">
        <v>0</v>
      </c>
      <c r="AR50" s="77">
        <v>10</v>
      </c>
      <c r="AS50" s="615">
        <v>1</v>
      </c>
      <c r="AT50" s="1046"/>
      <c r="AU50" s="1046"/>
      <c r="AV50" s="1484"/>
      <c r="AW50" s="142">
        <v>0.06</v>
      </c>
      <c r="AX50" s="174">
        <v>44986</v>
      </c>
      <c r="AY50" s="170">
        <v>45291</v>
      </c>
      <c r="AZ50" s="77">
        <f t="shared" si="3"/>
        <v>305</v>
      </c>
      <c r="BA50" s="1251"/>
      <c r="BB50" s="1251"/>
      <c r="BC50" s="1476"/>
      <c r="BD50" s="1501"/>
      <c r="BE50" s="1251"/>
      <c r="BF50" s="1559"/>
      <c r="BG50" s="1069"/>
      <c r="BH50" s="1069"/>
      <c r="BI50" s="1556"/>
      <c r="BJ50" s="80" t="s">
        <v>177</v>
      </c>
      <c r="BK50" s="179" t="s">
        <v>840</v>
      </c>
      <c r="BL50" s="140" t="s">
        <v>841</v>
      </c>
      <c r="BM50" s="1069"/>
      <c r="BN50" s="170">
        <v>45000</v>
      </c>
      <c r="BO50" s="1053"/>
      <c r="BP50" s="1053"/>
      <c r="BQ50" s="1066"/>
      <c r="BR50" s="80"/>
      <c r="BS50" s="76" t="s">
        <v>303</v>
      </c>
      <c r="BT50" s="76" t="s">
        <v>303</v>
      </c>
      <c r="BU50" s="220" t="s">
        <v>914</v>
      </c>
      <c r="BV50" s="247"/>
      <c r="BW50" s="220" t="s">
        <v>915</v>
      </c>
      <c r="BX50" s="377" t="s">
        <v>916</v>
      </c>
    </row>
    <row r="51" spans="1:76" ht="45" customHeight="1">
      <c r="A51" s="76"/>
      <c r="B51" s="75"/>
      <c r="C51" s="75"/>
      <c r="D51" s="75"/>
      <c r="E51" s="75"/>
      <c r="F51" s="78"/>
      <c r="G51" s="75"/>
      <c r="H51" s="76"/>
      <c r="I51" s="76"/>
      <c r="J51" s="208"/>
      <c r="K51" s="208"/>
      <c r="L51" s="208"/>
      <c r="M51" s="208"/>
      <c r="N51" s="1566" t="s">
        <v>917</v>
      </c>
      <c r="O51" s="1567"/>
      <c r="P51" s="1567"/>
      <c r="Q51" s="1567"/>
      <c r="R51" s="1567"/>
      <c r="S51" s="1567"/>
      <c r="T51" s="1567"/>
      <c r="U51" s="1567"/>
      <c r="V51" s="1567"/>
      <c r="W51" s="1567"/>
      <c r="X51" s="1567"/>
      <c r="Y51" s="1567"/>
      <c r="Z51" s="1567"/>
      <c r="AA51" s="1567"/>
      <c r="AB51" s="1568"/>
      <c r="AC51" s="699">
        <f>AVERAGE(AC44:AC50)</f>
        <v>1</v>
      </c>
      <c r="AD51" s="699">
        <f>AVERAGE(AD44:AD50)</f>
        <v>1</v>
      </c>
      <c r="AE51" s="564"/>
      <c r="AF51" s="522"/>
      <c r="AG51" s="523"/>
      <c r="AH51" s="524"/>
      <c r="AI51" s="802" t="s">
        <v>918</v>
      </c>
      <c r="AJ51" s="803"/>
      <c r="AK51" s="803"/>
      <c r="AL51" s="803"/>
      <c r="AM51" s="803"/>
      <c r="AN51" s="803"/>
      <c r="AO51" s="803"/>
      <c r="AP51" s="803"/>
      <c r="AQ51" s="803"/>
      <c r="AR51" s="804"/>
      <c r="AS51" s="612">
        <f>AVERAGE(AS44:AS50)</f>
        <v>1</v>
      </c>
      <c r="AT51" s="77"/>
      <c r="AU51" s="77"/>
      <c r="AV51" s="77"/>
      <c r="AW51" s="142"/>
      <c r="AX51" s="174"/>
      <c r="AY51" s="170"/>
      <c r="AZ51" s="77"/>
      <c r="BA51" s="488"/>
      <c r="BB51" s="488"/>
      <c r="BC51" s="76"/>
      <c r="BD51" s="78"/>
      <c r="BE51" s="488"/>
      <c r="BF51" s="551"/>
      <c r="BG51" s="458"/>
      <c r="BH51" s="458"/>
      <c r="BI51" s="550"/>
      <c r="BJ51" s="80"/>
      <c r="BK51" s="179"/>
      <c r="BL51" s="140"/>
      <c r="BM51" s="458"/>
      <c r="BN51" s="170"/>
      <c r="BO51" s="170"/>
      <c r="BP51" s="170"/>
      <c r="BQ51" s="170"/>
      <c r="BR51" s="80"/>
      <c r="BS51" s="76"/>
      <c r="BT51" s="76"/>
      <c r="BU51" s="220"/>
      <c r="BV51" s="639"/>
      <c r="BW51" s="220"/>
      <c r="BX51" s="377"/>
    </row>
    <row r="52" spans="1:76" s="41" customFormat="1" ht="366.75" customHeight="1">
      <c r="A52" s="1315" t="s">
        <v>919</v>
      </c>
      <c r="B52" s="1315" t="s">
        <v>920</v>
      </c>
      <c r="C52" s="1315" t="s">
        <v>921</v>
      </c>
      <c r="D52" s="1315" t="s">
        <v>922</v>
      </c>
      <c r="E52" s="1584">
        <v>0.57699999999999996</v>
      </c>
      <c r="F52" s="1315" t="s">
        <v>923</v>
      </c>
      <c r="G52" s="1315" t="s">
        <v>924</v>
      </c>
      <c r="H52" s="1315" t="s">
        <v>558</v>
      </c>
      <c r="I52" s="1585">
        <v>0.749</v>
      </c>
      <c r="J52" s="1218">
        <v>0.749</v>
      </c>
      <c r="K52" s="1218">
        <v>0</v>
      </c>
      <c r="L52" s="1218">
        <v>0</v>
      </c>
      <c r="M52" s="1218">
        <v>0.83899999999999997</v>
      </c>
      <c r="N52" s="1201" t="s">
        <v>925</v>
      </c>
      <c r="O52" s="1315" t="s">
        <v>926</v>
      </c>
      <c r="P52" s="1272" t="s">
        <v>767</v>
      </c>
      <c r="Q52" s="1315" t="s">
        <v>927</v>
      </c>
      <c r="R52" s="1577" t="s">
        <v>923</v>
      </c>
      <c r="S52" s="1315"/>
      <c r="T52" s="1315" t="s">
        <v>565</v>
      </c>
      <c r="U52" s="1201"/>
      <c r="V52" s="1578">
        <v>7</v>
      </c>
      <c r="W52" s="1581">
        <v>3</v>
      </c>
      <c r="X52" s="1483">
        <v>4</v>
      </c>
      <c r="Y52" s="1170">
        <v>1</v>
      </c>
      <c r="Z52" s="1170">
        <v>1</v>
      </c>
      <c r="AA52" s="1170">
        <v>1</v>
      </c>
      <c r="AB52" s="1170">
        <v>0</v>
      </c>
      <c r="AC52" s="1292">
        <f>(Y52+Z52+AA52+AB52)/W52</f>
        <v>1</v>
      </c>
      <c r="AD52" s="1292">
        <f>(X52+Y52+Z52+AA52+AB52)/V52</f>
        <v>1</v>
      </c>
      <c r="AE52" s="1499" t="s">
        <v>567</v>
      </c>
      <c r="AF52" s="1597" t="s">
        <v>928</v>
      </c>
      <c r="AG52" s="1477" t="s">
        <v>929</v>
      </c>
      <c r="AH52" s="1489" t="s">
        <v>930</v>
      </c>
      <c r="AI52" s="1489" t="s">
        <v>931</v>
      </c>
      <c r="AJ52" s="1498">
        <v>2020130010277</v>
      </c>
      <c r="AK52" s="1489" t="s">
        <v>932</v>
      </c>
      <c r="AL52" s="45" t="s">
        <v>933</v>
      </c>
      <c r="AM52" s="46" t="s">
        <v>934</v>
      </c>
      <c r="AN52" s="42">
        <f>+(4*19)</f>
        <v>76</v>
      </c>
      <c r="AO52" s="42">
        <v>15</v>
      </c>
      <c r="AP52" s="42">
        <v>22</v>
      </c>
      <c r="AQ52" s="42">
        <v>17</v>
      </c>
      <c r="AR52" s="42">
        <v>20</v>
      </c>
      <c r="AS52" s="615">
        <f>(AO52+AP52+AQ52+AR52)/AN52</f>
        <v>0.97368421052631582</v>
      </c>
      <c r="AT52" s="1042">
        <v>400000000</v>
      </c>
      <c r="AU52" s="1042">
        <v>206450000</v>
      </c>
      <c r="AV52" s="1058">
        <f>AU52/AT52</f>
        <v>0.51612499999999994</v>
      </c>
      <c r="AW52" s="42" t="s">
        <v>935</v>
      </c>
      <c r="AX52" s="47">
        <v>44958</v>
      </c>
      <c r="AY52" s="47">
        <v>45291</v>
      </c>
      <c r="AZ52" s="43">
        <f>+AY52-AX52</f>
        <v>333</v>
      </c>
      <c r="BA52" s="42">
        <v>2200</v>
      </c>
      <c r="BB52" s="42">
        <v>2200</v>
      </c>
      <c r="BC52" s="1315" t="s">
        <v>936</v>
      </c>
      <c r="BD52" s="1315" t="s">
        <v>937</v>
      </c>
      <c r="BE52" s="1315" t="s">
        <v>938</v>
      </c>
      <c r="BF52" s="1475">
        <v>400000000</v>
      </c>
      <c r="BG52" s="1315" t="s">
        <v>939</v>
      </c>
      <c r="BH52" s="1315" t="s">
        <v>940</v>
      </c>
      <c r="BI52" s="1315" t="s">
        <v>941</v>
      </c>
      <c r="BJ52" s="42" t="s">
        <v>177</v>
      </c>
      <c r="BK52" s="45" t="s">
        <v>942</v>
      </c>
      <c r="BL52" s="42" t="s">
        <v>943</v>
      </c>
      <c r="BM52" s="42" t="s">
        <v>492</v>
      </c>
      <c r="BN52" s="47">
        <v>44946</v>
      </c>
      <c r="BO52" s="790">
        <v>1411000000</v>
      </c>
      <c r="BP52" s="790">
        <v>860602666</v>
      </c>
      <c r="BQ52" s="793">
        <f>BP52/BO52</f>
        <v>0.60992393054571226</v>
      </c>
      <c r="BR52" s="42" t="s">
        <v>303</v>
      </c>
      <c r="BS52" s="45" t="s">
        <v>944</v>
      </c>
      <c r="BT52" s="45" t="s">
        <v>945</v>
      </c>
      <c r="BU52" s="219" t="s">
        <v>946</v>
      </c>
      <c r="BV52" s="249" t="s">
        <v>947</v>
      </c>
      <c r="BW52" s="219" t="s">
        <v>948</v>
      </c>
      <c r="BX52" s="489" t="s">
        <v>949</v>
      </c>
    </row>
    <row r="53" spans="1:76" s="41" customFormat="1" ht="129" customHeight="1">
      <c r="A53" s="1315"/>
      <c r="B53" s="1315"/>
      <c r="C53" s="1315"/>
      <c r="D53" s="1315"/>
      <c r="E53" s="1584"/>
      <c r="F53" s="1315"/>
      <c r="G53" s="1315"/>
      <c r="H53" s="1315"/>
      <c r="I53" s="1585"/>
      <c r="J53" s="1219"/>
      <c r="K53" s="1219"/>
      <c r="L53" s="1219"/>
      <c r="M53" s="1219"/>
      <c r="N53" s="1202"/>
      <c r="O53" s="1315"/>
      <c r="P53" s="1272"/>
      <c r="Q53" s="1315"/>
      <c r="R53" s="1577"/>
      <c r="S53" s="1315"/>
      <c r="T53" s="1315"/>
      <c r="U53" s="1202"/>
      <c r="V53" s="1579"/>
      <c r="W53" s="1581"/>
      <c r="X53" s="1483"/>
      <c r="Y53" s="1171"/>
      <c r="Z53" s="1171"/>
      <c r="AA53" s="1171"/>
      <c r="AB53" s="1171"/>
      <c r="AC53" s="1293"/>
      <c r="AD53" s="1293"/>
      <c r="AE53" s="1499"/>
      <c r="AF53" s="1597"/>
      <c r="AG53" s="1477"/>
      <c r="AH53" s="1489"/>
      <c r="AI53" s="1489"/>
      <c r="AJ53" s="1498"/>
      <c r="AK53" s="1489"/>
      <c r="AL53" s="45" t="s">
        <v>950</v>
      </c>
      <c r="AM53" s="42" t="s">
        <v>951</v>
      </c>
      <c r="AN53" s="42">
        <v>12</v>
      </c>
      <c r="AO53" s="42">
        <v>12</v>
      </c>
      <c r="AP53" s="42">
        <v>0</v>
      </c>
      <c r="AQ53" s="42">
        <v>0</v>
      </c>
      <c r="AR53" s="42">
        <v>0</v>
      </c>
      <c r="AS53" s="615">
        <f>(AO53+AP53+AQ53+AR53)/AN53</f>
        <v>1</v>
      </c>
      <c r="AT53" s="1042"/>
      <c r="AU53" s="1042"/>
      <c r="AV53" s="1058"/>
      <c r="AW53" s="104">
        <v>1</v>
      </c>
      <c r="AX53" s="47">
        <v>44958</v>
      </c>
      <c r="AY53" s="47">
        <v>45291</v>
      </c>
      <c r="AZ53" s="43">
        <f t="shared" ref="AZ53:AZ69" si="5">+AY53-AX53</f>
        <v>333</v>
      </c>
      <c r="BA53" s="42">
        <v>2200</v>
      </c>
      <c r="BB53" s="42">
        <v>2200</v>
      </c>
      <c r="BC53" s="1315"/>
      <c r="BD53" s="1315"/>
      <c r="BE53" s="1315"/>
      <c r="BF53" s="1475"/>
      <c r="BG53" s="1315"/>
      <c r="BH53" s="1315"/>
      <c r="BI53" s="1315"/>
      <c r="BJ53" s="42" t="s">
        <v>177</v>
      </c>
      <c r="BK53" s="45" t="s">
        <v>942</v>
      </c>
      <c r="BL53" s="42" t="s">
        <v>943</v>
      </c>
      <c r="BM53" s="42" t="s">
        <v>492</v>
      </c>
      <c r="BN53" s="47">
        <v>44946</v>
      </c>
      <c r="BO53" s="791"/>
      <c r="BP53" s="791"/>
      <c r="BQ53" s="794"/>
      <c r="BR53" s="42" t="s">
        <v>303</v>
      </c>
      <c r="BS53" s="45" t="s">
        <v>952</v>
      </c>
      <c r="BT53" s="45" t="s">
        <v>953</v>
      </c>
      <c r="BU53" s="219" t="s">
        <v>954</v>
      </c>
      <c r="BV53" s="249" t="s">
        <v>954</v>
      </c>
      <c r="BW53" s="219" t="s">
        <v>954</v>
      </c>
      <c r="BX53" s="280" t="s">
        <v>955</v>
      </c>
    </row>
    <row r="54" spans="1:76" s="41" customFormat="1" ht="369" customHeight="1">
      <c r="A54" s="1315"/>
      <c r="B54" s="1315"/>
      <c r="C54" s="1315"/>
      <c r="D54" s="1315"/>
      <c r="E54" s="1584"/>
      <c r="F54" s="1315"/>
      <c r="G54" s="1315"/>
      <c r="H54" s="1315"/>
      <c r="I54" s="1585"/>
      <c r="J54" s="1219"/>
      <c r="K54" s="1219"/>
      <c r="L54" s="1219"/>
      <c r="M54" s="1219"/>
      <c r="N54" s="1202"/>
      <c r="O54" s="1315"/>
      <c r="P54" s="1272"/>
      <c r="Q54" s="1315"/>
      <c r="R54" s="1577"/>
      <c r="S54" s="1315"/>
      <c r="T54" s="1315"/>
      <c r="U54" s="1202"/>
      <c r="V54" s="1579"/>
      <c r="W54" s="1581"/>
      <c r="X54" s="1483"/>
      <c r="Y54" s="1171"/>
      <c r="Z54" s="1171"/>
      <c r="AA54" s="1171"/>
      <c r="AB54" s="1171"/>
      <c r="AC54" s="1293"/>
      <c r="AD54" s="1293"/>
      <c r="AE54" s="1499"/>
      <c r="AF54" s="1597"/>
      <c r="AG54" s="1477"/>
      <c r="AH54" s="1489"/>
      <c r="AI54" s="1489"/>
      <c r="AJ54" s="1498"/>
      <c r="AK54" s="1489"/>
      <c r="AL54" s="45" t="s">
        <v>956</v>
      </c>
      <c r="AM54" s="42" t="s">
        <v>957</v>
      </c>
      <c r="AN54" s="42">
        <v>50</v>
      </c>
      <c r="AO54" s="42">
        <v>15</v>
      </c>
      <c r="AP54" s="42">
        <v>27</v>
      </c>
      <c r="AQ54" s="42">
        <v>28</v>
      </c>
      <c r="AR54" s="42">
        <v>12</v>
      </c>
      <c r="AS54" s="615">
        <v>1</v>
      </c>
      <c r="AT54" s="1042"/>
      <c r="AU54" s="1042"/>
      <c r="AV54" s="1058"/>
      <c r="AW54" s="104">
        <v>1</v>
      </c>
      <c r="AX54" s="47">
        <v>44958</v>
      </c>
      <c r="AY54" s="47">
        <v>45291</v>
      </c>
      <c r="AZ54" s="43">
        <f t="shared" si="5"/>
        <v>333</v>
      </c>
      <c r="BA54" s="42">
        <v>2200</v>
      </c>
      <c r="BB54" s="42">
        <v>2200</v>
      </c>
      <c r="BC54" s="1315"/>
      <c r="BD54" s="1315"/>
      <c r="BE54" s="1315"/>
      <c r="BF54" s="1475"/>
      <c r="BG54" s="1315"/>
      <c r="BH54" s="1315"/>
      <c r="BI54" s="1315"/>
      <c r="BJ54" s="42" t="s">
        <v>177</v>
      </c>
      <c r="BK54" s="45" t="s">
        <v>942</v>
      </c>
      <c r="BL54" s="42" t="s">
        <v>943</v>
      </c>
      <c r="BM54" s="42" t="s">
        <v>492</v>
      </c>
      <c r="BN54" s="47">
        <v>44946</v>
      </c>
      <c r="BO54" s="791"/>
      <c r="BP54" s="791"/>
      <c r="BQ54" s="794"/>
      <c r="BR54" s="42" t="s">
        <v>303</v>
      </c>
      <c r="BS54" s="45" t="s">
        <v>958</v>
      </c>
      <c r="BT54" s="45" t="s">
        <v>959</v>
      </c>
      <c r="BU54" s="219" t="s">
        <v>960</v>
      </c>
      <c r="BV54" s="249" t="s">
        <v>961</v>
      </c>
      <c r="BW54" s="219" t="s">
        <v>962</v>
      </c>
      <c r="BX54" s="280" t="s">
        <v>963</v>
      </c>
    </row>
    <row r="55" spans="1:76" s="41" customFormat="1" ht="151.5" customHeight="1">
      <c r="A55" s="1315"/>
      <c r="B55" s="1315"/>
      <c r="C55" s="1315"/>
      <c r="D55" s="1315"/>
      <c r="E55" s="1584"/>
      <c r="F55" s="1315"/>
      <c r="G55" s="1315"/>
      <c r="H55" s="1315"/>
      <c r="I55" s="1585"/>
      <c r="J55" s="1219"/>
      <c r="K55" s="1219"/>
      <c r="L55" s="1219"/>
      <c r="M55" s="1219"/>
      <c r="N55" s="1202"/>
      <c r="O55" s="1315"/>
      <c r="P55" s="1272"/>
      <c r="Q55" s="1315"/>
      <c r="R55" s="1577"/>
      <c r="S55" s="1315"/>
      <c r="T55" s="1315"/>
      <c r="U55" s="1202"/>
      <c r="V55" s="1579"/>
      <c r="W55" s="1581"/>
      <c r="X55" s="1483"/>
      <c r="Y55" s="1171"/>
      <c r="Z55" s="1171"/>
      <c r="AA55" s="1171"/>
      <c r="AB55" s="1171"/>
      <c r="AC55" s="1293"/>
      <c r="AD55" s="1293"/>
      <c r="AE55" s="1499"/>
      <c r="AF55" s="1597"/>
      <c r="AG55" s="1477" t="s">
        <v>831</v>
      </c>
      <c r="AH55" s="1489" t="s">
        <v>964</v>
      </c>
      <c r="AI55" s="1489"/>
      <c r="AJ55" s="1498"/>
      <c r="AK55" s="1489"/>
      <c r="AL55" s="45" t="s">
        <v>965</v>
      </c>
      <c r="AM55" s="42" t="s">
        <v>966</v>
      </c>
      <c r="AN55" s="42">
        <v>1</v>
      </c>
      <c r="AO55" s="42">
        <v>0</v>
      </c>
      <c r="AP55" s="42">
        <v>0</v>
      </c>
      <c r="AQ55" s="42">
        <v>0</v>
      </c>
      <c r="AR55" s="42">
        <v>1</v>
      </c>
      <c r="AS55" s="615">
        <f>(AO55+AP55+AQ55+AR55)/AN55</f>
        <v>1</v>
      </c>
      <c r="AT55" s="1042"/>
      <c r="AU55" s="1042"/>
      <c r="AV55" s="1058"/>
      <c r="AW55" s="42" t="s">
        <v>967</v>
      </c>
      <c r="AX55" s="47">
        <v>45047</v>
      </c>
      <c r="AY55" s="47">
        <v>45291</v>
      </c>
      <c r="AZ55" s="43">
        <f t="shared" si="5"/>
        <v>244</v>
      </c>
      <c r="BA55" s="42">
        <v>2200</v>
      </c>
      <c r="BB55" s="42">
        <v>2200</v>
      </c>
      <c r="BC55" s="1315"/>
      <c r="BD55" s="1315"/>
      <c r="BE55" s="1315"/>
      <c r="BF55" s="1475"/>
      <c r="BG55" s="1315"/>
      <c r="BH55" s="1315"/>
      <c r="BI55" s="1315"/>
      <c r="BJ55" s="42" t="s">
        <v>177</v>
      </c>
      <c r="BK55" s="45" t="s">
        <v>968</v>
      </c>
      <c r="BL55" s="42" t="s">
        <v>969</v>
      </c>
      <c r="BM55" s="42" t="s">
        <v>492</v>
      </c>
      <c r="BN55" s="47">
        <v>45017</v>
      </c>
      <c r="BO55" s="791"/>
      <c r="BP55" s="791"/>
      <c r="BQ55" s="794"/>
      <c r="BR55" s="42" t="s">
        <v>303</v>
      </c>
      <c r="BS55" s="45" t="s">
        <v>970</v>
      </c>
      <c r="BT55" s="45" t="s">
        <v>971</v>
      </c>
      <c r="BU55" s="226" t="s">
        <v>972</v>
      </c>
      <c r="BV55" s="239" t="s">
        <v>973</v>
      </c>
      <c r="BW55" s="219" t="s">
        <v>973</v>
      </c>
      <c r="BX55" s="280" t="s">
        <v>974</v>
      </c>
    </row>
    <row r="56" spans="1:76" s="41" customFormat="1" ht="84.75" customHeight="1">
      <c r="A56" s="1315"/>
      <c r="B56" s="1315"/>
      <c r="C56" s="1315"/>
      <c r="D56" s="1315"/>
      <c r="E56" s="1584"/>
      <c r="F56" s="1315"/>
      <c r="G56" s="1315"/>
      <c r="H56" s="1315"/>
      <c r="I56" s="1585"/>
      <c r="J56" s="1219"/>
      <c r="K56" s="1219"/>
      <c r="L56" s="1219"/>
      <c r="M56" s="1219"/>
      <c r="N56" s="1202"/>
      <c r="O56" s="1315"/>
      <c r="P56" s="1272"/>
      <c r="Q56" s="1315"/>
      <c r="R56" s="1577"/>
      <c r="S56" s="1315"/>
      <c r="T56" s="1315"/>
      <c r="U56" s="1202"/>
      <c r="V56" s="1579"/>
      <c r="W56" s="1581"/>
      <c r="X56" s="1483"/>
      <c r="Y56" s="1171"/>
      <c r="Z56" s="1171"/>
      <c r="AA56" s="1171"/>
      <c r="AB56" s="1171"/>
      <c r="AC56" s="1293"/>
      <c r="AD56" s="1293"/>
      <c r="AE56" s="1499"/>
      <c r="AF56" s="1597"/>
      <c r="AG56" s="1477"/>
      <c r="AH56" s="1489"/>
      <c r="AI56" s="1489"/>
      <c r="AJ56" s="1498"/>
      <c r="AK56" s="1489"/>
      <c r="AL56" s="45" t="s">
        <v>975</v>
      </c>
      <c r="AM56" s="42" t="s">
        <v>976</v>
      </c>
      <c r="AN56" s="42">
        <v>0</v>
      </c>
      <c r="AO56" s="42">
        <v>0</v>
      </c>
      <c r="AP56" s="42">
        <v>0</v>
      </c>
      <c r="AQ56" s="42">
        <v>0</v>
      </c>
      <c r="AR56" s="42">
        <v>1</v>
      </c>
      <c r="AS56" s="615">
        <v>1</v>
      </c>
      <c r="AT56" s="1042"/>
      <c r="AU56" s="1042"/>
      <c r="AV56" s="1058"/>
      <c r="AW56" s="42" t="s">
        <v>977</v>
      </c>
      <c r="AX56" s="47">
        <v>45031</v>
      </c>
      <c r="AY56" s="47">
        <v>45291</v>
      </c>
      <c r="AZ56" s="43">
        <f t="shared" si="5"/>
        <v>260</v>
      </c>
      <c r="BA56" s="42">
        <v>1057445</v>
      </c>
      <c r="BB56" s="42">
        <v>1057445</v>
      </c>
      <c r="BC56" s="1315"/>
      <c r="BD56" s="1315"/>
      <c r="BE56" s="1315"/>
      <c r="BF56" s="1475"/>
      <c r="BG56" s="1315"/>
      <c r="BH56" s="1315"/>
      <c r="BI56" s="1315"/>
      <c r="BJ56" s="42" t="s">
        <v>177</v>
      </c>
      <c r="BK56" s="95" t="s">
        <v>978</v>
      </c>
      <c r="BL56" s="45" t="s">
        <v>979</v>
      </c>
      <c r="BM56" s="45" t="s">
        <v>492</v>
      </c>
      <c r="BN56" s="47">
        <v>45031</v>
      </c>
      <c r="BO56" s="791"/>
      <c r="BP56" s="791"/>
      <c r="BQ56" s="794"/>
      <c r="BR56" s="42" t="s">
        <v>303</v>
      </c>
      <c r="BS56" s="45" t="s">
        <v>980</v>
      </c>
      <c r="BT56" s="45" t="s">
        <v>981</v>
      </c>
      <c r="BU56" s="219" t="s">
        <v>972</v>
      </c>
      <c r="BV56" s="239" t="s">
        <v>982</v>
      </c>
      <c r="BW56" s="219"/>
      <c r="BX56" s="280" t="s">
        <v>983</v>
      </c>
    </row>
    <row r="57" spans="1:76" s="41" customFormat="1" ht="222.75" customHeight="1">
      <c r="A57" s="1315"/>
      <c r="B57" s="1315"/>
      <c r="C57" s="1315"/>
      <c r="D57" s="1315"/>
      <c r="E57" s="1584"/>
      <c r="F57" s="1315"/>
      <c r="G57" s="1315"/>
      <c r="H57" s="1315"/>
      <c r="I57" s="1585"/>
      <c r="J57" s="1219"/>
      <c r="K57" s="1219"/>
      <c r="L57" s="1219"/>
      <c r="M57" s="1219"/>
      <c r="N57" s="1202"/>
      <c r="O57" s="1315"/>
      <c r="P57" s="1272"/>
      <c r="Q57" s="1315"/>
      <c r="R57" s="1577"/>
      <c r="S57" s="1315"/>
      <c r="T57" s="1315"/>
      <c r="U57" s="1202"/>
      <c r="V57" s="1579"/>
      <c r="W57" s="1581"/>
      <c r="X57" s="1483"/>
      <c r="Y57" s="1171"/>
      <c r="Z57" s="1171"/>
      <c r="AA57" s="1171"/>
      <c r="AB57" s="1171"/>
      <c r="AC57" s="1293"/>
      <c r="AD57" s="1293"/>
      <c r="AE57" s="1499"/>
      <c r="AF57" s="1597"/>
      <c r="AG57" s="1477"/>
      <c r="AH57" s="1489"/>
      <c r="AI57" s="1489"/>
      <c r="AJ57" s="1498"/>
      <c r="AK57" s="1489"/>
      <c r="AL57" s="45" t="s">
        <v>984</v>
      </c>
      <c r="AM57" s="42" t="s">
        <v>985</v>
      </c>
      <c r="AN57" s="42">
        <v>0</v>
      </c>
      <c r="AO57" s="211">
        <v>0.33</v>
      </c>
      <c r="AP57" s="211">
        <v>0</v>
      </c>
      <c r="AQ57" s="211">
        <v>0</v>
      </c>
      <c r="AR57" s="211">
        <v>0</v>
      </c>
      <c r="AS57" s="615">
        <v>1</v>
      </c>
      <c r="AT57" s="1042"/>
      <c r="AU57" s="1042"/>
      <c r="AV57" s="1058"/>
      <c r="AW57" s="42" t="s">
        <v>967</v>
      </c>
      <c r="AX57" s="47">
        <v>44972</v>
      </c>
      <c r="AY57" s="47">
        <v>45031</v>
      </c>
      <c r="AZ57" s="43">
        <f t="shared" si="5"/>
        <v>59</v>
      </c>
      <c r="BA57" s="42">
        <v>1057445</v>
      </c>
      <c r="BB57" s="42">
        <v>1057445</v>
      </c>
      <c r="BC57" s="1315"/>
      <c r="BD57" s="1315"/>
      <c r="BE57" s="1315"/>
      <c r="BF57" s="1475"/>
      <c r="BG57" s="1315"/>
      <c r="BH57" s="1315"/>
      <c r="BI57" s="1315"/>
      <c r="BJ57" s="42" t="s">
        <v>986</v>
      </c>
      <c r="BK57" s="45" t="s">
        <v>968</v>
      </c>
      <c r="BL57" s="45" t="s">
        <v>987</v>
      </c>
      <c r="BM57" s="45" t="s">
        <v>492</v>
      </c>
      <c r="BN57" s="47">
        <v>44972</v>
      </c>
      <c r="BO57" s="791"/>
      <c r="BP57" s="791"/>
      <c r="BQ57" s="794"/>
      <c r="BR57" s="42" t="s">
        <v>303</v>
      </c>
      <c r="BS57" s="45" t="s">
        <v>988</v>
      </c>
      <c r="BT57" s="45" t="s">
        <v>989</v>
      </c>
      <c r="BU57" s="219" t="s">
        <v>990</v>
      </c>
      <c r="BV57" s="239" t="s">
        <v>991</v>
      </c>
      <c r="BW57" s="219"/>
      <c r="BX57" s="280" t="s">
        <v>992</v>
      </c>
    </row>
    <row r="58" spans="1:76" s="41" customFormat="1" ht="67.5" customHeight="1">
      <c r="A58" s="1315"/>
      <c r="B58" s="1315"/>
      <c r="C58" s="1315"/>
      <c r="D58" s="1315"/>
      <c r="E58" s="1584"/>
      <c r="F58" s="1315"/>
      <c r="G58" s="1315"/>
      <c r="H58" s="1315"/>
      <c r="I58" s="1585"/>
      <c r="J58" s="1220"/>
      <c r="K58" s="1220"/>
      <c r="L58" s="1220"/>
      <c r="M58" s="1220"/>
      <c r="N58" s="1202"/>
      <c r="O58" s="1315"/>
      <c r="P58" s="1272"/>
      <c r="Q58" s="1315"/>
      <c r="R58" s="1577"/>
      <c r="S58" s="1315"/>
      <c r="T58" s="1315"/>
      <c r="U58" s="1415"/>
      <c r="V58" s="1580"/>
      <c r="W58" s="1581"/>
      <c r="X58" s="1483"/>
      <c r="Y58" s="1172"/>
      <c r="Z58" s="1172"/>
      <c r="AA58" s="1172"/>
      <c r="AB58" s="1172"/>
      <c r="AC58" s="1294"/>
      <c r="AD58" s="1294"/>
      <c r="AE58" s="1499"/>
      <c r="AF58" s="1597"/>
      <c r="AG58" s="1477"/>
      <c r="AH58" s="1489"/>
      <c r="AI58" s="1489"/>
      <c r="AJ58" s="1498"/>
      <c r="AK58" s="1489"/>
      <c r="AL58" s="45" t="s">
        <v>993</v>
      </c>
      <c r="AM58" s="42" t="s">
        <v>994</v>
      </c>
      <c r="AN58" s="42">
        <v>0</v>
      </c>
      <c r="AO58" s="42">
        <v>0</v>
      </c>
      <c r="AP58" s="42">
        <v>0</v>
      </c>
      <c r="AQ58" s="42">
        <v>0</v>
      </c>
      <c r="AR58" s="42">
        <v>0</v>
      </c>
      <c r="AS58" s="615">
        <v>0</v>
      </c>
      <c r="AT58" s="1042"/>
      <c r="AU58" s="1042"/>
      <c r="AV58" s="1058"/>
      <c r="AW58" s="42" t="s">
        <v>967</v>
      </c>
      <c r="AX58" s="47">
        <v>44972</v>
      </c>
      <c r="AY58" s="47">
        <v>45031</v>
      </c>
      <c r="AZ58" s="43">
        <f t="shared" si="5"/>
        <v>59</v>
      </c>
      <c r="BA58" s="42">
        <v>1057445</v>
      </c>
      <c r="BB58" s="42">
        <v>1057445</v>
      </c>
      <c r="BC58" s="1315"/>
      <c r="BD58" s="1315"/>
      <c r="BE58" s="1315"/>
      <c r="BF58" s="1475"/>
      <c r="BG58" s="1315"/>
      <c r="BH58" s="1315"/>
      <c r="BI58" s="1315"/>
      <c r="BJ58" s="42" t="s">
        <v>986</v>
      </c>
      <c r="BK58" s="45" t="s">
        <v>968</v>
      </c>
      <c r="BL58" s="45" t="s">
        <v>987</v>
      </c>
      <c r="BM58" s="45" t="s">
        <v>492</v>
      </c>
      <c r="BN58" s="47">
        <v>45031</v>
      </c>
      <c r="BO58" s="791"/>
      <c r="BP58" s="791"/>
      <c r="BQ58" s="794"/>
      <c r="BR58" s="42" t="s">
        <v>303</v>
      </c>
      <c r="BS58" s="45"/>
      <c r="BT58" s="45"/>
      <c r="BU58" s="219" t="s">
        <v>972</v>
      </c>
      <c r="BV58" s="239" t="s">
        <v>995</v>
      </c>
      <c r="BW58" s="219"/>
      <c r="BX58" s="280"/>
    </row>
    <row r="59" spans="1:76" s="41" customFormat="1" ht="67.5" customHeight="1">
      <c r="A59" s="150"/>
      <c r="B59" s="150"/>
      <c r="C59" s="150"/>
      <c r="D59" s="150"/>
      <c r="E59" s="667"/>
      <c r="F59" s="150"/>
      <c r="G59" s="150"/>
      <c r="H59" s="150"/>
      <c r="I59" s="479"/>
      <c r="J59" s="480"/>
      <c r="K59" s="480"/>
      <c r="L59" s="480"/>
      <c r="M59" s="480"/>
      <c r="N59" s="1202"/>
      <c r="O59" s="150"/>
      <c r="P59" s="668"/>
      <c r="Q59" s="150"/>
      <c r="R59" s="150"/>
      <c r="S59" s="150"/>
      <c r="T59" s="150"/>
      <c r="U59" s="495"/>
      <c r="V59" s="669"/>
      <c r="W59" s="670"/>
      <c r="X59" s="153"/>
      <c r="Y59" s="464"/>
      <c r="Z59" s="464"/>
      <c r="AA59" s="464"/>
      <c r="AB59" s="464"/>
      <c r="AC59" s="671"/>
      <c r="AD59" s="671"/>
      <c r="AE59" s="555"/>
      <c r="AF59" s="557"/>
      <c r="AG59" s="559"/>
      <c r="AH59" s="561"/>
      <c r="AI59" s="802" t="s">
        <v>996</v>
      </c>
      <c r="AJ59" s="803"/>
      <c r="AK59" s="803"/>
      <c r="AL59" s="803"/>
      <c r="AM59" s="803"/>
      <c r="AN59" s="803"/>
      <c r="AO59" s="803"/>
      <c r="AP59" s="803"/>
      <c r="AQ59" s="803"/>
      <c r="AR59" s="804"/>
      <c r="AS59" s="601">
        <f>AVERAGE(AS52:AS58)</f>
        <v>0.85338345864661658</v>
      </c>
      <c r="AT59" s="42"/>
      <c r="AU59" s="42"/>
      <c r="AV59" s="42"/>
      <c r="AW59" s="42"/>
      <c r="AX59" s="47"/>
      <c r="AY59" s="47"/>
      <c r="AZ59" s="43"/>
      <c r="BA59" s="150"/>
      <c r="BB59" s="150"/>
      <c r="BC59" s="150"/>
      <c r="BD59" s="150"/>
      <c r="BE59" s="150"/>
      <c r="BF59" s="672"/>
      <c r="BG59" s="150"/>
      <c r="BH59" s="150"/>
      <c r="BI59" s="150"/>
      <c r="BJ59" s="42"/>
      <c r="BK59" s="45"/>
      <c r="BL59" s="45"/>
      <c r="BM59" s="673"/>
      <c r="BN59" s="47"/>
      <c r="BO59" s="791"/>
      <c r="BP59" s="791"/>
      <c r="BQ59" s="794"/>
      <c r="BR59" s="42"/>
      <c r="BS59" s="45"/>
      <c r="BT59" s="45"/>
      <c r="BU59" s="219"/>
      <c r="BV59" s="239"/>
      <c r="BW59" s="219"/>
      <c r="BX59" s="280"/>
    </row>
    <row r="60" spans="1:76" ht="75" customHeight="1">
      <c r="A60" s="1235" t="s">
        <v>919</v>
      </c>
      <c r="B60" s="1235" t="s">
        <v>920</v>
      </c>
      <c r="C60" s="1235" t="s">
        <v>921</v>
      </c>
      <c r="D60" s="1235" t="s">
        <v>922</v>
      </c>
      <c r="E60" s="1504">
        <v>0.57699999999999996</v>
      </c>
      <c r="F60" s="1235" t="s">
        <v>923</v>
      </c>
      <c r="G60" s="1502" t="s">
        <v>924</v>
      </c>
      <c r="H60" s="1235" t="s">
        <v>997</v>
      </c>
      <c r="I60" s="1504">
        <v>0.749</v>
      </c>
      <c r="J60" s="1221">
        <v>0.749</v>
      </c>
      <c r="K60" s="1221">
        <v>0</v>
      </c>
      <c r="L60" s="1221">
        <v>0</v>
      </c>
      <c r="M60" s="1221">
        <v>0.83899999999999997</v>
      </c>
      <c r="N60" s="1202"/>
      <c r="O60" s="1403" t="s">
        <v>998</v>
      </c>
      <c r="P60" s="1403" t="s">
        <v>558</v>
      </c>
      <c r="Q60" s="1571">
        <v>0</v>
      </c>
      <c r="R60" s="1124" t="s">
        <v>999</v>
      </c>
      <c r="S60" s="1182"/>
      <c r="T60" s="1235" t="s">
        <v>160</v>
      </c>
      <c r="U60" s="1235" t="s">
        <v>1000</v>
      </c>
      <c r="V60" s="1406">
        <v>0.6</v>
      </c>
      <c r="W60" s="1311">
        <v>0.24</v>
      </c>
      <c r="X60" s="1333">
        <v>0.36</v>
      </c>
      <c r="Y60" s="1333">
        <v>0.06</v>
      </c>
      <c r="Z60" s="1333">
        <v>7.0000000000000007E-2</v>
      </c>
      <c r="AA60" s="1333">
        <v>0.05</v>
      </c>
      <c r="AB60" s="1333">
        <v>0.03</v>
      </c>
      <c r="AC60" s="1333">
        <f>(Y60+Z60+AA60+AB60)/W60</f>
        <v>0.875</v>
      </c>
      <c r="AD60" s="1333">
        <f>(X60+Y60+Z60+AA60+AB60)/V60</f>
        <v>0.95000000000000018</v>
      </c>
      <c r="AE60" s="1235" t="s">
        <v>1001</v>
      </c>
      <c r="AF60" s="1235" t="s">
        <v>1002</v>
      </c>
      <c r="AG60" s="1235" t="s">
        <v>1002</v>
      </c>
      <c r="AH60" s="1235" t="s">
        <v>1003</v>
      </c>
      <c r="AI60" s="1409" t="s">
        <v>1004</v>
      </c>
      <c r="AJ60" s="1412">
        <v>2021130010178</v>
      </c>
      <c r="AK60" s="1409" t="s">
        <v>1005</v>
      </c>
      <c r="AL60" s="82" t="s">
        <v>1006</v>
      </c>
      <c r="AM60" s="82" t="s">
        <v>1007</v>
      </c>
      <c r="AN60" s="84">
        <v>300</v>
      </c>
      <c r="AO60" s="84">
        <v>104</v>
      </c>
      <c r="AP60" s="84">
        <v>284</v>
      </c>
      <c r="AQ60" s="84">
        <v>428</v>
      </c>
      <c r="AR60" s="84">
        <v>524</v>
      </c>
      <c r="AS60" s="615">
        <v>1</v>
      </c>
      <c r="AT60" s="796">
        <v>1011000000</v>
      </c>
      <c r="AU60" s="796">
        <v>654152666</v>
      </c>
      <c r="AV60" s="799">
        <f>AU60/AT60</f>
        <v>0.64703527794263105</v>
      </c>
      <c r="AW60" s="132" t="s">
        <v>1008</v>
      </c>
      <c r="AX60" s="133">
        <v>44984</v>
      </c>
      <c r="AY60" s="133">
        <v>45286</v>
      </c>
      <c r="AZ60" s="84">
        <f t="shared" si="5"/>
        <v>302</v>
      </c>
      <c r="BA60" s="1182">
        <v>2845</v>
      </c>
      <c r="BB60" s="1182">
        <v>2000</v>
      </c>
      <c r="BC60" s="1235" t="s">
        <v>1009</v>
      </c>
      <c r="BD60" s="1235" t="s">
        <v>1010</v>
      </c>
      <c r="BE60" s="1182" t="s">
        <v>1011</v>
      </c>
      <c r="BF60" s="1472">
        <v>1011000000</v>
      </c>
      <c r="BG60" s="1182" t="s">
        <v>513</v>
      </c>
      <c r="BH60" s="1235" t="s">
        <v>1012</v>
      </c>
      <c r="BI60" s="1182" t="s">
        <v>1013</v>
      </c>
      <c r="BJ60" s="84" t="s">
        <v>177</v>
      </c>
      <c r="BK60" s="84" t="s">
        <v>1014</v>
      </c>
      <c r="BL60" s="82" t="s">
        <v>1014</v>
      </c>
      <c r="BM60" s="1182" t="s">
        <v>1011</v>
      </c>
      <c r="BN60" s="133">
        <v>44953</v>
      </c>
      <c r="BO60" s="791"/>
      <c r="BP60" s="791"/>
      <c r="BQ60" s="794"/>
      <c r="BR60" s="86"/>
      <c r="BS60" s="83" t="s">
        <v>1015</v>
      </c>
      <c r="BT60" s="83" t="s">
        <v>1016</v>
      </c>
      <c r="BU60" s="227" t="s">
        <v>1017</v>
      </c>
      <c r="BV60" s="250" t="s">
        <v>1018</v>
      </c>
      <c r="BW60" s="228" t="s">
        <v>1019</v>
      </c>
      <c r="BX60" s="373" t="s">
        <v>1020</v>
      </c>
    </row>
    <row r="61" spans="1:76" ht="159.75" customHeight="1">
      <c r="A61" s="1236"/>
      <c r="B61" s="1236"/>
      <c r="C61" s="1236"/>
      <c r="D61" s="1236"/>
      <c r="E61" s="1505"/>
      <c r="F61" s="1236"/>
      <c r="G61" s="1503"/>
      <c r="H61" s="1236"/>
      <c r="I61" s="1505"/>
      <c r="J61" s="1222"/>
      <c r="K61" s="1222"/>
      <c r="L61" s="1222"/>
      <c r="M61" s="1222"/>
      <c r="N61" s="1202"/>
      <c r="O61" s="1404"/>
      <c r="P61" s="1404"/>
      <c r="Q61" s="1572"/>
      <c r="R61" s="1125"/>
      <c r="S61" s="1183"/>
      <c r="T61" s="1236"/>
      <c r="U61" s="1236"/>
      <c r="V61" s="1407"/>
      <c r="W61" s="1312"/>
      <c r="X61" s="1334"/>
      <c r="Y61" s="1334"/>
      <c r="Z61" s="1334"/>
      <c r="AA61" s="1334"/>
      <c r="AB61" s="1334"/>
      <c r="AC61" s="1334"/>
      <c r="AD61" s="1334"/>
      <c r="AE61" s="1236"/>
      <c r="AF61" s="1236"/>
      <c r="AG61" s="1236"/>
      <c r="AH61" s="1236"/>
      <c r="AI61" s="1410"/>
      <c r="AJ61" s="1413"/>
      <c r="AK61" s="1410"/>
      <c r="AL61" s="82" t="s">
        <v>1021</v>
      </c>
      <c r="AM61" s="82" t="s">
        <v>1022</v>
      </c>
      <c r="AN61" s="138">
        <v>1</v>
      </c>
      <c r="AO61" s="138">
        <v>0</v>
      </c>
      <c r="AP61" s="138">
        <v>0.72</v>
      </c>
      <c r="AQ61" s="138">
        <v>0.8</v>
      </c>
      <c r="AR61" s="138">
        <v>0.99</v>
      </c>
      <c r="AS61" s="615">
        <v>1</v>
      </c>
      <c r="AT61" s="797"/>
      <c r="AU61" s="797"/>
      <c r="AV61" s="800"/>
      <c r="AW61" s="201" t="s">
        <v>1023</v>
      </c>
      <c r="AX61" s="133"/>
      <c r="AY61" s="133">
        <v>44941</v>
      </c>
      <c r="AZ61" s="84">
        <v>240</v>
      </c>
      <c r="BA61" s="1183"/>
      <c r="BB61" s="1183"/>
      <c r="BC61" s="1236"/>
      <c r="BD61" s="1236"/>
      <c r="BE61" s="1183"/>
      <c r="BF61" s="1473"/>
      <c r="BG61" s="1183"/>
      <c r="BH61" s="1236"/>
      <c r="BI61" s="1183"/>
      <c r="BJ61" s="136" t="s">
        <v>177</v>
      </c>
      <c r="BK61" s="84" t="s">
        <v>347</v>
      </c>
      <c r="BL61" s="82" t="s">
        <v>347</v>
      </c>
      <c r="BM61" s="1183"/>
      <c r="BN61" s="133">
        <v>44941</v>
      </c>
      <c r="BO61" s="791"/>
      <c r="BP61" s="791"/>
      <c r="BQ61" s="794"/>
      <c r="BR61" s="86"/>
      <c r="BS61" s="83" t="s">
        <v>1024</v>
      </c>
      <c r="BT61" s="83" t="s">
        <v>1025</v>
      </c>
      <c r="BU61" s="228" t="s">
        <v>1026</v>
      </c>
      <c r="BV61" s="250" t="s">
        <v>1027</v>
      </c>
      <c r="BW61" s="228" t="s">
        <v>1028</v>
      </c>
      <c r="BX61" s="373" t="s">
        <v>1029</v>
      </c>
    </row>
    <row r="62" spans="1:76" ht="90">
      <c r="A62" s="1236"/>
      <c r="B62" s="1236"/>
      <c r="C62" s="1236"/>
      <c r="D62" s="1236"/>
      <c r="E62" s="1505"/>
      <c r="F62" s="1236"/>
      <c r="G62" s="1236"/>
      <c r="H62" s="1236"/>
      <c r="I62" s="1505"/>
      <c r="J62" s="1222"/>
      <c r="K62" s="1222"/>
      <c r="L62" s="1222"/>
      <c r="M62" s="1222"/>
      <c r="N62" s="1202"/>
      <c r="O62" s="1404"/>
      <c r="P62" s="1404"/>
      <c r="Q62" s="1572"/>
      <c r="R62" s="1125"/>
      <c r="S62" s="1183"/>
      <c r="T62" s="1236"/>
      <c r="U62" s="1236"/>
      <c r="V62" s="1407"/>
      <c r="W62" s="1313"/>
      <c r="X62" s="1334"/>
      <c r="Y62" s="1334"/>
      <c r="Z62" s="1334"/>
      <c r="AA62" s="1334"/>
      <c r="AB62" s="1334"/>
      <c r="AC62" s="1334"/>
      <c r="AD62" s="1334"/>
      <c r="AE62" s="1236"/>
      <c r="AF62" s="1236"/>
      <c r="AG62" s="1236"/>
      <c r="AH62" s="1236"/>
      <c r="AI62" s="1410"/>
      <c r="AJ62" s="1413"/>
      <c r="AK62" s="1410"/>
      <c r="AL62" s="82" t="s">
        <v>1030</v>
      </c>
      <c r="AM62" s="82" t="s">
        <v>1031</v>
      </c>
      <c r="AN62" s="134">
        <v>1</v>
      </c>
      <c r="AO62" s="134">
        <v>0.25</v>
      </c>
      <c r="AP62" s="138">
        <v>0.65</v>
      </c>
      <c r="AQ62" s="138">
        <v>0.7</v>
      </c>
      <c r="AR62" s="138">
        <v>0.72</v>
      </c>
      <c r="AS62" s="615">
        <v>1</v>
      </c>
      <c r="AT62" s="797"/>
      <c r="AU62" s="797"/>
      <c r="AV62" s="800"/>
      <c r="AW62" s="135" t="s">
        <v>1032</v>
      </c>
      <c r="AX62" s="133">
        <v>45017</v>
      </c>
      <c r="AY62" s="133">
        <v>45286</v>
      </c>
      <c r="AZ62" s="84">
        <f t="shared" si="5"/>
        <v>269</v>
      </c>
      <c r="BA62" s="1183"/>
      <c r="BB62" s="1183"/>
      <c r="BC62" s="1236"/>
      <c r="BD62" s="1236"/>
      <c r="BE62" s="1183"/>
      <c r="BF62" s="1473"/>
      <c r="BG62" s="1183"/>
      <c r="BH62" s="1236"/>
      <c r="BI62" s="1183"/>
      <c r="BJ62" s="136" t="s">
        <v>177</v>
      </c>
      <c r="BK62" s="84" t="s">
        <v>1014</v>
      </c>
      <c r="BL62" s="82" t="s">
        <v>1014</v>
      </c>
      <c r="BM62" s="1183"/>
      <c r="BN62" s="133">
        <v>44953</v>
      </c>
      <c r="BO62" s="791"/>
      <c r="BP62" s="791"/>
      <c r="BQ62" s="794"/>
      <c r="BR62" s="86"/>
      <c r="BS62" s="83" t="s">
        <v>1015</v>
      </c>
      <c r="BT62" s="83" t="s">
        <v>1016</v>
      </c>
      <c r="BU62" s="228" t="s">
        <v>1033</v>
      </c>
      <c r="BV62" s="250" t="s">
        <v>1034</v>
      </c>
      <c r="BW62" s="228" t="s">
        <v>1035</v>
      </c>
      <c r="BX62" s="373" t="s">
        <v>1036</v>
      </c>
    </row>
    <row r="63" spans="1:76" ht="90">
      <c r="A63" s="1236"/>
      <c r="B63" s="1236"/>
      <c r="C63" s="1236"/>
      <c r="D63" s="1236"/>
      <c r="E63" s="1505"/>
      <c r="F63" s="1236"/>
      <c r="G63" s="1236"/>
      <c r="H63" s="1236"/>
      <c r="I63" s="1505"/>
      <c r="J63" s="1222"/>
      <c r="K63" s="1222"/>
      <c r="L63" s="1222"/>
      <c r="M63" s="1222"/>
      <c r="N63" s="1202"/>
      <c r="O63" s="1404"/>
      <c r="P63" s="1404"/>
      <c r="Q63" s="1572"/>
      <c r="R63" s="1125"/>
      <c r="S63" s="1183"/>
      <c r="T63" s="1236"/>
      <c r="U63" s="1236"/>
      <c r="V63" s="1407"/>
      <c r="W63" s="1313"/>
      <c r="X63" s="1334"/>
      <c r="Y63" s="1334"/>
      <c r="Z63" s="1334"/>
      <c r="AA63" s="1334"/>
      <c r="AB63" s="1334"/>
      <c r="AC63" s="1334"/>
      <c r="AD63" s="1334"/>
      <c r="AE63" s="1236"/>
      <c r="AF63" s="1236"/>
      <c r="AG63" s="1236"/>
      <c r="AH63" s="1236"/>
      <c r="AI63" s="1410"/>
      <c r="AJ63" s="1413"/>
      <c r="AK63" s="1410"/>
      <c r="AL63" s="82" t="s">
        <v>1037</v>
      </c>
      <c r="AM63" s="137" t="s">
        <v>1038</v>
      </c>
      <c r="AN63" s="138">
        <v>1</v>
      </c>
      <c r="AO63" s="138">
        <v>0.2</v>
      </c>
      <c r="AP63" s="138">
        <v>0.74</v>
      </c>
      <c r="AQ63" s="138">
        <v>0.9</v>
      </c>
      <c r="AR63" s="138">
        <v>1</v>
      </c>
      <c r="AS63" s="615">
        <v>1</v>
      </c>
      <c r="AT63" s="797"/>
      <c r="AU63" s="797"/>
      <c r="AV63" s="800"/>
      <c r="AW63" s="139" t="s">
        <v>1039</v>
      </c>
      <c r="AX63" s="133">
        <v>45015</v>
      </c>
      <c r="AY63" s="133">
        <v>45286</v>
      </c>
      <c r="AZ63" s="84">
        <f t="shared" si="5"/>
        <v>271</v>
      </c>
      <c r="BA63" s="1183"/>
      <c r="BB63" s="1183"/>
      <c r="BC63" s="1236"/>
      <c r="BD63" s="1236"/>
      <c r="BE63" s="1183"/>
      <c r="BF63" s="1473"/>
      <c r="BG63" s="1183"/>
      <c r="BH63" s="1236"/>
      <c r="BI63" s="1183"/>
      <c r="BJ63" s="84" t="s">
        <v>177</v>
      </c>
      <c r="BK63" s="84" t="s">
        <v>1014</v>
      </c>
      <c r="BL63" s="82" t="s">
        <v>1014</v>
      </c>
      <c r="BM63" s="1183"/>
      <c r="BN63" s="133">
        <v>44953</v>
      </c>
      <c r="BO63" s="791"/>
      <c r="BP63" s="791"/>
      <c r="BQ63" s="794"/>
      <c r="BR63" s="86"/>
      <c r="BS63" s="83" t="s">
        <v>1040</v>
      </c>
      <c r="BT63" s="83" t="s">
        <v>1041</v>
      </c>
      <c r="BU63" s="228" t="s">
        <v>1042</v>
      </c>
      <c r="BV63" s="250" t="s">
        <v>1043</v>
      </c>
      <c r="BW63" s="228" t="s">
        <v>1044</v>
      </c>
      <c r="BX63" s="374" t="s">
        <v>1045</v>
      </c>
    </row>
    <row r="64" spans="1:76" ht="105">
      <c r="A64" s="1236"/>
      <c r="B64" s="1236"/>
      <c r="C64" s="1236"/>
      <c r="D64" s="1236"/>
      <c r="E64" s="1505"/>
      <c r="F64" s="1236"/>
      <c r="G64" s="1236"/>
      <c r="H64" s="1236"/>
      <c r="I64" s="1505"/>
      <c r="J64" s="1222"/>
      <c r="K64" s="1222"/>
      <c r="L64" s="1222"/>
      <c r="M64" s="1222"/>
      <c r="N64" s="1202"/>
      <c r="O64" s="1404"/>
      <c r="P64" s="1404"/>
      <c r="Q64" s="1572"/>
      <c r="R64" s="1125"/>
      <c r="S64" s="1183"/>
      <c r="T64" s="1236"/>
      <c r="U64" s="1236"/>
      <c r="V64" s="1407"/>
      <c r="W64" s="1313"/>
      <c r="X64" s="1334"/>
      <c r="Y64" s="1334"/>
      <c r="Z64" s="1334"/>
      <c r="AA64" s="1334"/>
      <c r="AB64" s="1334"/>
      <c r="AC64" s="1334"/>
      <c r="AD64" s="1334"/>
      <c r="AE64" s="1236"/>
      <c r="AF64" s="1236"/>
      <c r="AG64" s="1236"/>
      <c r="AH64" s="1236"/>
      <c r="AI64" s="1410"/>
      <c r="AJ64" s="1413"/>
      <c r="AK64" s="1410"/>
      <c r="AL64" s="82" t="s">
        <v>1046</v>
      </c>
      <c r="AM64" s="82" t="s">
        <v>1047</v>
      </c>
      <c r="AN64" s="138">
        <v>1</v>
      </c>
      <c r="AO64" s="138">
        <v>0.2</v>
      </c>
      <c r="AP64" s="138">
        <v>0.3</v>
      </c>
      <c r="AQ64" s="138">
        <v>0.53</v>
      </c>
      <c r="AR64" s="138">
        <v>1</v>
      </c>
      <c r="AS64" s="615">
        <v>1</v>
      </c>
      <c r="AT64" s="797"/>
      <c r="AU64" s="797"/>
      <c r="AV64" s="800"/>
      <c r="AW64" s="135" t="s">
        <v>1048</v>
      </c>
      <c r="AX64" s="133">
        <v>44990</v>
      </c>
      <c r="AY64" s="133">
        <v>45286</v>
      </c>
      <c r="AZ64" s="84">
        <f t="shared" si="5"/>
        <v>296</v>
      </c>
      <c r="BA64" s="1183"/>
      <c r="BB64" s="1183"/>
      <c r="BC64" s="1236"/>
      <c r="BD64" s="1236"/>
      <c r="BE64" s="1183"/>
      <c r="BF64" s="1473"/>
      <c r="BG64" s="1183"/>
      <c r="BH64" s="1236"/>
      <c r="BI64" s="1183"/>
      <c r="BJ64" s="84" t="s">
        <v>177</v>
      </c>
      <c r="BK64" s="84" t="s">
        <v>1014</v>
      </c>
      <c r="BL64" s="82" t="s">
        <v>1014</v>
      </c>
      <c r="BM64" s="1183"/>
      <c r="BN64" s="133">
        <v>44953</v>
      </c>
      <c r="BO64" s="791"/>
      <c r="BP64" s="791"/>
      <c r="BQ64" s="794"/>
      <c r="BR64" s="86"/>
      <c r="BS64" s="83" t="s">
        <v>1040</v>
      </c>
      <c r="BT64" s="83" t="s">
        <v>1041</v>
      </c>
      <c r="BU64" s="228" t="s">
        <v>1049</v>
      </c>
      <c r="BV64" s="250" t="s">
        <v>1050</v>
      </c>
      <c r="BW64" s="228" t="s">
        <v>1051</v>
      </c>
      <c r="BX64" s="373" t="s">
        <v>1052</v>
      </c>
    </row>
    <row r="65" spans="1:76" ht="63.75">
      <c r="A65" s="1236"/>
      <c r="B65" s="1236"/>
      <c r="C65" s="1236"/>
      <c r="D65" s="1236"/>
      <c r="E65" s="1505"/>
      <c r="F65" s="1236"/>
      <c r="G65" s="1236"/>
      <c r="H65" s="1236"/>
      <c r="I65" s="1505"/>
      <c r="J65" s="1222"/>
      <c r="K65" s="1222"/>
      <c r="L65" s="1222"/>
      <c r="M65" s="1222"/>
      <c r="N65" s="1202"/>
      <c r="O65" s="1404"/>
      <c r="P65" s="1404"/>
      <c r="Q65" s="1572"/>
      <c r="R65" s="1125"/>
      <c r="S65" s="1183"/>
      <c r="T65" s="1236"/>
      <c r="U65" s="1236"/>
      <c r="V65" s="1407"/>
      <c r="W65" s="1313"/>
      <c r="X65" s="1334"/>
      <c r="Y65" s="1334"/>
      <c r="Z65" s="1334"/>
      <c r="AA65" s="1334"/>
      <c r="AB65" s="1334"/>
      <c r="AC65" s="1334"/>
      <c r="AD65" s="1334"/>
      <c r="AE65" s="1236"/>
      <c r="AF65" s="1236"/>
      <c r="AG65" s="1236"/>
      <c r="AH65" s="1236"/>
      <c r="AI65" s="1410"/>
      <c r="AJ65" s="1413"/>
      <c r="AK65" s="1410"/>
      <c r="AL65" s="82" t="s">
        <v>1053</v>
      </c>
      <c r="AM65" s="82" t="s">
        <v>1054</v>
      </c>
      <c r="AN65" s="84">
        <v>300</v>
      </c>
      <c r="AO65" s="84">
        <v>62</v>
      </c>
      <c r="AP65" s="85">
        <v>103</v>
      </c>
      <c r="AQ65" s="85">
        <v>200</v>
      </c>
      <c r="AR65" s="85">
        <v>335</v>
      </c>
      <c r="AS65" s="615">
        <v>1</v>
      </c>
      <c r="AT65" s="797"/>
      <c r="AU65" s="797"/>
      <c r="AV65" s="800"/>
      <c r="AW65" s="132" t="s">
        <v>1055</v>
      </c>
      <c r="AX65" s="133">
        <v>44985</v>
      </c>
      <c r="AY65" s="133">
        <v>45286</v>
      </c>
      <c r="AZ65" s="84">
        <f t="shared" si="5"/>
        <v>301</v>
      </c>
      <c r="BA65" s="1183"/>
      <c r="BB65" s="1183"/>
      <c r="BC65" s="1236"/>
      <c r="BD65" s="1236"/>
      <c r="BE65" s="1183"/>
      <c r="BF65" s="1473"/>
      <c r="BG65" s="1183"/>
      <c r="BH65" s="1236"/>
      <c r="BI65" s="1183"/>
      <c r="BJ65" s="84" t="s">
        <v>177</v>
      </c>
      <c r="BK65" s="84" t="s">
        <v>1014</v>
      </c>
      <c r="BL65" s="82" t="s">
        <v>1014</v>
      </c>
      <c r="BM65" s="1183"/>
      <c r="BN65" s="133">
        <v>44953</v>
      </c>
      <c r="BO65" s="791"/>
      <c r="BP65" s="791"/>
      <c r="BQ65" s="794"/>
      <c r="BR65" s="86"/>
      <c r="BS65" s="83" t="s">
        <v>1056</v>
      </c>
      <c r="BT65" s="83" t="s">
        <v>1057</v>
      </c>
      <c r="BU65" s="228" t="s">
        <v>1058</v>
      </c>
      <c r="BV65" s="250" t="s">
        <v>1059</v>
      </c>
      <c r="BW65" s="228" t="s">
        <v>1060</v>
      </c>
      <c r="BX65" s="375" t="s">
        <v>1061</v>
      </c>
    </row>
    <row r="66" spans="1:76" ht="90">
      <c r="A66" s="1236"/>
      <c r="B66" s="1236"/>
      <c r="C66" s="1236"/>
      <c r="D66" s="1236"/>
      <c r="E66" s="1505"/>
      <c r="F66" s="1236"/>
      <c r="G66" s="1236"/>
      <c r="H66" s="1236"/>
      <c r="I66" s="1505"/>
      <c r="J66" s="1222"/>
      <c r="K66" s="1222"/>
      <c r="L66" s="1222"/>
      <c r="M66" s="1222"/>
      <c r="N66" s="1202"/>
      <c r="O66" s="1404"/>
      <c r="P66" s="1404"/>
      <c r="Q66" s="1572"/>
      <c r="R66" s="1125"/>
      <c r="S66" s="1183"/>
      <c r="T66" s="1236"/>
      <c r="U66" s="1236"/>
      <c r="V66" s="1407"/>
      <c r="W66" s="1313"/>
      <c r="X66" s="1334"/>
      <c r="Y66" s="1334"/>
      <c r="Z66" s="1334"/>
      <c r="AA66" s="1334"/>
      <c r="AB66" s="1334"/>
      <c r="AC66" s="1334"/>
      <c r="AD66" s="1334"/>
      <c r="AE66" s="1236"/>
      <c r="AF66" s="1236"/>
      <c r="AG66" s="1236"/>
      <c r="AH66" s="1236"/>
      <c r="AI66" s="1410"/>
      <c r="AJ66" s="1413"/>
      <c r="AK66" s="1410"/>
      <c r="AL66" s="82" t="s">
        <v>1062</v>
      </c>
      <c r="AM66" s="82" t="s">
        <v>1063</v>
      </c>
      <c r="AN66" s="82">
        <v>3</v>
      </c>
      <c r="AO66" s="82">
        <v>0</v>
      </c>
      <c r="AP66" s="82">
        <v>0</v>
      </c>
      <c r="AQ66" s="368">
        <v>1</v>
      </c>
      <c r="AR66" s="85">
        <v>2</v>
      </c>
      <c r="AS66" s="615">
        <f>(AO66+AP66+AQ66+AR66)/AN66</f>
        <v>1</v>
      </c>
      <c r="AT66" s="797"/>
      <c r="AU66" s="797"/>
      <c r="AV66" s="800"/>
      <c r="AW66" s="132" t="s">
        <v>1064</v>
      </c>
      <c r="AX66" s="133">
        <v>44986</v>
      </c>
      <c r="AY66" s="133">
        <v>45225</v>
      </c>
      <c r="AZ66" s="84">
        <f t="shared" si="5"/>
        <v>239</v>
      </c>
      <c r="BA66" s="1183"/>
      <c r="BB66" s="1183"/>
      <c r="BC66" s="1236"/>
      <c r="BD66" s="1236"/>
      <c r="BE66" s="1183"/>
      <c r="BF66" s="1473"/>
      <c r="BG66" s="1183"/>
      <c r="BH66" s="1236"/>
      <c r="BI66" s="1183"/>
      <c r="BJ66" s="84" t="s">
        <v>177</v>
      </c>
      <c r="BK66" s="84" t="s">
        <v>1014</v>
      </c>
      <c r="BL66" s="82" t="s">
        <v>1014</v>
      </c>
      <c r="BM66" s="1183"/>
      <c r="BN66" s="133">
        <v>44986</v>
      </c>
      <c r="BO66" s="791"/>
      <c r="BP66" s="791"/>
      <c r="BQ66" s="794"/>
      <c r="BR66" s="86"/>
      <c r="BS66" s="83" t="s">
        <v>1056</v>
      </c>
      <c r="BT66" s="83" t="s">
        <v>1065</v>
      </c>
      <c r="BU66" s="228" t="s">
        <v>1066</v>
      </c>
      <c r="BV66" s="250" t="s">
        <v>1067</v>
      </c>
      <c r="BW66" s="228" t="s">
        <v>1068</v>
      </c>
      <c r="BX66" s="376" t="s">
        <v>1069</v>
      </c>
    </row>
    <row r="67" spans="1:76" ht="120">
      <c r="A67" s="1236"/>
      <c r="B67" s="1236"/>
      <c r="C67" s="1236"/>
      <c r="D67" s="1236"/>
      <c r="E67" s="1505"/>
      <c r="F67" s="1236"/>
      <c r="G67" s="1236"/>
      <c r="H67" s="1236"/>
      <c r="I67" s="1505"/>
      <c r="J67" s="1222"/>
      <c r="K67" s="1222"/>
      <c r="L67" s="1222"/>
      <c r="M67" s="1222"/>
      <c r="N67" s="1202"/>
      <c r="O67" s="1404"/>
      <c r="P67" s="1404"/>
      <c r="Q67" s="1572"/>
      <c r="R67" s="1125"/>
      <c r="S67" s="1183"/>
      <c r="T67" s="1236"/>
      <c r="U67" s="1236"/>
      <c r="V67" s="1407"/>
      <c r="W67" s="1313"/>
      <c r="X67" s="1334"/>
      <c r="Y67" s="1334"/>
      <c r="Z67" s="1334"/>
      <c r="AA67" s="1334"/>
      <c r="AB67" s="1334"/>
      <c r="AC67" s="1334"/>
      <c r="AD67" s="1334"/>
      <c r="AE67" s="1236"/>
      <c r="AF67" s="1236"/>
      <c r="AG67" s="1236"/>
      <c r="AH67" s="1236"/>
      <c r="AI67" s="1410"/>
      <c r="AJ67" s="1413"/>
      <c r="AK67" s="1410"/>
      <c r="AL67" s="82" t="s">
        <v>1070</v>
      </c>
      <c r="AM67" s="82" t="s">
        <v>1071</v>
      </c>
      <c r="AN67" s="138">
        <v>1</v>
      </c>
      <c r="AO67" s="138">
        <v>0</v>
      </c>
      <c r="AP67" s="138">
        <v>0.44</v>
      </c>
      <c r="AQ67" s="138">
        <v>0.53</v>
      </c>
      <c r="AR67" s="138">
        <v>0.6</v>
      </c>
      <c r="AS67" s="615">
        <v>1</v>
      </c>
      <c r="AT67" s="797"/>
      <c r="AU67" s="797"/>
      <c r="AV67" s="800"/>
      <c r="AW67" s="132" t="s">
        <v>1072</v>
      </c>
      <c r="AX67" s="133">
        <v>45017</v>
      </c>
      <c r="AY67" s="133">
        <v>45245</v>
      </c>
      <c r="AZ67" s="84">
        <f t="shared" si="5"/>
        <v>228</v>
      </c>
      <c r="BA67" s="1183"/>
      <c r="BB67" s="1183"/>
      <c r="BC67" s="1236"/>
      <c r="BD67" s="1236"/>
      <c r="BE67" s="1183"/>
      <c r="BF67" s="1473"/>
      <c r="BG67" s="1183"/>
      <c r="BH67" s="1236"/>
      <c r="BI67" s="1183"/>
      <c r="BJ67" s="84" t="s">
        <v>177</v>
      </c>
      <c r="BK67" s="84" t="s">
        <v>1073</v>
      </c>
      <c r="BL67" s="82" t="s">
        <v>1073</v>
      </c>
      <c r="BM67" s="1183"/>
      <c r="BN67" s="133">
        <v>45017</v>
      </c>
      <c r="BO67" s="791"/>
      <c r="BP67" s="791"/>
      <c r="BQ67" s="794"/>
      <c r="BR67" s="86"/>
      <c r="BS67" s="83" t="s">
        <v>1056</v>
      </c>
      <c r="BT67" s="83" t="s">
        <v>1074</v>
      </c>
      <c r="BU67" s="228" t="s">
        <v>1075</v>
      </c>
      <c r="BV67" s="250" t="s">
        <v>1076</v>
      </c>
      <c r="BW67" s="228" t="s">
        <v>1077</v>
      </c>
      <c r="BX67" s="376" t="s">
        <v>1078</v>
      </c>
    </row>
    <row r="68" spans="1:76" ht="135">
      <c r="A68" s="1236"/>
      <c r="B68" s="1236"/>
      <c r="C68" s="1236"/>
      <c r="D68" s="1236"/>
      <c r="E68" s="1505"/>
      <c r="F68" s="1236"/>
      <c r="G68" s="1236"/>
      <c r="H68" s="1236"/>
      <c r="I68" s="1505"/>
      <c r="J68" s="1222"/>
      <c r="K68" s="1222"/>
      <c r="L68" s="1222"/>
      <c r="M68" s="1222"/>
      <c r="N68" s="1202"/>
      <c r="O68" s="1404"/>
      <c r="P68" s="1404"/>
      <c r="Q68" s="1572"/>
      <c r="R68" s="1125"/>
      <c r="S68" s="1183"/>
      <c r="T68" s="1236"/>
      <c r="U68" s="1236"/>
      <c r="V68" s="1407"/>
      <c r="W68" s="1313"/>
      <c r="X68" s="1334"/>
      <c r="Y68" s="1334"/>
      <c r="Z68" s="1334"/>
      <c r="AA68" s="1334"/>
      <c r="AB68" s="1334"/>
      <c r="AC68" s="1334"/>
      <c r="AD68" s="1334"/>
      <c r="AE68" s="1236"/>
      <c r="AF68" s="1236"/>
      <c r="AG68" s="1236"/>
      <c r="AH68" s="1236"/>
      <c r="AI68" s="1410"/>
      <c r="AJ68" s="1413"/>
      <c r="AK68" s="1410"/>
      <c r="AL68" s="82" t="s">
        <v>1079</v>
      </c>
      <c r="AM68" s="82" t="s">
        <v>1080</v>
      </c>
      <c r="AN68" s="138">
        <v>1</v>
      </c>
      <c r="AO68" s="138">
        <v>0.3</v>
      </c>
      <c r="AP68" s="138">
        <v>0.39</v>
      </c>
      <c r="AQ68" s="138">
        <v>0.75</v>
      </c>
      <c r="AR68" s="138">
        <v>0.8</v>
      </c>
      <c r="AS68" s="615">
        <v>1</v>
      </c>
      <c r="AT68" s="797"/>
      <c r="AU68" s="797"/>
      <c r="AV68" s="800"/>
      <c r="AW68" s="132" t="s">
        <v>1081</v>
      </c>
      <c r="AX68" s="133">
        <v>44972</v>
      </c>
      <c r="AY68" s="133">
        <v>45286</v>
      </c>
      <c r="AZ68" s="84">
        <f t="shared" si="5"/>
        <v>314</v>
      </c>
      <c r="BA68" s="1183"/>
      <c r="BB68" s="1183"/>
      <c r="BC68" s="1236"/>
      <c r="BD68" s="1236"/>
      <c r="BE68" s="1183"/>
      <c r="BF68" s="1473"/>
      <c r="BG68" s="1183"/>
      <c r="BH68" s="1236"/>
      <c r="BI68" s="1183"/>
      <c r="BJ68" s="84" t="s">
        <v>177</v>
      </c>
      <c r="BK68" s="84" t="s">
        <v>1014</v>
      </c>
      <c r="BL68" s="82" t="s">
        <v>1014</v>
      </c>
      <c r="BM68" s="1183"/>
      <c r="BN68" s="133">
        <v>44953</v>
      </c>
      <c r="BO68" s="791"/>
      <c r="BP68" s="791"/>
      <c r="BQ68" s="794"/>
      <c r="BR68" s="86"/>
      <c r="BS68" s="83" t="s">
        <v>1056</v>
      </c>
      <c r="BT68" s="83" t="s">
        <v>1074</v>
      </c>
      <c r="BU68" s="228" t="s">
        <v>1082</v>
      </c>
      <c r="BV68" s="250" t="s">
        <v>1083</v>
      </c>
      <c r="BW68" s="228" t="s">
        <v>1084</v>
      </c>
      <c r="BX68" s="376" t="s">
        <v>1085</v>
      </c>
    </row>
    <row r="69" spans="1:76" ht="60">
      <c r="A69" s="1237"/>
      <c r="B69" s="1237"/>
      <c r="C69" s="1237"/>
      <c r="D69" s="1237"/>
      <c r="E69" s="1506"/>
      <c r="F69" s="1237"/>
      <c r="G69" s="1237"/>
      <c r="H69" s="1237"/>
      <c r="I69" s="1506"/>
      <c r="J69" s="1223"/>
      <c r="K69" s="1223"/>
      <c r="L69" s="1223"/>
      <c r="M69" s="1223"/>
      <c r="N69" s="1415"/>
      <c r="O69" s="1405"/>
      <c r="P69" s="1405"/>
      <c r="Q69" s="1573"/>
      <c r="R69" s="1126"/>
      <c r="S69" s="1184"/>
      <c r="T69" s="1237"/>
      <c r="U69" s="1237"/>
      <c r="V69" s="1408"/>
      <c r="W69" s="1314"/>
      <c r="X69" s="1335"/>
      <c r="Y69" s="1335"/>
      <c r="Z69" s="1335"/>
      <c r="AA69" s="1335"/>
      <c r="AB69" s="1335"/>
      <c r="AC69" s="1335"/>
      <c r="AD69" s="1335"/>
      <c r="AE69" s="1237"/>
      <c r="AF69" s="1237"/>
      <c r="AG69" s="1237"/>
      <c r="AH69" s="1237"/>
      <c r="AI69" s="1411"/>
      <c r="AJ69" s="1414"/>
      <c r="AK69" s="1411"/>
      <c r="AL69" s="82" t="s">
        <v>1086</v>
      </c>
      <c r="AM69" s="82" t="s">
        <v>1087</v>
      </c>
      <c r="AN69" s="84">
        <v>2</v>
      </c>
      <c r="AO69" s="85" t="s">
        <v>743</v>
      </c>
      <c r="AP69" s="85" t="s">
        <v>743</v>
      </c>
      <c r="AQ69" s="85" t="s">
        <v>743</v>
      </c>
      <c r="AR69" s="85" t="s">
        <v>743</v>
      </c>
      <c r="AS69" s="615">
        <f>(AO69+AP69+AQ69+AR69)/AN69</f>
        <v>1</v>
      </c>
      <c r="AT69" s="798"/>
      <c r="AU69" s="798"/>
      <c r="AV69" s="801"/>
      <c r="AW69" s="132" t="s">
        <v>1088</v>
      </c>
      <c r="AX69" s="133">
        <v>44962</v>
      </c>
      <c r="AY69" s="133">
        <v>45286</v>
      </c>
      <c r="AZ69" s="84">
        <f t="shared" si="5"/>
        <v>324</v>
      </c>
      <c r="BA69" s="1184"/>
      <c r="BB69" s="1184"/>
      <c r="BC69" s="1237"/>
      <c r="BD69" s="1237"/>
      <c r="BE69" s="1184"/>
      <c r="BF69" s="1474"/>
      <c r="BG69" s="1184"/>
      <c r="BH69" s="1237"/>
      <c r="BI69" s="1184"/>
      <c r="BJ69" s="84" t="s">
        <v>177</v>
      </c>
      <c r="BK69" s="84" t="s">
        <v>1014</v>
      </c>
      <c r="BL69" s="82" t="s">
        <v>1014</v>
      </c>
      <c r="BM69" s="1184"/>
      <c r="BN69" s="133">
        <v>44953</v>
      </c>
      <c r="BO69" s="792"/>
      <c r="BP69" s="792"/>
      <c r="BQ69" s="795"/>
      <c r="BR69" s="86"/>
      <c r="BS69" s="83" t="s">
        <v>1089</v>
      </c>
      <c r="BT69" s="83" t="s">
        <v>1090</v>
      </c>
      <c r="BU69" s="228" t="s">
        <v>1091</v>
      </c>
      <c r="BV69" s="250" t="s">
        <v>1092</v>
      </c>
      <c r="BW69" s="228" t="s">
        <v>1093</v>
      </c>
      <c r="BX69" s="375" t="s">
        <v>1094</v>
      </c>
    </row>
    <row r="70" spans="1:76" ht="60" customHeight="1">
      <c r="A70" s="486"/>
      <c r="B70" s="485"/>
      <c r="C70" s="485"/>
      <c r="D70" s="485"/>
      <c r="E70" s="541"/>
      <c r="F70" s="485"/>
      <c r="G70" s="485"/>
      <c r="H70" s="485"/>
      <c r="I70" s="541"/>
      <c r="J70" s="481"/>
      <c r="K70" s="481"/>
      <c r="L70" s="481"/>
      <c r="M70" s="481"/>
      <c r="N70" s="802" t="s">
        <v>1095</v>
      </c>
      <c r="O70" s="803"/>
      <c r="P70" s="803"/>
      <c r="Q70" s="803"/>
      <c r="R70" s="803"/>
      <c r="S70" s="803"/>
      <c r="T70" s="803"/>
      <c r="U70" s="803"/>
      <c r="V70" s="803"/>
      <c r="W70" s="803"/>
      <c r="X70" s="803"/>
      <c r="Y70" s="803"/>
      <c r="Z70" s="803"/>
      <c r="AA70" s="803"/>
      <c r="AB70" s="804"/>
      <c r="AC70" s="666">
        <f>AVERAGE(AC52:AC69)</f>
        <v>0.9375</v>
      </c>
      <c r="AD70" s="666">
        <f>AVERAGE(AD52:AD69)</f>
        <v>0.97500000000000009</v>
      </c>
      <c r="AE70" s="485"/>
      <c r="AF70" s="485"/>
      <c r="AG70" s="485"/>
      <c r="AH70" s="485"/>
      <c r="AI70" s="802" t="s">
        <v>1096</v>
      </c>
      <c r="AJ70" s="803"/>
      <c r="AK70" s="803"/>
      <c r="AL70" s="803"/>
      <c r="AM70" s="803"/>
      <c r="AN70" s="803"/>
      <c r="AO70" s="803"/>
      <c r="AP70" s="803"/>
      <c r="AQ70" s="803"/>
      <c r="AR70" s="804"/>
      <c r="AS70" s="684">
        <f>AVERAGE(AS60:AS69)</f>
        <v>1</v>
      </c>
      <c r="AT70" s="640"/>
      <c r="AU70" s="640"/>
      <c r="AV70" s="640"/>
      <c r="AW70" s="641"/>
      <c r="AX70" s="642"/>
      <c r="AY70" s="642"/>
      <c r="AZ70" s="467"/>
      <c r="BA70" s="468"/>
      <c r="BB70" s="468"/>
      <c r="BC70" s="485"/>
      <c r="BD70" s="485"/>
      <c r="BE70" s="468"/>
      <c r="BF70" s="540"/>
      <c r="BG70" s="468"/>
      <c r="BH70" s="485"/>
      <c r="BI70" s="468"/>
      <c r="BJ70" s="467"/>
      <c r="BK70" s="467"/>
      <c r="BL70" s="484"/>
      <c r="BM70" s="468"/>
      <c r="BN70" s="642"/>
      <c r="BO70" s="642"/>
      <c r="BP70" s="642"/>
      <c r="BQ70" s="642"/>
      <c r="BR70" s="643"/>
      <c r="BS70" s="644"/>
      <c r="BT70" s="83"/>
      <c r="BU70" s="645"/>
      <c r="BV70" s="646"/>
      <c r="BW70" s="228"/>
      <c r="BX70" s="647"/>
    </row>
    <row r="71" spans="1:76" ht="150" customHeight="1">
      <c r="A71" s="1507" t="s">
        <v>1097</v>
      </c>
      <c r="B71" s="1121" t="s">
        <v>920</v>
      </c>
      <c r="C71" s="1121" t="s">
        <v>921</v>
      </c>
      <c r="D71" s="1121" t="s">
        <v>922</v>
      </c>
      <c r="E71" s="1508">
        <v>0.57699999999999996</v>
      </c>
      <c r="F71" s="1121" t="s">
        <v>1098</v>
      </c>
      <c r="G71" s="1121" t="s">
        <v>924</v>
      </c>
      <c r="H71" s="1121" t="s">
        <v>186</v>
      </c>
      <c r="I71" s="1308">
        <v>0.749</v>
      </c>
      <c r="J71" s="1308">
        <v>0.749</v>
      </c>
      <c r="K71" s="1308">
        <v>0</v>
      </c>
      <c r="L71" s="1308">
        <v>0</v>
      </c>
      <c r="M71" s="1308">
        <v>0.83899999999999997</v>
      </c>
      <c r="N71" s="1121" t="s">
        <v>1099</v>
      </c>
      <c r="O71" s="1121" t="s">
        <v>1100</v>
      </c>
      <c r="P71" s="1299" t="s">
        <v>1101</v>
      </c>
      <c r="Q71" s="1121" t="s">
        <v>1102</v>
      </c>
      <c r="R71" s="1124" t="s">
        <v>1103</v>
      </c>
      <c r="S71" s="1127"/>
      <c r="T71" s="1147" t="s">
        <v>160</v>
      </c>
      <c r="U71" s="1121" t="s">
        <v>1104</v>
      </c>
      <c r="V71" s="1147">
        <v>8</v>
      </c>
      <c r="W71" s="1266">
        <v>3</v>
      </c>
      <c r="X71" s="1108">
        <v>5</v>
      </c>
      <c r="Y71" s="1108">
        <v>0</v>
      </c>
      <c r="Z71" s="1108">
        <v>1</v>
      </c>
      <c r="AA71" s="1108">
        <v>1</v>
      </c>
      <c r="AB71" s="1108">
        <v>1</v>
      </c>
      <c r="AC71" s="1131">
        <f>(Y71+Z71+AA71+AB71)/W71</f>
        <v>1</v>
      </c>
      <c r="AD71" s="1131">
        <f>(X71+Y71+Z71+AA71+AB71)/V71</f>
        <v>1</v>
      </c>
      <c r="AE71" s="1391" t="s">
        <v>1105</v>
      </c>
      <c r="AF71" s="1391" t="s">
        <v>1106</v>
      </c>
      <c r="AG71" s="1394" t="s">
        <v>1107</v>
      </c>
      <c r="AH71" s="1391" t="s">
        <v>1108</v>
      </c>
      <c r="AI71" s="1397" t="s">
        <v>1109</v>
      </c>
      <c r="AJ71" s="1400">
        <v>2021130010285</v>
      </c>
      <c r="AK71" s="1397" t="s">
        <v>1110</v>
      </c>
      <c r="AL71" s="1121" t="s">
        <v>1111</v>
      </c>
      <c r="AM71" s="1147" t="s">
        <v>1112</v>
      </c>
      <c r="AN71" s="1147">
        <v>1</v>
      </c>
      <c r="AO71" s="1147">
        <v>0</v>
      </c>
      <c r="AP71" s="1147">
        <v>1</v>
      </c>
      <c r="AQ71" s="1147">
        <v>0</v>
      </c>
      <c r="AR71" s="1147">
        <v>0</v>
      </c>
      <c r="AS71" s="1131">
        <f>(AO71+AP71+AQ71+AR71)/AN71</f>
        <v>1</v>
      </c>
      <c r="AT71" s="796">
        <v>680000000</v>
      </c>
      <c r="AU71" s="796">
        <v>274052686</v>
      </c>
      <c r="AV71" s="799">
        <f>AU71/AT71</f>
        <v>0.40301865588235292</v>
      </c>
      <c r="AW71" s="1121" t="s">
        <v>1113</v>
      </c>
      <c r="AX71" s="1521">
        <v>44958</v>
      </c>
      <c r="AY71" s="1275">
        <v>44986</v>
      </c>
      <c r="AZ71" s="1108">
        <f>+AY71-AX71</f>
        <v>28</v>
      </c>
      <c r="BA71" s="1147">
        <v>1000</v>
      </c>
      <c r="BB71" s="1147">
        <v>1000</v>
      </c>
      <c r="BC71" s="1121" t="s">
        <v>1114</v>
      </c>
      <c r="BD71" s="1121" t="s">
        <v>1115</v>
      </c>
      <c r="BE71" s="1147" t="s">
        <v>1116</v>
      </c>
      <c r="BF71" s="1511">
        <v>180000000</v>
      </c>
      <c r="BG71" s="1147" t="s">
        <v>1117</v>
      </c>
      <c r="BH71" s="1121" t="s">
        <v>1118</v>
      </c>
      <c r="BI71" s="1147" t="s">
        <v>1119</v>
      </c>
      <c r="BJ71" s="1147" t="s">
        <v>177</v>
      </c>
      <c r="BK71" s="1121" t="s">
        <v>1120</v>
      </c>
      <c r="BL71" s="1147" t="s">
        <v>1121</v>
      </c>
      <c r="BM71" s="1121" t="s">
        <v>1117</v>
      </c>
      <c r="BN71" s="1275">
        <v>44958</v>
      </c>
      <c r="BO71" s="790">
        <v>680000000</v>
      </c>
      <c r="BP71" s="790">
        <v>274052686</v>
      </c>
      <c r="BQ71" s="793">
        <f>BP71/BO71</f>
        <v>0.40301865588235292</v>
      </c>
      <c r="BR71" s="1516"/>
      <c r="BS71" s="1121" t="s">
        <v>1122</v>
      </c>
      <c r="BT71" s="213" t="s">
        <v>1123</v>
      </c>
      <c r="BU71" s="904" t="s">
        <v>1124</v>
      </c>
      <c r="BV71" s="1611" t="s">
        <v>1125</v>
      </c>
      <c r="BW71" s="1655" t="s">
        <v>1126</v>
      </c>
      <c r="BX71" s="862" t="s">
        <v>1126</v>
      </c>
    </row>
    <row r="72" spans="1:76" ht="150" customHeight="1">
      <c r="A72" s="1507"/>
      <c r="B72" s="1122"/>
      <c r="C72" s="1122"/>
      <c r="D72" s="1122"/>
      <c r="E72" s="1509"/>
      <c r="F72" s="1122"/>
      <c r="G72" s="1122"/>
      <c r="H72" s="1122"/>
      <c r="I72" s="1309"/>
      <c r="J72" s="1309"/>
      <c r="K72" s="1309"/>
      <c r="L72" s="1309"/>
      <c r="M72" s="1309"/>
      <c r="N72" s="1122"/>
      <c r="O72" s="1122"/>
      <c r="P72" s="1300"/>
      <c r="Q72" s="1122"/>
      <c r="R72" s="1125"/>
      <c r="S72" s="1128"/>
      <c r="T72" s="1111"/>
      <c r="U72" s="1122"/>
      <c r="V72" s="1111"/>
      <c r="W72" s="1267"/>
      <c r="X72" s="1109"/>
      <c r="Y72" s="1109"/>
      <c r="Z72" s="1109"/>
      <c r="AA72" s="1109"/>
      <c r="AB72" s="1109"/>
      <c r="AC72" s="1132"/>
      <c r="AD72" s="1132"/>
      <c r="AE72" s="1392"/>
      <c r="AF72" s="1392"/>
      <c r="AG72" s="1395"/>
      <c r="AH72" s="1392"/>
      <c r="AI72" s="1398"/>
      <c r="AJ72" s="1401"/>
      <c r="AK72" s="1398"/>
      <c r="AL72" s="1122"/>
      <c r="AM72" s="1111"/>
      <c r="AN72" s="1111"/>
      <c r="AO72" s="1111"/>
      <c r="AP72" s="1111"/>
      <c r="AQ72" s="1111"/>
      <c r="AR72" s="1111"/>
      <c r="AS72" s="1132"/>
      <c r="AT72" s="797"/>
      <c r="AU72" s="797"/>
      <c r="AV72" s="800"/>
      <c r="AW72" s="1122"/>
      <c r="AX72" s="1596"/>
      <c r="AY72" s="1608"/>
      <c r="AZ72" s="1109"/>
      <c r="BA72" s="1111"/>
      <c r="BB72" s="1111"/>
      <c r="BC72" s="1122"/>
      <c r="BD72" s="1122"/>
      <c r="BE72" s="1111"/>
      <c r="BF72" s="1512"/>
      <c r="BG72" s="1111"/>
      <c r="BH72" s="1122"/>
      <c r="BI72" s="1111"/>
      <c r="BJ72" s="1112"/>
      <c r="BK72" s="1123"/>
      <c r="BL72" s="1112"/>
      <c r="BM72" s="1123"/>
      <c r="BN72" s="1276"/>
      <c r="BO72" s="791"/>
      <c r="BP72" s="791"/>
      <c r="BQ72" s="794"/>
      <c r="BR72" s="1517"/>
      <c r="BS72" s="1123"/>
      <c r="BT72" s="213" t="s">
        <v>1127</v>
      </c>
      <c r="BU72" s="905"/>
      <c r="BV72" s="1613"/>
      <c r="BW72" s="1655"/>
      <c r="BX72" s="1145"/>
    </row>
    <row r="73" spans="1:76" ht="150" customHeight="1">
      <c r="A73" s="1507"/>
      <c r="B73" s="1122"/>
      <c r="C73" s="1122"/>
      <c r="D73" s="1122"/>
      <c r="E73" s="1509"/>
      <c r="F73" s="1122"/>
      <c r="G73" s="1122"/>
      <c r="H73" s="1122"/>
      <c r="I73" s="1309"/>
      <c r="J73" s="1309"/>
      <c r="K73" s="1309"/>
      <c r="L73" s="1309"/>
      <c r="M73" s="1309"/>
      <c r="N73" s="1122"/>
      <c r="O73" s="1122"/>
      <c r="P73" s="1300"/>
      <c r="Q73" s="1122"/>
      <c r="R73" s="1125"/>
      <c r="S73" s="1128"/>
      <c r="T73" s="1111"/>
      <c r="U73" s="1122"/>
      <c r="V73" s="1111"/>
      <c r="W73" s="1267"/>
      <c r="X73" s="1109"/>
      <c r="Y73" s="1109"/>
      <c r="Z73" s="1109"/>
      <c r="AA73" s="1109"/>
      <c r="AB73" s="1109"/>
      <c r="AC73" s="1132"/>
      <c r="AD73" s="1132"/>
      <c r="AE73" s="1392"/>
      <c r="AF73" s="1392"/>
      <c r="AG73" s="1395"/>
      <c r="AH73" s="1392"/>
      <c r="AI73" s="1398"/>
      <c r="AJ73" s="1401"/>
      <c r="AK73" s="1398"/>
      <c r="AL73" s="1123"/>
      <c r="AM73" s="1112"/>
      <c r="AN73" s="1112"/>
      <c r="AO73" s="1112"/>
      <c r="AP73" s="1112"/>
      <c r="AQ73" s="1112"/>
      <c r="AR73" s="1112"/>
      <c r="AS73" s="1133"/>
      <c r="AT73" s="797"/>
      <c r="AU73" s="797"/>
      <c r="AV73" s="800"/>
      <c r="AW73" s="1123"/>
      <c r="AX73" s="1522"/>
      <c r="AY73" s="1276"/>
      <c r="AZ73" s="1110"/>
      <c r="BA73" s="1112"/>
      <c r="BB73" s="1112"/>
      <c r="BC73" s="1122"/>
      <c r="BD73" s="1122"/>
      <c r="BE73" s="1111"/>
      <c r="BF73" s="1512"/>
      <c r="BG73" s="1111"/>
      <c r="BH73" s="1122"/>
      <c r="BI73" s="1111"/>
      <c r="BJ73" s="1147" t="s">
        <v>281</v>
      </c>
      <c r="BK73" s="1121"/>
      <c r="BL73" s="1277" t="s">
        <v>775</v>
      </c>
      <c r="BM73" s="1277" t="s">
        <v>775</v>
      </c>
      <c r="BN73" s="1275"/>
      <c r="BO73" s="791"/>
      <c r="BP73" s="791"/>
      <c r="BQ73" s="794"/>
      <c r="BR73" s="1516"/>
      <c r="BS73" s="1121" t="s">
        <v>1128</v>
      </c>
      <c r="BT73" s="213" t="s">
        <v>1129</v>
      </c>
      <c r="BU73" s="1148" t="s">
        <v>1130</v>
      </c>
      <c r="BV73" s="1611" t="s">
        <v>1131</v>
      </c>
      <c r="BW73" s="1655"/>
      <c r="BX73" s="863"/>
    </row>
    <row r="74" spans="1:76" ht="150" customHeight="1">
      <c r="A74" s="1507"/>
      <c r="B74" s="1122"/>
      <c r="C74" s="1122"/>
      <c r="D74" s="1122"/>
      <c r="E74" s="1509"/>
      <c r="F74" s="1122"/>
      <c r="G74" s="1122"/>
      <c r="H74" s="1122"/>
      <c r="I74" s="1309"/>
      <c r="J74" s="1309"/>
      <c r="K74" s="1309"/>
      <c r="L74" s="1309"/>
      <c r="M74" s="1309"/>
      <c r="N74" s="1122"/>
      <c r="O74" s="1122"/>
      <c r="P74" s="1300"/>
      <c r="Q74" s="1122"/>
      <c r="R74" s="1125"/>
      <c r="S74" s="1128"/>
      <c r="T74" s="1111"/>
      <c r="U74" s="1122"/>
      <c r="V74" s="1111"/>
      <c r="W74" s="1267"/>
      <c r="X74" s="1109"/>
      <c r="Y74" s="1109"/>
      <c r="Z74" s="1109"/>
      <c r="AA74" s="1109"/>
      <c r="AB74" s="1109"/>
      <c r="AC74" s="1132"/>
      <c r="AD74" s="1132"/>
      <c r="AE74" s="1392"/>
      <c r="AF74" s="1392"/>
      <c r="AG74" s="1395"/>
      <c r="AH74" s="1392"/>
      <c r="AI74" s="1398"/>
      <c r="AJ74" s="1401"/>
      <c r="AK74" s="1398"/>
      <c r="AL74" s="1121" t="s">
        <v>1132</v>
      </c>
      <c r="AM74" s="1121" t="s">
        <v>1133</v>
      </c>
      <c r="AN74" s="1147">
        <v>3</v>
      </c>
      <c r="AO74" s="1147">
        <v>0</v>
      </c>
      <c r="AP74" s="1147">
        <v>0</v>
      </c>
      <c r="AQ74" s="1147">
        <v>0.03</v>
      </c>
      <c r="AR74" s="1147">
        <v>1</v>
      </c>
      <c r="AS74" s="1514">
        <f>(AO74+AP74+AQ74+AR74)/AN74</f>
        <v>0.34333333333333332</v>
      </c>
      <c r="AT74" s="797"/>
      <c r="AU74" s="797"/>
      <c r="AV74" s="800"/>
      <c r="AW74" s="1121" t="s">
        <v>1134</v>
      </c>
      <c r="AX74" s="1521">
        <v>44958</v>
      </c>
      <c r="AY74" s="1275">
        <v>45261</v>
      </c>
      <c r="AZ74" s="1108">
        <f>+AY74-AX74</f>
        <v>303</v>
      </c>
      <c r="BA74" s="1147">
        <v>100</v>
      </c>
      <c r="BB74" s="1147">
        <v>100</v>
      </c>
      <c r="BC74" s="1122"/>
      <c r="BD74" s="1122"/>
      <c r="BE74" s="1111"/>
      <c r="BF74" s="1512"/>
      <c r="BG74" s="1111"/>
      <c r="BH74" s="1122"/>
      <c r="BI74" s="1111"/>
      <c r="BJ74" s="1112"/>
      <c r="BK74" s="1123"/>
      <c r="BL74" s="1278"/>
      <c r="BM74" s="1278"/>
      <c r="BN74" s="1276"/>
      <c r="BO74" s="791"/>
      <c r="BP74" s="791"/>
      <c r="BQ74" s="794"/>
      <c r="BR74" s="1517"/>
      <c r="BS74" s="1123"/>
      <c r="BT74" s="213" t="s">
        <v>1135</v>
      </c>
      <c r="BU74" s="906"/>
      <c r="BV74" s="1612"/>
      <c r="BW74" s="872" t="s">
        <v>1136</v>
      </c>
      <c r="BX74" s="1186" t="s">
        <v>1137</v>
      </c>
    </row>
    <row r="75" spans="1:76" ht="150" customHeight="1">
      <c r="A75" s="1507"/>
      <c r="B75" s="1122"/>
      <c r="C75" s="1122"/>
      <c r="D75" s="1122"/>
      <c r="E75" s="1509"/>
      <c r="F75" s="1122"/>
      <c r="G75" s="1122"/>
      <c r="H75" s="1122"/>
      <c r="I75" s="1309"/>
      <c r="J75" s="1309"/>
      <c r="K75" s="1309"/>
      <c r="L75" s="1309"/>
      <c r="M75" s="1309"/>
      <c r="N75" s="1122"/>
      <c r="O75" s="1122"/>
      <c r="P75" s="1300"/>
      <c r="Q75" s="1122"/>
      <c r="R75" s="1125"/>
      <c r="S75" s="1128"/>
      <c r="T75" s="1111"/>
      <c r="U75" s="1122"/>
      <c r="V75" s="1111"/>
      <c r="W75" s="1267"/>
      <c r="X75" s="1109"/>
      <c r="Y75" s="1109"/>
      <c r="Z75" s="1109"/>
      <c r="AA75" s="1109"/>
      <c r="AB75" s="1109"/>
      <c r="AC75" s="1132"/>
      <c r="AD75" s="1132"/>
      <c r="AE75" s="1392"/>
      <c r="AF75" s="1392"/>
      <c r="AG75" s="1395"/>
      <c r="AH75" s="1392"/>
      <c r="AI75" s="1398"/>
      <c r="AJ75" s="1401"/>
      <c r="AK75" s="1398"/>
      <c r="AL75" s="1123"/>
      <c r="AM75" s="1123"/>
      <c r="AN75" s="1112"/>
      <c r="AO75" s="1112"/>
      <c r="AP75" s="1112"/>
      <c r="AQ75" s="1112"/>
      <c r="AR75" s="1112"/>
      <c r="AS75" s="1515"/>
      <c r="AT75" s="797"/>
      <c r="AU75" s="797"/>
      <c r="AV75" s="800"/>
      <c r="AW75" s="1123"/>
      <c r="AX75" s="1522"/>
      <c r="AY75" s="1276"/>
      <c r="AZ75" s="1110"/>
      <c r="BA75" s="1112"/>
      <c r="BB75" s="1112"/>
      <c r="BC75" s="1122"/>
      <c r="BD75" s="1122"/>
      <c r="BE75" s="1111"/>
      <c r="BF75" s="1512"/>
      <c r="BG75" s="1111"/>
      <c r="BH75" s="1122"/>
      <c r="BI75" s="1111"/>
      <c r="BJ75" s="1147" t="s">
        <v>177</v>
      </c>
      <c r="BK75" s="1121" t="s">
        <v>1138</v>
      </c>
      <c r="BL75" s="1147" t="s">
        <v>1139</v>
      </c>
      <c r="BM75" s="1121" t="s">
        <v>1117</v>
      </c>
      <c r="BN75" s="1275">
        <v>45261</v>
      </c>
      <c r="BO75" s="791"/>
      <c r="BP75" s="791"/>
      <c r="BQ75" s="794"/>
      <c r="BR75" s="1277"/>
      <c r="BS75" s="1121" t="s">
        <v>1140</v>
      </c>
      <c r="BT75" s="213" t="s">
        <v>1141</v>
      </c>
      <c r="BU75" s="904" t="s">
        <v>1142</v>
      </c>
      <c r="BV75" s="1611" t="s">
        <v>1143</v>
      </c>
      <c r="BW75" s="873"/>
      <c r="BX75" s="1285"/>
    </row>
    <row r="76" spans="1:76" ht="150" customHeight="1">
      <c r="A76" s="1507"/>
      <c r="B76" s="1122"/>
      <c r="C76" s="1122"/>
      <c r="D76" s="1122"/>
      <c r="E76" s="1509"/>
      <c r="F76" s="1122"/>
      <c r="G76" s="1122"/>
      <c r="H76" s="1122"/>
      <c r="I76" s="1309"/>
      <c r="J76" s="1309"/>
      <c r="K76" s="1309"/>
      <c r="L76" s="1309"/>
      <c r="M76" s="1309"/>
      <c r="N76" s="1122"/>
      <c r="O76" s="1122"/>
      <c r="P76" s="1300"/>
      <c r="Q76" s="1122"/>
      <c r="R76" s="1125"/>
      <c r="S76" s="1128"/>
      <c r="T76" s="1111"/>
      <c r="U76" s="1122"/>
      <c r="V76" s="1111"/>
      <c r="W76" s="1267"/>
      <c r="X76" s="1109"/>
      <c r="Y76" s="1109"/>
      <c r="Z76" s="1109"/>
      <c r="AA76" s="1109"/>
      <c r="AB76" s="1109"/>
      <c r="AC76" s="1132"/>
      <c r="AD76" s="1132"/>
      <c r="AE76" s="1392"/>
      <c r="AF76" s="1392"/>
      <c r="AG76" s="1395"/>
      <c r="AH76" s="1392"/>
      <c r="AI76" s="1398"/>
      <c r="AJ76" s="1401"/>
      <c r="AK76" s="1398"/>
      <c r="AL76" s="1121" t="s">
        <v>1144</v>
      </c>
      <c r="AM76" s="1147" t="s">
        <v>1145</v>
      </c>
      <c r="AN76" s="1147">
        <v>1</v>
      </c>
      <c r="AO76" s="1147">
        <v>0</v>
      </c>
      <c r="AP76" s="1147">
        <v>0</v>
      </c>
      <c r="AQ76" s="1147">
        <v>0</v>
      </c>
      <c r="AR76" s="1147">
        <v>1</v>
      </c>
      <c r="AS76" s="1131">
        <f>(AO76+AP76+AQ76+AR76)/AN76</f>
        <v>1</v>
      </c>
      <c r="AT76" s="797"/>
      <c r="AU76" s="797"/>
      <c r="AV76" s="800"/>
      <c r="AW76" s="1121" t="s">
        <v>1113</v>
      </c>
      <c r="AX76" s="1521">
        <v>44958</v>
      </c>
      <c r="AY76" s="1275">
        <v>45261</v>
      </c>
      <c r="AZ76" s="1108">
        <f>+AY76-AX76</f>
        <v>303</v>
      </c>
      <c r="BA76" s="1147">
        <v>700</v>
      </c>
      <c r="BB76" s="1147">
        <v>700</v>
      </c>
      <c r="BC76" s="1122"/>
      <c r="BD76" s="1122"/>
      <c r="BE76" s="1111"/>
      <c r="BF76" s="1512"/>
      <c r="BG76" s="1111"/>
      <c r="BH76" s="1122"/>
      <c r="BI76" s="1111"/>
      <c r="BJ76" s="1112"/>
      <c r="BK76" s="1123"/>
      <c r="BL76" s="1112"/>
      <c r="BM76" s="1123"/>
      <c r="BN76" s="1276"/>
      <c r="BO76" s="791"/>
      <c r="BP76" s="791"/>
      <c r="BQ76" s="794"/>
      <c r="BR76" s="1278"/>
      <c r="BS76" s="1123"/>
      <c r="BT76" s="213" t="s">
        <v>1146</v>
      </c>
      <c r="BU76" s="905"/>
      <c r="BV76" s="1612"/>
      <c r="BW76" s="1655" t="s">
        <v>1147</v>
      </c>
      <c r="BX76" s="862" t="s">
        <v>1148</v>
      </c>
    </row>
    <row r="77" spans="1:76" ht="150" customHeight="1">
      <c r="A77" s="1507"/>
      <c r="B77" s="1122"/>
      <c r="C77" s="1122"/>
      <c r="D77" s="1122"/>
      <c r="E77" s="1509"/>
      <c r="F77" s="1122"/>
      <c r="G77" s="1122"/>
      <c r="H77" s="1122"/>
      <c r="I77" s="1309"/>
      <c r="J77" s="1309"/>
      <c r="K77" s="1309"/>
      <c r="L77" s="1309"/>
      <c r="M77" s="1309"/>
      <c r="N77" s="1122"/>
      <c r="O77" s="1123"/>
      <c r="P77" s="1301"/>
      <c r="Q77" s="1123"/>
      <c r="R77" s="1126"/>
      <c r="S77" s="1129"/>
      <c r="T77" s="1112"/>
      <c r="U77" s="1123"/>
      <c r="V77" s="1112"/>
      <c r="W77" s="1268"/>
      <c r="X77" s="1110"/>
      <c r="Y77" s="1110"/>
      <c r="Z77" s="1110"/>
      <c r="AA77" s="1110"/>
      <c r="AB77" s="1110"/>
      <c r="AC77" s="1133"/>
      <c r="AD77" s="1133"/>
      <c r="AE77" s="1392"/>
      <c r="AF77" s="1392"/>
      <c r="AG77" s="1395"/>
      <c r="AH77" s="1392"/>
      <c r="AI77" s="1398"/>
      <c r="AJ77" s="1401"/>
      <c r="AK77" s="1398"/>
      <c r="AL77" s="1123"/>
      <c r="AM77" s="1112"/>
      <c r="AN77" s="1112"/>
      <c r="AO77" s="1112"/>
      <c r="AP77" s="1112"/>
      <c r="AQ77" s="1112"/>
      <c r="AR77" s="1112"/>
      <c r="AS77" s="1133"/>
      <c r="AT77" s="797"/>
      <c r="AU77" s="797"/>
      <c r="AV77" s="800"/>
      <c r="AW77" s="1123"/>
      <c r="AX77" s="1522"/>
      <c r="AY77" s="1276"/>
      <c r="AZ77" s="1110"/>
      <c r="BA77" s="1112"/>
      <c r="BB77" s="1112"/>
      <c r="BC77" s="1122"/>
      <c r="BD77" s="1122"/>
      <c r="BE77" s="1111"/>
      <c r="BF77" s="1512"/>
      <c r="BG77" s="1111"/>
      <c r="BH77" s="1122"/>
      <c r="BI77" s="1111"/>
      <c r="BJ77" s="1147" t="s">
        <v>177</v>
      </c>
      <c r="BK77" s="1121" t="s">
        <v>1149</v>
      </c>
      <c r="BL77" s="1147" t="s">
        <v>1139</v>
      </c>
      <c r="BM77" s="1121" t="s">
        <v>1117</v>
      </c>
      <c r="BN77" s="1275">
        <v>44986</v>
      </c>
      <c r="BO77" s="791"/>
      <c r="BP77" s="791"/>
      <c r="BQ77" s="794"/>
      <c r="BR77" s="1277"/>
      <c r="BS77" s="1121" t="s">
        <v>1150</v>
      </c>
      <c r="BT77" s="213" t="s">
        <v>1151</v>
      </c>
      <c r="BU77" s="1148" t="s">
        <v>1152</v>
      </c>
      <c r="BV77" s="1611" t="s">
        <v>1153</v>
      </c>
      <c r="BW77" s="1655"/>
      <c r="BX77" s="863"/>
    </row>
    <row r="78" spans="1:76" ht="150" customHeight="1">
      <c r="A78" s="1507"/>
      <c r="B78" s="1122"/>
      <c r="C78" s="1122"/>
      <c r="D78" s="1122"/>
      <c r="E78" s="1509"/>
      <c r="F78" s="1122"/>
      <c r="G78" s="1122"/>
      <c r="H78" s="1122"/>
      <c r="I78" s="1309"/>
      <c r="J78" s="1309"/>
      <c r="K78" s="1309"/>
      <c r="L78" s="1309"/>
      <c r="M78" s="1309"/>
      <c r="N78" s="1122"/>
      <c r="O78" s="1299" t="s">
        <v>1154</v>
      </c>
      <c r="P78" s="1299" t="s">
        <v>1155</v>
      </c>
      <c r="Q78" s="1147" t="s">
        <v>307</v>
      </c>
      <c r="R78" s="1124" t="s">
        <v>1098</v>
      </c>
      <c r="S78" s="1127"/>
      <c r="T78" s="1130" t="s">
        <v>160</v>
      </c>
      <c r="U78" s="1121" t="s">
        <v>1156</v>
      </c>
      <c r="V78" s="1147">
        <v>1</v>
      </c>
      <c r="W78" s="1266">
        <v>1</v>
      </c>
      <c r="X78" s="1108">
        <v>1</v>
      </c>
      <c r="Y78" s="1108">
        <v>0</v>
      </c>
      <c r="Z78" s="1109">
        <v>1</v>
      </c>
      <c r="AA78" s="1638">
        <v>0.34</v>
      </c>
      <c r="AB78" s="1111">
        <v>1</v>
      </c>
      <c r="AC78" s="1132">
        <v>1</v>
      </c>
      <c r="AD78" s="1132">
        <v>1</v>
      </c>
      <c r="AE78" s="1392"/>
      <c r="AF78" s="1392"/>
      <c r="AG78" s="1395"/>
      <c r="AH78" s="1392"/>
      <c r="AI78" s="1398"/>
      <c r="AJ78" s="1401"/>
      <c r="AK78" s="1398"/>
      <c r="AL78" s="1121" t="s">
        <v>1157</v>
      </c>
      <c r="AM78" s="1147" t="s">
        <v>1158</v>
      </c>
      <c r="AN78" s="1147">
        <v>1</v>
      </c>
      <c r="AO78" s="1147">
        <v>0</v>
      </c>
      <c r="AP78" s="1147">
        <v>1</v>
      </c>
      <c r="AQ78" s="1147">
        <v>4.4999999999999998E-2</v>
      </c>
      <c r="AR78" s="1147">
        <v>1</v>
      </c>
      <c r="AS78" s="1131">
        <v>1</v>
      </c>
      <c r="AT78" s="797"/>
      <c r="AU78" s="797"/>
      <c r="AV78" s="800"/>
      <c r="AW78" s="1121" t="s">
        <v>1113</v>
      </c>
      <c r="AX78" s="1521">
        <v>45047</v>
      </c>
      <c r="AY78" s="1275">
        <v>45231</v>
      </c>
      <c r="AZ78" s="1108">
        <f>+AY78-AX78</f>
        <v>184</v>
      </c>
      <c r="BA78" s="1609">
        <v>1043926</v>
      </c>
      <c r="BB78" s="1609">
        <v>1043926</v>
      </c>
      <c r="BC78" s="1122"/>
      <c r="BD78" s="1122"/>
      <c r="BE78" s="1111"/>
      <c r="BF78" s="1512"/>
      <c r="BG78" s="1111"/>
      <c r="BH78" s="1122"/>
      <c r="BI78" s="1111"/>
      <c r="BJ78" s="1112"/>
      <c r="BK78" s="1123"/>
      <c r="BL78" s="1112"/>
      <c r="BM78" s="1123"/>
      <c r="BN78" s="1276"/>
      <c r="BO78" s="791"/>
      <c r="BP78" s="791"/>
      <c r="BQ78" s="794"/>
      <c r="BR78" s="1278"/>
      <c r="BS78" s="1123"/>
      <c r="BT78" s="213" t="s">
        <v>1159</v>
      </c>
      <c r="BU78" s="906"/>
      <c r="BV78" s="1613"/>
      <c r="BW78" s="872" t="s">
        <v>1160</v>
      </c>
      <c r="BX78" s="862" t="s">
        <v>1161</v>
      </c>
    </row>
    <row r="79" spans="1:76" ht="150" customHeight="1">
      <c r="A79" s="1507"/>
      <c r="B79" s="1122"/>
      <c r="C79" s="1122"/>
      <c r="D79" s="1122"/>
      <c r="E79" s="1509"/>
      <c r="F79" s="1122"/>
      <c r="G79" s="1122"/>
      <c r="H79" s="1122"/>
      <c r="I79" s="1309"/>
      <c r="J79" s="1309"/>
      <c r="K79" s="1309"/>
      <c r="L79" s="1309"/>
      <c r="M79" s="1309"/>
      <c r="N79" s="1122"/>
      <c r="O79" s="1300"/>
      <c r="P79" s="1300"/>
      <c r="Q79" s="1111"/>
      <c r="R79" s="1125"/>
      <c r="S79" s="1128"/>
      <c r="T79" s="1130"/>
      <c r="U79" s="1122"/>
      <c r="V79" s="1111"/>
      <c r="W79" s="1267"/>
      <c r="X79" s="1109"/>
      <c r="Y79" s="1109"/>
      <c r="Z79" s="1109"/>
      <c r="AA79" s="1638"/>
      <c r="AB79" s="1111"/>
      <c r="AC79" s="1132"/>
      <c r="AD79" s="1132"/>
      <c r="AE79" s="1392"/>
      <c r="AF79" s="1392"/>
      <c r="AG79" s="1395"/>
      <c r="AH79" s="1392"/>
      <c r="AI79" s="1398"/>
      <c r="AJ79" s="1401"/>
      <c r="AK79" s="1398"/>
      <c r="AL79" s="1123"/>
      <c r="AM79" s="1112"/>
      <c r="AN79" s="1112"/>
      <c r="AO79" s="1112"/>
      <c r="AP79" s="1112"/>
      <c r="AQ79" s="1112"/>
      <c r="AR79" s="1112"/>
      <c r="AS79" s="1133"/>
      <c r="AT79" s="797"/>
      <c r="AU79" s="797"/>
      <c r="AV79" s="800"/>
      <c r="AW79" s="1123"/>
      <c r="AX79" s="1522"/>
      <c r="AY79" s="1276"/>
      <c r="AZ79" s="1110"/>
      <c r="BA79" s="1610"/>
      <c r="BB79" s="1610"/>
      <c r="BC79" s="1122"/>
      <c r="BD79" s="1122"/>
      <c r="BE79" s="1111"/>
      <c r="BF79" s="1512"/>
      <c r="BG79" s="1111"/>
      <c r="BH79" s="1122"/>
      <c r="BI79" s="1111"/>
      <c r="BJ79" s="1147" t="s">
        <v>281</v>
      </c>
      <c r="BK79" s="1121"/>
      <c r="BL79" s="1147"/>
      <c r="BM79" s="1121"/>
      <c r="BN79" s="1275"/>
      <c r="BO79" s="791"/>
      <c r="BP79" s="791"/>
      <c r="BQ79" s="794"/>
      <c r="BR79" s="1277"/>
      <c r="BS79" s="1121" t="s">
        <v>1162</v>
      </c>
      <c r="BT79" s="213" t="s">
        <v>1163</v>
      </c>
      <c r="BU79" s="1148" t="s">
        <v>1164</v>
      </c>
      <c r="BV79" s="1611" t="s">
        <v>1165</v>
      </c>
      <c r="BW79" s="1622"/>
      <c r="BX79" s="1155"/>
    </row>
    <row r="80" spans="1:76" ht="150" customHeight="1">
      <c r="A80" s="1507"/>
      <c r="B80" s="1122"/>
      <c r="C80" s="1122"/>
      <c r="D80" s="1122"/>
      <c r="E80" s="1509"/>
      <c r="F80" s="1122"/>
      <c r="G80" s="1122"/>
      <c r="H80" s="1122"/>
      <c r="I80" s="1309"/>
      <c r="J80" s="1309"/>
      <c r="K80" s="1309"/>
      <c r="L80" s="1309"/>
      <c r="M80" s="1309"/>
      <c r="N80" s="1122"/>
      <c r="O80" s="1300"/>
      <c r="P80" s="1300"/>
      <c r="Q80" s="1111"/>
      <c r="R80" s="1125"/>
      <c r="S80" s="1128"/>
      <c r="T80" s="1130"/>
      <c r="U80" s="1122"/>
      <c r="V80" s="1111"/>
      <c r="W80" s="1267"/>
      <c r="X80" s="1109"/>
      <c r="Y80" s="1109"/>
      <c r="Z80" s="1109"/>
      <c r="AA80" s="1638"/>
      <c r="AB80" s="1111"/>
      <c r="AC80" s="1132"/>
      <c r="AD80" s="1132"/>
      <c r="AE80" s="1392"/>
      <c r="AF80" s="1392"/>
      <c r="AG80" s="1395"/>
      <c r="AH80" s="1392"/>
      <c r="AI80" s="1398"/>
      <c r="AJ80" s="1401"/>
      <c r="AK80" s="1398"/>
      <c r="AL80" s="1121" t="s">
        <v>1166</v>
      </c>
      <c r="AM80" s="1121" t="s">
        <v>1167</v>
      </c>
      <c r="AN80" s="1147">
        <v>2</v>
      </c>
      <c r="AO80" s="1147">
        <v>0</v>
      </c>
      <c r="AP80" s="1147">
        <v>0</v>
      </c>
      <c r="AQ80" s="1147">
        <v>4.4999999999999998E-2</v>
      </c>
      <c r="AR80" s="1147">
        <v>0</v>
      </c>
      <c r="AS80" s="1136">
        <f>(AO80+AP80+AQ80+AR80)/AN80</f>
        <v>2.2499999999999999E-2</v>
      </c>
      <c r="AT80" s="797"/>
      <c r="AU80" s="797"/>
      <c r="AV80" s="800"/>
      <c r="AW80" s="1121" t="s">
        <v>1134</v>
      </c>
      <c r="AX80" s="1521">
        <v>45047</v>
      </c>
      <c r="AY80" s="1275">
        <v>45261</v>
      </c>
      <c r="AZ80" s="1108">
        <f>+AY80-AX80</f>
        <v>214</v>
      </c>
      <c r="BA80" s="1147">
        <v>100</v>
      </c>
      <c r="BB80" s="1147">
        <v>100</v>
      </c>
      <c r="BC80" s="1122"/>
      <c r="BD80" s="1122"/>
      <c r="BE80" s="1111"/>
      <c r="BF80" s="1512"/>
      <c r="BG80" s="1111"/>
      <c r="BH80" s="1122"/>
      <c r="BI80" s="1111"/>
      <c r="BJ80" s="1112"/>
      <c r="BK80" s="1123"/>
      <c r="BL80" s="1112"/>
      <c r="BM80" s="1123"/>
      <c r="BN80" s="1276"/>
      <c r="BO80" s="791"/>
      <c r="BP80" s="791"/>
      <c r="BQ80" s="794"/>
      <c r="BR80" s="1278"/>
      <c r="BS80" s="1123"/>
      <c r="BT80" s="213" t="s">
        <v>1168</v>
      </c>
      <c r="BU80" s="906"/>
      <c r="BV80" s="1612"/>
      <c r="BW80" s="1655" t="s">
        <v>1169</v>
      </c>
      <c r="BX80" s="862" t="s">
        <v>1170</v>
      </c>
    </row>
    <row r="81" spans="1:76" ht="150" customHeight="1">
      <c r="A81" s="1507"/>
      <c r="B81" s="1122"/>
      <c r="C81" s="1122"/>
      <c r="D81" s="1122"/>
      <c r="E81" s="1509"/>
      <c r="F81" s="1122"/>
      <c r="G81" s="1122"/>
      <c r="H81" s="1122"/>
      <c r="I81" s="1309"/>
      <c r="J81" s="1309"/>
      <c r="K81" s="1309"/>
      <c r="L81" s="1309"/>
      <c r="M81" s="1309"/>
      <c r="N81" s="1122"/>
      <c r="O81" s="1300"/>
      <c r="P81" s="1300"/>
      <c r="Q81" s="1111"/>
      <c r="R81" s="1125"/>
      <c r="S81" s="1128"/>
      <c r="T81" s="1130"/>
      <c r="U81" s="1122"/>
      <c r="V81" s="1111"/>
      <c r="W81" s="1267"/>
      <c r="X81" s="1109"/>
      <c r="Y81" s="1109"/>
      <c r="Z81" s="1109"/>
      <c r="AA81" s="1638"/>
      <c r="AB81" s="1111"/>
      <c r="AC81" s="1132"/>
      <c r="AD81" s="1132"/>
      <c r="AE81" s="1392"/>
      <c r="AF81" s="1392"/>
      <c r="AG81" s="1395"/>
      <c r="AH81" s="1392"/>
      <c r="AI81" s="1398"/>
      <c r="AJ81" s="1401"/>
      <c r="AK81" s="1398"/>
      <c r="AL81" s="1123"/>
      <c r="AM81" s="1123"/>
      <c r="AN81" s="1112"/>
      <c r="AO81" s="1112"/>
      <c r="AP81" s="1112"/>
      <c r="AQ81" s="1112"/>
      <c r="AR81" s="1112"/>
      <c r="AS81" s="1137"/>
      <c r="AT81" s="797"/>
      <c r="AU81" s="797"/>
      <c r="AV81" s="800"/>
      <c r="AW81" s="1123"/>
      <c r="AX81" s="1522"/>
      <c r="AY81" s="1276"/>
      <c r="AZ81" s="1110"/>
      <c r="BA81" s="1112"/>
      <c r="BB81" s="1112"/>
      <c r="BC81" s="1122"/>
      <c r="BD81" s="1122"/>
      <c r="BE81" s="1111"/>
      <c r="BF81" s="1512"/>
      <c r="BG81" s="1111"/>
      <c r="BH81" s="1122"/>
      <c r="BI81" s="1111"/>
      <c r="BJ81" s="1147" t="s">
        <v>177</v>
      </c>
      <c r="BK81" s="1121" t="s">
        <v>1171</v>
      </c>
      <c r="BL81" s="1147" t="s">
        <v>1172</v>
      </c>
      <c r="BM81" s="1121" t="s">
        <v>1117</v>
      </c>
      <c r="BN81" s="1275">
        <v>44958</v>
      </c>
      <c r="BO81" s="791"/>
      <c r="BP81" s="791"/>
      <c r="BQ81" s="794"/>
      <c r="BR81" s="1277"/>
      <c r="BS81" s="1121" t="s">
        <v>1173</v>
      </c>
      <c r="BT81" s="213" t="s">
        <v>1174</v>
      </c>
      <c r="BU81" s="230" t="s">
        <v>1164</v>
      </c>
      <c r="BV81" s="1611" t="s">
        <v>1165</v>
      </c>
      <c r="BW81" s="1655"/>
      <c r="BX81" s="1145"/>
    </row>
    <row r="82" spans="1:76" ht="150" customHeight="1">
      <c r="A82" s="1507"/>
      <c r="B82" s="1122"/>
      <c r="C82" s="1122"/>
      <c r="D82" s="1122"/>
      <c r="E82" s="1509"/>
      <c r="F82" s="1122"/>
      <c r="G82" s="1122"/>
      <c r="H82" s="1122"/>
      <c r="I82" s="1309"/>
      <c r="J82" s="1309"/>
      <c r="K82" s="1309"/>
      <c r="L82" s="1309"/>
      <c r="M82" s="1309"/>
      <c r="N82" s="1122"/>
      <c r="O82" s="1300"/>
      <c r="P82" s="1300"/>
      <c r="Q82" s="1111"/>
      <c r="R82" s="1125"/>
      <c r="S82" s="1128"/>
      <c r="T82" s="1130"/>
      <c r="U82" s="1122"/>
      <c r="V82" s="1111"/>
      <c r="W82" s="1267"/>
      <c r="X82" s="1109"/>
      <c r="Y82" s="1109"/>
      <c r="Z82" s="1109"/>
      <c r="AA82" s="1638"/>
      <c r="AB82" s="1111"/>
      <c r="AC82" s="1132"/>
      <c r="AD82" s="1132"/>
      <c r="AE82" s="1392"/>
      <c r="AF82" s="1392"/>
      <c r="AG82" s="1395"/>
      <c r="AH82" s="1392"/>
      <c r="AI82" s="1398"/>
      <c r="AJ82" s="1401"/>
      <c r="AK82" s="1398"/>
      <c r="AL82" s="87" t="s">
        <v>1175</v>
      </c>
      <c r="AM82" s="88" t="s">
        <v>209</v>
      </c>
      <c r="AN82" s="88">
        <v>20</v>
      </c>
      <c r="AO82" s="88">
        <v>0</v>
      </c>
      <c r="AP82" s="88">
        <v>0</v>
      </c>
      <c r="AQ82" s="88">
        <v>0</v>
      </c>
      <c r="AR82" s="88">
        <v>0</v>
      </c>
      <c r="AS82" s="615">
        <f>(AO82+AP82+AQ82+AR82)/AN82</f>
        <v>0</v>
      </c>
      <c r="AT82" s="797"/>
      <c r="AU82" s="797"/>
      <c r="AV82" s="800"/>
      <c r="AW82" s="87" t="s">
        <v>1113</v>
      </c>
      <c r="AX82" s="175">
        <v>45047</v>
      </c>
      <c r="AY82" s="168">
        <v>45261</v>
      </c>
      <c r="AZ82" s="89">
        <f>+AY82-AX82</f>
        <v>214</v>
      </c>
      <c r="BA82" s="88">
        <v>10</v>
      </c>
      <c r="BB82" s="88">
        <v>10</v>
      </c>
      <c r="BC82" s="1122"/>
      <c r="BD82" s="1122"/>
      <c r="BE82" s="1111"/>
      <c r="BF82" s="1512"/>
      <c r="BG82" s="1111"/>
      <c r="BH82" s="1122"/>
      <c r="BI82" s="1111"/>
      <c r="BJ82" s="1112"/>
      <c r="BK82" s="1123"/>
      <c r="BL82" s="1112"/>
      <c r="BM82" s="1123"/>
      <c r="BN82" s="1276"/>
      <c r="BO82" s="791"/>
      <c r="BP82" s="791"/>
      <c r="BQ82" s="794"/>
      <c r="BR82" s="1278"/>
      <c r="BS82" s="1123"/>
      <c r="BT82" s="213" t="s">
        <v>1176</v>
      </c>
      <c r="BU82" s="230" t="s">
        <v>1164</v>
      </c>
      <c r="BV82" s="1612"/>
      <c r="BW82" s="276" t="s">
        <v>1177</v>
      </c>
      <c r="BX82" s="863"/>
    </row>
    <row r="83" spans="1:76" ht="150" customHeight="1">
      <c r="A83" s="1507"/>
      <c r="B83" s="1122"/>
      <c r="C83" s="1122"/>
      <c r="D83" s="1122"/>
      <c r="E83" s="1509"/>
      <c r="F83" s="1122"/>
      <c r="G83" s="1122"/>
      <c r="H83" s="1122"/>
      <c r="I83" s="1309"/>
      <c r="J83" s="1309"/>
      <c r="K83" s="1309"/>
      <c r="L83" s="1309"/>
      <c r="M83" s="1309"/>
      <c r="N83" s="1122"/>
      <c r="O83" s="1300"/>
      <c r="P83" s="1300"/>
      <c r="Q83" s="1111"/>
      <c r="R83" s="1125"/>
      <c r="S83" s="1128"/>
      <c r="T83" s="1130"/>
      <c r="U83" s="1122"/>
      <c r="V83" s="1111"/>
      <c r="W83" s="1267"/>
      <c r="X83" s="1109"/>
      <c r="Y83" s="1109"/>
      <c r="Z83" s="1109"/>
      <c r="AA83" s="1638"/>
      <c r="AB83" s="1111"/>
      <c r="AC83" s="1132"/>
      <c r="AD83" s="1132"/>
      <c r="AE83" s="1392"/>
      <c r="AF83" s="1392"/>
      <c r="AG83" s="1395"/>
      <c r="AH83" s="1392"/>
      <c r="AI83" s="1398"/>
      <c r="AJ83" s="1401"/>
      <c r="AK83" s="1398"/>
      <c r="AL83" s="87" t="s">
        <v>1178</v>
      </c>
      <c r="AM83" s="88" t="s">
        <v>1179</v>
      </c>
      <c r="AN83" s="88">
        <v>1</v>
      </c>
      <c r="AO83" s="88">
        <v>0</v>
      </c>
      <c r="AP83" s="88">
        <v>0.5</v>
      </c>
      <c r="AQ83" s="88">
        <v>4.4999999999999998E-2</v>
      </c>
      <c r="AR83" s="88">
        <v>1</v>
      </c>
      <c r="AS83" s="615">
        <v>1</v>
      </c>
      <c r="AT83" s="797"/>
      <c r="AU83" s="797"/>
      <c r="AV83" s="800"/>
      <c r="AW83" s="87" t="s">
        <v>1134</v>
      </c>
      <c r="AX83" s="175">
        <v>44958</v>
      </c>
      <c r="AY83" s="168">
        <v>45261</v>
      </c>
      <c r="AZ83" s="89">
        <f t="shared" ref="AZ83:AZ86" si="6">+AY83-AX83</f>
        <v>303</v>
      </c>
      <c r="BA83" s="88">
        <v>100</v>
      </c>
      <c r="BB83" s="88">
        <v>100</v>
      </c>
      <c r="BC83" s="1122"/>
      <c r="BD83" s="1122"/>
      <c r="BE83" s="1111"/>
      <c r="BF83" s="1512"/>
      <c r="BG83" s="1111"/>
      <c r="BH83" s="1122"/>
      <c r="BI83" s="1111"/>
      <c r="BJ83" s="88" t="s">
        <v>281</v>
      </c>
      <c r="BK83" s="90"/>
      <c r="BL83" s="90"/>
      <c r="BM83" s="90"/>
      <c r="BN83" s="168"/>
      <c r="BO83" s="791"/>
      <c r="BP83" s="791"/>
      <c r="BQ83" s="794"/>
      <c r="BR83" s="90"/>
      <c r="BS83" s="1121" t="s">
        <v>1150</v>
      </c>
      <c r="BT83" s="213" t="s">
        <v>1151</v>
      </c>
      <c r="BU83" s="217" t="s">
        <v>1180</v>
      </c>
      <c r="BV83" s="241" t="s">
        <v>1181</v>
      </c>
      <c r="BW83" s="275" t="s">
        <v>1182</v>
      </c>
      <c r="BX83" s="376" t="s">
        <v>1183</v>
      </c>
    </row>
    <row r="84" spans="1:76" ht="150" customHeight="1">
      <c r="A84" s="1507"/>
      <c r="B84" s="1122"/>
      <c r="C84" s="1122"/>
      <c r="D84" s="1122"/>
      <c r="E84" s="1509"/>
      <c r="F84" s="1122"/>
      <c r="G84" s="1122"/>
      <c r="H84" s="1122"/>
      <c r="I84" s="1309"/>
      <c r="J84" s="1309"/>
      <c r="K84" s="1309"/>
      <c r="L84" s="1309"/>
      <c r="M84" s="1309"/>
      <c r="N84" s="1122"/>
      <c r="O84" s="1300"/>
      <c r="P84" s="1300"/>
      <c r="Q84" s="1111"/>
      <c r="R84" s="1125"/>
      <c r="S84" s="1128"/>
      <c r="T84" s="1130"/>
      <c r="U84" s="1122"/>
      <c r="V84" s="1111"/>
      <c r="W84" s="1267"/>
      <c r="X84" s="1109"/>
      <c r="Y84" s="1109"/>
      <c r="Z84" s="1109"/>
      <c r="AA84" s="1638"/>
      <c r="AB84" s="1111"/>
      <c r="AC84" s="1132"/>
      <c r="AD84" s="1132"/>
      <c r="AE84" s="1392"/>
      <c r="AF84" s="1392"/>
      <c r="AG84" s="1395"/>
      <c r="AH84" s="1392"/>
      <c r="AI84" s="1398"/>
      <c r="AJ84" s="1401"/>
      <c r="AK84" s="1398"/>
      <c r="AL84" s="87" t="s">
        <v>1184</v>
      </c>
      <c r="AM84" s="88" t="s">
        <v>1185</v>
      </c>
      <c r="AN84" s="88">
        <v>1</v>
      </c>
      <c r="AO84" s="88">
        <v>0</v>
      </c>
      <c r="AP84" s="88">
        <v>1</v>
      </c>
      <c r="AQ84" s="88">
        <v>4.4999999999999998E-2</v>
      </c>
      <c r="AR84" s="88">
        <v>1</v>
      </c>
      <c r="AS84" s="615">
        <v>1</v>
      </c>
      <c r="AT84" s="797"/>
      <c r="AU84" s="797"/>
      <c r="AV84" s="800"/>
      <c r="AW84" s="87"/>
      <c r="AX84" s="175"/>
      <c r="AY84" s="168"/>
      <c r="AZ84" s="89"/>
      <c r="BA84" s="88">
        <v>100</v>
      </c>
      <c r="BB84" s="88">
        <v>100</v>
      </c>
      <c r="BC84" s="1122"/>
      <c r="BD84" s="1122"/>
      <c r="BE84" s="1111"/>
      <c r="BF84" s="1512"/>
      <c r="BG84" s="1111"/>
      <c r="BH84" s="1122"/>
      <c r="BI84" s="1111"/>
      <c r="BJ84" s="88"/>
      <c r="BK84" s="90"/>
      <c r="BL84" s="90"/>
      <c r="BM84" s="90"/>
      <c r="BN84" s="168"/>
      <c r="BO84" s="791"/>
      <c r="BP84" s="791"/>
      <c r="BQ84" s="794"/>
      <c r="BR84" s="90"/>
      <c r="BS84" s="1122"/>
      <c r="BT84" s="271"/>
      <c r="BU84" s="217"/>
      <c r="BV84" s="241"/>
      <c r="BW84" s="289" t="s">
        <v>1186</v>
      </c>
      <c r="BX84" s="376" t="s">
        <v>1187</v>
      </c>
    </row>
    <row r="85" spans="1:76" ht="150" customHeight="1">
      <c r="A85" s="1507"/>
      <c r="B85" s="1122"/>
      <c r="C85" s="1122"/>
      <c r="D85" s="1122"/>
      <c r="E85" s="1509"/>
      <c r="F85" s="1122"/>
      <c r="G85" s="1122"/>
      <c r="H85" s="1122"/>
      <c r="I85" s="1309"/>
      <c r="J85" s="1309"/>
      <c r="K85" s="1309"/>
      <c r="L85" s="1309"/>
      <c r="M85" s="1309"/>
      <c r="N85" s="1122"/>
      <c r="O85" s="1300"/>
      <c r="P85" s="1300"/>
      <c r="Q85" s="1111"/>
      <c r="R85" s="1125"/>
      <c r="S85" s="1128"/>
      <c r="T85" s="1130"/>
      <c r="U85" s="1122"/>
      <c r="V85" s="1111"/>
      <c r="W85" s="1267"/>
      <c r="X85" s="1109"/>
      <c r="Y85" s="1109"/>
      <c r="Z85" s="1109"/>
      <c r="AA85" s="1638"/>
      <c r="AB85" s="1111"/>
      <c r="AC85" s="1132"/>
      <c r="AD85" s="1132"/>
      <c r="AE85" s="1392"/>
      <c r="AF85" s="1392"/>
      <c r="AG85" s="1395"/>
      <c r="AH85" s="1392"/>
      <c r="AI85" s="1398"/>
      <c r="AJ85" s="1401"/>
      <c r="AK85" s="1398"/>
      <c r="AL85" s="87" t="s">
        <v>1188</v>
      </c>
      <c r="AM85" s="87" t="s">
        <v>1189</v>
      </c>
      <c r="AN85" s="88">
        <v>1</v>
      </c>
      <c r="AO85" s="88">
        <v>0</v>
      </c>
      <c r="AP85" s="88">
        <v>0.5</v>
      </c>
      <c r="AQ85" s="88">
        <v>4.4999999999999998E-2</v>
      </c>
      <c r="AR85" s="88">
        <v>1</v>
      </c>
      <c r="AS85" s="615">
        <v>1</v>
      </c>
      <c r="AT85" s="797"/>
      <c r="AU85" s="797"/>
      <c r="AV85" s="800"/>
      <c r="AW85" s="87"/>
      <c r="AX85" s="175"/>
      <c r="AY85" s="168"/>
      <c r="AZ85" s="89"/>
      <c r="BA85" s="88">
        <v>100</v>
      </c>
      <c r="BB85" s="88">
        <v>100</v>
      </c>
      <c r="BC85" s="1122"/>
      <c r="BD85" s="1122"/>
      <c r="BE85" s="1111"/>
      <c r="BF85" s="1512"/>
      <c r="BG85" s="1111"/>
      <c r="BH85" s="1122"/>
      <c r="BI85" s="1111"/>
      <c r="BJ85" s="88"/>
      <c r="BK85" s="90"/>
      <c r="BL85" s="90"/>
      <c r="BM85" s="90"/>
      <c r="BN85" s="168"/>
      <c r="BO85" s="791"/>
      <c r="BP85" s="791"/>
      <c r="BQ85" s="794"/>
      <c r="BR85" s="90"/>
      <c r="BS85" s="1122"/>
      <c r="BT85" s="271"/>
      <c r="BU85" s="217"/>
      <c r="BV85" s="241"/>
      <c r="BW85" s="229" t="s">
        <v>1190</v>
      </c>
      <c r="BX85" s="376" t="s">
        <v>1191</v>
      </c>
    </row>
    <row r="86" spans="1:76" ht="150" customHeight="1">
      <c r="A86" s="1507"/>
      <c r="B86" s="1122"/>
      <c r="C86" s="1122"/>
      <c r="D86" s="1122"/>
      <c r="E86" s="1509"/>
      <c r="F86" s="1122"/>
      <c r="G86" s="1122"/>
      <c r="H86" s="1122"/>
      <c r="I86" s="1309"/>
      <c r="J86" s="1309"/>
      <c r="K86" s="1309"/>
      <c r="L86" s="1309"/>
      <c r="M86" s="1309"/>
      <c r="N86" s="1122"/>
      <c r="O86" s="1300"/>
      <c r="P86" s="1300"/>
      <c r="Q86" s="1111"/>
      <c r="R86" s="1125"/>
      <c r="S86" s="1128"/>
      <c r="T86" s="1130"/>
      <c r="U86" s="1122"/>
      <c r="V86" s="1111"/>
      <c r="W86" s="1267"/>
      <c r="X86" s="1109"/>
      <c r="Y86" s="1109"/>
      <c r="Z86" s="1109"/>
      <c r="AA86" s="1638"/>
      <c r="AB86" s="1111"/>
      <c r="AC86" s="1132"/>
      <c r="AD86" s="1132"/>
      <c r="AE86" s="1392"/>
      <c r="AF86" s="1392"/>
      <c r="AG86" s="1395"/>
      <c r="AH86" s="1392"/>
      <c r="AI86" s="1398"/>
      <c r="AJ86" s="1401"/>
      <c r="AK86" s="1398"/>
      <c r="AL86" s="87" t="s">
        <v>1192</v>
      </c>
      <c r="AM86" s="87" t="s">
        <v>1193</v>
      </c>
      <c r="AN86" s="88">
        <v>1</v>
      </c>
      <c r="AO86" s="88">
        <v>0</v>
      </c>
      <c r="AP86" s="88">
        <v>0</v>
      </c>
      <c r="AQ86" s="88">
        <v>4.4999999999999998E-2</v>
      </c>
      <c r="AR86" s="88">
        <v>1</v>
      </c>
      <c r="AS86" s="615">
        <v>1</v>
      </c>
      <c r="AT86" s="797"/>
      <c r="AU86" s="797"/>
      <c r="AV86" s="800"/>
      <c r="AW86" s="87" t="s">
        <v>1134</v>
      </c>
      <c r="AX86" s="175">
        <v>44958</v>
      </c>
      <c r="AY86" s="168">
        <v>45261</v>
      </c>
      <c r="AZ86" s="89">
        <f t="shared" si="6"/>
        <v>303</v>
      </c>
      <c r="BA86" s="131">
        <v>1043926</v>
      </c>
      <c r="BB86" s="131">
        <v>1043926</v>
      </c>
      <c r="BC86" s="1122"/>
      <c r="BD86" s="1122"/>
      <c r="BE86" s="1111"/>
      <c r="BF86" s="1512"/>
      <c r="BG86" s="1111"/>
      <c r="BH86" s="1122"/>
      <c r="BI86" s="1111"/>
      <c r="BJ86" s="88" t="s">
        <v>281</v>
      </c>
      <c r="BK86" s="90"/>
      <c r="BL86" s="90"/>
      <c r="BM86" s="90"/>
      <c r="BN86" s="168"/>
      <c r="BO86" s="791"/>
      <c r="BP86" s="791"/>
      <c r="BQ86" s="794"/>
      <c r="BR86" s="90"/>
      <c r="BS86" s="1122"/>
      <c r="BT86" s="1152" t="s">
        <v>1159</v>
      </c>
      <c r="BU86" s="217" t="s">
        <v>1194</v>
      </c>
      <c r="BV86" s="240" t="s">
        <v>1195</v>
      </c>
      <c r="BW86" s="229" t="s">
        <v>1196</v>
      </c>
      <c r="BX86" s="376" t="s">
        <v>1197</v>
      </c>
    </row>
    <row r="87" spans="1:76" ht="202.5" customHeight="1">
      <c r="A87" s="1507"/>
      <c r="B87" s="1123"/>
      <c r="C87" s="1123"/>
      <c r="D87" s="1123"/>
      <c r="E87" s="1510"/>
      <c r="F87" s="1123"/>
      <c r="G87" s="1123"/>
      <c r="H87" s="1123"/>
      <c r="I87" s="1310"/>
      <c r="J87" s="1310"/>
      <c r="K87" s="1310"/>
      <c r="L87" s="1310"/>
      <c r="M87" s="1310"/>
      <c r="N87" s="1123"/>
      <c r="O87" s="1301"/>
      <c r="P87" s="1301"/>
      <c r="Q87" s="1112"/>
      <c r="R87" s="1126"/>
      <c r="S87" s="1129"/>
      <c r="T87" s="1130"/>
      <c r="U87" s="1123"/>
      <c r="V87" s="1112"/>
      <c r="W87" s="1268"/>
      <c r="X87" s="1110"/>
      <c r="Y87" s="1110"/>
      <c r="Z87" s="1110"/>
      <c r="AA87" s="1639"/>
      <c r="AB87" s="1112"/>
      <c r="AC87" s="1133"/>
      <c r="AD87" s="1133"/>
      <c r="AE87" s="1393"/>
      <c r="AF87" s="1393"/>
      <c r="AG87" s="1396"/>
      <c r="AH87" s="1393"/>
      <c r="AI87" s="1399"/>
      <c r="AJ87" s="1402"/>
      <c r="AK87" s="1399"/>
      <c r="AL87" s="87" t="s">
        <v>1198</v>
      </c>
      <c r="AM87" s="87" t="s">
        <v>1199</v>
      </c>
      <c r="AN87" s="88">
        <v>1</v>
      </c>
      <c r="AO87" s="88">
        <v>0</v>
      </c>
      <c r="AP87" s="88">
        <v>0</v>
      </c>
      <c r="AQ87" s="88">
        <v>4.4999999999999998E-2</v>
      </c>
      <c r="AR87" s="88">
        <v>1</v>
      </c>
      <c r="AS87" s="615">
        <v>1</v>
      </c>
      <c r="AT87" s="798"/>
      <c r="AU87" s="798"/>
      <c r="AV87" s="801"/>
      <c r="AW87" s="87" t="s">
        <v>1113</v>
      </c>
      <c r="AX87" s="175">
        <v>44958</v>
      </c>
      <c r="AY87" s="168">
        <v>45261</v>
      </c>
      <c r="AZ87" s="89">
        <f>+AY87-AX87</f>
        <v>303</v>
      </c>
      <c r="BA87" s="88">
        <v>1000</v>
      </c>
      <c r="BB87" s="88">
        <v>1000</v>
      </c>
      <c r="BC87" s="1123"/>
      <c r="BD87" s="1123"/>
      <c r="BE87" s="1112"/>
      <c r="BF87" s="1513"/>
      <c r="BG87" s="1112"/>
      <c r="BH87" s="1123"/>
      <c r="BI87" s="1112"/>
      <c r="BJ87" s="88" t="s">
        <v>177</v>
      </c>
      <c r="BK87" s="87" t="s">
        <v>1200</v>
      </c>
      <c r="BL87" s="88" t="s">
        <v>1172</v>
      </c>
      <c r="BM87" s="87" t="s">
        <v>1117</v>
      </c>
      <c r="BN87" s="168">
        <v>44986</v>
      </c>
      <c r="BO87" s="792"/>
      <c r="BP87" s="792"/>
      <c r="BQ87" s="795"/>
      <c r="BR87" s="90"/>
      <c r="BS87" s="1123"/>
      <c r="BT87" s="1153"/>
      <c r="BU87" s="217" t="s">
        <v>1194</v>
      </c>
      <c r="BV87" s="242" t="s">
        <v>1201</v>
      </c>
      <c r="BW87" s="229" t="s">
        <v>1202</v>
      </c>
      <c r="BX87" s="376" t="s">
        <v>1203</v>
      </c>
    </row>
    <row r="88" spans="1:76" ht="47.25" customHeight="1">
      <c r="A88" s="87"/>
      <c r="B88" s="461"/>
      <c r="C88" s="461"/>
      <c r="D88" s="461"/>
      <c r="E88" s="542"/>
      <c r="F88" s="461"/>
      <c r="G88" s="461"/>
      <c r="H88" s="461"/>
      <c r="I88" s="493"/>
      <c r="J88" s="492"/>
      <c r="K88" s="492"/>
      <c r="L88" s="492"/>
      <c r="M88" s="492"/>
      <c r="N88" s="802" t="s">
        <v>1204</v>
      </c>
      <c r="O88" s="803"/>
      <c r="P88" s="803"/>
      <c r="Q88" s="803"/>
      <c r="R88" s="803"/>
      <c r="S88" s="803"/>
      <c r="T88" s="803"/>
      <c r="U88" s="803"/>
      <c r="V88" s="803"/>
      <c r="W88" s="803"/>
      <c r="X88" s="803"/>
      <c r="Y88" s="803"/>
      <c r="Z88" s="803"/>
      <c r="AA88" s="803"/>
      <c r="AB88" s="804"/>
      <c r="AC88" s="648">
        <f>AVERAGE(AC71:AC87)</f>
        <v>1</v>
      </c>
      <c r="AD88" s="648">
        <f>AVERAGE(AD71:AD87)</f>
        <v>1</v>
      </c>
      <c r="AE88" s="517"/>
      <c r="AF88" s="517"/>
      <c r="AG88" s="518"/>
      <c r="AH88" s="517"/>
      <c r="AI88" s="802" t="s">
        <v>1205</v>
      </c>
      <c r="AJ88" s="803"/>
      <c r="AK88" s="803"/>
      <c r="AL88" s="803"/>
      <c r="AM88" s="803"/>
      <c r="AN88" s="803"/>
      <c r="AO88" s="803"/>
      <c r="AP88" s="803"/>
      <c r="AQ88" s="803"/>
      <c r="AR88" s="804"/>
      <c r="AS88" s="680">
        <f>AVERAGE(AS71:AS87)</f>
        <v>0.760530303030303</v>
      </c>
      <c r="AT88" s="88"/>
      <c r="AU88" s="88"/>
      <c r="AV88" s="88"/>
      <c r="AW88" s="87"/>
      <c r="AX88" s="175"/>
      <c r="AY88" s="168"/>
      <c r="AZ88" s="89"/>
      <c r="BA88" s="88"/>
      <c r="BB88" s="88"/>
      <c r="BC88" s="461"/>
      <c r="BD88" s="461"/>
      <c r="BE88" s="459"/>
      <c r="BF88" s="543"/>
      <c r="BG88" s="459"/>
      <c r="BH88" s="461"/>
      <c r="BI88" s="459"/>
      <c r="BJ88" s="88"/>
      <c r="BK88" s="87"/>
      <c r="BL88" s="88"/>
      <c r="BM88" s="87"/>
      <c r="BN88" s="168"/>
      <c r="BO88" s="168"/>
      <c r="BP88" s="168"/>
      <c r="BQ88" s="168"/>
      <c r="BR88" s="90"/>
      <c r="BS88" s="461"/>
      <c r="BT88" s="462"/>
      <c r="BU88" s="217"/>
      <c r="BV88" s="242"/>
      <c r="BW88" s="229"/>
      <c r="BX88" s="376"/>
    </row>
    <row r="89" spans="1:76" ht="120" customHeight="1">
      <c r="A89" s="1188" t="s">
        <v>1097</v>
      </c>
      <c r="B89" s="1188" t="s">
        <v>920</v>
      </c>
      <c r="C89" s="1188" t="s">
        <v>1206</v>
      </c>
      <c r="D89" s="1188" t="s">
        <v>1207</v>
      </c>
      <c r="E89" s="1188" t="s">
        <v>307</v>
      </c>
      <c r="F89" s="1188" t="s">
        <v>1208</v>
      </c>
      <c r="G89" s="1188" t="s">
        <v>1209</v>
      </c>
      <c r="H89" s="1583" t="s">
        <v>558</v>
      </c>
      <c r="I89" s="1586">
        <v>0.6</v>
      </c>
      <c r="J89" s="1339">
        <v>9.3299999999999994E-2</v>
      </c>
      <c r="K89" s="1356">
        <v>0.22</v>
      </c>
      <c r="L89" s="1356">
        <v>0</v>
      </c>
      <c r="M89" s="1356">
        <v>0.6</v>
      </c>
      <c r="N89" s="1320" t="s">
        <v>1210</v>
      </c>
      <c r="O89" s="65" t="s">
        <v>1211</v>
      </c>
      <c r="P89" s="91" t="s">
        <v>306</v>
      </c>
      <c r="Q89" s="92">
        <v>0</v>
      </c>
      <c r="R89" s="716" t="s">
        <v>1212</v>
      </c>
      <c r="S89" s="64"/>
      <c r="T89" s="64" t="s">
        <v>565</v>
      </c>
      <c r="U89" s="115" t="s">
        <v>1213</v>
      </c>
      <c r="V89" s="92">
        <v>1</v>
      </c>
      <c r="W89" s="68">
        <v>1</v>
      </c>
      <c r="X89" s="69">
        <v>0</v>
      </c>
      <c r="Y89" s="69">
        <v>0</v>
      </c>
      <c r="Z89" s="251">
        <v>0.45</v>
      </c>
      <c r="AA89" s="251">
        <v>0.45</v>
      </c>
      <c r="AB89" s="251">
        <v>0.6</v>
      </c>
      <c r="AC89" s="715">
        <f>+AB89</f>
        <v>0.6</v>
      </c>
      <c r="AD89" s="715">
        <f>+AC89</f>
        <v>0.6</v>
      </c>
      <c r="AE89" s="187" t="s">
        <v>567</v>
      </c>
      <c r="AF89" s="70" t="s">
        <v>1214</v>
      </c>
      <c r="AG89" s="146" t="s">
        <v>631</v>
      </c>
      <c r="AH89" s="147" t="s">
        <v>1215</v>
      </c>
      <c r="AI89" s="1317" t="s">
        <v>1216</v>
      </c>
      <c r="AJ89" s="1388">
        <v>2021130010189</v>
      </c>
      <c r="AK89" s="1317" t="s">
        <v>1217</v>
      </c>
      <c r="AL89" s="63" t="s">
        <v>1218</v>
      </c>
      <c r="AM89" s="63" t="s">
        <v>1219</v>
      </c>
      <c r="AN89" s="63">
        <v>4</v>
      </c>
      <c r="AO89" s="63">
        <v>1</v>
      </c>
      <c r="AP89" s="63">
        <v>1</v>
      </c>
      <c r="AQ89" s="63">
        <v>1</v>
      </c>
      <c r="AR89" s="63">
        <v>1</v>
      </c>
      <c r="AS89" s="615">
        <f>(AO89+AP89+AQ89+AR89)/AN89</f>
        <v>1</v>
      </c>
      <c r="AT89" s="796">
        <v>615384616</v>
      </c>
      <c r="AU89" s="796">
        <v>311406666</v>
      </c>
      <c r="AV89" s="799">
        <f>AU89/AT89</f>
        <v>0.50603583174396416</v>
      </c>
      <c r="AW89" s="63">
        <v>10</v>
      </c>
      <c r="AX89" s="166">
        <v>44927</v>
      </c>
      <c r="AY89" s="171">
        <v>45261</v>
      </c>
      <c r="AZ89" s="69">
        <f>+AY89-AX89</f>
        <v>334</v>
      </c>
      <c r="BA89" s="64">
        <v>1057496</v>
      </c>
      <c r="BB89" s="64">
        <v>1057496</v>
      </c>
      <c r="BC89" s="1188" t="s">
        <v>638</v>
      </c>
      <c r="BD89" s="1188" t="s">
        <v>639</v>
      </c>
      <c r="BE89" s="114" t="s">
        <v>314</v>
      </c>
      <c r="BF89" s="1198">
        <v>615384616</v>
      </c>
      <c r="BG89" s="114" t="s">
        <v>513</v>
      </c>
      <c r="BH89" s="114" t="s">
        <v>1220</v>
      </c>
      <c r="BI89" s="180" t="s">
        <v>1220</v>
      </c>
      <c r="BJ89" s="114" t="s">
        <v>177</v>
      </c>
      <c r="BK89" s="114" t="s">
        <v>613</v>
      </c>
      <c r="BL89" s="116" t="s">
        <v>1221</v>
      </c>
      <c r="BM89" s="116" t="s">
        <v>513</v>
      </c>
      <c r="BN89" s="166">
        <v>44958</v>
      </c>
      <c r="BO89" s="790">
        <v>615384616</v>
      </c>
      <c r="BP89" s="790">
        <v>311406666</v>
      </c>
      <c r="BQ89" s="793">
        <f>BP89/BO89</f>
        <v>0.50603583174396416</v>
      </c>
      <c r="BR89" s="71"/>
      <c r="BS89" s="116" t="s">
        <v>642</v>
      </c>
      <c r="BT89" s="112" t="s">
        <v>643</v>
      </c>
      <c r="BU89" s="224" t="s">
        <v>1222</v>
      </c>
      <c r="BV89" s="252" t="s">
        <v>1223</v>
      </c>
      <c r="BW89" s="290" t="s">
        <v>1224</v>
      </c>
      <c r="BX89" s="370" t="s">
        <v>1225</v>
      </c>
    </row>
    <row r="90" spans="1:76" ht="91.5" customHeight="1">
      <c r="A90" s="1188"/>
      <c r="B90" s="1188"/>
      <c r="C90" s="1188"/>
      <c r="D90" s="1188"/>
      <c r="E90" s="1188"/>
      <c r="F90" s="1583"/>
      <c r="G90" s="1188"/>
      <c r="H90" s="1583"/>
      <c r="I90" s="1583"/>
      <c r="J90" s="1340"/>
      <c r="K90" s="1357"/>
      <c r="L90" s="1357"/>
      <c r="M90" s="1357"/>
      <c r="N90" s="1321"/>
      <c r="O90" s="65" t="s">
        <v>1226</v>
      </c>
      <c r="P90" s="91" t="s">
        <v>306</v>
      </c>
      <c r="Q90" s="92">
        <v>0</v>
      </c>
      <c r="R90" s="708" t="s">
        <v>1227</v>
      </c>
      <c r="S90" s="64" t="s">
        <v>502</v>
      </c>
      <c r="T90" s="64"/>
      <c r="U90" s="115" t="s">
        <v>1213</v>
      </c>
      <c r="V90" s="92">
        <v>1</v>
      </c>
      <c r="W90" s="68">
        <v>0</v>
      </c>
      <c r="X90" s="69">
        <v>1</v>
      </c>
      <c r="Y90" s="69">
        <v>1</v>
      </c>
      <c r="Z90" s="69">
        <v>1</v>
      </c>
      <c r="AA90" s="69">
        <v>1</v>
      </c>
      <c r="AB90" s="69">
        <v>1</v>
      </c>
      <c r="AC90" s="715"/>
      <c r="AD90" s="715">
        <v>1</v>
      </c>
      <c r="AE90" s="187" t="s">
        <v>567</v>
      </c>
      <c r="AF90" s="70" t="s">
        <v>1214</v>
      </c>
      <c r="AG90" s="146" t="s">
        <v>631</v>
      </c>
      <c r="AH90" s="147" t="s">
        <v>1215</v>
      </c>
      <c r="AI90" s="1318"/>
      <c r="AJ90" s="1389"/>
      <c r="AK90" s="1318"/>
      <c r="AL90" s="63" t="s">
        <v>1228</v>
      </c>
      <c r="AM90" s="63" t="s">
        <v>1229</v>
      </c>
      <c r="AN90" s="63">
        <v>1</v>
      </c>
      <c r="AO90" s="63">
        <v>1</v>
      </c>
      <c r="AP90" s="63">
        <v>1</v>
      </c>
      <c r="AQ90" s="63">
        <v>1</v>
      </c>
      <c r="AR90" s="63">
        <v>1</v>
      </c>
      <c r="AS90" s="615">
        <v>1</v>
      </c>
      <c r="AT90" s="797"/>
      <c r="AU90" s="797"/>
      <c r="AV90" s="800"/>
      <c r="AW90" s="63">
        <v>10</v>
      </c>
      <c r="AX90" s="166">
        <v>44927</v>
      </c>
      <c r="AY90" s="171">
        <v>45261</v>
      </c>
      <c r="AZ90" s="69">
        <f t="shared" ref="AZ90:AZ102" si="7">+AY90-AX90</f>
        <v>334</v>
      </c>
      <c r="BA90" s="64">
        <v>1057496</v>
      </c>
      <c r="BB90" s="64">
        <v>1057496</v>
      </c>
      <c r="BC90" s="1188"/>
      <c r="BD90" s="1188"/>
      <c r="BE90" s="114" t="s">
        <v>314</v>
      </c>
      <c r="BF90" s="1199"/>
      <c r="BG90" s="114" t="s">
        <v>513</v>
      </c>
      <c r="BH90" s="114" t="s">
        <v>1220</v>
      </c>
      <c r="BI90" s="180" t="s">
        <v>1220</v>
      </c>
      <c r="BJ90" s="114" t="s">
        <v>177</v>
      </c>
      <c r="BK90" s="114" t="s">
        <v>613</v>
      </c>
      <c r="BL90" s="116" t="s">
        <v>1221</v>
      </c>
      <c r="BM90" s="116" t="s">
        <v>513</v>
      </c>
      <c r="BN90" s="166">
        <v>44958</v>
      </c>
      <c r="BO90" s="791"/>
      <c r="BP90" s="791"/>
      <c r="BQ90" s="794"/>
      <c r="BR90" s="71"/>
      <c r="BS90" s="116" t="s">
        <v>642</v>
      </c>
      <c r="BT90" s="112" t="s">
        <v>643</v>
      </c>
      <c r="BU90" s="224" t="s">
        <v>1230</v>
      </c>
      <c r="BV90" s="252" t="s">
        <v>1231</v>
      </c>
      <c r="BW90" s="290" t="s">
        <v>1232</v>
      </c>
      <c r="BX90" s="370" t="s">
        <v>1233</v>
      </c>
    </row>
    <row r="91" spans="1:76" ht="116.25" customHeight="1">
      <c r="A91" s="1188"/>
      <c r="B91" s="1188"/>
      <c r="C91" s="1188"/>
      <c r="D91" s="1188"/>
      <c r="E91" s="1188"/>
      <c r="F91" s="1583"/>
      <c r="G91" s="1188"/>
      <c r="H91" s="1583"/>
      <c r="I91" s="1583"/>
      <c r="J91" s="1340"/>
      <c r="K91" s="1357"/>
      <c r="L91" s="1357"/>
      <c r="M91" s="1357"/>
      <c r="N91" s="1321"/>
      <c r="O91" s="65" t="s">
        <v>1234</v>
      </c>
      <c r="P91" s="91" t="s">
        <v>306</v>
      </c>
      <c r="Q91" s="92">
        <v>0</v>
      </c>
      <c r="R91" s="708" t="s">
        <v>1235</v>
      </c>
      <c r="S91" s="64" t="s">
        <v>502</v>
      </c>
      <c r="T91" s="64"/>
      <c r="U91" s="116" t="s">
        <v>1213</v>
      </c>
      <c r="V91" s="92">
        <v>1</v>
      </c>
      <c r="W91" s="68">
        <v>0</v>
      </c>
      <c r="X91" s="69">
        <v>1</v>
      </c>
      <c r="Y91" s="69">
        <v>1</v>
      </c>
      <c r="Z91" s="69">
        <v>1</v>
      </c>
      <c r="AA91" s="69">
        <v>1</v>
      </c>
      <c r="AB91" s="69">
        <v>1</v>
      </c>
      <c r="AC91" s="715"/>
      <c r="AD91" s="715">
        <v>1</v>
      </c>
      <c r="AE91" s="187" t="s">
        <v>567</v>
      </c>
      <c r="AF91" s="70" t="s">
        <v>1214</v>
      </c>
      <c r="AG91" s="146" t="s">
        <v>631</v>
      </c>
      <c r="AH91" s="147" t="s">
        <v>1215</v>
      </c>
      <c r="AI91" s="1318"/>
      <c r="AJ91" s="1389"/>
      <c r="AK91" s="1318"/>
      <c r="AL91" s="63" t="s">
        <v>1236</v>
      </c>
      <c r="AM91" s="63" t="s">
        <v>1237</v>
      </c>
      <c r="AN91" s="63">
        <v>1</v>
      </c>
      <c r="AO91" s="63">
        <v>0</v>
      </c>
      <c r="AP91" s="63">
        <v>1</v>
      </c>
      <c r="AQ91" s="63">
        <v>1</v>
      </c>
      <c r="AR91" s="63">
        <v>1</v>
      </c>
      <c r="AS91" s="615">
        <v>1</v>
      </c>
      <c r="AT91" s="797"/>
      <c r="AU91" s="797"/>
      <c r="AV91" s="800"/>
      <c r="AW91" s="63">
        <v>10</v>
      </c>
      <c r="AX91" s="166">
        <v>44927</v>
      </c>
      <c r="AY91" s="171">
        <v>45261</v>
      </c>
      <c r="AZ91" s="69">
        <f t="shared" si="7"/>
        <v>334</v>
      </c>
      <c r="BA91" s="64">
        <v>1057496</v>
      </c>
      <c r="BB91" s="64">
        <v>1057496</v>
      </c>
      <c r="BC91" s="1188"/>
      <c r="BD91" s="1188"/>
      <c r="BE91" s="114" t="s">
        <v>314</v>
      </c>
      <c r="BF91" s="1199"/>
      <c r="BG91" s="114" t="s">
        <v>513</v>
      </c>
      <c r="BH91" s="114" t="s">
        <v>1220</v>
      </c>
      <c r="BI91" s="180" t="s">
        <v>1220</v>
      </c>
      <c r="BJ91" s="114" t="s">
        <v>177</v>
      </c>
      <c r="BK91" s="114" t="s">
        <v>613</v>
      </c>
      <c r="BL91" s="116" t="s">
        <v>1221</v>
      </c>
      <c r="BM91" s="116" t="s">
        <v>513</v>
      </c>
      <c r="BN91" s="166">
        <v>44958</v>
      </c>
      <c r="BO91" s="791"/>
      <c r="BP91" s="791"/>
      <c r="BQ91" s="794"/>
      <c r="BR91" s="71"/>
      <c r="BS91" s="116" t="s">
        <v>642</v>
      </c>
      <c r="BT91" s="112" t="s">
        <v>643</v>
      </c>
      <c r="BU91" s="224" t="s">
        <v>1238</v>
      </c>
      <c r="BV91" s="252" t="s">
        <v>1239</v>
      </c>
      <c r="BW91" s="291" t="s">
        <v>1240</v>
      </c>
      <c r="BX91" s="370" t="s">
        <v>1241</v>
      </c>
    </row>
    <row r="92" spans="1:76" ht="109.5" customHeight="1">
      <c r="A92" s="1188"/>
      <c r="B92" s="1188"/>
      <c r="C92" s="1188"/>
      <c r="D92" s="1188"/>
      <c r="E92" s="1188"/>
      <c r="F92" s="1583"/>
      <c r="G92" s="1188"/>
      <c r="H92" s="1583"/>
      <c r="I92" s="1583"/>
      <c r="J92" s="1340"/>
      <c r="K92" s="1357"/>
      <c r="L92" s="1357"/>
      <c r="M92" s="1357"/>
      <c r="N92" s="1321"/>
      <c r="O92" s="65" t="s">
        <v>1242</v>
      </c>
      <c r="P92" s="91" t="s">
        <v>306</v>
      </c>
      <c r="Q92" s="92">
        <v>0</v>
      </c>
      <c r="R92" s="708" t="s">
        <v>1243</v>
      </c>
      <c r="S92" s="64" t="s">
        <v>502</v>
      </c>
      <c r="T92" s="64"/>
      <c r="U92" s="184" t="s">
        <v>1244</v>
      </c>
      <c r="V92" s="92">
        <v>4</v>
      </c>
      <c r="W92" s="68">
        <v>1</v>
      </c>
      <c r="X92" s="69">
        <v>3</v>
      </c>
      <c r="Y92" s="69">
        <v>3</v>
      </c>
      <c r="Z92" s="69">
        <v>5</v>
      </c>
      <c r="AA92" s="69">
        <v>3</v>
      </c>
      <c r="AB92" s="69">
        <v>4</v>
      </c>
      <c r="AC92" s="715">
        <v>1</v>
      </c>
      <c r="AD92" s="715">
        <v>1</v>
      </c>
      <c r="AE92" s="187" t="s">
        <v>567</v>
      </c>
      <c r="AF92" s="70" t="s">
        <v>1214</v>
      </c>
      <c r="AG92" s="146" t="s">
        <v>1245</v>
      </c>
      <c r="AH92" s="147" t="s">
        <v>1246</v>
      </c>
      <c r="AI92" s="1318"/>
      <c r="AJ92" s="1389"/>
      <c r="AK92" s="1318"/>
      <c r="AL92" s="63" t="s">
        <v>1247</v>
      </c>
      <c r="AM92" s="63" t="s">
        <v>1248</v>
      </c>
      <c r="AN92" s="63">
        <v>1</v>
      </c>
      <c r="AO92" s="63">
        <v>0</v>
      </c>
      <c r="AP92" s="63">
        <v>0.7</v>
      </c>
      <c r="AQ92" s="63">
        <v>1</v>
      </c>
      <c r="AR92" s="63">
        <v>1</v>
      </c>
      <c r="AS92" s="615">
        <v>1</v>
      </c>
      <c r="AT92" s="797"/>
      <c r="AU92" s="797"/>
      <c r="AV92" s="800"/>
      <c r="AW92" s="63">
        <v>10</v>
      </c>
      <c r="AX92" s="166">
        <v>44927</v>
      </c>
      <c r="AY92" s="171">
        <v>45261</v>
      </c>
      <c r="AZ92" s="69">
        <f t="shared" si="7"/>
        <v>334</v>
      </c>
      <c r="BA92" s="64">
        <v>1057496</v>
      </c>
      <c r="BB92" s="64">
        <v>1057496</v>
      </c>
      <c r="BC92" s="1188"/>
      <c r="BD92" s="1188"/>
      <c r="BE92" s="114" t="s">
        <v>314</v>
      </c>
      <c r="BF92" s="1199"/>
      <c r="BG92" s="114" t="s">
        <v>513</v>
      </c>
      <c r="BH92" s="114" t="s">
        <v>1220</v>
      </c>
      <c r="BI92" s="180" t="s">
        <v>1220</v>
      </c>
      <c r="BJ92" s="114" t="s">
        <v>177</v>
      </c>
      <c r="BK92" s="114" t="s">
        <v>613</v>
      </c>
      <c r="BL92" s="116" t="s">
        <v>1221</v>
      </c>
      <c r="BM92" s="116" t="s">
        <v>513</v>
      </c>
      <c r="BN92" s="166">
        <v>44958</v>
      </c>
      <c r="BO92" s="791"/>
      <c r="BP92" s="791"/>
      <c r="BQ92" s="794"/>
      <c r="BR92" s="71"/>
      <c r="BS92" s="116" t="s">
        <v>1249</v>
      </c>
      <c r="BT92" s="116" t="s">
        <v>1250</v>
      </c>
      <c r="BU92" s="224" t="s">
        <v>1251</v>
      </c>
      <c r="BV92" s="252" t="s">
        <v>1252</v>
      </c>
      <c r="BW92" s="291" t="s">
        <v>1253</v>
      </c>
      <c r="BX92" s="370" t="s">
        <v>1254</v>
      </c>
    </row>
    <row r="93" spans="1:76" ht="87" customHeight="1">
      <c r="A93" s="1188"/>
      <c r="B93" s="1188"/>
      <c r="C93" s="1188"/>
      <c r="D93" s="1188"/>
      <c r="E93" s="1188"/>
      <c r="F93" s="1583"/>
      <c r="G93" s="1188"/>
      <c r="H93" s="1583"/>
      <c r="I93" s="1583"/>
      <c r="J93" s="1340"/>
      <c r="K93" s="1357"/>
      <c r="L93" s="1357"/>
      <c r="M93" s="1357"/>
      <c r="N93" s="1321"/>
      <c r="O93" s="65" t="s">
        <v>1255</v>
      </c>
      <c r="P93" s="91" t="s">
        <v>306</v>
      </c>
      <c r="Q93" s="92">
        <v>0</v>
      </c>
      <c r="R93" s="708" t="s">
        <v>1256</v>
      </c>
      <c r="S93" s="64"/>
      <c r="T93" s="64" t="s">
        <v>565</v>
      </c>
      <c r="U93" s="184" t="s">
        <v>1244</v>
      </c>
      <c r="V93" s="92">
        <v>1</v>
      </c>
      <c r="W93" s="68">
        <v>1</v>
      </c>
      <c r="X93" s="69">
        <v>0</v>
      </c>
      <c r="Y93" s="69">
        <v>0</v>
      </c>
      <c r="Z93" s="69">
        <v>0</v>
      </c>
      <c r="AA93" s="69">
        <v>0</v>
      </c>
      <c r="AB93" s="69">
        <v>0</v>
      </c>
      <c r="AC93" s="715">
        <f>(Y93+Z93+AA93+AB93)/W93</f>
        <v>0</v>
      </c>
      <c r="AD93" s="715">
        <f>(X93+Y93+Z93+AA93+AB93)/V93</f>
        <v>0</v>
      </c>
      <c r="AE93" s="187" t="s">
        <v>567</v>
      </c>
      <c r="AF93" s="70" t="s">
        <v>1214</v>
      </c>
      <c r="AG93" s="146" t="s">
        <v>631</v>
      </c>
      <c r="AH93" s="147" t="s">
        <v>1215</v>
      </c>
      <c r="AI93" s="1318"/>
      <c r="AJ93" s="1389"/>
      <c r="AK93" s="1318"/>
      <c r="AL93" s="63" t="s">
        <v>1257</v>
      </c>
      <c r="AM93" s="63" t="s">
        <v>1258</v>
      </c>
      <c r="AN93" s="63">
        <v>1</v>
      </c>
      <c r="AO93" s="63">
        <v>0</v>
      </c>
      <c r="AP93" s="63">
        <v>0.6</v>
      </c>
      <c r="AQ93" s="63">
        <v>0.6</v>
      </c>
      <c r="AR93" s="63">
        <v>0.6</v>
      </c>
      <c r="AS93" s="615">
        <v>1</v>
      </c>
      <c r="AT93" s="797"/>
      <c r="AU93" s="797"/>
      <c r="AV93" s="800"/>
      <c r="AW93" s="63">
        <v>10</v>
      </c>
      <c r="AX93" s="166">
        <v>44927</v>
      </c>
      <c r="AY93" s="171">
        <v>45261</v>
      </c>
      <c r="AZ93" s="69">
        <f t="shared" si="7"/>
        <v>334</v>
      </c>
      <c r="BA93" s="64">
        <v>1057496</v>
      </c>
      <c r="BB93" s="64">
        <v>1057496</v>
      </c>
      <c r="BC93" s="1188"/>
      <c r="BD93" s="1188"/>
      <c r="BE93" s="114" t="s">
        <v>314</v>
      </c>
      <c r="BF93" s="1199"/>
      <c r="BG93" s="114" t="s">
        <v>513</v>
      </c>
      <c r="BH93" s="114" t="s">
        <v>1220</v>
      </c>
      <c r="BI93" s="180" t="s">
        <v>1220</v>
      </c>
      <c r="BJ93" s="114" t="s">
        <v>177</v>
      </c>
      <c r="BK93" s="114" t="s">
        <v>613</v>
      </c>
      <c r="BL93" s="116" t="s">
        <v>1221</v>
      </c>
      <c r="BM93" s="116" t="s">
        <v>513</v>
      </c>
      <c r="BN93" s="166">
        <v>44958</v>
      </c>
      <c r="BO93" s="791"/>
      <c r="BP93" s="791"/>
      <c r="BQ93" s="794"/>
      <c r="BR93" s="71"/>
      <c r="BS93" s="116" t="s">
        <v>642</v>
      </c>
      <c r="BT93" s="112" t="s">
        <v>643</v>
      </c>
      <c r="BU93" s="220" t="s">
        <v>1259</v>
      </c>
      <c r="BV93" s="252" t="s">
        <v>1260</v>
      </c>
      <c r="BW93" s="290" t="s">
        <v>1261</v>
      </c>
      <c r="BX93" s="371" t="s">
        <v>1262</v>
      </c>
    </row>
    <row r="94" spans="1:76" ht="57.75" customHeight="1">
      <c r="A94" s="1188"/>
      <c r="B94" s="1188"/>
      <c r="C94" s="1188"/>
      <c r="D94" s="1188"/>
      <c r="E94" s="1188"/>
      <c r="F94" s="1583"/>
      <c r="G94" s="1188"/>
      <c r="H94" s="1583"/>
      <c r="I94" s="1583"/>
      <c r="J94" s="1340"/>
      <c r="K94" s="1357"/>
      <c r="L94" s="1357"/>
      <c r="M94" s="1357"/>
      <c r="N94" s="1321"/>
      <c r="O94" s="65" t="s">
        <v>1263</v>
      </c>
      <c r="P94" s="91" t="s">
        <v>186</v>
      </c>
      <c r="Q94" s="92">
        <v>1</v>
      </c>
      <c r="R94" s="708" t="s">
        <v>1264</v>
      </c>
      <c r="S94" s="64"/>
      <c r="T94" s="64" t="s">
        <v>565</v>
      </c>
      <c r="U94" s="116" t="s">
        <v>1244</v>
      </c>
      <c r="V94" s="93">
        <v>0.5</v>
      </c>
      <c r="W94" s="148">
        <v>0.5</v>
      </c>
      <c r="X94" s="149">
        <v>0.68</v>
      </c>
      <c r="Y94" s="149">
        <v>0.68</v>
      </c>
      <c r="Z94" s="149">
        <v>0.68</v>
      </c>
      <c r="AA94" s="149">
        <v>0.68</v>
      </c>
      <c r="AB94" s="149">
        <v>0.75700000000000001</v>
      </c>
      <c r="AC94" s="715">
        <v>1</v>
      </c>
      <c r="AD94" s="715">
        <v>1</v>
      </c>
      <c r="AE94" s="187" t="s">
        <v>567</v>
      </c>
      <c r="AF94" s="70" t="s">
        <v>1214</v>
      </c>
      <c r="AG94" s="146" t="s">
        <v>631</v>
      </c>
      <c r="AH94" s="147" t="s">
        <v>1215</v>
      </c>
      <c r="AI94" s="1318"/>
      <c r="AJ94" s="1389"/>
      <c r="AK94" s="1318"/>
      <c r="AL94" s="63" t="s">
        <v>1265</v>
      </c>
      <c r="AM94" s="63" t="s">
        <v>1266</v>
      </c>
      <c r="AN94" s="63">
        <v>1</v>
      </c>
      <c r="AO94" s="63">
        <v>0</v>
      </c>
      <c r="AP94" s="63">
        <v>1</v>
      </c>
      <c r="AQ94" s="63">
        <v>1</v>
      </c>
      <c r="AR94" s="63">
        <v>1</v>
      </c>
      <c r="AS94" s="615">
        <v>1</v>
      </c>
      <c r="AT94" s="797"/>
      <c r="AU94" s="797"/>
      <c r="AV94" s="800"/>
      <c r="AW94" s="63">
        <v>10</v>
      </c>
      <c r="AX94" s="166">
        <v>44927</v>
      </c>
      <c r="AY94" s="171">
        <v>45261</v>
      </c>
      <c r="AZ94" s="69">
        <f t="shared" si="7"/>
        <v>334</v>
      </c>
      <c r="BA94" s="64">
        <v>1057496</v>
      </c>
      <c r="BB94" s="64">
        <v>1057496</v>
      </c>
      <c r="BC94" s="1188"/>
      <c r="BD94" s="1188"/>
      <c r="BE94" s="114" t="s">
        <v>314</v>
      </c>
      <c r="BF94" s="1199"/>
      <c r="BG94" s="114" t="s">
        <v>513</v>
      </c>
      <c r="BH94" s="114" t="s">
        <v>1220</v>
      </c>
      <c r="BI94" s="180" t="s">
        <v>1220</v>
      </c>
      <c r="BJ94" s="114" t="s">
        <v>177</v>
      </c>
      <c r="BK94" s="114" t="s">
        <v>613</v>
      </c>
      <c r="BL94" s="116" t="s">
        <v>1221</v>
      </c>
      <c r="BM94" s="116" t="s">
        <v>513</v>
      </c>
      <c r="BN94" s="166">
        <v>44958</v>
      </c>
      <c r="BO94" s="791"/>
      <c r="BP94" s="791"/>
      <c r="BQ94" s="794"/>
      <c r="BR94" s="71"/>
      <c r="BS94" s="116" t="s">
        <v>642</v>
      </c>
      <c r="BT94" s="112" t="s">
        <v>643</v>
      </c>
      <c r="BU94" s="220" t="s">
        <v>1267</v>
      </c>
      <c r="BV94" s="252" t="s">
        <v>1268</v>
      </c>
      <c r="BW94" s="291" t="s">
        <v>1269</v>
      </c>
      <c r="BX94" s="370" t="s">
        <v>1270</v>
      </c>
    </row>
    <row r="95" spans="1:76" ht="90" customHeight="1">
      <c r="A95" s="1188"/>
      <c r="B95" s="1188"/>
      <c r="C95" s="1188"/>
      <c r="D95" s="1188"/>
      <c r="E95" s="1188"/>
      <c r="F95" s="1583"/>
      <c r="G95" s="1188"/>
      <c r="H95" s="1583"/>
      <c r="I95" s="1583"/>
      <c r="J95" s="1340"/>
      <c r="K95" s="1357"/>
      <c r="L95" s="1357"/>
      <c r="M95" s="1357"/>
      <c r="N95" s="1321"/>
      <c r="O95" s="1317" t="s">
        <v>1271</v>
      </c>
      <c r="P95" s="1323" t="s">
        <v>306</v>
      </c>
      <c r="Q95" s="1326">
        <v>0</v>
      </c>
      <c r="R95" s="1269" t="s">
        <v>1272</v>
      </c>
      <c r="S95" s="1209"/>
      <c r="T95" s="1209" t="s">
        <v>565</v>
      </c>
      <c r="U95" s="1349" t="s">
        <v>1244</v>
      </c>
      <c r="V95" s="1326">
        <v>1</v>
      </c>
      <c r="W95" s="1329">
        <v>0</v>
      </c>
      <c r="X95" s="1113">
        <v>1</v>
      </c>
      <c r="Y95" s="1113">
        <v>1</v>
      </c>
      <c r="Z95" s="1113">
        <v>1</v>
      </c>
      <c r="AA95" s="1113">
        <v>1</v>
      </c>
      <c r="AB95" s="1113">
        <v>1</v>
      </c>
      <c r="AC95" s="1097"/>
      <c r="AD95" s="1097">
        <v>1</v>
      </c>
      <c r="AE95" s="1456" t="s">
        <v>567</v>
      </c>
      <c r="AF95" s="1459" t="s">
        <v>1273</v>
      </c>
      <c r="AG95" s="1462" t="s">
        <v>631</v>
      </c>
      <c r="AH95" s="1317" t="s">
        <v>1215</v>
      </c>
      <c r="AI95" s="1318"/>
      <c r="AJ95" s="1389"/>
      <c r="AK95" s="1318"/>
      <c r="AL95" s="63" t="s">
        <v>1274</v>
      </c>
      <c r="AM95" s="63" t="s">
        <v>1275</v>
      </c>
      <c r="AN95" s="63">
        <v>3</v>
      </c>
      <c r="AO95" s="63">
        <v>1</v>
      </c>
      <c r="AP95" s="63">
        <v>1</v>
      </c>
      <c r="AQ95" s="63">
        <v>1</v>
      </c>
      <c r="AR95" s="63">
        <v>1</v>
      </c>
      <c r="AS95" s="615">
        <v>1</v>
      </c>
      <c r="AT95" s="797"/>
      <c r="AU95" s="797"/>
      <c r="AV95" s="800"/>
      <c r="AW95" s="63">
        <v>10</v>
      </c>
      <c r="AX95" s="166">
        <v>44927</v>
      </c>
      <c r="AY95" s="171">
        <v>45261</v>
      </c>
      <c r="AZ95" s="69">
        <f>+AY95-AX95</f>
        <v>334</v>
      </c>
      <c r="BA95" s="64">
        <v>1057496</v>
      </c>
      <c r="BB95" s="64">
        <v>1057496</v>
      </c>
      <c r="BC95" s="1188"/>
      <c r="BD95" s="1188"/>
      <c r="BE95" s="114" t="s">
        <v>314</v>
      </c>
      <c r="BF95" s="1199"/>
      <c r="BG95" s="114" t="s">
        <v>513</v>
      </c>
      <c r="BH95" s="114" t="s">
        <v>1220</v>
      </c>
      <c r="BI95" s="180" t="s">
        <v>1220</v>
      </c>
      <c r="BJ95" s="114" t="s">
        <v>177</v>
      </c>
      <c r="BK95" s="114" t="s">
        <v>613</v>
      </c>
      <c r="BL95" s="116" t="s">
        <v>1221</v>
      </c>
      <c r="BM95" s="116" t="s">
        <v>513</v>
      </c>
      <c r="BN95" s="166">
        <v>44958</v>
      </c>
      <c r="BO95" s="791"/>
      <c r="BP95" s="791"/>
      <c r="BQ95" s="794"/>
      <c r="BR95" s="71"/>
      <c r="BS95" s="116" t="s">
        <v>642</v>
      </c>
      <c r="BT95" s="112" t="s">
        <v>643</v>
      </c>
      <c r="BU95" s="1149" t="s">
        <v>1276</v>
      </c>
      <c r="BV95" s="252" t="s">
        <v>1277</v>
      </c>
      <c r="BW95" s="290" t="s">
        <v>1278</v>
      </c>
      <c r="BX95" s="370" t="s">
        <v>1279</v>
      </c>
    </row>
    <row r="96" spans="1:76" ht="99.75" customHeight="1">
      <c r="A96" s="1188"/>
      <c r="B96" s="1188"/>
      <c r="C96" s="1188"/>
      <c r="D96" s="1188"/>
      <c r="E96" s="1188"/>
      <c r="F96" s="1583"/>
      <c r="G96" s="1188"/>
      <c r="H96" s="1583"/>
      <c r="I96" s="1583"/>
      <c r="J96" s="1340"/>
      <c r="K96" s="1357"/>
      <c r="L96" s="1357"/>
      <c r="M96" s="1357"/>
      <c r="N96" s="1321"/>
      <c r="O96" s="1318"/>
      <c r="P96" s="1324"/>
      <c r="Q96" s="1327"/>
      <c r="R96" s="1270"/>
      <c r="S96" s="1210"/>
      <c r="T96" s="1210"/>
      <c r="U96" s="1350"/>
      <c r="V96" s="1327"/>
      <c r="W96" s="1329"/>
      <c r="X96" s="1113"/>
      <c r="Y96" s="1113"/>
      <c r="Z96" s="1113"/>
      <c r="AA96" s="1113"/>
      <c r="AB96" s="1113"/>
      <c r="AC96" s="1097"/>
      <c r="AD96" s="1097"/>
      <c r="AE96" s="1457"/>
      <c r="AF96" s="1460"/>
      <c r="AG96" s="1463"/>
      <c r="AH96" s="1318"/>
      <c r="AI96" s="1318"/>
      <c r="AJ96" s="1389"/>
      <c r="AK96" s="1318"/>
      <c r="AL96" s="63" t="s">
        <v>1280</v>
      </c>
      <c r="AM96" s="63" t="s">
        <v>1281</v>
      </c>
      <c r="AN96" s="63">
        <v>1</v>
      </c>
      <c r="AO96" s="63">
        <v>0</v>
      </c>
      <c r="AP96" s="63">
        <v>1</v>
      </c>
      <c r="AQ96" s="63">
        <v>1</v>
      </c>
      <c r="AR96" s="63">
        <v>1</v>
      </c>
      <c r="AS96" s="615">
        <v>1</v>
      </c>
      <c r="AT96" s="797"/>
      <c r="AU96" s="797"/>
      <c r="AV96" s="800"/>
      <c r="AW96" s="63">
        <v>10</v>
      </c>
      <c r="AX96" s="166">
        <v>44927</v>
      </c>
      <c r="AY96" s="171">
        <v>45261</v>
      </c>
      <c r="AZ96" s="69">
        <f t="shared" si="7"/>
        <v>334</v>
      </c>
      <c r="BA96" s="64">
        <v>1057496</v>
      </c>
      <c r="BB96" s="64">
        <v>1057496</v>
      </c>
      <c r="BC96" s="1188"/>
      <c r="BD96" s="1188"/>
      <c r="BE96" s="114" t="s">
        <v>314</v>
      </c>
      <c r="BF96" s="1199"/>
      <c r="BG96" s="114" t="s">
        <v>513</v>
      </c>
      <c r="BH96" s="114" t="s">
        <v>1220</v>
      </c>
      <c r="BI96" s="180" t="s">
        <v>1220</v>
      </c>
      <c r="BJ96" s="114" t="s">
        <v>177</v>
      </c>
      <c r="BK96" s="114" t="s">
        <v>613</v>
      </c>
      <c r="BL96" s="116" t="s">
        <v>1221</v>
      </c>
      <c r="BM96" s="116" t="s">
        <v>513</v>
      </c>
      <c r="BN96" s="166">
        <v>44958</v>
      </c>
      <c r="BO96" s="791"/>
      <c r="BP96" s="791"/>
      <c r="BQ96" s="794"/>
      <c r="BR96" s="71"/>
      <c r="BS96" s="116" t="s">
        <v>642</v>
      </c>
      <c r="BT96" s="112" t="s">
        <v>643</v>
      </c>
      <c r="BU96" s="1150"/>
      <c r="BV96" s="252" t="s">
        <v>1282</v>
      </c>
      <c r="BW96" s="291" t="s">
        <v>1283</v>
      </c>
      <c r="BX96" s="370" t="s">
        <v>1284</v>
      </c>
    </row>
    <row r="97" spans="1:76" ht="99.75" customHeight="1">
      <c r="A97" s="1188"/>
      <c r="B97" s="1188"/>
      <c r="C97" s="1188"/>
      <c r="D97" s="1188"/>
      <c r="E97" s="1188"/>
      <c r="F97" s="1583"/>
      <c r="G97" s="1188"/>
      <c r="H97" s="1583"/>
      <c r="I97" s="1583"/>
      <c r="J97" s="1340"/>
      <c r="K97" s="1357"/>
      <c r="L97" s="1357"/>
      <c r="M97" s="1357"/>
      <c r="N97" s="1321"/>
      <c r="O97" s="1318"/>
      <c r="P97" s="1324"/>
      <c r="Q97" s="1327"/>
      <c r="R97" s="1270"/>
      <c r="S97" s="1210"/>
      <c r="T97" s="1210"/>
      <c r="U97" s="1350"/>
      <c r="V97" s="1327"/>
      <c r="W97" s="1329"/>
      <c r="X97" s="1113"/>
      <c r="Y97" s="1113"/>
      <c r="Z97" s="1113"/>
      <c r="AA97" s="1113"/>
      <c r="AB97" s="1113"/>
      <c r="AC97" s="1097"/>
      <c r="AD97" s="1097"/>
      <c r="AE97" s="1457"/>
      <c r="AF97" s="1460"/>
      <c r="AG97" s="1463"/>
      <c r="AH97" s="1318"/>
      <c r="AI97" s="1318"/>
      <c r="AJ97" s="1389"/>
      <c r="AK97" s="1318"/>
      <c r="AL97" s="63" t="s">
        <v>1285</v>
      </c>
      <c r="AM97" s="63" t="s">
        <v>1286</v>
      </c>
      <c r="AN97" s="63">
        <v>1</v>
      </c>
      <c r="AO97" s="63">
        <v>0</v>
      </c>
      <c r="AP97" s="63">
        <v>1</v>
      </c>
      <c r="AQ97" s="63">
        <v>1</v>
      </c>
      <c r="AR97" s="63">
        <v>1</v>
      </c>
      <c r="AS97" s="615">
        <v>1</v>
      </c>
      <c r="AT97" s="797"/>
      <c r="AU97" s="797"/>
      <c r="AV97" s="800"/>
      <c r="AW97" s="63">
        <v>5</v>
      </c>
      <c r="AX97" s="166">
        <v>44927</v>
      </c>
      <c r="AY97" s="171">
        <v>45261</v>
      </c>
      <c r="AZ97" s="69">
        <f t="shared" si="7"/>
        <v>334</v>
      </c>
      <c r="BA97" s="64">
        <v>1057496</v>
      </c>
      <c r="BB97" s="64">
        <v>1057496</v>
      </c>
      <c r="BC97" s="1188"/>
      <c r="BD97" s="1188"/>
      <c r="BE97" s="114" t="s">
        <v>314</v>
      </c>
      <c r="BF97" s="1199"/>
      <c r="BG97" s="114" t="s">
        <v>513</v>
      </c>
      <c r="BH97" s="114" t="s">
        <v>1220</v>
      </c>
      <c r="BI97" s="180" t="s">
        <v>1220</v>
      </c>
      <c r="BJ97" s="114" t="s">
        <v>177</v>
      </c>
      <c r="BK97" s="114" t="s">
        <v>613</v>
      </c>
      <c r="BL97" s="116" t="s">
        <v>1221</v>
      </c>
      <c r="BM97" s="116" t="s">
        <v>513</v>
      </c>
      <c r="BN97" s="166">
        <v>44958</v>
      </c>
      <c r="BO97" s="791"/>
      <c r="BP97" s="791"/>
      <c r="BQ97" s="794"/>
      <c r="BR97" s="71"/>
      <c r="BS97" s="116" t="s">
        <v>642</v>
      </c>
      <c r="BT97" s="112" t="s">
        <v>643</v>
      </c>
      <c r="BU97" s="1150"/>
      <c r="BV97" s="252" t="s">
        <v>1287</v>
      </c>
      <c r="BW97" s="291" t="s">
        <v>1288</v>
      </c>
      <c r="BX97" s="370" t="s">
        <v>1289</v>
      </c>
    </row>
    <row r="98" spans="1:76" ht="99.75" customHeight="1">
      <c r="A98" s="1188"/>
      <c r="B98" s="1188"/>
      <c r="C98" s="1188"/>
      <c r="D98" s="1188"/>
      <c r="E98" s="1188"/>
      <c r="F98" s="1583"/>
      <c r="G98" s="1188"/>
      <c r="H98" s="1583"/>
      <c r="I98" s="1583"/>
      <c r="J98" s="1340"/>
      <c r="K98" s="1357"/>
      <c r="L98" s="1357"/>
      <c r="M98" s="1357"/>
      <c r="N98" s="1321"/>
      <c r="O98" s="1318"/>
      <c r="P98" s="1324"/>
      <c r="Q98" s="1327"/>
      <c r="R98" s="1270"/>
      <c r="S98" s="1210"/>
      <c r="T98" s="1210"/>
      <c r="U98" s="1350"/>
      <c r="V98" s="1327"/>
      <c r="W98" s="1329"/>
      <c r="X98" s="1113"/>
      <c r="Y98" s="1113"/>
      <c r="Z98" s="1113"/>
      <c r="AA98" s="1113"/>
      <c r="AB98" s="1113"/>
      <c r="AC98" s="1097"/>
      <c r="AD98" s="1097"/>
      <c r="AE98" s="1457"/>
      <c r="AF98" s="1460"/>
      <c r="AG98" s="1463"/>
      <c r="AH98" s="1318"/>
      <c r="AI98" s="1318"/>
      <c r="AJ98" s="1389"/>
      <c r="AK98" s="1318"/>
      <c r="AL98" s="63" t="s">
        <v>1290</v>
      </c>
      <c r="AM98" s="63" t="s">
        <v>1291</v>
      </c>
      <c r="AN98" s="63">
        <v>3</v>
      </c>
      <c r="AO98" s="63">
        <v>3</v>
      </c>
      <c r="AP98" s="63">
        <v>2</v>
      </c>
      <c r="AQ98" s="63">
        <v>3</v>
      </c>
      <c r="AR98" s="63">
        <v>4</v>
      </c>
      <c r="AS98" s="615">
        <v>1</v>
      </c>
      <c r="AT98" s="797"/>
      <c r="AU98" s="797"/>
      <c r="AV98" s="800"/>
      <c r="AW98" s="63">
        <v>10</v>
      </c>
      <c r="AX98" s="166">
        <v>44927</v>
      </c>
      <c r="AY98" s="171">
        <v>45261</v>
      </c>
      <c r="AZ98" s="69">
        <f t="shared" si="7"/>
        <v>334</v>
      </c>
      <c r="BA98" s="64">
        <v>1057496</v>
      </c>
      <c r="BB98" s="64">
        <v>1057496</v>
      </c>
      <c r="BC98" s="1188"/>
      <c r="BD98" s="1188"/>
      <c r="BE98" s="114" t="s">
        <v>314</v>
      </c>
      <c r="BF98" s="1199"/>
      <c r="BG98" s="114" t="s">
        <v>513</v>
      </c>
      <c r="BH98" s="114" t="s">
        <v>1220</v>
      </c>
      <c r="BI98" s="180" t="s">
        <v>1220</v>
      </c>
      <c r="BJ98" s="114" t="s">
        <v>177</v>
      </c>
      <c r="BK98" s="114" t="s">
        <v>613</v>
      </c>
      <c r="BL98" s="116" t="s">
        <v>1221</v>
      </c>
      <c r="BM98" s="116" t="s">
        <v>513</v>
      </c>
      <c r="BN98" s="166">
        <v>44958</v>
      </c>
      <c r="BO98" s="791"/>
      <c r="BP98" s="791"/>
      <c r="BQ98" s="794"/>
      <c r="BR98" s="71"/>
      <c r="BS98" s="116" t="s">
        <v>642</v>
      </c>
      <c r="BT98" s="112" t="s">
        <v>643</v>
      </c>
      <c r="BU98" s="1150"/>
      <c r="BV98" s="252" t="s">
        <v>1292</v>
      </c>
      <c r="BW98" s="292" t="s">
        <v>1293</v>
      </c>
      <c r="BX98" s="372" t="s">
        <v>1293</v>
      </c>
    </row>
    <row r="99" spans="1:76" ht="99.75" customHeight="1">
      <c r="A99" s="1188"/>
      <c r="B99" s="1188"/>
      <c r="C99" s="1188"/>
      <c r="D99" s="1188"/>
      <c r="E99" s="1188"/>
      <c r="F99" s="1583"/>
      <c r="G99" s="1188"/>
      <c r="H99" s="1583"/>
      <c r="I99" s="1583"/>
      <c r="J99" s="1340"/>
      <c r="K99" s="1357"/>
      <c r="L99" s="1357"/>
      <c r="M99" s="1357"/>
      <c r="N99" s="1322"/>
      <c r="O99" s="1319"/>
      <c r="P99" s="1325"/>
      <c r="Q99" s="1328"/>
      <c r="R99" s="1271"/>
      <c r="S99" s="1211"/>
      <c r="T99" s="1211"/>
      <c r="U99" s="1351"/>
      <c r="V99" s="1328"/>
      <c r="W99" s="1329"/>
      <c r="X99" s="1113"/>
      <c r="Y99" s="1113"/>
      <c r="Z99" s="1113"/>
      <c r="AA99" s="1113"/>
      <c r="AB99" s="1113"/>
      <c r="AC99" s="1097"/>
      <c r="AD99" s="1097"/>
      <c r="AE99" s="1458"/>
      <c r="AF99" s="1461"/>
      <c r="AG99" s="1464"/>
      <c r="AH99" s="1319"/>
      <c r="AI99" s="1319"/>
      <c r="AJ99" s="1390"/>
      <c r="AK99" s="1319"/>
      <c r="AL99" s="63" t="s">
        <v>1294</v>
      </c>
      <c r="AM99" s="63" t="s">
        <v>1295</v>
      </c>
      <c r="AN99" s="63">
        <v>1</v>
      </c>
      <c r="AO99" s="63">
        <v>0</v>
      </c>
      <c r="AP99" s="63">
        <v>1</v>
      </c>
      <c r="AQ99" s="63">
        <v>1</v>
      </c>
      <c r="AR99" s="63">
        <v>1</v>
      </c>
      <c r="AS99" s="615">
        <v>1</v>
      </c>
      <c r="AT99" s="798"/>
      <c r="AU99" s="798"/>
      <c r="AV99" s="801"/>
      <c r="AW99" s="63">
        <v>5</v>
      </c>
      <c r="AX99" s="166">
        <v>44927</v>
      </c>
      <c r="AY99" s="171">
        <v>45261</v>
      </c>
      <c r="AZ99" s="69">
        <f>+AY99-AX99</f>
        <v>334</v>
      </c>
      <c r="BA99" s="64">
        <v>1057496</v>
      </c>
      <c r="BB99" s="64">
        <v>1057496</v>
      </c>
      <c r="BC99" s="1188"/>
      <c r="BD99" s="1188"/>
      <c r="BE99" s="114" t="s">
        <v>314</v>
      </c>
      <c r="BF99" s="1200"/>
      <c r="BG99" s="114" t="s">
        <v>513</v>
      </c>
      <c r="BH99" s="114" t="s">
        <v>1220</v>
      </c>
      <c r="BI99" s="180" t="s">
        <v>1220</v>
      </c>
      <c r="BJ99" s="114" t="s">
        <v>177</v>
      </c>
      <c r="BK99" s="114" t="s">
        <v>613</v>
      </c>
      <c r="BL99" s="116" t="s">
        <v>1221</v>
      </c>
      <c r="BM99" s="116" t="s">
        <v>513</v>
      </c>
      <c r="BN99" s="166">
        <v>44958</v>
      </c>
      <c r="BO99" s="792"/>
      <c r="BP99" s="792"/>
      <c r="BQ99" s="795"/>
      <c r="BR99" s="71"/>
      <c r="BS99" s="116" t="s">
        <v>642</v>
      </c>
      <c r="BT99" s="116" t="s">
        <v>643</v>
      </c>
      <c r="BU99" s="1151"/>
      <c r="BV99" s="252" t="s">
        <v>1296</v>
      </c>
      <c r="BW99" s="291" t="s">
        <v>1297</v>
      </c>
      <c r="BX99" s="370" t="s">
        <v>1298</v>
      </c>
    </row>
    <row r="100" spans="1:76" ht="42" customHeight="1">
      <c r="A100" s="1188"/>
      <c r="B100" s="1188"/>
      <c r="C100" s="1188"/>
      <c r="D100" s="1188"/>
      <c r="E100" s="1188"/>
      <c r="F100" s="1583"/>
      <c r="G100" s="1188"/>
      <c r="H100" s="1583"/>
      <c r="I100" s="1583"/>
      <c r="J100" s="1340"/>
      <c r="K100" s="1357"/>
      <c r="L100" s="1357"/>
      <c r="M100" s="1357"/>
      <c r="N100" s="1083" t="s">
        <v>1299</v>
      </c>
      <c r="O100" s="1084"/>
      <c r="P100" s="1084"/>
      <c r="Q100" s="1084"/>
      <c r="R100" s="1084"/>
      <c r="S100" s="1084"/>
      <c r="T100" s="1084"/>
      <c r="U100" s="1084"/>
      <c r="V100" s="1084"/>
      <c r="W100" s="1084"/>
      <c r="X100" s="1084"/>
      <c r="Y100" s="1084"/>
      <c r="Z100" s="1084"/>
      <c r="AA100" s="1084"/>
      <c r="AB100" s="1085"/>
      <c r="AC100" s="579">
        <f>AVERAGE(AC90:AC99)</f>
        <v>0.66666666666666663</v>
      </c>
      <c r="AD100" s="717">
        <v>0.8</v>
      </c>
      <c r="AE100" s="531"/>
      <c r="AF100" s="534"/>
      <c r="AG100" s="537"/>
      <c r="AH100" s="499"/>
      <c r="AI100" s="802" t="s">
        <v>1300</v>
      </c>
      <c r="AJ100" s="803"/>
      <c r="AK100" s="803"/>
      <c r="AL100" s="803"/>
      <c r="AM100" s="803"/>
      <c r="AN100" s="803"/>
      <c r="AO100" s="803"/>
      <c r="AP100" s="803"/>
      <c r="AQ100" s="803"/>
      <c r="AR100" s="804"/>
      <c r="AS100" s="681">
        <f>AVERAGE(AS89:AS99)</f>
        <v>1</v>
      </c>
      <c r="AT100" s="63"/>
      <c r="AU100" s="63"/>
      <c r="AV100" s="63"/>
      <c r="AW100" s="63"/>
      <c r="AX100" s="166"/>
      <c r="AY100" s="171"/>
      <c r="AZ100" s="69"/>
      <c r="BA100" s="64"/>
      <c r="BB100" s="64"/>
      <c r="BC100" s="1188"/>
      <c r="BD100" s="1188"/>
      <c r="BE100" s="114"/>
      <c r="BF100" s="487"/>
      <c r="BG100" s="114"/>
      <c r="BH100" s="114"/>
      <c r="BI100" s="180"/>
      <c r="BJ100" s="114"/>
      <c r="BK100" s="114"/>
      <c r="BL100" s="116"/>
      <c r="BM100" s="116"/>
      <c r="BN100" s="166"/>
      <c r="BO100" s="166"/>
      <c r="BP100" s="166"/>
      <c r="BQ100" s="166"/>
      <c r="BR100" s="71"/>
      <c r="BS100" s="116"/>
      <c r="BT100" s="116"/>
      <c r="BU100" s="460"/>
      <c r="BV100" s="567"/>
      <c r="BW100" s="650"/>
      <c r="BX100" s="651"/>
    </row>
    <row r="101" spans="1:76" ht="134.25" customHeight="1">
      <c r="A101" s="1188"/>
      <c r="B101" s="1188"/>
      <c r="C101" s="1188"/>
      <c r="D101" s="1188"/>
      <c r="E101" s="1188"/>
      <c r="F101" s="1583"/>
      <c r="G101" s="1188"/>
      <c r="H101" s="1583"/>
      <c r="I101" s="1583"/>
      <c r="J101" s="1340"/>
      <c r="K101" s="1357"/>
      <c r="L101" s="1357"/>
      <c r="M101" s="1357"/>
      <c r="N101" s="1188" t="s">
        <v>1301</v>
      </c>
      <c r="O101" s="65" t="s">
        <v>1302</v>
      </c>
      <c r="P101" s="91" t="s">
        <v>306</v>
      </c>
      <c r="Q101" s="92">
        <v>0</v>
      </c>
      <c r="R101" s="708" t="s">
        <v>1303</v>
      </c>
      <c r="S101" s="64"/>
      <c r="T101" s="64" t="s">
        <v>565</v>
      </c>
      <c r="U101" s="116" t="s">
        <v>1304</v>
      </c>
      <c r="V101" s="92">
        <v>8</v>
      </c>
      <c r="W101" s="68">
        <v>8</v>
      </c>
      <c r="X101" s="69">
        <v>11</v>
      </c>
      <c r="Y101" s="69">
        <v>8</v>
      </c>
      <c r="Z101" s="270">
        <v>5</v>
      </c>
      <c r="AA101" s="270">
        <v>15</v>
      </c>
      <c r="AB101" s="69">
        <v>15</v>
      </c>
      <c r="AC101" s="649">
        <v>1</v>
      </c>
      <c r="AD101" s="649">
        <v>1</v>
      </c>
      <c r="AE101" s="187">
        <v>22</v>
      </c>
      <c r="AF101" s="70" t="s">
        <v>1214</v>
      </c>
      <c r="AG101" s="146" t="s">
        <v>1305</v>
      </c>
      <c r="AH101" s="188" t="s">
        <v>1306</v>
      </c>
      <c r="AI101" s="1448" t="s">
        <v>1307</v>
      </c>
      <c r="AJ101" s="1531">
        <v>2021130010287</v>
      </c>
      <c r="AK101" s="1448" t="s">
        <v>1308</v>
      </c>
      <c r="AL101" s="63" t="s">
        <v>1309</v>
      </c>
      <c r="AM101" s="63" t="s">
        <v>1310</v>
      </c>
      <c r="AN101" s="63">
        <v>1</v>
      </c>
      <c r="AO101" s="63">
        <v>1</v>
      </c>
      <c r="AP101" s="63">
        <v>1</v>
      </c>
      <c r="AQ101" s="63">
        <v>1</v>
      </c>
      <c r="AR101" s="63">
        <v>1</v>
      </c>
      <c r="AS101" s="615">
        <v>1</v>
      </c>
      <c r="AT101" s="1046">
        <v>384615384</v>
      </c>
      <c r="AU101" s="1046">
        <v>380032050</v>
      </c>
      <c r="AV101" s="1047">
        <f>AU101/AT101</f>
        <v>0.98808333158093331</v>
      </c>
      <c r="AW101" s="63">
        <v>50</v>
      </c>
      <c r="AX101" s="166">
        <v>44927</v>
      </c>
      <c r="AY101" s="171">
        <v>45261</v>
      </c>
      <c r="AZ101" s="69">
        <f t="shared" si="7"/>
        <v>334</v>
      </c>
      <c r="BA101" s="64">
        <v>1057496</v>
      </c>
      <c r="BB101" s="64">
        <v>1057496</v>
      </c>
      <c r="BC101" s="1188"/>
      <c r="BD101" s="1188"/>
      <c r="BE101" s="114" t="s">
        <v>314</v>
      </c>
      <c r="BF101" s="71"/>
      <c r="BG101" s="114" t="s">
        <v>513</v>
      </c>
      <c r="BH101" s="114" t="s">
        <v>1311</v>
      </c>
      <c r="BI101" s="114" t="s">
        <v>1311</v>
      </c>
      <c r="BJ101" s="114" t="s">
        <v>177</v>
      </c>
      <c r="BK101" s="114" t="s">
        <v>613</v>
      </c>
      <c r="BL101" s="116" t="s">
        <v>1221</v>
      </c>
      <c r="BM101" s="116" t="s">
        <v>513</v>
      </c>
      <c r="BN101" s="166">
        <v>44958</v>
      </c>
      <c r="BO101" s="1042">
        <v>384615384</v>
      </c>
      <c r="BP101" s="1042">
        <v>380032050</v>
      </c>
      <c r="BQ101" s="1058">
        <f>BP101/BO101</f>
        <v>0.98808333158093331</v>
      </c>
      <c r="BR101" s="71"/>
      <c r="BS101" s="116" t="s">
        <v>1312</v>
      </c>
      <c r="BT101" s="116" t="s">
        <v>1313</v>
      </c>
      <c r="BU101" s="1149" t="s">
        <v>1314</v>
      </c>
      <c r="BV101" s="1611" t="s">
        <v>1315</v>
      </c>
      <c r="BW101" s="904" t="s">
        <v>1315</v>
      </c>
      <c r="BX101" s="1186" t="s">
        <v>1316</v>
      </c>
    </row>
    <row r="102" spans="1:76" ht="119.25" customHeight="1">
      <c r="A102" s="1188"/>
      <c r="B102" s="1188"/>
      <c r="C102" s="1188"/>
      <c r="D102" s="1188"/>
      <c r="E102" s="1188"/>
      <c r="F102" s="1583"/>
      <c r="G102" s="1188"/>
      <c r="H102" s="1583"/>
      <c r="I102" s="1583"/>
      <c r="J102" s="1341"/>
      <c r="K102" s="1358"/>
      <c r="L102" s="1358"/>
      <c r="M102" s="1358"/>
      <c r="N102" s="1188"/>
      <c r="O102" s="65" t="s">
        <v>1317</v>
      </c>
      <c r="P102" s="91" t="s">
        <v>306</v>
      </c>
      <c r="Q102" s="92">
        <v>0</v>
      </c>
      <c r="R102" s="708" t="s">
        <v>1318</v>
      </c>
      <c r="S102" s="64"/>
      <c r="T102" s="64" t="s">
        <v>565</v>
      </c>
      <c r="U102" s="116" t="s">
        <v>1304</v>
      </c>
      <c r="V102" s="92">
        <v>3</v>
      </c>
      <c r="W102" s="68">
        <v>3</v>
      </c>
      <c r="X102" s="69">
        <v>3</v>
      </c>
      <c r="Y102" s="69">
        <v>3</v>
      </c>
      <c r="Z102" s="270">
        <v>2</v>
      </c>
      <c r="AA102" s="270">
        <v>3</v>
      </c>
      <c r="AB102" s="69">
        <v>3</v>
      </c>
      <c r="AC102" s="649">
        <v>1</v>
      </c>
      <c r="AD102" s="649">
        <v>1</v>
      </c>
      <c r="AE102" s="187" t="s">
        <v>567</v>
      </c>
      <c r="AF102" s="70" t="s">
        <v>1214</v>
      </c>
      <c r="AG102" s="146" t="s">
        <v>1305</v>
      </c>
      <c r="AH102" s="188" t="s">
        <v>1306</v>
      </c>
      <c r="AI102" s="1448"/>
      <c r="AJ102" s="1531"/>
      <c r="AK102" s="1448"/>
      <c r="AL102" s="63" t="s">
        <v>1319</v>
      </c>
      <c r="AM102" s="63" t="s">
        <v>1310</v>
      </c>
      <c r="AN102" s="63">
        <v>1</v>
      </c>
      <c r="AO102" s="63">
        <v>1</v>
      </c>
      <c r="AP102" s="63">
        <v>1</v>
      </c>
      <c r="AQ102" s="63">
        <v>1</v>
      </c>
      <c r="AR102" s="63">
        <v>1</v>
      </c>
      <c r="AS102" s="615">
        <v>1</v>
      </c>
      <c r="AT102" s="1046"/>
      <c r="AU102" s="1046"/>
      <c r="AV102" s="1047"/>
      <c r="AW102" s="63">
        <v>50</v>
      </c>
      <c r="AX102" s="166">
        <v>44927</v>
      </c>
      <c r="AY102" s="171">
        <v>45261</v>
      </c>
      <c r="AZ102" s="69">
        <f t="shared" si="7"/>
        <v>334</v>
      </c>
      <c r="BA102" s="64">
        <v>1057496</v>
      </c>
      <c r="BB102" s="64">
        <v>1057496</v>
      </c>
      <c r="BC102" s="1188"/>
      <c r="BD102" s="1188"/>
      <c r="BE102" s="114" t="s">
        <v>314</v>
      </c>
      <c r="BF102" s="71"/>
      <c r="BG102" s="114" t="s">
        <v>513</v>
      </c>
      <c r="BH102" s="114" t="s">
        <v>1311</v>
      </c>
      <c r="BI102" s="114" t="s">
        <v>1311</v>
      </c>
      <c r="BJ102" s="114" t="s">
        <v>177</v>
      </c>
      <c r="BK102" s="114" t="s">
        <v>613</v>
      </c>
      <c r="BL102" s="116" t="s">
        <v>1221</v>
      </c>
      <c r="BM102" s="116" t="s">
        <v>513</v>
      </c>
      <c r="BN102" s="166">
        <v>44958</v>
      </c>
      <c r="BO102" s="1042"/>
      <c r="BP102" s="1042"/>
      <c r="BQ102" s="1058"/>
      <c r="BR102" s="71"/>
      <c r="BS102" s="116" t="s">
        <v>1312</v>
      </c>
      <c r="BT102" s="116" t="s">
        <v>1313</v>
      </c>
      <c r="BU102" s="1185"/>
      <c r="BV102" s="1612"/>
      <c r="BW102" s="905"/>
      <c r="BX102" s="1187"/>
    </row>
    <row r="103" spans="1:76" ht="119.25" customHeight="1">
      <c r="A103" s="63"/>
      <c r="B103" s="500"/>
      <c r="C103" s="500"/>
      <c r="D103" s="500"/>
      <c r="E103" s="500"/>
      <c r="F103" s="474"/>
      <c r="G103" s="500"/>
      <c r="H103" s="474"/>
      <c r="I103" s="474"/>
      <c r="J103" s="506"/>
      <c r="K103" s="511"/>
      <c r="L103" s="511"/>
      <c r="M103" s="511"/>
      <c r="N103" s="1086" t="s">
        <v>1320</v>
      </c>
      <c r="O103" s="1087"/>
      <c r="P103" s="1087"/>
      <c r="Q103" s="1087"/>
      <c r="R103" s="1087"/>
      <c r="S103" s="1087"/>
      <c r="T103" s="1087"/>
      <c r="U103" s="1087"/>
      <c r="V103" s="1087"/>
      <c r="W103" s="1087"/>
      <c r="X103" s="1087"/>
      <c r="Y103" s="1087"/>
      <c r="Z103" s="1087"/>
      <c r="AA103" s="1087"/>
      <c r="AB103" s="1088"/>
      <c r="AC103" s="612">
        <f>AVERAGE(AC101:AC102)</f>
        <v>1</v>
      </c>
      <c r="AD103" s="612">
        <f>AVERAGE(AD101:AD102)</f>
        <v>1</v>
      </c>
      <c r="AE103" s="529"/>
      <c r="AF103" s="532"/>
      <c r="AG103" s="535"/>
      <c r="AH103" s="652"/>
      <c r="AI103" s="802" t="s">
        <v>1321</v>
      </c>
      <c r="AJ103" s="803"/>
      <c r="AK103" s="803"/>
      <c r="AL103" s="803"/>
      <c r="AM103" s="803"/>
      <c r="AN103" s="803"/>
      <c r="AO103" s="803"/>
      <c r="AP103" s="803"/>
      <c r="AQ103" s="803"/>
      <c r="AR103" s="804"/>
      <c r="AS103" s="681">
        <f>AVERAGE(AS101:AS102)</f>
        <v>1</v>
      </c>
      <c r="AT103" s="63"/>
      <c r="AU103" s="63"/>
      <c r="AV103" s="63"/>
      <c r="AW103" s="63"/>
      <c r="AX103" s="166"/>
      <c r="AY103" s="171"/>
      <c r="AZ103" s="69"/>
      <c r="BA103" s="474"/>
      <c r="BB103" s="474"/>
      <c r="BC103" s="500"/>
      <c r="BD103" s="500"/>
      <c r="BE103" s="653"/>
      <c r="BF103" s="654"/>
      <c r="BG103" s="653"/>
      <c r="BH103" s="653"/>
      <c r="BI103" s="653"/>
      <c r="BJ103" s="114"/>
      <c r="BK103" s="653"/>
      <c r="BL103" s="509"/>
      <c r="BM103" s="509"/>
      <c r="BN103" s="655"/>
      <c r="BO103" s="655"/>
      <c r="BP103" s="655"/>
      <c r="BQ103" s="655"/>
      <c r="BR103" s="71"/>
      <c r="BS103" s="509"/>
      <c r="BT103" s="509"/>
      <c r="BU103" s="563"/>
      <c r="BV103" s="568"/>
      <c r="BW103" s="237"/>
      <c r="BX103" s="656"/>
    </row>
    <row r="104" spans="1:76" s="25" customFormat="1" ht="105" customHeight="1">
      <c r="A104" s="1635" t="s">
        <v>919</v>
      </c>
      <c r="B104" s="1201" t="s">
        <v>920</v>
      </c>
      <c r="C104" s="1201" t="s">
        <v>1206</v>
      </c>
      <c r="D104" s="1201" t="s">
        <v>1207</v>
      </c>
      <c r="E104" s="1385" t="s">
        <v>307</v>
      </c>
      <c r="F104" s="1201" t="s">
        <v>1208</v>
      </c>
      <c r="G104" s="1201" t="s">
        <v>1209</v>
      </c>
      <c r="H104" s="1385" t="s">
        <v>558</v>
      </c>
      <c r="I104" s="1359">
        <v>0.6</v>
      </c>
      <c r="J104" s="1342">
        <v>9.3299999999999994E-2</v>
      </c>
      <c r="K104" s="1359">
        <v>0.22</v>
      </c>
      <c r="L104" s="1359">
        <v>0</v>
      </c>
      <c r="M104" s="1359">
        <v>0.6</v>
      </c>
      <c r="N104" s="1201" t="s">
        <v>1322</v>
      </c>
      <c r="O104" s="1201" t="s">
        <v>1323</v>
      </c>
      <c r="P104" s="1385" t="s">
        <v>1324</v>
      </c>
      <c r="Q104" s="1385" t="s">
        <v>1325</v>
      </c>
      <c r="R104" s="1124" t="s">
        <v>1326</v>
      </c>
      <c r="S104" s="1385"/>
      <c r="T104" s="1385" t="s">
        <v>565</v>
      </c>
      <c r="U104" s="1201" t="s">
        <v>1327</v>
      </c>
      <c r="V104" s="1385">
        <v>5</v>
      </c>
      <c r="W104" s="1640">
        <v>1.2</v>
      </c>
      <c r="X104" s="1336">
        <v>3.8</v>
      </c>
      <c r="Y104" s="1336">
        <v>0</v>
      </c>
      <c r="Z104" s="1336">
        <v>0.1</v>
      </c>
      <c r="AA104" s="1336">
        <v>0</v>
      </c>
      <c r="AB104" s="1114">
        <v>0.1</v>
      </c>
      <c r="AC104" s="1098">
        <f>(Y104+Z104+AA104+AB104)/W104</f>
        <v>0.16666666666666669</v>
      </c>
      <c r="AD104" s="1098">
        <f>(X104+Y104+Z104+AA104+AB104)/V104</f>
        <v>0.8</v>
      </c>
      <c r="AE104" s="1598" t="s">
        <v>1328</v>
      </c>
      <c r="AF104" s="1600" t="s">
        <v>1329</v>
      </c>
      <c r="AG104" s="1602" t="s">
        <v>1330</v>
      </c>
      <c r="AH104" s="1604" t="s">
        <v>1331</v>
      </c>
      <c r="AI104" s="1604" t="s">
        <v>1332</v>
      </c>
      <c r="AJ104" s="1606" t="s">
        <v>1333</v>
      </c>
      <c r="AK104" s="1604" t="s">
        <v>1326</v>
      </c>
      <c r="AL104" s="95" t="s">
        <v>1334</v>
      </c>
      <c r="AM104" s="42" t="s">
        <v>1335</v>
      </c>
      <c r="AN104" s="46">
        <v>1</v>
      </c>
      <c r="AO104" s="46">
        <v>0.77</v>
      </c>
      <c r="AP104" s="46">
        <f>1-AO104</f>
        <v>0.22999999999999998</v>
      </c>
      <c r="AQ104" s="46">
        <v>0</v>
      </c>
      <c r="AR104" s="46">
        <v>0</v>
      </c>
      <c r="AS104" s="615">
        <f t="shared" ref="AS104:AS112" si="8">(AO104+AP104+AQ104+AR104)/AN104</f>
        <v>1</v>
      </c>
      <c r="AT104" s="790">
        <v>700000000</v>
      </c>
      <c r="AU104" s="790">
        <v>277000000</v>
      </c>
      <c r="AV104" s="793">
        <f>AU104/AT104</f>
        <v>0.39571428571428574</v>
      </c>
      <c r="AW104" s="45" t="s">
        <v>1336</v>
      </c>
      <c r="AX104" s="47">
        <v>44944</v>
      </c>
      <c r="AY104" s="47">
        <v>45035</v>
      </c>
      <c r="AZ104" s="43">
        <f>+AY104-AX104</f>
        <v>91</v>
      </c>
      <c r="BA104" s="1385">
        <v>2175</v>
      </c>
      <c r="BB104" s="1385">
        <v>2175</v>
      </c>
      <c r="BC104" s="1201" t="s">
        <v>1337</v>
      </c>
      <c r="BD104" s="1201" t="s">
        <v>1338</v>
      </c>
      <c r="BE104" s="1201" t="s">
        <v>938</v>
      </c>
      <c r="BF104" s="1519">
        <v>700000000</v>
      </c>
      <c r="BG104" s="1385" t="s">
        <v>314</v>
      </c>
      <c r="BH104" s="1201" t="s">
        <v>1339</v>
      </c>
      <c r="BI104" s="1385" t="s">
        <v>1340</v>
      </c>
      <c r="BJ104" s="46" t="s">
        <v>177</v>
      </c>
      <c r="BK104" s="1201" t="s">
        <v>1341</v>
      </c>
      <c r="BL104" s="1201" t="s">
        <v>943</v>
      </c>
      <c r="BM104" s="1385" t="s">
        <v>1342</v>
      </c>
      <c r="BN104" s="1436">
        <v>44580</v>
      </c>
      <c r="BO104" s="790">
        <v>700000000</v>
      </c>
      <c r="BP104" s="790">
        <v>277000000</v>
      </c>
      <c r="BQ104" s="793">
        <f>BP104/BO104</f>
        <v>0.39571428571428574</v>
      </c>
      <c r="BR104" s="42"/>
      <c r="BS104" s="1201" t="s">
        <v>1343</v>
      </c>
      <c r="BT104" s="1201" t="s">
        <v>1344</v>
      </c>
      <c r="BU104" s="872" t="s">
        <v>1345</v>
      </c>
      <c r="BV104" s="1611" t="s">
        <v>1346</v>
      </c>
      <c r="BW104" s="904" t="s">
        <v>1347</v>
      </c>
      <c r="BX104" s="862" t="s">
        <v>1348</v>
      </c>
    </row>
    <row r="105" spans="1:76" s="25" customFormat="1" ht="105" customHeight="1">
      <c r="A105" s="1635"/>
      <c r="B105" s="1202"/>
      <c r="C105" s="1202"/>
      <c r="D105" s="1202"/>
      <c r="E105" s="1386"/>
      <c r="F105" s="1386"/>
      <c r="G105" s="1202"/>
      <c r="H105" s="1386"/>
      <c r="I105" s="1386"/>
      <c r="J105" s="1343"/>
      <c r="K105" s="1360"/>
      <c r="L105" s="1360"/>
      <c r="M105" s="1360"/>
      <c r="N105" s="1202"/>
      <c r="O105" s="1202"/>
      <c r="P105" s="1386"/>
      <c r="Q105" s="1386"/>
      <c r="R105" s="1125"/>
      <c r="S105" s="1386"/>
      <c r="T105" s="1386"/>
      <c r="U105" s="1202"/>
      <c r="V105" s="1386"/>
      <c r="W105" s="1641"/>
      <c r="X105" s="1337"/>
      <c r="Y105" s="1337"/>
      <c r="Z105" s="1337"/>
      <c r="AA105" s="1337"/>
      <c r="AB105" s="1114"/>
      <c r="AC105" s="1098"/>
      <c r="AD105" s="1098"/>
      <c r="AE105" s="1599"/>
      <c r="AF105" s="1601"/>
      <c r="AG105" s="1603"/>
      <c r="AH105" s="1605"/>
      <c r="AI105" s="1605"/>
      <c r="AJ105" s="1607"/>
      <c r="AK105" s="1605"/>
      <c r="AL105" s="95" t="s">
        <v>1349</v>
      </c>
      <c r="AM105" s="42" t="s">
        <v>1350</v>
      </c>
      <c r="AN105" s="46">
        <v>1</v>
      </c>
      <c r="AO105" s="46">
        <f>AVERAGE(0.28,0)</f>
        <v>0.14000000000000001</v>
      </c>
      <c r="AP105" s="46">
        <f>AVERAGE(0.64,0.14)-AO105</f>
        <v>0.25</v>
      </c>
      <c r="AQ105" s="46">
        <f>AVERAGE(1,0.95)-AO105-AP105</f>
        <v>0.58499999999999996</v>
      </c>
      <c r="AR105" s="46">
        <v>0</v>
      </c>
      <c r="AS105" s="615">
        <f t="shared" si="8"/>
        <v>0.97499999999999998</v>
      </c>
      <c r="AT105" s="791"/>
      <c r="AU105" s="791"/>
      <c r="AV105" s="794"/>
      <c r="AW105" s="45" t="s">
        <v>1351</v>
      </c>
      <c r="AX105" s="47">
        <v>45019</v>
      </c>
      <c r="AY105" s="47">
        <v>45082</v>
      </c>
      <c r="AZ105" s="43">
        <f>+AY105-AX105</f>
        <v>63</v>
      </c>
      <c r="BA105" s="1386"/>
      <c r="BB105" s="1386"/>
      <c r="BC105" s="1202"/>
      <c r="BD105" s="1202"/>
      <c r="BE105" s="1202"/>
      <c r="BF105" s="1520"/>
      <c r="BG105" s="1386"/>
      <c r="BH105" s="1202"/>
      <c r="BI105" s="1386"/>
      <c r="BJ105" s="46"/>
      <c r="BK105" s="1202"/>
      <c r="BL105" s="1202"/>
      <c r="BM105" s="1386"/>
      <c r="BN105" s="1437"/>
      <c r="BO105" s="791"/>
      <c r="BP105" s="791"/>
      <c r="BQ105" s="794"/>
      <c r="BR105" s="42"/>
      <c r="BS105" s="1202"/>
      <c r="BT105" s="1202"/>
      <c r="BU105" s="1622"/>
      <c r="BV105" s="1614"/>
      <c r="BW105" s="1146"/>
      <c r="BX105" s="1154"/>
    </row>
    <row r="106" spans="1:76" s="25" customFormat="1" ht="105" customHeight="1">
      <c r="A106" s="1635"/>
      <c r="B106" s="1202"/>
      <c r="C106" s="1202"/>
      <c r="D106" s="1202"/>
      <c r="E106" s="1386"/>
      <c r="F106" s="1386"/>
      <c r="G106" s="1202"/>
      <c r="H106" s="1386"/>
      <c r="I106" s="1386"/>
      <c r="J106" s="1343"/>
      <c r="K106" s="1360"/>
      <c r="L106" s="1360"/>
      <c r="M106" s="1360"/>
      <c r="N106" s="1202"/>
      <c r="O106" s="1202"/>
      <c r="P106" s="1386"/>
      <c r="Q106" s="1386"/>
      <c r="R106" s="1125"/>
      <c r="S106" s="1386"/>
      <c r="T106" s="1386"/>
      <c r="U106" s="1202"/>
      <c r="V106" s="1386"/>
      <c r="W106" s="1641"/>
      <c r="X106" s="1337"/>
      <c r="Y106" s="1337"/>
      <c r="Z106" s="1337"/>
      <c r="AA106" s="1337"/>
      <c r="AB106" s="1114"/>
      <c r="AC106" s="1098"/>
      <c r="AD106" s="1098"/>
      <c r="AE106" s="1599"/>
      <c r="AF106" s="1601"/>
      <c r="AG106" s="1603"/>
      <c r="AH106" s="1605"/>
      <c r="AI106" s="1605"/>
      <c r="AJ106" s="1607"/>
      <c r="AK106" s="1605"/>
      <c r="AL106" s="95" t="s">
        <v>1352</v>
      </c>
      <c r="AM106" s="42" t="s">
        <v>1353</v>
      </c>
      <c r="AN106" s="46">
        <v>1</v>
      </c>
      <c r="AO106" s="46">
        <v>0</v>
      </c>
      <c r="AP106" s="46">
        <v>0</v>
      </c>
      <c r="AQ106" s="46">
        <v>7.0000000000000007E-2</v>
      </c>
      <c r="AR106" s="46">
        <f>AN106-AQ106</f>
        <v>0.92999999999999994</v>
      </c>
      <c r="AS106" s="615">
        <f t="shared" si="8"/>
        <v>1</v>
      </c>
      <c r="AT106" s="791"/>
      <c r="AU106" s="791"/>
      <c r="AV106" s="794"/>
      <c r="AW106" s="45" t="s">
        <v>1354</v>
      </c>
      <c r="AX106" s="47">
        <v>45082</v>
      </c>
      <c r="AY106" s="47">
        <v>45175</v>
      </c>
      <c r="AZ106" s="43">
        <f t="shared" ref="AZ106:AZ110" si="9">+AY106-AX106</f>
        <v>93</v>
      </c>
      <c r="BA106" s="1386"/>
      <c r="BB106" s="1386"/>
      <c r="BC106" s="1202"/>
      <c r="BD106" s="1202"/>
      <c r="BE106" s="1202"/>
      <c r="BF106" s="1520"/>
      <c r="BG106" s="1386"/>
      <c r="BH106" s="1202"/>
      <c r="BI106" s="1386"/>
      <c r="BJ106" s="46"/>
      <c r="BK106" s="1202"/>
      <c r="BL106" s="1202"/>
      <c r="BM106" s="1386"/>
      <c r="BN106" s="1437"/>
      <c r="BO106" s="791"/>
      <c r="BP106" s="791"/>
      <c r="BQ106" s="794"/>
      <c r="BR106" s="42"/>
      <c r="BS106" s="1202"/>
      <c r="BT106" s="1202"/>
      <c r="BU106" s="1622"/>
      <c r="BV106" s="1614"/>
      <c r="BW106" s="1146"/>
      <c r="BX106" s="1154"/>
    </row>
    <row r="107" spans="1:76" s="25" customFormat="1" ht="105" customHeight="1">
      <c r="A107" s="1635"/>
      <c r="B107" s="1202"/>
      <c r="C107" s="1202"/>
      <c r="D107" s="1202"/>
      <c r="E107" s="1386"/>
      <c r="F107" s="1386"/>
      <c r="G107" s="1202"/>
      <c r="H107" s="1386"/>
      <c r="I107" s="1386"/>
      <c r="J107" s="1343"/>
      <c r="K107" s="1360"/>
      <c r="L107" s="1360"/>
      <c r="M107" s="1360"/>
      <c r="N107" s="1202"/>
      <c r="O107" s="1202"/>
      <c r="P107" s="1386"/>
      <c r="Q107" s="1386"/>
      <c r="R107" s="1125"/>
      <c r="S107" s="1386"/>
      <c r="T107" s="1386"/>
      <c r="U107" s="1202"/>
      <c r="V107" s="1386"/>
      <c r="W107" s="1641"/>
      <c r="X107" s="1337"/>
      <c r="Y107" s="1337"/>
      <c r="Z107" s="1337"/>
      <c r="AA107" s="1337"/>
      <c r="AB107" s="1114"/>
      <c r="AC107" s="1098"/>
      <c r="AD107" s="1098"/>
      <c r="AE107" s="1599"/>
      <c r="AF107" s="1601"/>
      <c r="AG107" s="1603"/>
      <c r="AH107" s="1605"/>
      <c r="AI107" s="1605"/>
      <c r="AJ107" s="1607"/>
      <c r="AK107" s="1605"/>
      <c r="AL107" s="95" t="s">
        <v>1355</v>
      </c>
      <c r="AM107" s="42" t="s">
        <v>1356</v>
      </c>
      <c r="AN107" s="46">
        <v>1</v>
      </c>
      <c r="AO107" s="46">
        <v>0</v>
      </c>
      <c r="AP107" s="46">
        <v>0</v>
      </c>
      <c r="AQ107" s="46">
        <v>0</v>
      </c>
      <c r="AR107" s="46">
        <v>1</v>
      </c>
      <c r="AS107" s="615">
        <f t="shared" si="8"/>
        <v>1</v>
      </c>
      <c r="AT107" s="791"/>
      <c r="AU107" s="791"/>
      <c r="AV107" s="794"/>
      <c r="AW107" s="45" t="s">
        <v>1357</v>
      </c>
      <c r="AX107" s="47">
        <v>45173</v>
      </c>
      <c r="AY107" s="47">
        <v>45210</v>
      </c>
      <c r="AZ107" s="43">
        <f t="shared" si="9"/>
        <v>37</v>
      </c>
      <c r="BA107" s="1386"/>
      <c r="BB107" s="1386"/>
      <c r="BC107" s="1202"/>
      <c r="BD107" s="1202"/>
      <c r="BE107" s="1202"/>
      <c r="BF107" s="1520"/>
      <c r="BG107" s="1386"/>
      <c r="BH107" s="1202"/>
      <c r="BI107" s="1386"/>
      <c r="BJ107" s="46"/>
      <c r="BK107" s="1202"/>
      <c r="BL107" s="1202"/>
      <c r="BM107" s="1386"/>
      <c r="BN107" s="1437"/>
      <c r="BO107" s="791"/>
      <c r="BP107" s="791"/>
      <c r="BQ107" s="794"/>
      <c r="BR107" s="42"/>
      <c r="BS107" s="1202"/>
      <c r="BT107" s="1202"/>
      <c r="BU107" s="1622"/>
      <c r="BV107" s="1614"/>
      <c r="BW107" s="1146"/>
      <c r="BX107" s="1154"/>
    </row>
    <row r="108" spans="1:76" s="25" customFormat="1" ht="105" customHeight="1">
      <c r="A108" s="1635"/>
      <c r="B108" s="1202"/>
      <c r="C108" s="1202"/>
      <c r="D108" s="1202"/>
      <c r="E108" s="1386"/>
      <c r="F108" s="1386"/>
      <c r="G108" s="1202"/>
      <c r="H108" s="1386"/>
      <c r="I108" s="1386"/>
      <c r="J108" s="1343"/>
      <c r="K108" s="1360"/>
      <c r="L108" s="1360"/>
      <c r="M108" s="1360"/>
      <c r="N108" s="1202"/>
      <c r="O108" s="1202"/>
      <c r="P108" s="1386"/>
      <c r="Q108" s="1386"/>
      <c r="R108" s="1125"/>
      <c r="S108" s="1386"/>
      <c r="T108" s="1386"/>
      <c r="U108" s="1202"/>
      <c r="V108" s="1386"/>
      <c r="W108" s="1641"/>
      <c r="X108" s="1337"/>
      <c r="Y108" s="1337"/>
      <c r="Z108" s="1337"/>
      <c r="AA108" s="1337"/>
      <c r="AB108" s="1114"/>
      <c r="AC108" s="1098"/>
      <c r="AD108" s="1098"/>
      <c r="AE108" s="1599"/>
      <c r="AF108" s="1601"/>
      <c r="AG108" s="1603"/>
      <c r="AH108" s="1605"/>
      <c r="AI108" s="1605"/>
      <c r="AJ108" s="1607"/>
      <c r="AK108" s="1605"/>
      <c r="AL108" s="95" t="s">
        <v>1358</v>
      </c>
      <c r="AM108" s="42" t="s">
        <v>1359</v>
      </c>
      <c r="AN108" s="46">
        <v>1</v>
      </c>
      <c r="AO108" s="46">
        <v>0</v>
      </c>
      <c r="AP108" s="46">
        <v>0</v>
      </c>
      <c r="AQ108" s="46">
        <v>0</v>
      </c>
      <c r="AR108" s="46">
        <v>0</v>
      </c>
      <c r="AS108" s="615">
        <f t="shared" si="8"/>
        <v>0</v>
      </c>
      <c r="AT108" s="791"/>
      <c r="AU108" s="791"/>
      <c r="AV108" s="794"/>
      <c r="AW108" s="45" t="s">
        <v>1360</v>
      </c>
      <c r="AX108" s="47">
        <v>45208</v>
      </c>
      <c r="AY108" s="47">
        <v>45252</v>
      </c>
      <c r="AZ108" s="43">
        <f t="shared" si="9"/>
        <v>44</v>
      </c>
      <c r="BA108" s="1386"/>
      <c r="BB108" s="1386"/>
      <c r="BC108" s="1202"/>
      <c r="BD108" s="1202"/>
      <c r="BE108" s="1202"/>
      <c r="BF108" s="1520"/>
      <c r="BG108" s="1386"/>
      <c r="BH108" s="1202"/>
      <c r="BI108" s="1386"/>
      <c r="BJ108" s="46"/>
      <c r="BK108" s="1202"/>
      <c r="BL108" s="1202"/>
      <c r="BM108" s="1386"/>
      <c r="BN108" s="1437"/>
      <c r="BO108" s="791"/>
      <c r="BP108" s="791"/>
      <c r="BQ108" s="794"/>
      <c r="BR108" s="42"/>
      <c r="BS108" s="1202"/>
      <c r="BT108" s="1202"/>
      <c r="BU108" s="1622"/>
      <c r="BV108" s="1614"/>
      <c r="BW108" s="1146"/>
      <c r="BX108" s="1154"/>
    </row>
    <row r="109" spans="1:76" s="25" customFormat="1" ht="105" customHeight="1">
      <c r="A109" s="1635"/>
      <c r="B109" s="1202"/>
      <c r="C109" s="1202"/>
      <c r="D109" s="1202"/>
      <c r="E109" s="1386"/>
      <c r="F109" s="1386"/>
      <c r="G109" s="1202"/>
      <c r="H109" s="1386"/>
      <c r="I109" s="1386"/>
      <c r="J109" s="1343"/>
      <c r="K109" s="1360"/>
      <c r="L109" s="1360"/>
      <c r="M109" s="1360"/>
      <c r="N109" s="1202"/>
      <c r="O109" s="1202"/>
      <c r="P109" s="1386"/>
      <c r="Q109" s="1386"/>
      <c r="R109" s="1125"/>
      <c r="S109" s="1386"/>
      <c r="T109" s="1386"/>
      <c r="U109" s="1202"/>
      <c r="V109" s="1386"/>
      <c r="W109" s="1641"/>
      <c r="X109" s="1337"/>
      <c r="Y109" s="1337"/>
      <c r="Z109" s="1337"/>
      <c r="AA109" s="1337"/>
      <c r="AB109" s="1114"/>
      <c r="AC109" s="1098"/>
      <c r="AD109" s="1098"/>
      <c r="AE109" s="1599"/>
      <c r="AF109" s="1601"/>
      <c r="AG109" s="1603"/>
      <c r="AH109" s="1605"/>
      <c r="AI109" s="1605"/>
      <c r="AJ109" s="1607"/>
      <c r="AK109" s="1605"/>
      <c r="AL109" s="95" t="s">
        <v>1361</v>
      </c>
      <c r="AM109" s="42" t="s">
        <v>1353</v>
      </c>
      <c r="AN109" s="46">
        <v>1</v>
      </c>
      <c r="AO109" s="272">
        <v>1</v>
      </c>
      <c r="AP109" s="272">
        <v>0</v>
      </c>
      <c r="AQ109" s="272">
        <v>0</v>
      </c>
      <c r="AR109" s="272">
        <v>0</v>
      </c>
      <c r="AS109" s="615">
        <f t="shared" si="8"/>
        <v>1</v>
      </c>
      <c r="AT109" s="791"/>
      <c r="AU109" s="791"/>
      <c r="AV109" s="794"/>
      <c r="AW109" s="45" t="s">
        <v>1362</v>
      </c>
      <c r="AX109" s="47">
        <v>44944</v>
      </c>
      <c r="AY109" s="47">
        <v>44993</v>
      </c>
      <c r="AZ109" s="43">
        <f t="shared" si="9"/>
        <v>49</v>
      </c>
      <c r="BA109" s="1386"/>
      <c r="BB109" s="1386"/>
      <c r="BC109" s="1202"/>
      <c r="BD109" s="1202"/>
      <c r="BE109" s="1202"/>
      <c r="BF109" s="1520"/>
      <c r="BG109" s="1386"/>
      <c r="BH109" s="1202"/>
      <c r="BI109" s="1386"/>
      <c r="BJ109" s="46"/>
      <c r="BK109" s="1202"/>
      <c r="BL109" s="1415"/>
      <c r="BM109" s="1387"/>
      <c r="BN109" s="1438"/>
      <c r="BO109" s="791"/>
      <c r="BP109" s="791"/>
      <c r="BQ109" s="794"/>
      <c r="BR109" s="42"/>
      <c r="BS109" s="1202"/>
      <c r="BT109" s="1202"/>
      <c r="BU109" s="873"/>
      <c r="BV109" s="1612"/>
      <c r="BW109" s="905"/>
      <c r="BX109" s="1155"/>
    </row>
    <row r="110" spans="1:76" s="25" customFormat="1" ht="105" customHeight="1">
      <c r="A110" s="1635"/>
      <c r="B110" s="1202"/>
      <c r="C110" s="1202"/>
      <c r="D110" s="1202"/>
      <c r="E110" s="1386"/>
      <c r="F110" s="1386"/>
      <c r="G110" s="1202"/>
      <c r="H110" s="1386"/>
      <c r="I110" s="1386"/>
      <c r="J110" s="1343"/>
      <c r="K110" s="1360"/>
      <c r="L110" s="1360"/>
      <c r="M110" s="1360"/>
      <c r="N110" s="1202"/>
      <c r="O110" s="1202"/>
      <c r="P110" s="1386"/>
      <c r="Q110" s="1386"/>
      <c r="R110" s="1125"/>
      <c r="S110" s="1386"/>
      <c r="T110" s="1386"/>
      <c r="U110" s="1202"/>
      <c r="V110" s="1386"/>
      <c r="W110" s="1641"/>
      <c r="X110" s="1337"/>
      <c r="Y110" s="1337"/>
      <c r="Z110" s="1337"/>
      <c r="AA110" s="1337"/>
      <c r="AB110" s="1114"/>
      <c r="AC110" s="1098"/>
      <c r="AD110" s="1098"/>
      <c r="AE110" s="1599"/>
      <c r="AF110" s="1601"/>
      <c r="AG110" s="1603"/>
      <c r="AH110" s="1605"/>
      <c r="AI110" s="1605"/>
      <c r="AJ110" s="1607"/>
      <c r="AK110" s="1605"/>
      <c r="AL110" s="95" t="s">
        <v>1363</v>
      </c>
      <c r="AM110" s="42" t="s">
        <v>1364</v>
      </c>
      <c r="AN110" s="46">
        <v>1</v>
      </c>
      <c r="AO110" s="272">
        <v>0.23</v>
      </c>
      <c r="AP110" s="272">
        <f>1-AO110</f>
        <v>0.77</v>
      </c>
      <c r="AQ110" s="272">
        <v>0</v>
      </c>
      <c r="AR110" s="272">
        <v>0</v>
      </c>
      <c r="AS110" s="615">
        <f t="shared" si="8"/>
        <v>1</v>
      </c>
      <c r="AT110" s="791"/>
      <c r="AU110" s="791"/>
      <c r="AV110" s="794"/>
      <c r="AW110" s="45" t="s">
        <v>1365</v>
      </c>
      <c r="AX110" s="47">
        <v>44991</v>
      </c>
      <c r="AY110" s="47">
        <v>45058</v>
      </c>
      <c r="AZ110" s="43">
        <f t="shared" si="9"/>
        <v>67</v>
      </c>
      <c r="BA110" s="1386"/>
      <c r="BB110" s="1386"/>
      <c r="BC110" s="1202"/>
      <c r="BD110" s="1202"/>
      <c r="BE110" s="1202"/>
      <c r="BF110" s="1520"/>
      <c r="BG110" s="1386"/>
      <c r="BH110" s="1202"/>
      <c r="BI110" s="1386"/>
      <c r="BJ110" s="46" t="s">
        <v>177</v>
      </c>
      <c r="BK110" s="1202"/>
      <c r="BL110" s="42" t="s">
        <v>943</v>
      </c>
      <c r="BM110" s="46" t="s">
        <v>1342</v>
      </c>
      <c r="BN110" s="192">
        <v>44580</v>
      </c>
      <c r="BO110" s="791"/>
      <c r="BP110" s="791"/>
      <c r="BQ110" s="794"/>
      <c r="BR110" s="42"/>
      <c r="BS110" s="1202"/>
      <c r="BT110" s="1202"/>
      <c r="BU110" s="872" t="s">
        <v>1366</v>
      </c>
      <c r="BV110" s="1611" t="s">
        <v>1367</v>
      </c>
      <c r="BW110" s="904" t="s">
        <v>1368</v>
      </c>
      <c r="BX110" s="1156"/>
    </row>
    <row r="111" spans="1:76" s="25" customFormat="1" ht="105" customHeight="1">
      <c r="A111" s="1635"/>
      <c r="B111" s="1202"/>
      <c r="C111" s="1202"/>
      <c r="D111" s="1202"/>
      <c r="E111" s="1386"/>
      <c r="F111" s="1386"/>
      <c r="G111" s="1202"/>
      <c r="H111" s="1386"/>
      <c r="I111" s="1386"/>
      <c r="J111" s="1343"/>
      <c r="K111" s="1360"/>
      <c r="L111" s="1360"/>
      <c r="M111" s="1360"/>
      <c r="N111" s="1202"/>
      <c r="O111" s="1202"/>
      <c r="P111" s="1386"/>
      <c r="Q111" s="1386"/>
      <c r="R111" s="1125"/>
      <c r="S111" s="1386"/>
      <c r="T111" s="1386"/>
      <c r="U111" s="1202"/>
      <c r="V111" s="1386"/>
      <c r="W111" s="1641"/>
      <c r="X111" s="1337"/>
      <c r="Y111" s="1337"/>
      <c r="Z111" s="1337"/>
      <c r="AA111" s="1337"/>
      <c r="AB111" s="1114"/>
      <c r="AC111" s="1098"/>
      <c r="AD111" s="1098"/>
      <c r="AE111" s="1599"/>
      <c r="AF111" s="1601"/>
      <c r="AG111" s="1603"/>
      <c r="AH111" s="1605"/>
      <c r="AI111" s="1605"/>
      <c r="AJ111" s="1607"/>
      <c r="AK111" s="1605"/>
      <c r="AL111" s="95" t="s">
        <v>1369</v>
      </c>
      <c r="AM111" s="42" t="s">
        <v>1370</v>
      </c>
      <c r="AN111" s="46">
        <v>1</v>
      </c>
      <c r="AO111" s="272">
        <v>0</v>
      </c>
      <c r="AP111" s="46">
        <v>0.43</v>
      </c>
      <c r="AQ111" s="46">
        <f>1-AP111</f>
        <v>0.57000000000000006</v>
      </c>
      <c r="AR111" s="46">
        <v>0</v>
      </c>
      <c r="AS111" s="615">
        <f t="shared" si="8"/>
        <v>1</v>
      </c>
      <c r="AT111" s="791"/>
      <c r="AU111" s="791"/>
      <c r="AV111" s="794"/>
      <c r="AW111" s="45" t="s">
        <v>1371</v>
      </c>
      <c r="AX111" s="47">
        <v>45054</v>
      </c>
      <c r="AY111" s="47">
        <v>45103</v>
      </c>
      <c r="AZ111" s="43">
        <f>+AY111-AX111</f>
        <v>49</v>
      </c>
      <c r="BA111" s="1386"/>
      <c r="BB111" s="1386"/>
      <c r="BC111" s="1202"/>
      <c r="BD111" s="1202"/>
      <c r="BE111" s="1202"/>
      <c r="BF111" s="1520"/>
      <c r="BG111" s="1386"/>
      <c r="BH111" s="1202"/>
      <c r="BI111" s="1386"/>
      <c r="BJ111" s="46" t="s">
        <v>177</v>
      </c>
      <c r="BK111" s="1202"/>
      <c r="BL111" s="42" t="s">
        <v>943</v>
      </c>
      <c r="BM111" s="46" t="s">
        <v>1342</v>
      </c>
      <c r="BN111" s="192">
        <v>44580</v>
      </c>
      <c r="BO111" s="791"/>
      <c r="BP111" s="791"/>
      <c r="BQ111" s="794"/>
      <c r="BR111" s="42"/>
      <c r="BS111" s="1202"/>
      <c r="BT111" s="1202"/>
      <c r="BU111" s="1622"/>
      <c r="BV111" s="1614"/>
      <c r="BW111" s="1146"/>
      <c r="BX111" s="1157"/>
    </row>
    <row r="112" spans="1:76" s="25" customFormat="1" ht="105" customHeight="1">
      <c r="A112" s="1635"/>
      <c r="B112" s="1202"/>
      <c r="C112" s="1202"/>
      <c r="D112" s="1202"/>
      <c r="E112" s="1386"/>
      <c r="F112" s="1386"/>
      <c r="G112" s="1202"/>
      <c r="H112" s="1386"/>
      <c r="I112" s="1386"/>
      <c r="J112" s="1343"/>
      <c r="K112" s="1360"/>
      <c r="L112" s="1360"/>
      <c r="M112" s="1360"/>
      <c r="N112" s="1202"/>
      <c r="O112" s="1202"/>
      <c r="P112" s="1386"/>
      <c r="Q112" s="1386"/>
      <c r="R112" s="1125"/>
      <c r="S112" s="1386"/>
      <c r="T112" s="1386"/>
      <c r="U112" s="1202"/>
      <c r="V112" s="1386"/>
      <c r="W112" s="1641"/>
      <c r="X112" s="1337"/>
      <c r="Y112" s="1337"/>
      <c r="Z112" s="1337"/>
      <c r="AA112" s="1337"/>
      <c r="AB112" s="1114"/>
      <c r="AC112" s="1098"/>
      <c r="AD112" s="1098"/>
      <c r="AE112" s="1599"/>
      <c r="AF112" s="1601"/>
      <c r="AG112" s="1603"/>
      <c r="AH112" s="1605"/>
      <c r="AI112" s="1605"/>
      <c r="AJ112" s="1607"/>
      <c r="AK112" s="1605"/>
      <c r="AL112" s="1201" t="s">
        <v>1372</v>
      </c>
      <c r="AM112" s="1385" t="s">
        <v>1373</v>
      </c>
      <c r="AN112" s="1385">
        <v>28</v>
      </c>
      <c r="AO112" s="1385">
        <v>15</v>
      </c>
      <c r="AP112" s="1385">
        <v>7</v>
      </c>
      <c r="AQ112" s="1385">
        <v>6</v>
      </c>
      <c r="AR112" s="1385">
        <v>0</v>
      </c>
      <c r="AS112" s="1523">
        <f t="shared" si="8"/>
        <v>1</v>
      </c>
      <c r="AT112" s="791"/>
      <c r="AU112" s="791"/>
      <c r="AV112" s="794"/>
      <c r="AW112" s="42" t="s">
        <v>1374</v>
      </c>
      <c r="AX112" s="1626">
        <v>44945</v>
      </c>
      <c r="AY112" s="1626">
        <v>45291</v>
      </c>
      <c r="AZ112" s="1170">
        <f>+AY112-AX112</f>
        <v>346</v>
      </c>
      <c r="BA112" s="1386"/>
      <c r="BB112" s="1386"/>
      <c r="BC112" s="1202"/>
      <c r="BD112" s="1202"/>
      <c r="BE112" s="1202"/>
      <c r="BF112" s="1520"/>
      <c r="BG112" s="1386"/>
      <c r="BH112" s="1202"/>
      <c r="BI112" s="1386"/>
      <c r="BJ112" s="46" t="s">
        <v>177</v>
      </c>
      <c r="BK112" s="1202"/>
      <c r="BL112" s="42" t="s">
        <v>943</v>
      </c>
      <c r="BM112" s="46" t="s">
        <v>1342</v>
      </c>
      <c r="BN112" s="192">
        <v>44580</v>
      </c>
      <c r="BO112" s="791"/>
      <c r="BP112" s="791"/>
      <c r="BQ112" s="794"/>
      <c r="BR112" s="42"/>
      <c r="BS112" s="1201" t="s">
        <v>1375</v>
      </c>
      <c r="BT112" s="1201" t="s">
        <v>1376</v>
      </c>
      <c r="BU112" s="872" t="s">
        <v>1377</v>
      </c>
      <c r="BV112" s="1644" t="s">
        <v>1378</v>
      </c>
      <c r="BW112" s="904" t="s">
        <v>1379</v>
      </c>
      <c r="BX112" s="1156"/>
    </row>
    <row r="113" spans="1:76" s="25" customFormat="1" ht="105" customHeight="1">
      <c r="A113" s="1635"/>
      <c r="B113" s="1202"/>
      <c r="C113" s="1202"/>
      <c r="D113" s="1202"/>
      <c r="E113" s="1386"/>
      <c r="F113" s="1386"/>
      <c r="G113" s="1202"/>
      <c r="H113" s="1386"/>
      <c r="I113" s="1386"/>
      <c r="J113" s="1343"/>
      <c r="K113" s="1360"/>
      <c r="L113" s="1360"/>
      <c r="M113" s="1360"/>
      <c r="N113" s="1202"/>
      <c r="O113" s="1202"/>
      <c r="P113" s="1386"/>
      <c r="Q113" s="1386"/>
      <c r="R113" s="1125"/>
      <c r="S113" s="1386"/>
      <c r="T113" s="1386"/>
      <c r="U113" s="1202"/>
      <c r="V113" s="1386"/>
      <c r="W113" s="1641"/>
      <c r="X113" s="1337"/>
      <c r="Y113" s="1337"/>
      <c r="Z113" s="1337"/>
      <c r="AA113" s="1337"/>
      <c r="AB113" s="1114"/>
      <c r="AC113" s="1098"/>
      <c r="AD113" s="1098"/>
      <c r="AE113" s="1599"/>
      <c r="AF113" s="1601"/>
      <c r="AG113" s="1603"/>
      <c r="AH113" s="1605"/>
      <c r="AI113" s="1605"/>
      <c r="AJ113" s="1607"/>
      <c r="AK113" s="1605"/>
      <c r="AL113" s="1202"/>
      <c r="AM113" s="1386"/>
      <c r="AN113" s="1386"/>
      <c r="AO113" s="1386"/>
      <c r="AP113" s="1386"/>
      <c r="AQ113" s="1386"/>
      <c r="AR113" s="1386"/>
      <c r="AS113" s="1524"/>
      <c r="AT113" s="791"/>
      <c r="AU113" s="791"/>
      <c r="AV113" s="794"/>
      <c r="AW113" s="42" t="s">
        <v>1380</v>
      </c>
      <c r="AX113" s="1627"/>
      <c r="AY113" s="1627"/>
      <c r="AZ113" s="1171"/>
      <c r="BA113" s="1386"/>
      <c r="BB113" s="1386"/>
      <c r="BC113" s="1202"/>
      <c r="BD113" s="1202"/>
      <c r="BE113" s="1202"/>
      <c r="BF113" s="1520"/>
      <c r="BG113" s="1386"/>
      <c r="BH113" s="1202"/>
      <c r="BI113" s="1386"/>
      <c r="BJ113" s="46" t="s">
        <v>177</v>
      </c>
      <c r="BK113" s="1202"/>
      <c r="BL113" s="42" t="s">
        <v>943</v>
      </c>
      <c r="BM113" s="46" t="s">
        <v>1342</v>
      </c>
      <c r="BN113" s="192">
        <v>44580</v>
      </c>
      <c r="BO113" s="791"/>
      <c r="BP113" s="791"/>
      <c r="BQ113" s="794"/>
      <c r="BR113" s="42"/>
      <c r="BS113" s="1202"/>
      <c r="BT113" s="1202"/>
      <c r="BU113" s="1622"/>
      <c r="BV113" s="1645"/>
      <c r="BW113" s="1146"/>
      <c r="BX113" s="1158"/>
    </row>
    <row r="114" spans="1:76" s="25" customFormat="1" ht="105" customHeight="1">
      <c r="A114" s="1635"/>
      <c r="B114" s="1202"/>
      <c r="C114" s="1202"/>
      <c r="D114" s="1202"/>
      <c r="E114" s="1386"/>
      <c r="F114" s="1386"/>
      <c r="G114" s="1202"/>
      <c r="H114" s="1386"/>
      <c r="I114" s="1386"/>
      <c r="J114" s="1343"/>
      <c r="K114" s="1360"/>
      <c r="L114" s="1360"/>
      <c r="M114" s="1360"/>
      <c r="N114" s="1202"/>
      <c r="O114" s="1202"/>
      <c r="P114" s="1386"/>
      <c r="Q114" s="1386"/>
      <c r="R114" s="1125"/>
      <c r="S114" s="1386"/>
      <c r="T114" s="1386"/>
      <c r="U114" s="1202"/>
      <c r="V114" s="1386"/>
      <c r="W114" s="1641"/>
      <c r="X114" s="1337"/>
      <c r="Y114" s="1337"/>
      <c r="Z114" s="1337"/>
      <c r="AA114" s="1337"/>
      <c r="AB114" s="1114"/>
      <c r="AC114" s="1098"/>
      <c r="AD114" s="1098"/>
      <c r="AE114" s="1599"/>
      <c r="AF114" s="1601"/>
      <c r="AG114" s="1603"/>
      <c r="AH114" s="1605"/>
      <c r="AI114" s="1605"/>
      <c r="AJ114" s="1607"/>
      <c r="AK114" s="1605"/>
      <c r="AL114" s="1202"/>
      <c r="AM114" s="1386"/>
      <c r="AN114" s="1386"/>
      <c r="AO114" s="1386"/>
      <c r="AP114" s="1386"/>
      <c r="AQ114" s="1386"/>
      <c r="AR114" s="1386"/>
      <c r="AS114" s="1524"/>
      <c r="AT114" s="791"/>
      <c r="AU114" s="791"/>
      <c r="AV114" s="794"/>
      <c r="AW114" s="42" t="s">
        <v>1381</v>
      </c>
      <c r="AX114" s="1627"/>
      <c r="AY114" s="1627"/>
      <c r="AZ114" s="1171"/>
      <c r="BA114" s="1386"/>
      <c r="BB114" s="1386"/>
      <c r="BC114" s="1202"/>
      <c r="BD114" s="1202"/>
      <c r="BE114" s="1202"/>
      <c r="BF114" s="1520"/>
      <c r="BG114" s="1386"/>
      <c r="BH114" s="1202"/>
      <c r="BI114" s="1386"/>
      <c r="BJ114" s="46" t="s">
        <v>177</v>
      </c>
      <c r="BK114" s="1202"/>
      <c r="BL114" s="42" t="s">
        <v>943</v>
      </c>
      <c r="BM114" s="46" t="s">
        <v>1342</v>
      </c>
      <c r="BN114" s="192">
        <v>44580</v>
      </c>
      <c r="BO114" s="791"/>
      <c r="BP114" s="791"/>
      <c r="BQ114" s="794"/>
      <c r="BR114" s="42"/>
      <c r="BS114" s="1202"/>
      <c r="BT114" s="1202"/>
      <c r="BU114" s="1622"/>
      <c r="BV114" s="1645"/>
      <c r="BW114" s="1146"/>
      <c r="BX114" s="1158"/>
    </row>
    <row r="115" spans="1:76" s="25" customFormat="1" ht="105" customHeight="1">
      <c r="A115" s="1635"/>
      <c r="B115" s="1202"/>
      <c r="C115" s="1202"/>
      <c r="D115" s="1202"/>
      <c r="E115" s="1386"/>
      <c r="F115" s="1386"/>
      <c r="G115" s="1202"/>
      <c r="H115" s="1386"/>
      <c r="I115" s="1386"/>
      <c r="J115" s="1343"/>
      <c r="K115" s="1360"/>
      <c r="L115" s="1360"/>
      <c r="M115" s="1360"/>
      <c r="N115" s="1202"/>
      <c r="O115" s="1202"/>
      <c r="P115" s="1386"/>
      <c r="Q115" s="1386"/>
      <c r="R115" s="1125"/>
      <c r="S115" s="1386"/>
      <c r="T115" s="1386"/>
      <c r="U115" s="1202"/>
      <c r="V115" s="1386"/>
      <c r="W115" s="1641"/>
      <c r="X115" s="1337"/>
      <c r="Y115" s="1337"/>
      <c r="Z115" s="1337"/>
      <c r="AA115" s="1337"/>
      <c r="AB115" s="1114"/>
      <c r="AC115" s="1098"/>
      <c r="AD115" s="1098"/>
      <c r="AE115" s="1599"/>
      <c r="AF115" s="1601"/>
      <c r="AG115" s="1603"/>
      <c r="AH115" s="1605"/>
      <c r="AI115" s="1605"/>
      <c r="AJ115" s="1607"/>
      <c r="AK115" s="1605"/>
      <c r="AL115" s="1202"/>
      <c r="AM115" s="1386"/>
      <c r="AN115" s="1386"/>
      <c r="AO115" s="1386"/>
      <c r="AP115" s="1386"/>
      <c r="AQ115" s="1386"/>
      <c r="AR115" s="1386"/>
      <c r="AS115" s="1524"/>
      <c r="AT115" s="791"/>
      <c r="AU115" s="791"/>
      <c r="AV115" s="794"/>
      <c r="AW115" s="42" t="s">
        <v>1382</v>
      </c>
      <c r="AX115" s="1627"/>
      <c r="AY115" s="1627"/>
      <c r="AZ115" s="1171"/>
      <c r="BA115" s="1386"/>
      <c r="BB115" s="1386"/>
      <c r="BC115" s="1202"/>
      <c r="BD115" s="1202"/>
      <c r="BE115" s="1202"/>
      <c r="BF115" s="1520"/>
      <c r="BG115" s="1386"/>
      <c r="BH115" s="1202"/>
      <c r="BI115" s="1386"/>
      <c r="BJ115" s="46" t="s">
        <v>177</v>
      </c>
      <c r="BK115" s="1202"/>
      <c r="BL115" s="42" t="s">
        <v>943</v>
      </c>
      <c r="BM115" s="46" t="s">
        <v>1342</v>
      </c>
      <c r="BN115" s="192">
        <v>44580</v>
      </c>
      <c r="BO115" s="791"/>
      <c r="BP115" s="791"/>
      <c r="BQ115" s="794"/>
      <c r="BR115" s="42"/>
      <c r="BS115" s="1202"/>
      <c r="BT115" s="1202"/>
      <c r="BU115" s="1622"/>
      <c r="BV115" s="1645"/>
      <c r="BW115" s="1146"/>
      <c r="BX115" s="1158"/>
    </row>
    <row r="116" spans="1:76" s="25" customFormat="1" ht="105" customHeight="1">
      <c r="A116" s="1635"/>
      <c r="B116" s="1202"/>
      <c r="C116" s="1202"/>
      <c r="D116" s="1202"/>
      <c r="E116" s="1386"/>
      <c r="F116" s="1386"/>
      <c r="G116" s="1202"/>
      <c r="H116" s="1386"/>
      <c r="I116" s="1386"/>
      <c r="J116" s="1343"/>
      <c r="K116" s="1360"/>
      <c r="L116" s="1360"/>
      <c r="M116" s="1360"/>
      <c r="N116" s="1202"/>
      <c r="O116" s="1202"/>
      <c r="P116" s="1386"/>
      <c r="Q116" s="1386"/>
      <c r="R116" s="1125"/>
      <c r="S116" s="1386"/>
      <c r="T116" s="1386"/>
      <c r="U116" s="1202"/>
      <c r="V116" s="1386"/>
      <c r="W116" s="1641"/>
      <c r="X116" s="1337"/>
      <c r="Y116" s="1337"/>
      <c r="Z116" s="1337"/>
      <c r="AA116" s="1337"/>
      <c r="AB116" s="1114"/>
      <c r="AC116" s="1098"/>
      <c r="AD116" s="1098"/>
      <c r="AE116" s="1599"/>
      <c r="AF116" s="1601"/>
      <c r="AG116" s="1603"/>
      <c r="AH116" s="1605"/>
      <c r="AI116" s="1605"/>
      <c r="AJ116" s="1607"/>
      <c r="AK116" s="1605"/>
      <c r="AL116" s="1202"/>
      <c r="AM116" s="1386"/>
      <c r="AN116" s="1386"/>
      <c r="AO116" s="1386"/>
      <c r="AP116" s="1386"/>
      <c r="AQ116" s="1386"/>
      <c r="AR116" s="1386"/>
      <c r="AS116" s="1524"/>
      <c r="AT116" s="791"/>
      <c r="AU116" s="791"/>
      <c r="AV116" s="794"/>
      <c r="AW116" s="42" t="s">
        <v>1383</v>
      </c>
      <c r="AX116" s="1627"/>
      <c r="AY116" s="1627"/>
      <c r="AZ116" s="1171"/>
      <c r="BA116" s="1386"/>
      <c r="BB116" s="1386"/>
      <c r="BC116" s="1202"/>
      <c r="BD116" s="1202"/>
      <c r="BE116" s="1202"/>
      <c r="BF116" s="1520"/>
      <c r="BG116" s="1386"/>
      <c r="BH116" s="1202"/>
      <c r="BI116" s="1386"/>
      <c r="BJ116" s="46" t="s">
        <v>177</v>
      </c>
      <c r="BK116" s="1202"/>
      <c r="BL116" s="42" t="s">
        <v>943</v>
      </c>
      <c r="BM116" s="46" t="s">
        <v>1342</v>
      </c>
      <c r="BN116" s="192">
        <v>44580</v>
      </c>
      <c r="BO116" s="791"/>
      <c r="BP116" s="791"/>
      <c r="BQ116" s="794"/>
      <c r="BR116" s="42"/>
      <c r="BS116" s="1202"/>
      <c r="BT116" s="1202"/>
      <c r="BU116" s="1622"/>
      <c r="BV116" s="1645"/>
      <c r="BW116" s="1146"/>
      <c r="BX116" s="1158"/>
    </row>
    <row r="117" spans="1:76" s="25" customFormat="1" ht="105" customHeight="1">
      <c r="A117" s="1635"/>
      <c r="B117" s="1202"/>
      <c r="C117" s="1202"/>
      <c r="D117" s="1202"/>
      <c r="E117" s="1386"/>
      <c r="F117" s="1386"/>
      <c r="G117" s="1202"/>
      <c r="H117" s="1386"/>
      <c r="I117" s="1386"/>
      <c r="J117" s="1343"/>
      <c r="K117" s="1360"/>
      <c r="L117" s="1360"/>
      <c r="M117" s="1360"/>
      <c r="N117" s="1202"/>
      <c r="O117" s="1202"/>
      <c r="P117" s="1386"/>
      <c r="Q117" s="1386"/>
      <c r="R117" s="1125"/>
      <c r="S117" s="1386"/>
      <c r="T117" s="1386"/>
      <c r="U117" s="1202"/>
      <c r="V117" s="1386"/>
      <c r="W117" s="1641"/>
      <c r="X117" s="1337"/>
      <c r="Y117" s="1337"/>
      <c r="Z117" s="1337"/>
      <c r="AA117" s="1337"/>
      <c r="AB117" s="1114"/>
      <c r="AC117" s="1098"/>
      <c r="AD117" s="1098"/>
      <c r="AE117" s="1599"/>
      <c r="AF117" s="1601"/>
      <c r="AG117" s="1603"/>
      <c r="AH117" s="1605"/>
      <c r="AI117" s="1605"/>
      <c r="AJ117" s="1607"/>
      <c r="AK117" s="1605"/>
      <c r="AL117" s="1202"/>
      <c r="AM117" s="1386"/>
      <c r="AN117" s="1386"/>
      <c r="AO117" s="1386"/>
      <c r="AP117" s="1386"/>
      <c r="AQ117" s="1386"/>
      <c r="AR117" s="1386"/>
      <c r="AS117" s="1524"/>
      <c r="AT117" s="791"/>
      <c r="AU117" s="791"/>
      <c r="AV117" s="794"/>
      <c r="AW117" s="42" t="s">
        <v>1384</v>
      </c>
      <c r="AX117" s="1627"/>
      <c r="AY117" s="1627"/>
      <c r="AZ117" s="1171"/>
      <c r="BA117" s="1386"/>
      <c r="BB117" s="1386"/>
      <c r="BC117" s="1202"/>
      <c r="BD117" s="1202"/>
      <c r="BE117" s="1202"/>
      <c r="BF117" s="1520"/>
      <c r="BG117" s="1386"/>
      <c r="BH117" s="1202"/>
      <c r="BI117" s="1386"/>
      <c r="BJ117" s="46" t="s">
        <v>177</v>
      </c>
      <c r="BK117" s="1202"/>
      <c r="BL117" s="42" t="s">
        <v>943</v>
      </c>
      <c r="BM117" s="46" t="s">
        <v>1342</v>
      </c>
      <c r="BN117" s="192">
        <v>44580</v>
      </c>
      <c r="BO117" s="791"/>
      <c r="BP117" s="791"/>
      <c r="BQ117" s="794"/>
      <c r="BR117" s="42"/>
      <c r="BS117" s="1202"/>
      <c r="BT117" s="1202"/>
      <c r="BU117" s="1622"/>
      <c r="BV117" s="1645"/>
      <c r="BW117" s="1146"/>
      <c r="BX117" s="1158"/>
    </row>
    <row r="118" spans="1:76" s="25" customFormat="1" ht="105" customHeight="1">
      <c r="A118" s="1635"/>
      <c r="B118" s="1202"/>
      <c r="C118" s="1202"/>
      <c r="D118" s="1202"/>
      <c r="E118" s="1386"/>
      <c r="F118" s="1386"/>
      <c r="G118" s="1202"/>
      <c r="H118" s="1386"/>
      <c r="I118" s="1386"/>
      <c r="J118" s="1343"/>
      <c r="K118" s="1360"/>
      <c r="L118" s="1360"/>
      <c r="M118" s="1360"/>
      <c r="N118" s="1202"/>
      <c r="O118" s="1202"/>
      <c r="P118" s="1386"/>
      <c r="Q118" s="1386"/>
      <c r="R118" s="1125"/>
      <c r="S118" s="1386"/>
      <c r="T118" s="1386"/>
      <c r="U118" s="1202"/>
      <c r="V118" s="1386"/>
      <c r="W118" s="1641"/>
      <c r="X118" s="1337"/>
      <c r="Y118" s="1337"/>
      <c r="Z118" s="1337"/>
      <c r="AA118" s="1337"/>
      <c r="AB118" s="1114"/>
      <c r="AC118" s="1098"/>
      <c r="AD118" s="1098"/>
      <c r="AE118" s="1599"/>
      <c r="AF118" s="1601"/>
      <c r="AG118" s="1603"/>
      <c r="AH118" s="1605"/>
      <c r="AI118" s="1605"/>
      <c r="AJ118" s="1607"/>
      <c r="AK118" s="1605"/>
      <c r="AL118" s="1202"/>
      <c r="AM118" s="1386"/>
      <c r="AN118" s="1386"/>
      <c r="AO118" s="1386"/>
      <c r="AP118" s="1386"/>
      <c r="AQ118" s="1386"/>
      <c r="AR118" s="1386"/>
      <c r="AS118" s="1524"/>
      <c r="AT118" s="791"/>
      <c r="AU118" s="791"/>
      <c r="AV118" s="794"/>
      <c r="AW118" s="42" t="s">
        <v>1385</v>
      </c>
      <c r="AX118" s="1627"/>
      <c r="AY118" s="1627"/>
      <c r="AZ118" s="1171"/>
      <c r="BA118" s="1386"/>
      <c r="BB118" s="1386"/>
      <c r="BC118" s="1202"/>
      <c r="BD118" s="1202"/>
      <c r="BE118" s="1202"/>
      <c r="BF118" s="1520"/>
      <c r="BG118" s="1386"/>
      <c r="BH118" s="1202"/>
      <c r="BI118" s="1386"/>
      <c r="BJ118" s="46" t="s">
        <v>177</v>
      </c>
      <c r="BK118" s="1202"/>
      <c r="BL118" s="42" t="s">
        <v>943</v>
      </c>
      <c r="BM118" s="46" t="s">
        <v>1342</v>
      </c>
      <c r="BN118" s="192">
        <v>44580</v>
      </c>
      <c r="BO118" s="791"/>
      <c r="BP118" s="791"/>
      <c r="BQ118" s="794"/>
      <c r="BR118" s="42"/>
      <c r="BS118" s="1202"/>
      <c r="BT118" s="1202"/>
      <c r="BU118" s="1622"/>
      <c r="BV118" s="1645"/>
      <c r="BW118" s="1146"/>
      <c r="BX118" s="1158"/>
    </row>
    <row r="119" spans="1:76" s="25" customFormat="1" ht="105" customHeight="1">
      <c r="A119" s="1635"/>
      <c r="B119" s="1202"/>
      <c r="C119" s="1202"/>
      <c r="D119" s="1202"/>
      <c r="E119" s="1386"/>
      <c r="F119" s="1386"/>
      <c r="G119" s="1202"/>
      <c r="H119" s="1386"/>
      <c r="I119" s="1386"/>
      <c r="J119" s="1343"/>
      <c r="K119" s="1360"/>
      <c r="L119" s="1360"/>
      <c r="M119" s="1360"/>
      <c r="N119" s="1202"/>
      <c r="O119" s="1202"/>
      <c r="P119" s="1386"/>
      <c r="Q119" s="1386"/>
      <c r="R119" s="1125"/>
      <c r="S119" s="1386"/>
      <c r="T119" s="1386"/>
      <c r="U119" s="1202"/>
      <c r="V119" s="1386"/>
      <c r="W119" s="1641"/>
      <c r="X119" s="1337"/>
      <c r="Y119" s="1337"/>
      <c r="Z119" s="1337"/>
      <c r="AA119" s="1337"/>
      <c r="AB119" s="1114"/>
      <c r="AC119" s="1098"/>
      <c r="AD119" s="1098"/>
      <c r="AE119" s="1599"/>
      <c r="AF119" s="1601"/>
      <c r="AG119" s="1603"/>
      <c r="AH119" s="1605"/>
      <c r="AI119" s="1605"/>
      <c r="AJ119" s="1607"/>
      <c r="AK119" s="1605"/>
      <c r="AL119" s="1202"/>
      <c r="AM119" s="1386"/>
      <c r="AN119" s="1386"/>
      <c r="AO119" s="1386"/>
      <c r="AP119" s="1386"/>
      <c r="AQ119" s="1386"/>
      <c r="AR119" s="1386"/>
      <c r="AS119" s="1524"/>
      <c r="AT119" s="791"/>
      <c r="AU119" s="791"/>
      <c r="AV119" s="794"/>
      <c r="AW119" s="42" t="s">
        <v>1386</v>
      </c>
      <c r="AX119" s="1627"/>
      <c r="AY119" s="1627"/>
      <c r="AZ119" s="1171"/>
      <c r="BA119" s="1386"/>
      <c r="BB119" s="1386"/>
      <c r="BC119" s="1202"/>
      <c r="BD119" s="1202"/>
      <c r="BE119" s="1202"/>
      <c r="BF119" s="1520"/>
      <c r="BG119" s="1386"/>
      <c r="BH119" s="1202"/>
      <c r="BI119" s="1386"/>
      <c r="BJ119" s="46" t="s">
        <v>177</v>
      </c>
      <c r="BK119" s="1202"/>
      <c r="BL119" s="42" t="s">
        <v>943</v>
      </c>
      <c r="BM119" s="46" t="s">
        <v>1342</v>
      </c>
      <c r="BN119" s="192">
        <v>44580</v>
      </c>
      <c r="BO119" s="791"/>
      <c r="BP119" s="791"/>
      <c r="BQ119" s="794"/>
      <c r="BR119" s="42"/>
      <c r="BS119" s="1202"/>
      <c r="BT119" s="1202"/>
      <c r="BU119" s="1622"/>
      <c r="BV119" s="1645"/>
      <c r="BW119" s="1146"/>
      <c r="BX119" s="1158"/>
    </row>
    <row r="120" spans="1:76" s="25" customFormat="1" ht="105" customHeight="1">
      <c r="A120" s="1635"/>
      <c r="B120" s="1202"/>
      <c r="C120" s="1202"/>
      <c r="D120" s="1202"/>
      <c r="E120" s="1386"/>
      <c r="F120" s="1386"/>
      <c r="G120" s="1202"/>
      <c r="H120" s="1386"/>
      <c r="I120" s="1386"/>
      <c r="J120" s="1343"/>
      <c r="K120" s="1360"/>
      <c r="L120" s="1360"/>
      <c r="M120" s="1360"/>
      <c r="N120" s="1202"/>
      <c r="O120" s="1202"/>
      <c r="P120" s="1386"/>
      <c r="Q120" s="1386"/>
      <c r="R120" s="1125"/>
      <c r="S120" s="1386"/>
      <c r="T120" s="1386"/>
      <c r="U120" s="1202"/>
      <c r="V120" s="1386"/>
      <c r="W120" s="1641"/>
      <c r="X120" s="1337"/>
      <c r="Y120" s="1337"/>
      <c r="Z120" s="1337"/>
      <c r="AA120" s="1337"/>
      <c r="AB120" s="1114"/>
      <c r="AC120" s="1098"/>
      <c r="AD120" s="1098"/>
      <c r="AE120" s="1599"/>
      <c r="AF120" s="1601"/>
      <c r="AG120" s="1603"/>
      <c r="AH120" s="1605"/>
      <c r="AI120" s="1605"/>
      <c r="AJ120" s="1607"/>
      <c r="AK120" s="1605"/>
      <c r="AL120" s="1202"/>
      <c r="AM120" s="1386"/>
      <c r="AN120" s="1386"/>
      <c r="AO120" s="1386"/>
      <c r="AP120" s="1386"/>
      <c r="AQ120" s="1386"/>
      <c r="AR120" s="1386"/>
      <c r="AS120" s="1524"/>
      <c r="AT120" s="791"/>
      <c r="AU120" s="791"/>
      <c r="AV120" s="794"/>
      <c r="AW120" s="42" t="s">
        <v>1387</v>
      </c>
      <c r="AX120" s="1627"/>
      <c r="AY120" s="1627"/>
      <c r="AZ120" s="1171"/>
      <c r="BA120" s="1386"/>
      <c r="BB120" s="1386"/>
      <c r="BC120" s="1202"/>
      <c r="BD120" s="1202"/>
      <c r="BE120" s="1202"/>
      <c r="BF120" s="1520"/>
      <c r="BG120" s="1386"/>
      <c r="BH120" s="1202"/>
      <c r="BI120" s="1386"/>
      <c r="BJ120" s="46" t="s">
        <v>177</v>
      </c>
      <c r="BK120" s="1202"/>
      <c r="BL120" s="42" t="s">
        <v>943</v>
      </c>
      <c r="BM120" s="46" t="s">
        <v>1342</v>
      </c>
      <c r="BN120" s="192">
        <v>44580</v>
      </c>
      <c r="BO120" s="791"/>
      <c r="BP120" s="791"/>
      <c r="BQ120" s="794"/>
      <c r="BR120" s="42"/>
      <c r="BS120" s="1202"/>
      <c r="BT120" s="1202"/>
      <c r="BU120" s="1622"/>
      <c r="BV120" s="1645"/>
      <c r="BW120" s="1146"/>
      <c r="BX120" s="1158"/>
    </row>
    <row r="121" spans="1:76" s="25" customFormat="1" ht="105" customHeight="1">
      <c r="A121" s="1635"/>
      <c r="B121" s="1202"/>
      <c r="C121" s="1202"/>
      <c r="D121" s="1202"/>
      <c r="E121" s="1386"/>
      <c r="F121" s="1386"/>
      <c r="G121" s="1202"/>
      <c r="H121" s="1386"/>
      <c r="I121" s="1386"/>
      <c r="J121" s="1343"/>
      <c r="K121" s="1360"/>
      <c r="L121" s="1360"/>
      <c r="M121" s="1360"/>
      <c r="N121" s="1202"/>
      <c r="O121" s="1202"/>
      <c r="P121" s="1386"/>
      <c r="Q121" s="1386"/>
      <c r="R121" s="1125"/>
      <c r="S121" s="1386"/>
      <c r="T121" s="1386"/>
      <c r="U121" s="1202"/>
      <c r="V121" s="1386"/>
      <c r="W121" s="1641"/>
      <c r="X121" s="1337"/>
      <c r="Y121" s="1337"/>
      <c r="Z121" s="1337"/>
      <c r="AA121" s="1337"/>
      <c r="AB121" s="1114"/>
      <c r="AC121" s="1098"/>
      <c r="AD121" s="1098"/>
      <c r="AE121" s="1599"/>
      <c r="AF121" s="1601"/>
      <c r="AG121" s="1603"/>
      <c r="AH121" s="1605"/>
      <c r="AI121" s="1605"/>
      <c r="AJ121" s="1607"/>
      <c r="AK121" s="1605"/>
      <c r="AL121" s="1202"/>
      <c r="AM121" s="1386"/>
      <c r="AN121" s="1386"/>
      <c r="AO121" s="1386"/>
      <c r="AP121" s="1386"/>
      <c r="AQ121" s="1386"/>
      <c r="AR121" s="1386"/>
      <c r="AS121" s="1524"/>
      <c r="AT121" s="791"/>
      <c r="AU121" s="791"/>
      <c r="AV121" s="794"/>
      <c r="AW121" s="42" t="s">
        <v>1388</v>
      </c>
      <c r="AX121" s="1627"/>
      <c r="AY121" s="1627"/>
      <c r="AZ121" s="1171"/>
      <c r="BA121" s="1386"/>
      <c r="BB121" s="1386"/>
      <c r="BC121" s="1202"/>
      <c r="BD121" s="1202"/>
      <c r="BE121" s="1202"/>
      <c r="BF121" s="1520"/>
      <c r="BG121" s="1386"/>
      <c r="BH121" s="1202"/>
      <c r="BI121" s="1386"/>
      <c r="BJ121" s="46" t="s">
        <v>177</v>
      </c>
      <c r="BK121" s="1202"/>
      <c r="BL121" s="42" t="s">
        <v>943</v>
      </c>
      <c r="BM121" s="46" t="s">
        <v>1342</v>
      </c>
      <c r="BN121" s="192">
        <v>44580</v>
      </c>
      <c r="BO121" s="791"/>
      <c r="BP121" s="791"/>
      <c r="BQ121" s="794"/>
      <c r="BR121" s="42"/>
      <c r="BS121" s="1202"/>
      <c r="BT121" s="1202"/>
      <c r="BU121" s="1622"/>
      <c r="BV121" s="1645"/>
      <c r="BW121" s="1146"/>
      <c r="BX121" s="1158"/>
    </row>
    <row r="122" spans="1:76" s="25" customFormat="1" ht="105" customHeight="1">
      <c r="A122" s="1635"/>
      <c r="B122" s="1202"/>
      <c r="C122" s="1202"/>
      <c r="D122" s="1202"/>
      <c r="E122" s="1386"/>
      <c r="F122" s="1386"/>
      <c r="G122" s="1202"/>
      <c r="H122" s="1386"/>
      <c r="I122" s="1386"/>
      <c r="J122" s="1343"/>
      <c r="K122" s="1360"/>
      <c r="L122" s="1360"/>
      <c r="M122" s="1360"/>
      <c r="N122" s="1202"/>
      <c r="O122" s="1202"/>
      <c r="P122" s="1386"/>
      <c r="Q122" s="1386"/>
      <c r="R122" s="1125"/>
      <c r="S122" s="1386"/>
      <c r="T122" s="1386"/>
      <c r="U122" s="1202"/>
      <c r="V122" s="1386"/>
      <c r="W122" s="1641"/>
      <c r="X122" s="1337"/>
      <c r="Y122" s="1337"/>
      <c r="Z122" s="1337"/>
      <c r="AA122" s="1337"/>
      <c r="AB122" s="1114"/>
      <c r="AC122" s="1098"/>
      <c r="AD122" s="1098"/>
      <c r="AE122" s="1599"/>
      <c r="AF122" s="1601"/>
      <c r="AG122" s="1603"/>
      <c r="AH122" s="1605"/>
      <c r="AI122" s="1605"/>
      <c r="AJ122" s="1607"/>
      <c r="AK122" s="1605"/>
      <c r="AL122" s="1202"/>
      <c r="AM122" s="1386"/>
      <c r="AN122" s="1386"/>
      <c r="AO122" s="1386"/>
      <c r="AP122" s="1386"/>
      <c r="AQ122" s="1386"/>
      <c r="AR122" s="1386"/>
      <c r="AS122" s="1524"/>
      <c r="AT122" s="791"/>
      <c r="AU122" s="791"/>
      <c r="AV122" s="794"/>
      <c r="AW122" s="42" t="s">
        <v>1389</v>
      </c>
      <c r="AX122" s="1627"/>
      <c r="AY122" s="1627"/>
      <c r="AZ122" s="1171"/>
      <c r="BA122" s="1386"/>
      <c r="BB122" s="1386"/>
      <c r="BC122" s="1202"/>
      <c r="BD122" s="1202"/>
      <c r="BE122" s="1202"/>
      <c r="BF122" s="1520"/>
      <c r="BG122" s="1386"/>
      <c r="BH122" s="1202"/>
      <c r="BI122" s="1386"/>
      <c r="BJ122" s="46" t="s">
        <v>177</v>
      </c>
      <c r="BK122" s="1202"/>
      <c r="BL122" s="42" t="s">
        <v>943</v>
      </c>
      <c r="BM122" s="46" t="s">
        <v>1342</v>
      </c>
      <c r="BN122" s="192">
        <v>44580</v>
      </c>
      <c r="BO122" s="791"/>
      <c r="BP122" s="791"/>
      <c r="BQ122" s="794"/>
      <c r="BR122" s="42"/>
      <c r="BS122" s="1202"/>
      <c r="BT122" s="1202"/>
      <c r="BU122" s="1622"/>
      <c r="BV122" s="1645"/>
      <c r="BW122" s="1146"/>
      <c r="BX122" s="1158"/>
    </row>
    <row r="123" spans="1:76" s="25" customFormat="1" ht="105" customHeight="1">
      <c r="A123" s="1635"/>
      <c r="B123" s="1202"/>
      <c r="C123" s="1202"/>
      <c r="D123" s="1202"/>
      <c r="E123" s="1386"/>
      <c r="F123" s="1386"/>
      <c r="G123" s="1202"/>
      <c r="H123" s="1386"/>
      <c r="I123" s="1386"/>
      <c r="J123" s="1343"/>
      <c r="K123" s="1360"/>
      <c r="L123" s="1360"/>
      <c r="M123" s="1360"/>
      <c r="N123" s="1202"/>
      <c r="O123" s="1202"/>
      <c r="P123" s="1386"/>
      <c r="Q123" s="1386"/>
      <c r="R123" s="1125"/>
      <c r="S123" s="1386"/>
      <c r="T123" s="1386"/>
      <c r="U123" s="1202"/>
      <c r="V123" s="1386"/>
      <c r="W123" s="1641"/>
      <c r="X123" s="1337"/>
      <c r="Y123" s="1337"/>
      <c r="Z123" s="1337"/>
      <c r="AA123" s="1337"/>
      <c r="AB123" s="1114"/>
      <c r="AC123" s="1098"/>
      <c r="AD123" s="1098"/>
      <c r="AE123" s="1599"/>
      <c r="AF123" s="1601"/>
      <c r="AG123" s="1603"/>
      <c r="AH123" s="1605"/>
      <c r="AI123" s="1605"/>
      <c r="AJ123" s="1607"/>
      <c r="AK123" s="1605"/>
      <c r="AL123" s="1202"/>
      <c r="AM123" s="1386"/>
      <c r="AN123" s="1386"/>
      <c r="AO123" s="1386"/>
      <c r="AP123" s="1386"/>
      <c r="AQ123" s="1386"/>
      <c r="AR123" s="1386"/>
      <c r="AS123" s="1524"/>
      <c r="AT123" s="791"/>
      <c r="AU123" s="791"/>
      <c r="AV123" s="794"/>
      <c r="AW123" s="42" t="s">
        <v>1390</v>
      </c>
      <c r="AX123" s="1627"/>
      <c r="AY123" s="1627"/>
      <c r="AZ123" s="1171"/>
      <c r="BA123" s="1386"/>
      <c r="BB123" s="1386"/>
      <c r="BC123" s="1202"/>
      <c r="BD123" s="1202"/>
      <c r="BE123" s="1202"/>
      <c r="BF123" s="1520"/>
      <c r="BG123" s="1386"/>
      <c r="BH123" s="1202"/>
      <c r="BI123" s="1386"/>
      <c r="BJ123" s="46" t="s">
        <v>177</v>
      </c>
      <c r="BK123" s="1202"/>
      <c r="BL123" s="42" t="s">
        <v>943</v>
      </c>
      <c r="BM123" s="46" t="s">
        <v>1342</v>
      </c>
      <c r="BN123" s="192">
        <v>44580</v>
      </c>
      <c r="BO123" s="791"/>
      <c r="BP123" s="791"/>
      <c r="BQ123" s="794"/>
      <c r="BR123" s="42"/>
      <c r="BS123" s="1202"/>
      <c r="BT123" s="1202"/>
      <c r="BU123" s="1622"/>
      <c r="BV123" s="1645"/>
      <c r="BW123" s="1146"/>
      <c r="BX123" s="1158"/>
    </row>
    <row r="124" spans="1:76" s="25" customFormat="1" ht="105" customHeight="1">
      <c r="A124" s="1635"/>
      <c r="B124" s="1202"/>
      <c r="C124" s="1202"/>
      <c r="D124" s="1202"/>
      <c r="E124" s="1386"/>
      <c r="F124" s="1386"/>
      <c r="G124" s="1202"/>
      <c r="H124" s="1386"/>
      <c r="I124" s="1386"/>
      <c r="J124" s="1343"/>
      <c r="K124" s="1360"/>
      <c r="L124" s="1360"/>
      <c r="M124" s="1360"/>
      <c r="N124" s="1202"/>
      <c r="O124" s="1202"/>
      <c r="P124" s="1386"/>
      <c r="Q124" s="1386"/>
      <c r="R124" s="1125"/>
      <c r="S124" s="1386"/>
      <c r="T124" s="1386"/>
      <c r="U124" s="1202"/>
      <c r="V124" s="1386"/>
      <c r="W124" s="1641"/>
      <c r="X124" s="1337"/>
      <c r="Y124" s="1337"/>
      <c r="Z124" s="1337"/>
      <c r="AA124" s="1337"/>
      <c r="AB124" s="1114"/>
      <c r="AC124" s="1098"/>
      <c r="AD124" s="1098"/>
      <c r="AE124" s="1599"/>
      <c r="AF124" s="1601"/>
      <c r="AG124" s="1603"/>
      <c r="AH124" s="1605"/>
      <c r="AI124" s="1605"/>
      <c r="AJ124" s="1607"/>
      <c r="AK124" s="1605"/>
      <c r="AL124" s="1202"/>
      <c r="AM124" s="1386"/>
      <c r="AN124" s="1386"/>
      <c r="AO124" s="1386"/>
      <c r="AP124" s="1386"/>
      <c r="AQ124" s="1386"/>
      <c r="AR124" s="1386"/>
      <c r="AS124" s="1524"/>
      <c r="AT124" s="791"/>
      <c r="AU124" s="791"/>
      <c r="AV124" s="794"/>
      <c r="AW124" s="42" t="s">
        <v>1391</v>
      </c>
      <c r="AX124" s="1627"/>
      <c r="AY124" s="1627"/>
      <c r="AZ124" s="1171"/>
      <c r="BA124" s="1386"/>
      <c r="BB124" s="1386"/>
      <c r="BC124" s="1202"/>
      <c r="BD124" s="1202"/>
      <c r="BE124" s="1202"/>
      <c r="BF124" s="1520"/>
      <c r="BG124" s="1386"/>
      <c r="BH124" s="1202"/>
      <c r="BI124" s="1386"/>
      <c r="BJ124" s="46" t="s">
        <v>177</v>
      </c>
      <c r="BK124" s="1202"/>
      <c r="BL124" s="42" t="s">
        <v>943</v>
      </c>
      <c r="BM124" s="46" t="s">
        <v>1342</v>
      </c>
      <c r="BN124" s="192">
        <v>44580</v>
      </c>
      <c r="BO124" s="791"/>
      <c r="BP124" s="791"/>
      <c r="BQ124" s="794"/>
      <c r="BR124" s="42"/>
      <c r="BS124" s="1202"/>
      <c r="BT124" s="1202"/>
      <c r="BU124" s="1622"/>
      <c r="BV124" s="1645"/>
      <c r="BW124" s="1146"/>
      <c r="BX124" s="1158"/>
    </row>
    <row r="125" spans="1:76" s="25" customFormat="1" ht="105" customHeight="1">
      <c r="A125" s="1635"/>
      <c r="B125" s="1202"/>
      <c r="C125" s="1202"/>
      <c r="D125" s="1202"/>
      <c r="E125" s="1386"/>
      <c r="F125" s="1386"/>
      <c r="G125" s="1202"/>
      <c r="H125" s="1386"/>
      <c r="I125" s="1386"/>
      <c r="J125" s="1343"/>
      <c r="K125" s="1360"/>
      <c r="L125" s="1360"/>
      <c r="M125" s="1360"/>
      <c r="N125" s="1202"/>
      <c r="O125" s="1202"/>
      <c r="P125" s="1386"/>
      <c r="Q125" s="1386"/>
      <c r="R125" s="1125"/>
      <c r="S125" s="1386"/>
      <c r="T125" s="1386"/>
      <c r="U125" s="1202"/>
      <c r="V125" s="1386"/>
      <c r="W125" s="1641"/>
      <c r="X125" s="1337"/>
      <c r="Y125" s="1337"/>
      <c r="Z125" s="1337"/>
      <c r="AA125" s="1337"/>
      <c r="AB125" s="1114"/>
      <c r="AC125" s="1098"/>
      <c r="AD125" s="1098"/>
      <c r="AE125" s="1599"/>
      <c r="AF125" s="1601"/>
      <c r="AG125" s="1603"/>
      <c r="AH125" s="1605"/>
      <c r="AI125" s="1605"/>
      <c r="AJ125" s="1607"/>
      <c r="AK125" s="1605"/>
      <c r="AL125" s="1202"/>
      <c r="AM125" s="1386"/>
      <c r="AN125" s="1386"/>
      <c r="AO125" s="1386"/>
      <c r="AP125" s="1386"/>
      <c r="AQ125" s="1386"/>
      <c r="AR125" s="1386"/>
      <c r="AS125" s="1524"/>
      <c r="AT125" s="791"/>
      <c r="AU125" s="791"/>
      <c r="AV125" s="794"/>
      <c r="AW125" s="42" t="s">
        <v>1392</v>
      </c>
      <c r="AX125" s="1627"/>
      <c r="AY125" s="1627"/>
      <c r="AZ125" s="1171"/>
      <c r="BA125" s="1386"/>
      <c r="BB125" s="1386"/>
      <c r="BC125" s="1202"/>
      <c r="BD125" s="1202"/>
      <c r="BE125" s="1202"/>
      <c r="BF125" s="1520"/>
      <c r="BG125" s="1386"/>
      <c r="BH125" s="1202"/>
      <c r="BI125" s="1386"/>
      <c r="BJ125" s="46" t="s">
        <v>177</v>
      </c>
      <c r="BK125" s="1202"/>
      <c r="BL125" s="42" t="s">
        <v>943</v>
      </c>
      <c r="BM125" s="46" t="s">
        <v>1342</v>
      </c>
      <c r="BN125" s="192">
        <v>44580</v>
      </c>
      <c r="BO125" s="791"/>
      <c r="BP125" s="791"/>
      <c r="BQ125" s="794"/>
      <c r="BR125" s="42"/>
      <c r="BS125" s="1202"/>
      <c r="BT125" s="1202"/>
      <c r="BU125" s="1622"/>
      <c r="BV125" s="1645"/>
      <c r="BW125" s="1146"/>
      <c r="BX125" s="1158"/>
    </row>
    <row r="126" spans="1:76" s="25" customFormat="1" ht="105" customHeight="1">
      <c r="A126" s="1635"/>
      <c r="B126" s="1202"/>
      <c r="C126" s="1202"/>
      <c r="D126" s="1202"/>
      <c r="E126" s="1386"/>
      <c r="F126" s="1386"/>
      <c r="G126" s="1202"/>
      <c r="H126" s="1386"/>
      <c r="I126" s="1386"/>
      <c r="J126" s="1343"/>
      <c r="K126" s="1360"/>
      <c r="L126" s="1360"/>
      <c r="M126" s="1360"/>
      <c r="N126" s="1202"/>
      <c r="O126" s="1202"/>
      <c r="P126" s="1386"/>
      <c r="Q126" s="1386"/>
      <c r="R126" s="1125"/>
      <c r="S126" s="1386"/>
      <c r="T126" s="1386"/>
      <c r="U126" s="1202"/>
      <c r="V126" s="1386"/>
      <c r="W126" s="1641"/>
      <c r="X126" s="1337"/>
      <c r="Y126" s="1337"/>
      <c r="Z126" s="1337"/>
      <c r="AA126" s="1337"/>
      <c r="AB126" s="1114"/>
      <c r="AC126" s="1098"/>
      <c r="AD126" s="1098"/>
      <c r="AE126" s="1599"/>
      <c r="AF126" s="1601"/>
      <c r="AG126" s="1603"/>
      <c r="AH126" s="1605"/>
      <c r="AI126" s="1605"/>
      <c r="AJ126" s="1607"/>
      <c r="AK126" s="1605"/>
      <c r="AL126" s="1202"/>
      <c r="AM126" s="1386"/>
      <c r="AN126" s="1386"/>
      <c r="AO126" s="1386"/>
      <c r="AP126" s="1386"/>
      <c r="AQ126" s="1386"/>
      <c r="AR126" s="1386"/>
      <c r="AS126" s="1524"/>
      <c r="AT126" s="791"/>
      <c r="AU126" s="791"/>
      <c r="AV126" s="794"/>
      <c r="AW126" s="42" t="s">
        <v>1393</v>
      </c>
      <c r="AX126" s="1627"/>
      <c r="AY126" s="1627"/>
      <c r="AZ126" s="1171"/>
      <c r="BA126" s="1386"/>
      <c r="BB126" s="1386"/>
      <c r="BC126" s="1202"/>
      <c r="BD126" s="1202"/>
      <c r="BE126" s="1202"/>
      <c r="BF126" s="1520"/>
      <c r="BG126" s="1386"/>
      <c r="BH126" s="1202"/>
      <c r="BI126" s="1386"/>
      <c r="BJ126" s="46" t="s">
        <v>177</v>
      </c>
      <c r="BK126" s="1202"/>
      <c r="BL126" s="42" t="s">
        <v>943</v>
      </c>
      <c r="BM126" s="46" t="s">
        <v>1342</v>
      </c>
      <c r="BN126" s="192">
        <v>44580</v>
      </c>
      <c r="BO126" s="791"/>
      <c r="BP126" s="791"/>
      <c r="BQ126" s="794"/>
      <c r="BR126" s="42"/>
      <c r="BS126" s="1202"/>
      <c r="BT126" s="1202"/>
      <c r="BU126" s="1622"/>
      <c r="BV126" s="1645"/>
      <c r="BW126" s="1146"/>
      <c r="BX126" s="1158"/>
    </row>
    <row r="127" spans="1:76" s="25" customFormat="1" ht="105" customHeight="1">
      <c r="A127" s="1635"/>
      <c r="B127" s="1202"/>
      <c r="C127" s="1202"/>
      <c r="D127" s="1202"/>
      <c r="E127" s="1386"/>
      <c r="F127" s="1386"/>
      <c r="G127" s="1202"/>
      <c r="H127" s="1386"/>
      <c r="I127" s="1386"/>
      <c r="J127" s="1343"/>
      <c r="K127" s="1360"/>
      <c r="L127" s="1360"/>
      <c r="M127" s="1360"/>
      <c r="N127" s="1202"/>
      <c r="O127" s="1202"/>
      <c r="P127" s="1386"/>
      <c r="Q127" s="1386"/>
      <c r="R127" s="1125"/>
      <c r="S127" s="1386"/>
      <c r="T127" s="1386"/>
      <c r="U127" s="1202"/>
      <c r="V127" s="1386"/>
      <c r="W127" s="1641"/>
      <c r="X127" s="1337"/>
      <c r="Y127" s="1337"/>
      <c r="Z127" s="1337"/>
      <c r="AA127" s="1337"/>
      <c r="AB127" s="1114"/>
      <c r="AC127" s="1098"/>
      <c r="AD127" s="1098"/>
      <c r="AE127" s="1599"/>
      <c r="AF127" s="1601"/>
      <c r="AG127" s="1603"/>
      <c r="AH127" s="1605"/>
      <c r="AI127" s="1605"/>
      <c r="AJ127" s="1607"/>
      <c r="AK127" s="1605"/>
      <c r="AL127" s="1202"/>
      <c r="AM127" s="1386"/>
      <c r="AN127" s="1386"/>
      <c r="AO127" s="1386"/>
      <c r="AP127" s="1386"/>
      <c r="AQ127" s="1386"/>
      <c r="AR127" s="1386"/>
      <c r="AS127" s="1524"/>
      <c r="AT127" s="791"/>
      <c r="AU127" s="791"/>
      <c r="AV127" s="794"/>
      <c r="AW127" s="42" t="s">
        <v>1394</v>
      </c>
      <c r="AX127" s="1627"/>
      <c r="AY127" s="1627"/>
      <c r="AZ127" s="1171"/>
      <c r="BA127" s="1386"/>
      <c r="BB127" s="1386"/>
      <c r="BC127" s="1202"/>
      <c r="BD127" s="1202"/>
      <c r="BE127" s="1202"/>
      <c r="BF127" s="1520"/>
      <c r="BG127" s="1386"/>
      <c r="BH127" s="1202"/>
      <c r="BI127" s="1386"/>
      <c r="BJ127" s="46" t="s">
        <v>177</v>
      </c>
      <c r="BK127" s="1202"/>
      <c r="BL127" s="42" t="s">
        <v>943</v>
      </c>
      <c r="BM127" s="46" t="s">
        <v>1342</v>
      </c>
      <c r="BN127" s="192">
        <v>44580</v>
      </c>
      <c r="BO127" s="791"/>
      <c r="BP127" s="791"/>
      <c r="BQ127" s="794"/>
      <c r="BR127" s="42"/>
      <c r="BS127" s="1202"/>
      <c r="BT127" s="1202"/>
      <c r="BU127" s="1622"/>
      <c r="BV127" s="1645"/>
      <c r="BW127" s="1146"/>
      <c r="BX127" s="1158"/>
    </row>
    <row r="128" spans="1:76" s="25" customFormat="1" ht="105" customHeight="1">
      <c r="A128" s="1635"/>
      <c r="B128" s="1202"/>
      <c r="C128" s="1202"/>
      <c r="D128" s="1202"/>
      <c r="E128" s="1386"/>
      <c r="F128" s="1386"/>
      <c r="G128" s="1202"/>
      <c r="H128" s="1386"/>
      <c r="I128" s="1386"/>
      <c r="J128" s="1343"/>
      <c r="K128" s="1360"/>
      <c r="L128" s="1360"/>
      <c r="M128" s="1360"/>
      <c r="N128" s="1202"/>
      <c r="O128" s="1202"/>
      <c r="P128" s="1386"/>
      <c r="Q128" s="1386"/>
      <c r="R128" s="1125"/>
      <c r="S128" s="1386"/>
      <c r="T128" s="1386"/>
      <c r="U128" s="1202"/>
      <c r="V128" s="1386"/>
      <c r="W128" s="1641"/>
      <c r="X128" s="1337"/>
      <c r="Y128" s="1337"/>
      <c r="Z128" s="1337"/>
      <c r="AA128" s="1337"/>
      <c r="AB128" s="1114"/>
      <c r="AC128" s="1098"/>
      <c r="AD128" s="1098"/>
      <c r="AE128" s="1599"/>
      <c r="AF128" s="1601"/>
      <c r="AG128" s="1603"/>
      <c r="AH128" s="1605"/>
      <c r="AI128" s="1605"/>
      <c r="AJ128" s="1607"/>
      <c r="AK128" s="1605"/>
      <c r="AL128" s="1202"/>
      <c r="AM128" s="1386"/>
      <c r="AN128" s="1386"/>
      <c r="AO128" s="1386"/>
      <c r="AP128" s="1386"/>
      <c r="AQ128" s="1386"/>
      <c r="AR128" s="1386"/>
      <c r="AS128" s="1524"/>
      <c r="AT128" s="791"/>
      <c r="AU128" s="791"/>
      <c r="AV128" s="794"/>
      <c r="AW128" s="42" t="s">
        <v>1395</v>
      </c>
      <c r="AX128" s="1627"/>
      <c r="AY128" s="1627"/>
      <c r="AZ128" s="1171"/>
      <c r="BA128" s="1386"/>
      <c r="BB128" s="1386"/>
      <c r="BC128" s="1202"/>
      <c r="BD128" s="1202"/>
      <c r="BE128" s="1202"/>
      <c r="BF128" s="1520"/>
      <c r="BG128" s="1386"/>
      <c r="BH128" s="1202"/>
      <c r="BI128" s="1386"/>
      <c r="BJ128" s="46" t="s">
        <v>177</v>
      </c>
      <c r="BK128" s="1202"/>
      <c r="BL128" s="42" t="s">
        <v>943</v>
      </c>
      <c r="BM128" s="46" t="s">
        <v>1342</v>
      </c>
      <c r="BN128" s="192">
        <v>44580</v>
      </c>
      <c r="BO128" s="791"/>
      <c r="BP128" s="791"/>
      <c r="BQ128" s="794"/>
      <c r="BR128" s="42"/>
      <c r="BS128" s="1202"/>
      <c r="BT128" s="1202"/>
      <c r="BU128" s="1622"/>
      <c r="BV128" s="1645"/>
      <c r="BW128" s="1146"/>
      <c r="BX128" s="1158"/>
    </row>
    <row r="129" spans="1:76" s="25" customFormat="1" ht="105" customHeight="1">
      <c r="A129" s="1635"/>
      <c r="B129" s="1202"/>
      <c r="C129" s="1202"/>
      <c r="D129" s="1202"/>
      <c r="E129" s="1386"/>
      <c r="F129" s="1386"/>
      <c r="G129" s="1202"/>
      <c r="H129" s="1386"/>
      <c r="I129" s="1386"/>
      <c r="J129" s="1343"/>
      <c r="K129" s="1360"/>
      <c r="L129" s="1360"/>
      <c r="M129" s="1360"/>
      <c r="N129" s="1202"/>
      <c r="O129" s="1202"/>
      <c r="P129" s="1386"/>
      <c r="Q129" s="1386"/>
      <c r="R129" s="1125"/>
      <c r="S129" s="1386"/>
      <c r="T129" s="1386"/>
      <c r="U129" s="1202"/>
      <c r="V129" s="1386"/>
      <c r="W129" s="1641"/>
      <c r="X129" s="1337"/>
      <c r="Y129" s="1337"/>
      <c r="Z129" s="1337"/>
      <c r="AA129" s="1337"/>
      <c r="AB129" s="1114"/>
      <c r="AC129" s="1098"/>
      <c r="AD129" s="1098"/>
      <c r="AE129" s="1599"/>
      <c r="AF129" s="1601"/>
      <c r="AG129" s="1603"/>
      <c r="AH129" s="1605"/>
      <c r="AI129" s="1605"/>
      <c r="AJ129" s="1607"/>
      <c r="AK129" s="1605"/>
      <c r="AL129" s="1202"/>
      <c r="AM129" s="1386"/>
      <c r="AN129" s="1386"/>
      <c r="AO129" s="1386"/>
      <c r="AP129" s="1386"/>
      <c r="AQ129" s="1386"/>
      <c r="AR129" s="1386"/>
      <c r="AS129" s="1524"/>
      <c r="AT129" s="791"/>
      <c r="AU129" s="791"/>
      <c r="AV129" s="794"/>
      <c r="AW129" s="42" t="s">
        <v>1396</v>
      </c>
      <c r="AX129" s="1627"/>
      <c r="AY129" s="1627"/>
      <c r="AZ129" s="1171"/>
      <c r="BA129" s="1386"/>
      <c r="BB129" s="1386"/>
      <c r="BC129" s="1202"/>
      <c r="BD129" s="1202"/>
      <c r="BE129" s="1202"/>
      <c r="BF129" s="1520"/>
      <c r="BG129" s="1386"/>
      <c r="BH129" s="1202"/>
      <c r="BI129" s="1386"/>
      <c r="BJ129" s="46" t="s">
        <v>177</v>
      </c>
      <c r="BK129" s="1202"/>
      <c r="BL129" s="42" t="s">
        <v>943</v>
      </c>
      <c r="BM129" s="46" t="s">
        <v>1342</v>
      </c>
      <c r="BN129" s="192">
        <v>44580</v>
      </c>
      <c r="BO129" s="791"/>
      <c r="BP129" s="791"/>
      <c r="BQ129" s="794"/>
      <c r="BR129" s="42"/>
      <c r="BS129" s="1202"/>
      <c r="BT129" s="1202"/>
      <c r="BU129" s="1622"/>
      <c r="BV129" s="1645"/>
      <c r="BW129" s="1146"/>
      <c r="BX129" s="1158"/>
    </row>
    <row r="130" spans="1:76" s="25" customFormat="1" ht="105" customHeight="1">
      <c r="A130" s="1635"/>
      <c r="B130" s="1202"/>
      <c r="C130" s="1202"/>
      <c r="D130" s="1202"/>
      <c r="E130" s="1386"/>
      <c r="F130" s="1386"/>
      <c r="G130" s="1202"/>
      <c r="H130" s="1386"/>
      <c r="I130" s="1386"/>
      <c r="J130" s="1343"/>
      <c r="K130" s="1360"/>
      <c r="L130" s="1360"/>
      <c r="M130" s="1360"/>
      <c r="N130" s="1202"/>
      <c r="O130" s="1202"/>
      <c r="P130" s="1386"/>
      <c r="Q130" s="1386"/>
      <c r="R130" s="1125"/>
      <c r="S130" s="1386"/>
      <c r="T130" s="1386"/>
      <c r="U130" s="1202"/>
      <c r="V130" s="1386"/>
      <c r="W130" s="1641"/>
      <c r="X130" s="1337"/>
      <c r="Y130" s="1337"/>
      <c r="Z130" s="1337"/>
      <c r="AA130" s="1337"/>
      <c r="AB130" s="1114"/>
      <c r="AC130" s="1098"/>
      <c r="AD130" s="1098"/>
      <c r="AE130" s="1599"/>
      <c r="AF130" s="1601"/>
      <c r="AG130" s="1603"/>
      <c r="AH130" s="1605"/>
      <c r="AI130" s="1605"/>
      <c r="AJ130" s="1607"/>
      <c r="AK130" s="1605"/>
      <c r="AL130" s="1202"/>
      <c r="AM130" s="1386"/>
      <c r="AN130" s="1386"/>
      <c r="AO130" s="1386"/>
      <c r="AP130" s="1386"/>
      <c r="AQ130" s="1386"/>
      <c r="AR130" s="1386"/>
      <c r="AS130" s="1524"/>
      <c r="AT130" s="791"/>
      <c r="AU130" s="791"/>
      <c r="AV130" s="794"/>
      <c r="AW130" s="42" t="s">
        <v>1397</v>
      </c>
      <c r="AX130" s="1627"/>
      <c r="AY130" s="1627"/>
      <c r="AZ130" s="1171"/>
      <c r="BA130" s="1386"/>
      <c r="BB130" s="1386"/>
      <c r="BC130" s="1202"/>
      <c r="BD130" s="1202"/>
      <c r="BE130" s="1202"/>
      <c r="BF130" s="1520"/>
      <c r="BG130" s="1386"/>
      <c r="BH130" s="1202"/>
      <c r="BI130" s="1386"/>
      <c r="BJ130" s="46" t="s">
        <v>177</v>
      </c>
      <c r="BK130" s="1202"/>
      <c r="BL130" s="42" t="s">
        <v>943</v>
      </c>
      <c r="BM130" s="46" t="s">
        <v>1342</v>
      </c>
      <c r="BN130" s="192">
        <v>44580</v>
      </c>
      <c r="BO130" s="791"/>
      <c r="BP130" s="791"/>
      <c r="BQ130" s="794"/>
      <c r="BR130" s="42"/>
      <c r="BS130" s="1202"/>
      <c r="BT130" s="1202"/>
      <c r="BU130" s="1622"/>
      <c r="BV130" s="1645"/>
      <c r="BW130" s="1146"/>
      <c r="BX130" s="1158"/>
    </row>
    <row r="131" spans="1:76" s="25" customFormat="1" ht="105" customHeight="1">
      <c r="A131" s="1635"/>
      <c r="B131" s="1202"/>
      <c r="C131" s="1202"/>
      <c r="D131" s="1202"/>
      <c r="E131" s="1386"/>
      <c r="F131" s="1386"/>
      <c r="G131" s="1202"/>
      <c r="H131" s="1386"/>
      <c r="I131" s="1386"/>
      <c r="J131" s="1343"/>
      <c r="K131" s="1360"/>
      <c r="L131" s="1360"/>
      <c r="M131" s="1360"/>
      <c r="N131" s="1202"/>
      <c r="O131" s="1202"/>
      <c r="P131" s="1386"/>
      <c r="Q131" s="1386"/>
      <c r="R131" s="1125"/>
      <c r="S131" s="1386"/>
      <c r="T131" s="1386"/>
      <c r="U131" s="1202"/>
      <c r="V131" s="1386"/>
      <c r="W131" s="1641"/>
      <c r="X131" s="1337"/>
      <c r="Y131" s="1337"/>
      <c r="Z131" s="1337"/>
      <c r="AA131" s="1337"/>
      <c r="AB131" s="1114"/>
      <c r="AC131" s="1098"/>
      <c r="AD131" s="1098"/>
      <c r="AE131" s="1599"/>
      <c r="AF131" s="1601"/>
      <c r="AG131" s="1603"/>
      <c r="AH131" s="1605"/>
      <c r="AI131" s="1605"/>
      <c r="AJ131" s="1607"/>
      <c r="AK131" s="1605"/>
      <c r="AL131" s="1202"/>
      <c r="AM131" s="1386"/>
      <c r="AN131" s="1386"/>
      <c r="AO131" s="1386"/>
      <c r="AP131" s="1386"/>
      <c r="AQ131" s="1386"/>
      <c r="AR131" s="1386"/>
      <c r="AS131" s="1524"/>
      <c r="AT131" s="791"/>
      <c r="AU131" s="791"/>
      <c r="AV131" s="794"/>
      <c r="AW131" s="42" t="s">
        <v>1398</v>
      </c>
      <c r="AX131" s="1627"/>
      <c r="AY131" s="1627"/>
      <c r="AZ131" s="1171"/>
      <c r="BA131" s="1386"/>
      <c r="BB131" s="1386"/>
      <c r="BC131" s="1202"/>
      <c r="BD131" s="1202"/>
      <c r="BE131" s="1202"/>
      <c r="BF131" s="1520"/>
      <c r="BG131" s="1386"/>
      <c r="BH131" s="1202"/>
      <c r="BI131" s="1386"/>
      <c r="BJ131" s="46" t="s">
        <v>177</v>
      </c>
      <c r="BK131" s="1202"/>
      <c r="BL131" s="42" t="s">
        <v>943</v>
      </c>
      <c r="BM131" s="46" t="s">
        <v>1342</v>
      </c>
      <c r="BN131" s="192">
        <v>44580</v>
      </c>
      <c r="BO131" s="791"/>
      <c r="BP131" s="791"/>
      <c r="BQ131" s="794"/>
      <c r="BR131" s="42"/>
      <c r="BS131" s="1202"/>
      <c r="BT131" s="1202"/>
      <c r="BU131" s="1622"/>
      <c r="BV131" s="1645"/>
      <c r="BW131" s="1146"/>
      <c r="BX131" s="1158"/>
    </row>
    <row r="132" spans="1:76" s="25" customFormat="1" ht="105" customHeight="1">
      <c r="A132" s="1635"/>
      <c r="B132" s="1202"/>
      <c r="C132" s="1202"/>
      <c r="D132" s="1202"/>
      <c r="E132" s="1386"/>
      <c r="F132" s="1386"/>
      <c r="G132" s="1202"/>
      <c r="H132" s="1386"/>
      <c r="I132" s="1386"/>
      <c r="J132" s="1343"/>
      <c r="K132" s="1360"/>
      <c r="L132" s="1360"/>
      <c r="M132" s="1360"/>
      <c r="N132" s="1202"/>
      <c r="O132" s="1202"/>
      <c r="P132" s="1386"/>
      <c r="Q132" s="1386"/>
      <c r="R132" s="1125"/>
      <c r="S132" s="1386"/>
      <c r="T132" s="1386"/>
      <c r="U132" s="1202"/>
      <c r="V132" s="1386"/>
      <c r="W132" s="1641"/>
      <c r="X132" s="1337"/>
      <c r="Y132" s="1337"/>
      <c r="Z132" s="1337"/>
      <c r="AA132" s="1337"/>
      <c r="AB132" s="1114"/>
      <c r="AC132" s="1098"/>
      <c r="AD132" s="1098"/>
      <c r="AE132" s="1599"/>
      <c r="AF132" s="1601"/>
      <c r="AG132" s="1603"/>
      <c r="AH132" s="1605"/>
      <c r="AI132" s="1605"/>
      <c r="AJ132" s="1607"/>
      <c r="AK132" s="1605"/>
      <c r="AL132" s="1202"/>
      <c r="AM132" s="1386"/>
      <c r="AN132" s="1386"/>
      <c r="AO132" s="1386"/>
      <c r="AP132" s="1386"/>
      <c r="AQ132" s="1386"/>
      <c r="AR132" s="1386"/>
      <c r="AS132" s="1524"/>
      <c r="AT132" s="791"/>
      <c r="AU132" s="791"/>
      <c r="AV132" s="794"/>
      <c r="AW132" s="42" t="s">
        <v>1399</v>
      </c>
      <c r="AX132" s="1627"/>
      <c r="AY132" s="1627"/>
      <c r="AZ132" s="1171"/>
      <c r="BA132" s="1386"/>
      <c r="BB132" s="1386"/>
      <c r="BC132" s="1202"/>
      <c r="BD132" s="1202"/>
      <c r="BE132" s="1202"/>
      <c r="BF132" s="1520"/>
      <c r="BG132" s="1386"/>
      <c r="BH132" s="1202"/>
      <c r="BI132" s="1386"/>
      <c r="BJ132" s="46" t="s">
        <v>177</v>
      </c>
      <c r="BK132" s="1202"/>
      <c r="BL132" s="42" t="s">
        <v>943</v>
      </c>
      <c r="BM132" s="46" t="s">
        <v>1342</v>
      </c>
      <c r="BN132" s="192">
        <v>44580</v>
      </c>
      <c r="BO132" s="791"/>
      <c r="BP132" s="791"/>
      <c r="BQ132" s="794"/>
      <c r="BR132" s="42"/>
      <c r="BS132" s="1202"/>
      <c r="BT132" s="1202"/>
      <c r="BU132" s="1622"/>
      <c r="BV132" s="1645"/>
      <c r="BW132" s="1146"/>
      <c r="BX132" s="1158"/>
    </row>
    <row r="133" spans="1:76" s="25" customFormat="1" ht="105" customHeight="1">
      <c r="A133" s="1635"/>
      <c r="B133" s="1202"/>
      <c r="C133" s="1202"/>
      <c r="D133" s="1202"/>
      <c r="E133" s="1386"/>
      <c r="F133" s="1386"/>
      <c r="G133" s="1202"/>
      <c r="H133" s="1386"/>
      <c r="I133" s="1386"/>
      <c r="J133" s="1343"/>
      <c r="K133" s="1360"/>
      <c r="L133" s="1360"/>
      <c r="M133" s="1360"/>
      <c r="N133" s="1202"/>
      <c r="O133" s="1202"/>
      <c r="P133" s="1386"/>
      <c r="Q133" s="1386"/>
      <c r="R133" s="1125"/>
      <c r="S133" s="1386"/>
      <c r="T133" s="1386"/>
      <c r="U133" s="1202"/>
      <c r="V133" s="1386"/>
      <c r="W133" s="1641"/>
      <c r="X133" s="1337"/>
      <c r="Y133" s="1337"/>
      <c r="Z133" s="1337"/>
      <c r="AA133" s="1337"/>
      <c r="AB133" s="1114"/>
      <c r="AC133" s="1098"/>
      <c r="AD133" s="1098"/>
      <c r="AE133" s="1599"/>
      <c r="AF133" s="1601"/>
      <c r="AG133" s="1603"/>
      <c r="AH133" s="1605"/>
      <c r="AI133" s="1605"/>
      <c r="AJ133" s="1607"/>
      <c r="AK133" s="1605"/>
      <c r="AL133" s="1202"/>
      <c r="AM133" s="1386"/>
      <c r="AN133" s="1386"/>
      <c r="AO133" s="1386"/>
      <c r="AP133" s="1386"/>
      <c r="AQ133" s="1386"/>
      <c r="AR133" s="1386"/>
      <c r="AS133" s="1524"/>
      <c r="AT133" s="791"/>
      <c r="AU133" s="791"/>
      <c r="AV133" s="794"/>
      <c r="AW133" s="42" t="s">
        <v>1400</v>
      </c>
      <c r="AX133" s="1627"/>
      <c r="AY133" s="1627"/>
      <c r="AZ133" s="1171"/>
      <c r="BA133" s="1386"/>
      <c r="BB133" s="1386"/>
      <c r="BC133" s="1202"/>
      <c r="BD133" s="1202"/>
      <c r="BE133" s="1202"/>
      <c r="BF133" s="1520"/>
      <c r="BG133" s="1386"/>
      <c r="BH133" s="1202"/>
      <c r="BI133" s="1386"/>
      <c r="BJ133" s="46" t="s">
        <v>177</v>
      </c>
      <c r="BK133" s="1202"/>
      <c r="BL133" s="42" t="s">
        <v>943</v>
      </c>
      <c r="BM133" s="46" t="s">
        <v>1342</v>
      </c>
      <c r="BN133" s="192">
        <v>44580</v>
      </c>
      <c r="BO133" s="791"/>
      <c r="BP133" s="791"/>
      <c r="BQ133" s="794"/>
      <c r="BR133" s="42"/>
      <c r="BS133" s="1202"/>
      <c r="BT133" s="1202"/>
      <c r="BU133" s="1622"/>
      <c r="BV133" s="1645"/>
      <c r="BW133" s="1146"/>
      <c r="BX133" s="1158"/>
    </row>
    <row r="134" spans="1:76" s="25" customFormat="1" ht="105" customHeight="1">
      <c r="A134" s="1635"/>
      <c r="B134" s="1202"/>
      <c r="C134" s="1202"/>
      <c r="D134" s="1202"/>
      <c r="E134" s="1386"/>
      <c r="F134" s="1386"/>
      <c r="G134" s="1202"/>
      <c r="H134" s="1386"/>
      <c r="I134" s="1386"/>
      <c r="J134" s="1343"/>
      <c r="K134" s="1360"/>
      <c r="L134" s="1360"/>
      <c r="M134" s="1360"/>
      <c r="N134" s="1202"/>
      <c r="O134" s="1202"/>
      <c r="P134" s="1386"/>
      <c r="Q134" s="1386"/>
      <c r="R134" s="1125"/>
      <c r="S134" s="1386"/>
      <c r="T134" s="1386"/>
      <c r="U134" s="1202"/>
      <c r="V134" s="1386"/>
      <c r="W134" s="1641"/>
      <c r="X134" s="1337"/>
      <c r="Y134" s="1337"/>
      <c r="Z134" s="1337"/>
      <c r="AA134" s="1337"/>
      <c r="AB134" s="1114"/>
      <c r="AC134" s="1098"/>
      <c r="AD134" s="1098"/>
      <c r="AE134" s="1599"/>
      <c r="AF134" s="1601"/>
      <c r="AG134" s="1603"/>
      <c r="AH134" s="1605"/>
      <c r="AI134" s="1605"/>
      <c r="AJ134" s="1607"/>
      <c r="AK134" s="1605"/>
      <c r="AL134" s="1202"/>
      <c r="AM134" s="1386"/>
      <c r="AN134" s="1386"/>
      <c r="AO134" s="1386"/>
      <c r="AP134" s="1386"/>
      <c r="AQ134" s="1386"/>
      <c r="AR134" s="1386"/>
      <c r="AS134" s="1524"/>
      <c r="AT134" s="791"/>
      <c r="AU134" s="791"/>
      <c r="AV134" s="794"/>
      <c r="AW134" s="42" t="s">
        <v>1401</v>
      </c>
      <c r="AX134" s="1627"/>
      <c r="AY134" s="1627"/>
      <c r="AZ134" s="1171"/>
      <c r="BA134" s="1386"/>
      <c r="BB134" s="1386"/>
      <c r="BC134" s="1202"/>
      <c r="BD134" s="1202"/>
      <c r="BE134" s="1202"/>
      <c r="BF134" s="1520"/>
      <c r="BG134" s="1386"/>
      <c r="BH134" s="1202"/>
      <c r="BI134" s="1386"/>
      <c r="BJ134" s="46" t="s">
        <v>177</v>
      </c>
      <c r="BK134" s="1202"/>
      <c r="BL134" s="42" t="s">
        <v>943</v>
      </c>
      <c r="BM134" s="46" t="s">
        <v>1342</v>
      </c>
      <c r="BN134" s="192">
        <v>44580</v>
      </c>
      <c r="BO134" s="791"/>
      <c r="BP134" s="791"/>
      <c r="BQ134" s="794"/>
      <c r="BR134" s="42"/>
      <c r="BS134" s="1202"/>
      <c r="BT134" s="1202"/>
      <c r="BU134" s="1622"/>
      <c r="BV134" s="1645"/>
      <c r="BW134" s="1146"/>
      <c r="BX134" s="1158"/>
    </row>
    <row r="135" spans="1:76" s="25" customFormat="1" ht="105" customHeight="1">
      <c r="A135" s="1635"/>
      <c r="B135" s="1202"/>
      <c r="C135" s="1202"/>
      <c r="D135" s="1202"/>
      <c r="E135" s="1386"/>
      <c r="F135" s="1386"/>
      <c r="G135" s="1202"/>
      <c r="H135" s="1386"/>
      <c r="I135" s="1386"/>
      <c r="J135" s="1343"/>
      <c r="K135" s="1360"/>
      <c r="L135" s="1360"/>
      <c r="M135" s="1360"/>
      <c r="N135" s="1202"/>
      <c r="O135" s="1202"/>
      <c r="P135" s="1386"/>
      <c r="Q135" s="1386"/>
      <c r="R135" s="1125"/>
      <c r="S135" s="1386"/>
      <c r="T135" s="1386"/>
      <c r="U135" s="1202"/>
      <c r="V135" s="1386"/>
      <c r="W135" s="1641"/>
      <c r="X135" s="1337"/>
      <c r="Y135" s="1337"/>
      <c r="Z135" s="1337"/>
      <c r="AA135" s="1337"/>
      <c r="AB135" s="1114"/>
      <c r="AC135" s="1098"/>
      <c r="AD135" s="1098"/>
      <c r="AE135" s="1599"/>
      <c r="AF135" s="1601"/>
      <c r="AG135" s="1603"/>
      <c r="AH135" s="1605"/>
      <c r="AI135" s="1605"/>
      <c r="AJ135" s="1607"/>
      <c r="AK135" s="1605"/>
      <c r="AL135" s="1202"/>
      <c r="AM135" s="1386"/>
      <c r="AN135" s="1386"/>
      <c r="AO135" s="1386"/>
      <c r="AP135" s="1386"/>
      <c r="AQ135" s="1386"/>
      <c r="AR135" s="1386"/>
      <c r="AS135" s="1524"/>
      <c r="AT135" s="791"/>
      <c r="AU135" s="791"/>
      <c r="AV135" s="794"/>
      <c r="AW135" s="42" t="s">
        <v>1402</v>
      </c>
      <c r="AX135" s="1627"/>
      <c r="AY135" s="1627"/>
      <c r="AZ135" s="1171"/>
      <c r="BA135" s="1386"/>
      <c r="BB135" s="1386"/>
      <c r="BC135" s="1202"/>
      <c r="BD135" s="1202"/>
      <c r="BE135" s="1202"/>
      <c r="BF135" s="1520"/>
      <c r="BG135" s="1386"/>
      <c r="BH135" s="1202"/>
      <c r="BI135" s="1386"/>
      <c r="BJ135" s="46" t="s">
        <v>177</v>
      </c>
      <c r="BK135" s="1202"/>
      <c r="BL135" s="42" t="s">
        <v>943</v>
      </c>
      <c r="BM135" s="46" t="s">
        <v>1342</v>
      </c>
      <c r="BN135" s="192">
        <v>44580</v>
      </c>
      <c r="BO135" s="791"/>
      <c r="BP135" s="791"/>
      <c r="BQ135" s="794"/>
      <c r="BR135" s="42"/>
      <c r="BS135" s="1202"/>
      <c r="BT135" s="1202"/>
      <c r="BU135" s="1622"/>
      <c r="BV135" s="1645"/>
      <c r="BW135" s="1146"/>
      <c r="BX135" s="1158"/>
    </row>
    <row r="136" spans="1:76" s="25" customFormat="1" ht="105" customHeight="1">
      <c r="A136" s="1635"/>
      <c r="B136" s="1202"/>
      <c r="C136" s="1202"/>
      <c r="D136" s="1202"/>
      <c r="E136" s="1386"/>
      <c r="F136" s="1386"/>
      <c r="G136" s="1202"/>
      <c r="H136" s="1386"/>
      <c r="I136" s="1386"/>
      <c r="J136" s="1343"/>
      <c r="K136" s="1360"/>
      <c r="L136" s="1360"/>
      <c r="M136" s="1360"/>
      <c r="N136" s="1202"/>
      <c r="O136" s="1202"/>
      <c r="P136" s="1386"/>
      <c r="Q136" s="1386"/>
      <c r="R136" s="1125"/>
      <c r="S136" s="1386"/>
      <c r="T136" s="1386"/>
      <c r="U136" s="1202"/>
      <c r="V136" s="1386"/>
      <c r="W136" s="1641"/>
      <c r="X136" s="1337"/>
      <c r="Y136" s="1337"/>
      <c r="Z136" s="1337"/>
      <c r="AA136" s="1337"/>
      <c r="AB136" s="1114"/>
      <c r="AC136" s="1098"/>
      <c r="AD136" s="1098"/>
      <c r="AE136" s="1599"/>
      <c r="AF136" s="1601"/>
      <c r="AG136" s="1603"/>
      <c r="AH136" s="1605"/>
      <c r="AI136" s="1605"/>
      <c r="AJ136" s="1607"/>
      <c r="AK136" s="1605"/>
      <c r="AL136" s="1202"/>
      <c r="AM136" s="1386"/>
      <c r="AN136" s="1386"/>
      <c r="AO136" s="1386"/>
      <c r="AP136" s="1386"/>
      <c r="AQ136" s="1386"/>
      <c r="AR136" s="1386"/>
      <c r="AS136" s="1524"/>
      <c r="AT136" s="791"/>
      <c r="AU136" s="791"/>
      <c r="AV136" s="794"/>
      <c r="AW136" s="42" t="s">
        <v>1403</v>
      </c>
      <c r="AX136" s="1627"/>
      <c r="AY136" s="1627"/>
      <c r="AZ136" s="1171"/>
      <c r="BA136" s="1386"/>
      <c r="BB136" s="1386"/>
      <c r="BC136" s="1202"/>
      <c r="BD136" s="1202"/>
      <c r="BE136" s="1202"/>
      <c r="BF136" s="1520"/>
      <c r="BG136" s="1386"/>
      <c r="BH136" s="1202"/>
      <c r="BI136" s="1386"/>
      <c r="BJ136" s="46" t="s">
        <v>177</v>
      </c>
      <c r="BK136" s="1202"/>
      <c r="BL136" s="42" t="s">
        <v>943</v>
      </c>
      <c r="BM136" s="46" t="s">
        <v>1342</v>
      </c>
      <c r="BN136" s="192">
        <v>44580</v>
      </c>
      <c r="BO136" s="791"/>
      <c r="BP136" s="791"/>
      <c r="BQ136" s="794"/>
      <c r="BR136" s="42"/>
      <c r="BS136" s="1202"/>
      <c r="BT136" s="1202"/>
      <c r="BU136" s="1622"/>
      <c r="BV136" s="1645"/>
      <c r="BW136" s="1146"/>
      <c r="BX136" s="1158"/>
    </row>
    <row r="137" spans="1:76" s="25" customFormat="1" ht="105" customHeight="1">
      <c r="A137" s="1635"/>
      <c r="B137" s="1202"/>
      <c r="C137" s="1202"/>
      <c r="D137" s="1202"/>
      <c r="E137" s="1386"/>
      <c r="F137" s="1386"/>
      <c r="G137" s="1202"/>
      <c r="H137" s="1386"/>
      <c r="I137" s="1386"/>
      <c r="J137" s="1343"/>
      <c r="K137" s="1360"/>
      <c r="L137" s="1360"/>
      <c r="M137" s="1360"/>
      <c r="N137" s="1202"/>
      <c r="O137" s="1202"/>
      <c r="P137" s="1386"/>
      <c r="Q137" s="1386"/>
      <c r="R137" s="1125"/>
      <c r="S137" s="1386"/>
      <c r="T137" s="1386"/>
      <c r="U137" s="1202"/>
      <c r="V137" s="1386"/>
      <c r="W137" s="1641"/>
      <c r="X137" s="1337"/>
      <c r="Y137" s="1337"/>
      <c r="Z137" s="1337"/>
      <c r="AA137" s="1337"/>
      <c r="AB137" s="1114"/>
      <c r="AC137" s="1098"/>
      <c r="AD137" s="1098"/>
      <c r="AE137" s="1599"/>
      <c r="AF137" s="1601"/>
      <c r="AG137" s="1603"/>
      <c r="AH137" s="1605"/>
      <c r="AI137" s="1605"/>
      <c r="AJ137" s="1607"/>
      <c r="AK137" s="1605"/>
      <c r="AL137" s="1202"/>
      <c r="AM137" s="1386"/>
      <c r="AN137" s="1386"/>
      <c r="AO137" s="1386"/>
      <c r="AP137" s="1386"/>
      <c r="AQ137" s="1386"/>
      <c r="AR137" s="1386"/>
      <c r="AS137" s="1524"/>
      <c r="AT137" s="791"/>
      <c r="AU137" s="791"/>
      <c r="AV137" s="794"/>
      <c r="AW137" s="42" t="s">
        <v>1404</v>
      </c>
      <c r="AX137" s="1627"/>
      <c r="AY137" s="1627"/>
      <c r="AZ137" s="1171"/>
      <c r="BA137" s="1386"/>
      <c r="BB137" s="1386"/>
      <c r="BC137" s="1202"/>
      <c r="BD137" s="1202"/>
      <c r="BE137" s="1202"/>
      <c r="BF137" s="1520"/>
      <c r="BG137" s="1386"/>
      <c r="BH137" s="1202"/>
      <c r="BI137" s="1386"/>
      <c r="BJ137" s="46" t="s">
        <v>177</v>
      </c>
      <c r="BK137" s="1202"/>
      <c r="BL137" s="42" t="s">
        <v>943</v>
      </c>
      <c r="BM137" s="46" t="s">
        <v>1342</v>
      </c>
      <c r="BN137" s="192">
        <v>44580</v>
      </c>
      <c r="BO137" s="791"/>
      <c r="BP137" s="791"/>
      <c r="BQ137" s="794"/>
      <c r="BR137" s="42"/>
      <c r="BS137" s="1202"/>
      <c r="BT137" s="1202"/>
      <c r="BU137" s="1622"/>
      <c r="BV137" s="1645"/>
      <c r="BW137" s="1146"/>
      <c r="BX137" s="1158"/>
    </row>
    <row r="138" spans="1:76" s="25" customFormat="1" ht="105" customHeight="1">
      <c r="A138" s="1635"/>
      <c r="B138" s="1202"/>
      <c r="C138" s="1202"/>
      <c r="D138" s="1202"/>
      <c r="E138" s="1386"/>
      <c r="F138" s="1386"/>
      <c r="G138" s="1202"/>
      <c r="H138" s="1386"/>
      <c r="I138" s="1386"/>
      <c r="J138" s="1343"/>
      <c r="K138" s="1360"/>
      <c r="L138" s="1360"/>
      <c r="M138" s="1360"/>
      <c r="N138" s="1202"/>
      <c r="O138" s="1202"/>
      <c r="P138" s="1386"/>
      <c r="Q138" s="1386"/>
      <c r="R138" s="1125"/>
      <c r="S138" s="1386"/>
      <c r="T138" s="1386"/>
      <c r="U138" s="1202"/>
      <c r="V138" s="1386"/>
      <c r="W138" s="1641"/>
      <c r="X138" s="1337"/>
      <c r="Y138" s="1337"/>
      <c r="Z138" s="1337"/>
      <c r="AA138" s="1337"/>
      <c r="AB138" s="1114"/>
      <c r="AC138" s="1098"/>
      <c r="AD138" s="1098"/>
      <c r="AE138" s="1599"/>
      <c r="AF138" s="1601"/>
      <c r="AG138" s="1603"/>
      <c r="AH138" s="1605"/>
      <c r="AI138" s="1605"/>
      <c r="AJ138" s="1607"/>
      <c r="AK138" s="1605"/>
      <c r="AL138" s="1202"/>
      <c r="AM138" s="1386"/>
      <c r="AN138" s="1386"/>
      <c r="AO138" s="1386"/>
      <c r="AP138" s="1386"/>
      <c r="AQ138" s="1386"/>
      <c r="AR138" s="1386"/>
      <c r="AS138" s="1524"/>
      <c r="AT138" s="791"/>
      <c r="AU138" s="791"/>
      <c r="AV138" s="794"/>
      <c r="AW138" s="42" t="s">
        <v>1405</v>
      </c>
      <c r="AX138" s="1627"/>
      <c r="AY138" s="1627"/>
      <c r="AZ138" s="1171"/>
      <c r="BA138" s="1386"/>
      <c r="BB138" s="1386"/>
      <c r="BC138" s="1202"/>
      <c r="BD138" s="1202"/>
      <c r="BE138" s="1202"/>
      <c r="BF138" s="1520"/>
      <c r="BG138" s="1386"/>
      <c r="BH138" s="1202"/>
      <c r="BI138" s="1386"/>
      <c r="BJ138" s="46" t="s">
        <v>177</v>
      </c>
      <c r="BK138" s="1202"/>
      <c r="BL138" s="42" t="s">
        <v>943</v>
      </c>
      <c r="BM138" s="46" t="s">
        <v>1342</v>
      </c>
      <c r="BN138" s="192">
        <v>44580</v>
      </c>
      <c r="BO138" s="791"/>
      <c r="BP138" s="791"/>
      <c r="BQ138" s="794"/>
      <c r="BR138" s="42"/>
      <c r="BS138" s="1202"/>
      <c r="BT138" s="1202"/>
      <c r="BU138" s="1622"/>
      <c r="BV138" s="1645"/>
      <c r="BW138" s="1146"/>
      <c r="BX138" s="1158"/>
    </row>
    <row r="139" spans="1:76" s="25" customFormat="1" ht="105" customHeight="1">
      <c r="A139" s="1635"/>
      <c r="B139" s="1202"/>
      <c r="C139" s="1202"/>
      <c r="D139" s="1202"/>
      <c r="E139" s="1386"/>
      <c r="F139" s="1386"/>
      <c r="G139" s="1202"/>
      <c r="H139" s="1386"/>
      <c r="I139" s="1386"/>
      <c r="J139" s="1343"/>
      <c r="K139" s="1360"/>
      <c r="L139" s="1360"/>
      <c r="M139" s="1360"/>
      <c r="N139" s="1202"/>
      <c r="O139" s="1202"/>
      <c r="P139" s="1386"/>
      <c r="Q139" s="1386"/>
      <c r="R139" s="1125"/>
      <c r="S139" s="1386"/>
      <c r="T139" s="1386"/>
      <c r="U139" s="1202"/>
      <c r="V139" s="1386"/>
      <c r="W139" s="1641"/>
      <c r="X139" s="1337"/>
      <c r="Y139" s="1337"/>
      <c r="Z139" s="1337"/>
      <c r="AA139" s="1337"/>
      <c r="AB139" s="1114"/>
      <c r="AC139" s="1098"/>
      <c r="AD139" s="1098"/>
      <c r="AE139" s="1599"/>
      <c r="AF139" s="1601"/>
      <c r="AG139" s="1603"/>
      <c r="AH139" s="1605"/>
      <c r="AI139" s="1605"/>
      <c r="AJ139" s="1607"/>
      <c r="AK139" s="1605"/>
      <c r="AL139" s="1415"/>
      <c r="AM139" s="1387"/>
      <c r="AN139" s="1387"/>
      <c r="AO139" s="1387"/>
      <c r="AP139" s="1387"/>
      <c r="AQ139" s="1387"/>
      <c r="AR139" s="1387"/>
      <c r="AS139" s="1525"/>
      <c r="AT139" s="791"/>
      <c r="AU139" s="791"/>
      <c r="AV139" s="794"/>
      <c r="AW139" s="42" t="s">
        <v>1406</v>
      </c>
      <c r="AX139" s="1628"/>
      <c r="AY139" s="1628"/>
      <c r="AZ139" s="1172"/>
      <c r="BA139" s="1386"/>
      <c r="BB139" s="1386"/>
      <c r="BC139" s="1202"/>
      <c r="BD139" s="1202"/>
      <c r="BE139" s="1202"/>
      <c r="BF139" s="1520"/>
      <c r="BG139" s="1386"/>
      <c r="BH139" s="1202"/>
      <c r="BI139" s="1386"/>
      <c r="BJ139" s="46" t="s">
        <v>177</v>
      </c>
      <c r="BK139" s="1202"/>
      <c r="BL139" s="42" t="s">
        <v>943</v>
      </c>
      <c r="BM139" s="46" t="s">
        <v>1342</v>
      </c>
      <c r="BN139" s="192">
        <v>44580</v>
      </c>
      <c r="BO139" s="791"/>
      <c r="BP139" s="791"/>
      <c r="BQ139" s="794"/>
      <c r="BR139" s="42"/>
      <c r="BS139" s="1415"/>
      <c r="BT139" s="1415"/>
      <c r="BU139" s="1622"/>
      <c r="BV139" s="1646"/>
      <c r="BW139" s="905"/>
      <c r="BX139" s="1157"/>
    </row>
    <row r="140" spans="1:76" s="25" customFormat="1" ht="105" customHeight="1">
      <c r="A140" s="1635"/>
      <c r="B140" s="1202"/>
      <c r="C140" s="1202"/>
      <c r="D140" s="1202"/>
      <c r="E140" s="1386"/>
      <c r="F140" s="1386"/>
      <c r="G140" s="1202"/>
      <c r="H140" s="1386"/>
      <c r="I140" s="1386"/>
      <c r="J140" s="1343"/>
      <c r="K140" s="1360"/>
      <c r="L140" s="1360"/>
      <c r="M140" s="1360"/>
      <c r="N140" s="1202"/>
      <c r="O140" s="1202"/>
      <c r="P140" s="1386"/>
      <c r="Q140" s="1386"/>
      <c r="R140" s="1125"/>
      <c r="S140" s="1386"/>
      <c r="T140" s="1386"/>
      <c r="U140" s="1202"/>
      <c r="V140" s="1386"/>
      <c r="W140" s="1641"/>
      <c r="X140" s="1337"/>
      <c r="Y140" s="1337"/>
      <c r="Z140" s="1337"/>
      <c r="AA140" s="1337"/>
      <c r="AB140" s="1114"/>
      <c r="AC140" s="1098"/>
      <c r="AD140" s="1098"/>
      <c r="AE140" s="1599"/>
      <c r="AF140" s="1601"/>
      <c r="AG140" s="1603"/>
      <c r="AH140" s="1605"/>
      <c r="AI140" s="1605"/>
      <c r="AJ140" s="1607"/>
      <c r="AK140" s="1605"/>
      <c r="AL140" s="95" t="s">
        <v>1407</v>
      </c>
      <c r="AM140" s="44" t="s">
        <v>1408</v>
      </c>
      <c r="AN140" s="46">
        <v>1</v>
      </c>
      <c r="AO140" s="46">
        <v>0</v>
      </c>
      <c r="AP140" s="46">
        <v>0</v>
      </c>
      <c r="AQ140" s="46">
        <v>0</v>
      </c>
      <c r="AR140" s="46">
        <v>0</v>
      </c>
      <c r="AS140" s="615">
        <f>(AO140+AP140+AQ140+AR140)/AN140</f>
        <v>0</v>
      </c>
      <c r="AT140" s="791"/>
      <c r="AU140" s="791"/>
      <c r="AV140" s="794"/>
      <c r="AW140" s="42" t="s">
        <v>1409</v>
      </c>
      <c r="AX140" s="47">
        <v>44945</v>
      </c>
      <c r="AY140" s="47">
        <v>45291</v>
      </c>
      <c r="AZ140" s="43">
        <f t="shared" ref="AZ140:AZ143" si="10">+AY140-AX140</f>
        <v>346</v>
      </c>
      <c r="BA140" s="1386"/>
      <c r="BB140" s="1386"/>
      <c r="BC140" s="1202"/>
      <c r="BD140" s="1202"/>
      <c r="BE140" s="1202"/>
      <c r="BF140" s="1520"/>
      <c r="BG140" s="1386"/>
      <c r="BH140" s="1202"/>
      <c r="BI140" s="1386"/>
      <c r="BJ140" s="46" t="s">
        <v>177</v>
      </c>
      <c r="BK140" s="46" t="s">
        <v>1410</v>
      </c>
      <c r="BL140" s="42" t="s">
        <v>943</v>
      </c>
      <c r="BM140" s="46" t="s">
        <v>1342</v>
      </c>
      <c r="BN140" s="192">
        <v>44666</v>
      </c>
      <c r="BO140" s="791"/>
      <c r="BP140" s="791"/>
      <c r="BQ140" s="794"/>
      <c r="BR140" s="42"/>
      <c r="BS140" s="45" t="s">
        <v>1411</v>
      </c>
      <c r="BT140" s="199" t="s">
        <v>1412</v>
      </c>
      <c r="BU140" s="231" t="s">
        <v>1413</v>
      </c>
      <c r="BV140" s="239" t="s">
        <v>1414</v>
      </c>
      <c r="BW140" s="219" t="s">
        <v>1415</v>
      </c>
      <c r="BX140" s="385"/>
    </row>
    <row r="141" spans="1:76" s="25" customFormat="1" ht="105" customHeight="1">
      <c r="A141" s="1635"/>
      <c r="B141" s="1202"/>
      <c r="C141" s="1202"/>
      <c r="D141" s="1202"/>
      <c r="E141" s="1386"/>
      <c r="F141" s="1386"/>
      <c r="G141" s="1202"/>
      <c r="H141" s="1386"/>
      <c r="I141" s="1386"/>
      <c r="J141" s="1343"/>
      <c r="K141" s="1360"/>
      <c r="L141" s="1360"/>
      <c r="M141" s="1360"/>
      <c r="N141" s="1202"/>
      <c r="O141" s="1202"/>
      <c r="P141" s="1386"/>
      <c r="Q141" s="1386"/>
      <c r="R141" s="1125"/>
      <c r="S141" s="1386"/>
      <c r="T141" s="1386"/>
      <c r="U141" s="1202"/>
      <c r="V141" s="1386"/>
      <c r="W141" s="1641"/>
      <c r="X141" s="1337"/>
      <c r="Y141" s="1337"/>
      <c r="Z141" s="1337"/>
      <c r="AA141" s="1337"/>
      <c r="AB141" s="1114"/>
      <c r="AC141" s="1098"/>
      <c r="AD141" s="1098"/>
      <c r="AE141" s="1599"/>
      <c r="AF141" s="1601"/>
      <c r="AG141" s="1603"/>
      <c r="AH141" s="1605"/>
      <c r="AI141" s="1605"/>
      <c r="AJ141" s="1607"/>
      <c r="AK141" s="1605"/>
      <c r="AL141" s="95" t="s">
        <v>1416</v>
      </c>
      <c r="AM141" s="46" t="s">
        <v>1417</v>
      </c>
      <c r="AN141" s="46">
        <v>0</v>
      </c>
      <c r="AO141" s="46">
        <v>0</v>
      </c>
      <c r="AP141" s="46">
        <v>0</v>
      </c>
      <c r="AQ141" s="46">
        <v>0</v>
      </c>
      <c r="AR141" s="46">
        <v>0</v>
      </c>
      <c r="AS141" s="615">
        <v>0</v>
      </c>
      <c r="AT141" s="791"/>
      <c r="AU141" s="791"/>
      <c r="AV141" s="794"/>
      <c r="AW141" s="42" t="s">
        <v>1418</v>
      </c>
      <c r="AX141" s="47">
        <v>44945</v>
      </c>
      <c r="AY141" s="47">
        <v>45291</v>
      </c>
      <c r="AZ141" s="43">
        <f t="shared" si="10"/>
        <v>346</v>
      </c>
      <c r="BA141" s="1386"/>
      <c r="BB141" s="1386"/>
      <c r="BC141" s="1202"/>
      <c r="BD141" s="1202"/>
      <c r="BE141" s="1202"/>
      <c r="BF141" s="1520"/>
      <c r="BG141" s="1386"/>
      <c r="BH141" s="1202"/>
      <c r="BI141" s="1386"/>
      <c r="BJ141" s="46" t="s">
        <v>177</v>
      </c>
      <c r="BK141" s="1201" t="s">
        <v>1341</v>
      </c>
      <c r="BL141" s="42" t="s">
        <v>943</v>
      </c>
      <c r="BM141" s="46" t="s">
        <v>1342</v>
      </c>
      <c r="BN141" s="192">
        <v>44580</v>
      </c>
      <c r="BO141" s="791"/>
      <c r="BP141" s="791"/>
      <c r="BQ141" s="794"/>
      <c r="BR141" s="42"/>
      <c r="BS141" s="94" t="s">
        <v>1419</v>
      </c>
      <c r="BT141" s="94" t="s">
        <v>1419</v>
      </c>
      <c r="BU141" s="232" t="s">
        <v>1420</v>
      </c>
      <c r="BV141" s="239" t="s">
        <v>1421</v>
      </c>
      <c r="BW141" s="219"/>
      <c r="BX141" s="385"/>
    </row>
    <row r="142" spans="1:76" s="25" customFormat="1" ht="105" customHeight="1">
      <c r="A142" s="1635"/>
      <c r="B142" s="1202"/>
      <c r="C142" s="1202"/>
      <c r="D142" s="1202"/>
      <c r="E142" s="1386"/>
      <c r="F142" s="1386"/>
      <c r="G142" s="1202"/>
      <c r="H142" s="1386"/>
      <c r="I142" s="1386"/>
      <c r="J142" s="1343"/>
      <c r="K142" s="1360"/>
      <c r="L142" s="1360"/>
      <c r="M142" s="1360"/>
      <c r="N142" s="1202"/>
      <c r="O142" s="1202"/>
      <c r="P142" s="1386"/>
      <c r="Q142" s="1386"/>
      <c r="R142" s="1125"/>
      <c r="S142" s="1386"/>
      <c r="T142" s="1386"/>
      <c r="U142" s="1202"/>
      <c r="V142" s="1386"/>
      <c r="W142" s="1641"/>
      <c r="X142" s="1337"/>
      <c r="Y142" s="1337"/>
      <c r="Z142" s="1337"/>
      <c r="AA142" s="1337"/>
      <c r="AB142" s="1114"/>
      <c r="AC142" s="1098"/>
      <c r="AD142" s="1098"/>
      <c r="AE142" s="1599"/>
      <c r="AF142" s="1601"/>
      <c r="AG142" s="1603"/>
      <c r="AH142" s="1605"/>
      <c r="AI142" s="1605"/>
      <c r="AJ142" s="1607"/>
      <c r="AK142" s="1605"/>
      <c r="AL142" s="95" t="s">
        <v>1422</v>
      </c>
      <c r="AM142" s="45" t="s">
        <v>1423</v>
      </c>
      <c r="AN142" s="46">
        <v>28</v>
      </c>
      <c r="AO142" s="46">
        <v>0</v>
      </c>
      <c r="AP142" s="46">
        <v>1</v>
      </c>
      <c r="AQ142" s="46">
        <v>9</v>
      </c>
      <c r="AR142" s="46">
        <v>0</v>
      </c>
      <c r="AS142" s="616">
        <f>(AO142+AP142+AQ142+AR142)/AN142</f>
        <v>0.35714285714285715</v>
      </c>
      <c r="AT142" s="791"/>
      <c r="AU142" s="791"/>
      <c r="AV142" s="794"/>
      <c r="AW142" s="42" t="s">
        <v>1424</v>
      </c>
      <c r="AX142" s="47">
        <v>44945</v>
      </c>
      <c r="AY142" s="47">
        <v>45291</v>
      </c>
      <c r="AZ142" s="43">
        <f t="shared" si="10"/>
        <v>346</v>
      </c>
      <c r="BA142" s="1386"/>
      <c r="BB142" s="1386"/>
      <c r="BC142" s="1202"/>
      <c r="BD142" s="1202"/>
      <c r="BE142" s="1202"/>
      <c r="BF142" s="1520"/>
      <c r="BG142" s="1386"/>
      <c r="BH142" s="1202"/>
      <c r="BI142" s="1386"/>
      <c r="BJ142" s="46" t="s">
        <v>177</v>
      </c>
      <c r="BK142" s="1202"/>
      <c r="BL142" s="42" t="s">
        <v>943</v>
      </c>
      <c r="BM142" s="46" t="s">
        <v>1342</v>
      </c>
      <c r="BN142" s="192">
        <v>44580</v>
      </c>
      <c r="BO142" s="791"/>
      <c r="BP142" s="791"/>
      <c r="BQ142" s="794"/>
      <c r="BR142" s="42"/>
      <c r="BS142" s="45" t="s">
        <v>1425</v>
      </c>
      <c r="BT142" s="199" t="s">
        <v>1426</v>
      </c>
      <c r="BU142" s="233" t="s">
        <v>1427</v>
      </c>
      <c r="BV142" s="239" t="s">
        <v>1428</v>
      </c>
      <c r="BW142" s="219" t="s">
        <v>1429</v>
      </c>
      <c r="BX142" s="385"/>
    </row>
    <row r="143" spans="1:76" s="25" customFormat="1" ht="105" customHeight="1">
      <c r="A143" s="1635"/>
      <c r="B143" s="1202"/>
      <c r="C143" s="1202"/>
      <c r="D143" s="1202"/>
      <c r="E143" s="1386"/>
      <c r="F143" s="1386"/>
      <c r="G143" s="1202"/>
      <c r="H143" s="1386"/>
      <c r="I143" s="1386"/>
      <c r="J143" s="1343"/>
      <c r="K143" s="1360"/>
      <c r="L143" s="1360"/>
      <c r="M143" s="1360"/>
      <c r="N143" s="1202"/>
      <c r="O143" s="1415"/>
      <c r="P143" s="1387"/>
      <c r="Q143" s="1387"/>
      <c r="R143" s="1126"/>
      <c r="S143" s="1387"/>
      <c r="T143" s="1387"/>
      <c r="U143" s="1415"/>
      <c r="V143" s="1387"/>
      <c r="W143" s="1642"/>
      <c r="X143" s="1338"/>
      <c r="Y143" s="1338"/>
      <c r="Z143" s="1338"/>
      <c r="AA143" s="1338"/>
      <c r="AB143" s="1114"/>
      <c r="AC143" s="1098"/>
      <c r="AD143" s="1098"/>
      <c r="AE143" s="1599"/>
      <c r="AF143" s="1601"/>
      <c r="AG143" s="1603"/>
      <c r="AH143" s="1605"/>
      <c r="AI143" s="1605"/>
      <c r="AJ143" s="1607"/>
      <c r="AK143" s="1605"/>
      <c r="AL143" s="95" t="s">
        <v>1430</v>
      </c>
      <c r="AM143" s="45" t="s">
        <v>1431</v>
      </c>
      <c r="AN143" s="151">
        <v>1</v>
      </c>
      <c r="AO143" s="151">
        <v>0</v>
      </c>
      <c r="AP143" s="46">
        <v>0</v>
      </c>
      <c r="AQ143" s="46">
        <v>0</v>
      </c>
      <c r="AR143" s="46">
        <v>0</v>
      </c>
      <c r="AS143" s="615">
        <f>(AO143+AP143+AQ143+AR143)/AN143</f>
        <v>0</v>
      </c>
      <c r="AT143" s="791"/>
      <c r="AU143" s="791"/>
      <c r="AV143" s="794"/>
      <c r="AW143" s="42" t="s">
        <v>1432</v>
      </c>
      <c r="AX143" s="47">
        <v>44945</v>
      </c>
      <c r="AY143" s="47">
        <v>45291</v>
      </c>
      <c r="AZ143" s="43">
        <f t="shared" si="10"/>
        <v>346</v>
      </c>
      <c r="BA143" s="1386"/>
      <c r="BB143" s="1386"/>
      <c r="BC143" s="1202"/>
      <c r="BD143" s="1202"/>
      <c r="BE143" s="1202"/>
      <c r="BF143" s="1520"/>
      <c r="BG143" s="1386"/>
      <c r="BH143" s="1202"/>
      <c r="BI143" s="1386"/>
      <c r="BJ143" s="46" t="s">
        <v>177</v>
      </c>
      <c r="BK143" s="1202"/>
      <c r="BL143" s="42" t="s">
        <v>943</v>
      </c>
      <c r="BM143" s="46" t="s">
        <v>1342</v>
      </c>
      <c r="BN143" s="192">
        <v>44580</v>
      </c>
      <c r="BO143" s="791"/>
      <c r="BP143" s="791"/>
      <c r="BQ143" s="794"/>
      <c r="BR143" s="42"/>
      <c r="BS143" s="45" t="s">
        <v>1433</v>
      </c>
      <c r="BT143" s="199" t="s">
        <v>1434</v>
      </c>
      <c r="BU143" s="231" t="s">
        <v>1435</v>
      </c>
      <c r="BV143" s="253"/>
      <c r="BW143" s="293"/>
      <c r="BX143" s="385"/>
    </row>
    <row r="144" spans="1:76" s="25" customFormat="1" ht="105" customHeight="1">
      <c r="A144" s="1635"/>
      <c r="B144" s="1202"/>
      <c r="C144" s="1202"/>
      <c r="D144" s="1202"/>
      <c r="E144" s="1386"/>
      <c r="F144" s="1386"/>
      <c r="G144" s="1202"/>
      <c r="H144" s="1386"/>
      <c r="I144" s="1386"/>
      <c r="J144" s="1344"/>
      <c r="K144" s="1361"/>
      <c r="L144" s="1361"/>
      <c r="M144" s="1361"/>
      <c r="N144" s="1202"/>
      <c r="O144" s="155" t="s">
        <v>1436</v>
      </c>
      <c r="P144" s="155" t="s">
        <v>1437</v>
      </c>
      <c r="Q144" s="154" t="s">
        <v>307</v>
      </c>
      <c r="R144" s="713" t="s">
        <v>1438</v>
      </c>
      <c r="S144" s="154" t="s">
        <v>502</v>
      </c>
      <c r="T144" s="154"/>
      <c r="U144" s="155" t="s">
        <v>1439</v>
      </c>
      <c r="V144" s="154">
        <v>1</v>
      </c>
      <c r="W144" s="156">
        <v>0</v>
      </c>
      <c r="X144" s="194">
        <v>1</v>
      </c>
      <c r="Y144" s="196">
        <v>0</v>
      </c>
      <c r="Z144" s="196">
        <v>0</v>
      </c>
      <c r="AA144" s="196">
        <v>0</v>
      </c>
      <c r="AB144" s="380">
        <v>0</v>
      </c>
      <c r="AC144" s="700"/>
      <c r="AD144" s="700">
        <f>(X144+Y144+Z144+AA144+AB144)/V144</f>
        <v>1</v>
      </c>
      <c r="AE144" s="1599"/>
      <c r="AF144" s="1601"/>
      <c r="AG144" s="1603"/>
      <c r="AH144" s="1605"/>
      <c r="AI144" s="1605"/>
      <c r="AJ144" s="1607"/>
      <c r="AK144" s="1605"/>
      <c r="AL144" s="157" t="s">
        <v>1440</v>
      </c>
      <c r="AM144" s="150" t="s">
        <v>1441</v>
      </c>
      <c r="AN144" s="46">
        <v>1</v>
      </c>
      <c r="AO144" s="46">
        <v>0</v>
      </c>
      <c r="AP144" s="46">
        <v>0</v>
      </c>
      <c r="AQ144" s="46">
        <v>0</v>
      </c>
      <c r="AR144" s="46">
        <v>0</v>
      </c>
      <c r="AS144" s="615">
        <f>(AO144+AP144+AQ144+AR144)/AN144</f>
        <v>0</v>
      </c>
      <c r="AT144" s="791"/>
      <c r="AU144" s="791"/>
      <c r="AV144" s="794"/>
      <c r="AW144" s="42" t="s">
        <v>1442</v>
      </c>
      <c r="AX144" s="152">
        <v>44945</v>
      </c>
      <c r="AY144" s="152">
        <v>45291</v>
      </c>
      <c r="AZ144" s="153">
        <f>+AY144-AX144</f>
        <v>346</v>
      </c>
      <c r="BA144" s="1386"/>
      <c r="BB144" s="1386"/>
      <c r="BC144" s="1202"/>
      <c r="BD144" s="1202"/>
      <c r="BE144" s="1202"/>
      <c r="BF144" s="1520"/>
      <c r="BG144" s="1386"/>
      <c r="BH144" s="1202"/>
      <c r="BI144" s="1386"/>
      <c r="BJ144" s="151" t="s">
        <v>177</v>
      </c>
      <c r="BK144" s="1202"/>
      <c r="BL144" s="150" t="s">
        <v>943</v>
      </c>
      <c r="BM144" s="151" t="s">
        <v>1342</v>
      </c>
      <c r="BN144" s="193">
        <v>44580</v>
      </c>
      <c r="BO144" s="791"/>
      <c r="BP144" s="791"/>
      <c r="BQ144" s="794"/>
      <c r="BR144" s="150"/>
      <c r="BS144" s="157" t="s">
        <v>1443</v>
      </c>
      <c r="BT144" s="200" t="s">
        <v>1444</v>
      </c>
      <c r="BU144" s="231" t="s">
        <v>1435</v>
      </c>
      <c r="BV144" s="253"/>
      <c r="BW144" s="293"/>
      <c r="BX144" s="385"/>
    </row>
    <row r="145" spans="1:76" s="25" customFormat="1" ht="105" customHeight="1">
      <c r="A145" s="657"/>
      <c r="B145" s="495"/>
      <c r="C145" s="495"/>
      <c r="D145" s="495"/>
      <c r="E145" s="516"/>
      <c r="F145" s="516"/>
      <c r="G145" s="495"/>
      <c r="H145" s="516"/>
      <c r="I145" s="516"/>
      <c r="J145" s="507"/>
      <c r="K145" s="512"/>
      <c r="L145" s="512"/>
      <c r="M145" s="512"/>
      <c r="N145" s="1086" t="s">
        <v>1445</v>
      </c>
      <c r="O145" s="1087"/>
      <c r="P145" s="1087"/>
      <c r="Q145" s="1087"/>
      <c r="R145" s="1087"/>
      <c r="S145" s="1087"/>
      <c r="T145" s="1087"/>
      <c r="U145" s="1087"/>
      <c r="V145" s="1087"/>
      <c r="W145" s="1087"/>
      <c r="X145" s="1087"/>
      <c r="Y145" s="1087"/>
      <c r="Z145" s="1087"/>
      <c r="AA145" s="1087"/>
      <c r="AB145" s="1088"/>
      <c r="AC145" s="718">
        <f>AVERAGE(AC104:AC144)</f>
        <v>0.16666666666666669</v>
      </c>
      <c r="AD145" s="581">
        <f>AVERAGE(AD104:AD144)</f>
        <v>0.9</v>
      </c>
      <c r="AE145" s="556"/>
      <c r="AF145" s="558"/>
      <c r="AG145" s="560"/>
      <c r="AH145" s="562"/>
      <c r="AI145" s="1086" t="s">
        <v>1446</v>
      </c>
      <c r="AJ145" s="1087"/>
      <c r="AK145" s="1087"/>
      <c r="AL145" s="1087"/>
      <c r="AM145" s="1087"/>
      <c r="AN145" s="1087"/>
      <c r="AO145" s="1087"/>
      <c r="AP145" s="1087"/>
      <c r="AQ145" s="1087"/>
      <c r="AR145" s="1088"/>
      <c r="AS145" s="680">
        <f>AVERAGE(AS104:AS144)</f>
        <v>0.59515306122448985</v>
      </c>
      <c r="AT145" s="46"/>
      <c r="AU145" s="46"/>
      <c r="AV145" s="46"/>
      <c r="AW145" s="42"/>
      <c r="AX145" s="152"/>
      <c r="AY145" s="152"/>
      <c r="AZ145" s="153"/>
      <c r="BA145" s="516"/>
      <c r="BB145" s="516"/>
      <c r="BC145" s="495"/>
      <c r="BD145" s="495"/>
      <c r="BE145" s="495"/>
      <c r="BF145" s="544"/>
      <c r="BG145" s="516"/>
      <c r="BH145" s="495"/>
      <c r="BI145" s="516"/>
      <c r="BJ145" s="151"/>
      <c r="BK145" s="495"/>
      <c r="BL145" s="150"/>
      <c r="BM145" s="151"/>
      <c r="BN145" s="193"/>
      <c r="BO145" s="193"/>
      <c r="BP145" s="193"/>
      <c r="BQ145" s="193"/>
      <c r="BR145" s="150"/>
      <c r="BS145" s="157"/>
      <c r="BT145" s="200"/>
      <c r="BU145" s="41"/>
      <c r="BV145" s="253"/>
      <c r="BW145" s="293"/>
      <c r="BX145" s="385"/>
    </row>
    <row r="146" spans="1:76" ht="228.75" customHeight="1">
      <c r="A146" s="1629" t="s">
        <v>919</v>
      </c>
      <c r="B146" s="1089" t="s">
        <v>920</v>
      </c>
      <c r="C146" s="1089" t="s">
        <v>1206</v>
      </c>
      <c r="D146" s="1089" t="s">
        <v>1207</v>
      </c>
      <c r="E146" s="1296" t="s">
        <v>307</v>
      </c>
      <c r="F146" s="1089" t="s">
        <v>1208</v>
      </c>
      <c r="G146" s="1089" t="s">
        <v>1209</v>
      </c>
      <c r="H146" s="1296" t="s">
        <v>558</v>
      </c>
      <c r="I146" s="1362">
        <v>0.6</v>
      </c>
      <c r="J146" s="1345">
        <v>9.3299999999999994E-2</v>
      </c>
      <c r="K146" s="1362">
        <v>0.22</v>
      </c>
      <c r="L146" s="1362">
        <v>0</v>
      </c>
      <c r="M146" s="1362">
        <v>0.6</v>
      </c>
      <c r="N146" s="1089" t="s">
        <v>1447</v>
      </c>
      <c r="O146" s="1330" t="s">
        <v>1448</v>
      </c>
      <c r="P146" s="1353" t="s">
        <v>1449</v>
      </c>
      <c r="Q146" s="1089" t="s">
        <v>1450</v>
      </c>
      <c r="R146" s="1124" t="s">
        <v>1451</v>
      </c>
      <c r="S146" s="1296"/>
      <c r="T146" s="1296" t="s">
        <v>829</v>
      </c>
      <c r="U146" s="1296" t="s">
        <v>1452</v>
      </c>
      <c r="V146" s="1296">
        <v>1</v>
      </c>
      <c r="W146" s="1632">
        <v>1</v>
      </c>
      <c r="X146" s="1099">
        <v>0.42</v>
      </c>
      <c r="Y146" s="1115">
        <v>0.01</v>
      </c>
      <c r="Z146" s="1115">
        <v>0.05</v>
      </c>
      <c r="AA146" s="1115">
        <v>0.1</v>
      </c>
      <c r="AB146" s="1115">
        <v>0</v>
      </c>
      <c r="AC146" s="1099">
        <f>(Y146+Z146+AA146+AB146)/W146</f>
        <v>0.16</v>
      </c>
      <c r="AD146" s="1099">
        <f>(X146+Y146+Z146+AA146+AB146)/V146</f>
        <v>0.57999999999999996</v>
      </c>
      <c r="AE146" s="1590" t="s">
        <v>567</v>
      </c>
      <c r="AF146" s="1590" t="s">
        <v>1453</v>
      </c>
      <c r="AG146" s="1590" t="s">
        <v>569</v>
      </c>
      <c r="AH146" s="1330" t="s">
        <v>570</v>
      </c>
      <c r="AI146" s="1330" t="s">
        <v>1454</v>
      </c>
      <c r="AJ146" s="1647">
        <v>2021130010284</v>
      </c>
      <c r="AK146" s="1330" t="s">
        <v>1455</v>
      </c>
      <c r="AL146" s="96" t="s">
        <v>1456</v>
      </c>
      <c r="AM146" s="96" t="s">
        <v>1457</v>
      </c>
      <c r="AN146" s="96">
        <v>1000</v>
      </c>
      <c r="AO146" s="96">
        <v>0</v>
      </c>
      <c r="AP146" s="96">
        <v>0</v>
      </c>
      <c r="AQ146" s="96">
        <v>0</v>
      </c>
      <c r="AR146" s="96">
        <v>0</v>
      </c>
      <c r="AS146" s="615">
        <f>(AO146+AP146+AQ146+AR146)/AN146</f>
        <v>0</v>
      </c>
      <c r="AT146" s="796">
        <v>300000000</v>
      </c>
      <c r="AU146" s="796">
        <v>285800000</v>
      </c>
      <c r="AV146" s="799">
        <f>AU146/AT146</f>
        <v>0.95266666666666666</v>
      </c>
      <c r="AW146" s="96">
        <v>25</v>
      </c>
      <c r="AX146" s="176">
        <v>44958</v>
      </c>
      <c r="AY146" s="176">
        <v>45291</v>
      </c>
      <c r="AZ146" s="100">
        <f>+AY146-AX146</f>
        <v>333</v>
      </c>
      <c r="BA146" s="97">
        <v>1043926</v>
      </c>
      <c r="BB146" s="97">
        <v>1043926</v>
      </c>
      <c r="BC146" s="1089" t="s">
        <v>576</v>
      </c>
      <c r="BD146" s="1089" t="s">
        <v>577</v>
      </c>
      <c r="BE146" s="1296" t="s">
        <v>314</v>
      </c>
      <c r="BF146" s="1593">
        <v>300000000</v>
      </c>
      <c r="BG146" s="1296" t="s">
        <v>1458</v>
      </c>
      <c r="BH146" s="1089" t="s">
        <v>1459</v>
      </c>
      <c r="BI146" s="1296" t="s">
        <v>1460</v>
      </c>
      <c r="BJ146" s="99" t="s">
        <v>281</v>
      </c>
      <c r="BK146" s="99"/>
      <c r="BL146" s="99"/>
      <c r="BM146" s="99"/>
      <c r="BN146" s="99"/>
      <c r="BO146" s="790">
        <v>746400000</v>
      </c>
      <c r="BP146" s="790">
        <v>285800000</v>
      </c>
      <c r="BQ146" s="793">
        <f>BP146/BO146</f>
        <v>0.38290460878885318</v>
      </c>
      <c r="BR146" s="186" t="s">
        <v>1461</v>
      </c>
      <c r="BS146" s="186" t="s">
        <v>1462</v>
      </c>
      <c r="BT146" s="186" t="s">
        <v>1463</v>
      </c>
      <c r="BU146" s="229" t="s">
        <v>1461</v>
      </c>
      <c r="BV146" s="239" t="s">
        <v>1461</v>
      </c>
      <c r="BW146" s="219" t="s">
        <v>1461</v>
      </c>
      <c r="BX146" s="381" t="s">
        <v>1461</v>
      </c>
    </row>
    <row r="147" spans="1:76" ht="117.75" customHeight="1">
      <c r="A147" s="1630"/>
      <c r="B147" s="1090"/>
      <c r="C147" s="1090"/>
      <c r="D147" s="1090"/>
      <c r="E147" s="1297"/>
      <c r="F147" s="1297"/>
      <c r="G147" s="1090"/>
      <c r="H147" s="1297"/>
      <c r="I147" s="1297"/>
      <c r="J147" s="1346"/>
      <c r="K147" s="1363"/>
      <c r="L147" s="1363"/>
      <c r="M147" s="1363"/>
      <c r="N147" s="1090"/>
      <c r="O147" s="1331"/>
      <c r="P147" s="1354"/>
      <c r="Q147" s="1090"/>
      <c r="R147" s="1125"/>
      <c r="S147" s="1297"/>
      <c r="T147" s="1297"/>
      <c r="U147" s="1297"/>
      <c r="V147" s="1297"/>
      <c r="W147" s="1633"/>
      <c r="X147" s="1100"/>
      <c r="Y147" s="1116"/>
      <c r="Z147" s="1116"/>
      <c r="AA147" s="1116"/>
      <c r="AB147" s="1116"/>
      <c r="AC147" s="1100"/>
      <c r="AD147" s="1100"/>
      <c r="AE147" s="1591"/>
      <c r="AF147" s="1591"/>
      <c r="AG147" s="1591"/>
      <c r="AH147" s="1331"/>
      <c r="AI147" s="1331"/>
      <c r="AJ147" s="1648"/>
      <c r="AK147" s="1331"/>
      <c r="AL147" s="96" t="s">
        <v>1464</v>
      </c>
      <c r="AM147" s="96" t="s">
        <v>1457</v>
      </c>
      <c r="AN147" s="96">
        <v>1000</v>
      </c>
      <c r="AO147" s="96">
        <v>132</v>
      </c>
      <c r="AP147" s="96">
        <v>284</v>
      </c>
      <c r="AQ147" s="96">
        <v>0</v>
      </c>
      <c r="AR147" s="96">
        <v>354</v>
      </c>
      <c r="AS147" s="615">
        <f>(AO147+AP147+AQ147+AR147)/AN147</f>
        <v>0.77</v>
      </c>
      <c r="AT147" s="797"/>
      <c r="AU147" s="797"/>
      <c r="AV147" s="800"/>
      <c r="AW147" s="96">
        <v>25</v>
      </c>
      <c r="AX147" s="176">
        <v>44958</v>
      </c>
      <c r="AY147" s="176">
        <v>45291</v>
      </c>
      <c r="AZ147" s="100">
        <f t="shared" ref="AZ147:AZ153" si="11">+AY147-AX147</f>
        <v>333</v>
      </c>
      <c r="BA147" s="97">
        <v>1043926</v>
      </c>
      <c r="BB147" s="97">
        <v>1043926</v>
      </c>
      <c r="BC147" s="1090"/>
      <c r="BD147" s="1090"/>
      <c r="BE147" s="1297"/>
      <c r="BF147" s="1594"/>
      <c r="BG147" s="1297"/>
      <c r="BH147" s="1090"/>
      <c r="BI147" s="1297"/>
      <c r="BJ147" s="99" t="s">
        <v>281</v>
      </c>
      <c r="BK147" s="99"/>
      <c r="BL147" s="99"/>
      <c r="BM147" s="99"/>
      <c r="BN147" s="99"/>
      <c r="BO147" s="791"/>
      <c r="BP147" s="791"/>
      <c r="BQ147" s="794"/>
      <c r="BR147" s="186" t="s">
        <v>1465</v>
      </c>
      <c r="BS147" s="186" t="s">
        <v>1466</v>
      </c>
      <c r="BT147" s="186" t="s">
        <v>1467</v>
      </c>
      <c r="BU147" s="217" t="s">
        <v>1468</v>
      </c>
      <c r="BV147" s="239" t="s">
        <v>1469</v>
      </c>
      <c r="BW147" s="219" t="s">
        <v>1470</v>
      </c>
      <c r="BX147" s="381" t="s">
        <v>1471</v>
      </c>
    </row>
    <row r="148" spans="1:76" ht="117.75" customHeight="1">
      <c r="A148" s="1630"/>
      <c r="B148" s="1090"/>
      <c r="C148" s="1090"/>
      <c r="D148" s="1090"/>
      <c r="E148" s="1297"/>
      <c r="F148" s="1297"/>
      <c r="G148" s="1090"/>
      <c r="H148" s="1297"/>
      <c r="I148" s="1297"/>
      <c r="J148" s="1346"/>
      <c r="K148" s="1363"/>
      <c r="L148" s="1363"/>
      <c r="M148" s="1363"/>
      <c r="N148" s="1090"/>
      <c r="O148" s="1331"/>
      <c r="P148" s="1354"/>
      <c r="Q148" s="1090"/>
      <c r="R148" s="1125"/>
      <c r="S148" s="1297"/>
      <c r="T148" s="1297"/>
      <c r="U148" s="1297"/>
      <c r="V148" s="1297"/>
      <c r="W148" s="1633"/>
      <c r="X148" s="1100"/>
      <c r="Y148" s="1116"/>
      <c r="Z148" s="1116"/>
      <c r="AA148" s="1116"/>
      <c r="AB148" s="1116"/>
      <c r="AC148" s="1100"/>
      <c r="AD148" s="1100"/>
      <c r="AE148" s="1591"/>
      <c r="AF148" s="1591"/>
      <c r="AG148" s="1591"/>
      <c r="AH148" s="1331"/>
      <c r="AI148" s="1331"/>
      <c r="AJ148" s="1648"/>
      <c r="AK148" s="1331"/>
      <c r="AL148" s="96" t="s">
        <v>1472</v>
      </c>
      <c r="AM148" s="96" t="s">
        <v>1457</v>
      </c>
      <c r="AN148" s="96">
        <v>339</v>
      </c>
      <c r="AO148" s="96">
        <v>6</v>
      </c>
      <c r="AP148" s="96">
        <v>0</v>
      </c>
      <c r="AQ148" s="96">
        <v>0</v>
      </c>
      <c r="AR148" s="96">
        <v>6</v>
      </c>
      <c r="AS148" s="615">
        <f>(AO148+AP148+AQ148+AR148)/AN148</f>
        <v>3.5398230088495575E-2</v>
      </c>
      <c r="AT148" s="797"/>
      <c r="AU148" s="797"/>
      <c r="AV148" s="800"/>
      <c r="AW148" s="96">
        <v>20</v>
      </c>
      <c r="AX148" s="176">
        <v>44958</v>
      </c>
      <c r="AY148" s="176">
        <v>45291</v>
      </c>
      <c r="AZ148" s="100">
        <f t="shared" si="11"/>
        <v>333</v>
      </c>
      <c r="BA148" s="97">
        <v>1043926</v>
      </c>
      <c r="BB148" s="97">
        <v>1043926</v>
      </c>
      <c r="BC148" s="1090"/>
      <c r="BD148" s="1090"/>
      <c r="BE148" s="1297"/>
      <c r="BF148" s="1594"/>
      <c r="BG148" s="1297"/>
      <c r="BH148" s="1090"/>
      <c r="BI148" s="1297"/>
      <c r="BJ148" s="99" t="s">
        <v>281</v>
      </c>
      <c r="BK148" s="99"/>
      <c r="BL148" s="99"/>
      <c r="BM148" s="99"/>
      <c r="BN148" s="99"/>
      <c r="BO148" s="791"/>
      <c r="BP148" s="791"/>
      <c r="BQ148" s="794"/>
      <c r="BR148" s="186" t="s">
        <v>1473</v>
      </c>
      <c r="BS148" s="186" t="s">
        <v>1474</v>
      </c>
      <c r="BT148" s="186" t="s">
        <v>1475</v>
      </c>
      <c r="BU148" s="216" t="s">
        <v>1476</v>
      </c>
      <c r="BV148" s="239" t="s">
        <v>1477</v>
      </c>
      <c r="BW148" s="293"/>
      <c r="BX148" s="382" t="s">
        <v>1478</v>
      </c>
    </row>
    <row r="149" spans="1:76" ht="117.75" customHeight="1">
      <c r="A149" s="1630"/>
      <c r="B149" s="1090"/>
      <c r="C149" s="1090"/>
      <c r="D149" s="1090"/>
      <c r="E149" s="1297"/>
      <c r="F149" s="1297"/>
      <c r="G149" s="1090"/>
      <c r="H149" s="1297"/>
      <c r="I149" s="1297"/>
      <c r="J149" s="1346"/>
      <c r="K149" s="1363"/>
      <c r="L149" s="1363"/>
      <c r="M149" s="1363"/>
      <c r="N149" s="1090"/>
      <c r="O149" s="1331"/>
      <c r="P149" s="1354"/>
      <c r="Q149" s="1090"/>
      <c r="R149" s="1125"/>
      <c r="S149" s="1297"/>
      <c r="T149" s="1297"/>
      <c r="U149" s="1297"/>
      <c r="V149" s="1297"/>
      <c r="W149" s="1633"/>
      <c r="X149" s="1100"/>
      <c r="Y149" s="1116"/>
      <c r="Z149" s="1116"/>
      <c r="AA149" s="1116"/>
      <c r="AB149" s="1116"/>
      <c r="AC149" s="1100"/>
      <c r="AD149" s="1100"/>
      <c r="AE149" s="1591"/>
      <c r="AF149" s="1591"/>
      <c r="AG149" s="1591"/>
      <c r="AH149" s="1331"/>
      <c r="AI149" s="1331"/>
      <c r="AJ149" s="1648"/>
      <c r="AK149" s="1331"/>
      <c r="AL149" s="96" t="s">
        <v>1479</v>
      </c>
      <c r="AM149" s="96" t="s">
        <v>1480</v>
      </c>
      <c r="AN149" s="96">
        <v>1000</v>
      </c>
      <c r="AO149" s="96">
        <v>132</v>
      </c>
      <c r="AP149" s="96">
        <v>284</v>
      </c>
      <c r="AQ149" s="96">
        <v>0</v>
      </c>
      <c r="AR149" s="96">
        <v>354</v>
      </c>
      <c r="AS149" s="615">
        <f>(AO149+AP149+AQ149+AR149)/AN149</f>
        <v>0.77</v>
      </c>
      <c r="AT149" s="797"/>
      <c r="AU149" s="797"/>
      <c r="AV149" s="800"/>
      <c r="AW149" s="96">
        <v>5</v>
      </c>
      <c r="AX149" s="176">
        <v>44958</v>
      </c>
      <c r="AY149" s="176">
        <v>45291</v>
      </c>
      <c r="AZ149" s="100">
        <f t="shared" si="11"/>
        <v>333</v>
      </c>
      <c r="BA149" s="97">
        <v>1043926</v>
      </c>
      <c r="BB149" s="97">
        <v>1043926</v>
      </c>
      <c r="BC149" s="1090"/>
      <c r="BD149" s="1090"/>
      <c r="BE149" s="1297"/>
      <c r="BF149" s="1594"/>
      <c r="BG149" s="1297"/>
      <c r="BH149" s="1090"/>
      <c r="BI149" s="1297"/>
      <c r="BJ149" s="99" t="s">
        <v>281</v>
      </c>
      <c r="BK149" s="99"/>
      <c r="BL149" s="99"/>
      <c r="BM149" s="99"/>
      <c r="BN149" s="99"/>
      <c r="BO149" s="791"/>
      <c r="BP149" s="791"/>
      <c r="BQ149" s="794"/>
      <c r="BR149" s="186" t="s">
        <v>1481</v>
      </c>
      <c r="BS149" s="186" t="s">
        <v>1482</v>
      </c>
      <c r="BT149" s="186" t="s">
        <v>1483</v>
      </c>
      <c r="BU149" s="216" t="s">
        <v>1484</v>
      </c>
      <c r="BV149" s="253" t="s">
        <v>1485</v>
      </c>
      <c r="BW149" s="293" t="s">
        <v>1486</v>
      </c>
      <c r="BX149" s="381" t="s">
        <v>1487</v>
      </c>
    </row>
    <row r="150" spans="1:76" ht="150" customHeight="1">
      <c r="A150" s="1630"/>
      <c r="B150" s="1090"/>
      <c r="C150" s="1090"/>
      <c r="D150" s="1090"/>
      <c r="E150" s="1297"/>
      <c r="F150" s="1297"/>
      <c r="G150" s="1090"/>
      <c r="H150" s="1297"/>
      <c r="I150" s="1297"/>
      <c r="J150" s="1346"/>
      <c r="K150" s="1363"/>
      <c r="L150" s="1363"/>
      <c r="M150" s="1363"/>
      <c r="N150" s="1090"/>
      <c r="O150" s="1331"/>
      <c r="P150" s="1354"/>
      <c r="Q150" s="1090"/>
      <c r="R150" s="1125"/>
      <c r="S150" s="1297"/>
      <c r="T150" s="1297"/>
      <c r="U150" s="1297"/>
      <c r="V150" s="1297"/>
      <c r="W150" s="1633"/>
      <c r="X150" s="1100"/>
      <c r="Y150" s="1116"/>
      <c r="Z150" s="1116"/>
      <c r="AA150" s="1116"/>
      <c r="AB150" s="1116"/>
      <c r="AC150" s="1100"/>
      <c r="AD150" s="1100"/>
      <c r="AE150" s="1591"/>
      <c r="AF150" s="1591"/>
      <c r="AG150" s="1591"/>
      <c r="AH150" s="1331"/>
      <c r="AI150" s="1331"/>
      <c r="AJ150" s="1648"/>
      <c r="AK150" s="1331"/>
      <c r="AL150" s="96" t="s">
        <v>1488</v>
      </c>
      <c r="AM150" s="96" t="s">
        <v>1489</v>
      </c>
      <c r="AN150" s="96">
        <v>12</v>
      </c>
      <c r="AO150" s="96">
        <v>132</v>
      </c>
      <c r="AP150" s="96">
        <v>284</v>
      </c>
      <c r="AQ150" s="96">
        <v>0</v>
      </c>
      <c r="AR150" s="96">
        <v>354</v>
      </c>
      <c r="AS150" s="615">
        <v>1</v>
      </c>
      <c r="AT150" s="797"/>
      <c r="AU150" s="797"/>
      <c r="AV150" s="800"/>
      <c r="AW150" s="96">
        <v>10</v>
      </c>
      <c r="AX150" s="176">
        <v>44956</v>
      </c>
      <c r="AY150" s="176">
        <v>45291</v>
      </c>
      <c r="AZ150" s="100">
        <f t="shared" si="11"/>
        <v>335</v>
      </c>
      <c r="BA150" s="97">
        <v>1043926</v>
      </c>
      <c r="BB150" s="97">
        <v>1043926</v>
      </c>
      <c r="BC150" s="1090"/>
      <c r="BD150" s="1090"/>
      <c r="BE150" s="1297"/>
      <c r="BF150" s="1594"/>
      <c r="BG150" s="1297"/>
      <c r="BH150" s="1090"/>
      <c r="BI150" s="1297"/>
      <c r="BJ150" s="99" t="s">
        <v>281</v>
      </c>
      <c r="BK150" s="99"/>
      <c r="BL150" s="99"/>
      <c r="BM150" s="99"/>
      <c r="BN150" s="99"/>
      <c r="BO150" s="791"/>
      <c r="BP150" s="791"/>
      <c r="BQ150" s="794"/>
      <c r="BR150" s="186" t="s">
        <v>1490</v>
      </c>
      <c r="BS150" s="190" t="s">
        <v>1491</v>
      </c>
      <c r="BT150" s="186" t="s">
        <v>1492</v>
      </c>
      <c r="BU150" s="216" t="s">
        <v>1493</v>
      </c>
      <c r="BV150" s="253" t="s">
        <v>1494</v>
      </c>
      <c r="BW150" s="293" t="s">
        <v>1486</v>
      </c>
      <c r="BX150" s="381" t="s">
        <v>1495</v>
      </c>
    </row>
    <row r="151" spans="1:76" ht="191.25" customHeight="1">
      <c r="A151" s="1630"/>
      <c r="B151" s="1090"/>
      <c r="C151" s="1090"/>
      <c r="D151" s="1090"/>
      <c r="E151" s="1297"/>
      <c r="F151" s="1297"/>
      <c r="G151" s="1090"/>
      <c r="H151" s="1297"/>
      <c r="I151" s="1297"/>
      <c r="J151" s="1346"/>
      <c r="K151" s="1363"/>
      <c r="L151" s="1363"/>
      <c r="M151" s="1363"/>
      <c r="N151" s="1090"/>
      <c r="O151" s="1331"/>
      <c r="P151" s="1354"/>
      <c r="Q151" s="1090"/>
      <c r="R151" s="1125"/>
      <c r="S151" s="1297"/>
      <c r="T151" s="1297"/>
      <c r="U151" s="1297"/>
      <c r="V151" s="1297"/>
      <c r="W151" s="1633"/>
      <c r="X151" s="1100"/>
      <c r="Y151" s="1116"/>
      <c r="Z151" s="1116"/>
      <c r="AA151" s="1116"/>
      <c r="AB151" s="1116"/>
      <c r="AC151" s="1100"/>
      <c r="AD151" s="1100"/>
      <c r="AE151" s="1591"/>
      <c r="AF151" s="1591"/>
      <c r="AG151" s="1591"/>
      <c r="AH151" s="1331"/>
      <c r="AI151" s="1331"/>
      <c r="AJ151" s="1648"/>
      <c r="AK151" s="1331"/>
      <c r="AL151" s="96" t="s">
        <v>1496</v>
      </c>
      <c r="AM151" s="96" t="s">
        <v>1497</v>
      </c>
      <c r="AN151" s="96">
        <v>6</v>
      </c>
      <c r="AO151" s="96">
        <v>6</v>
      </c>
      <c r="AP151" s="96">
        <v>0</v>
      </c>
      <c r="AQ151" s="96">
        <v>0</v>
      </c>
      <c r="AR151" s="96">
        <v>0</v>
      </c>
      <c r="AS151" s="615">
        <f>(AO151+AP151+AQ151+AR151)/AN151</f>
        <v>1</v>
      </c>
      <c r="AT151" s="797"/>
      <c r="AU151" s="797"/>
      <c r="AV151" s="800"/>
      <c r="AW151" s="96">
        <v>5</v>
      </c>
      <c r="AX151" s="176">
        <v>44958</v>
      </c>
      <c r="AY151" s="176">
        <v>45291</v>
      </c>
      <c r="AZ151" s="100">
        <f t="shared" si="11"/>
        <v>333</v>
      </c>
      <c r="BA151" s="97">
        <v>1043926</v>
      </c>
      <c r="BB151" s="97">
        <v>1043926</v>
      </c>
      <c r="BC151" s="1090"/>
      <c r="BD151" s="1090"/>
      <c r="BE151" s="1297"/>
      <c r="BF151" s="1594"/>
      <c r="BG151" s="1297"/>
      <c r="BH151" s="1090"/>
      <c r="BI151" s="1297"/>
      <c r="BJ151" s="99" t="s">
        <v>177</v>
      </c>
      <c r="BK151" s="186" t="s">
        <v>1498</v>
      </c>
      <c r="BL151" s="186" t="s">
        <v>1221</v>
      </c>
      <c r="BM151" s="98" t="s">
        <v>1499</v>
      </c>
      <c r="BN151" s="191">
        <v>44958</v>
      </c>
      <c r="BO151" s="791"/>
      <c r="BP151" s="791"/>
      <c r="BQ151" s="794"/>
      <c r="BR151" s="186" t="s">
        <v>1500</v>
      </c>
      <c r="BS151" s="190" t="s">
        <v>1501</v>
      </c>
      <c r="BT151" s="190" t="s">
        <v>1502</v>
      </c>
      <c r="BU151" s="216" t="s">
        <v>1503</v>
      </c>
      <c r="BV151" s="253" t="s">
        <v>1504</v>
      </c>
      <c r="BW151" s="293" t="s">
        <v>1504</v>
      </c>
      <c r="BX151" s="381" t="s">
        <v>1505</v>
      </c>
    </row>
    <row r="152" spans="1:76" ht="172.5" customHeight="1">
      <c r="A152" s="1630"/>
      <c r="B152" s="1090"/>
      <c r="C152" s="1090"/>
      <c r="D152" s="1090"/>
      <c r="E152" s="1297"/>
      <c r="F152" s="1297"/>
      <c r="G152" s="1090"/>
      <c r="H152" s="1297"/>
      <c r="I152" s="1297"/>
      <c r="J152" s="1346"/>
      <c r="K152" s="1363"/>
      <c r="L152" s="1363"/>
      <c r="M152" s="1363"/>
      <c r="N152" s="1090"/>
      <c r="O152" s="1331"/>
      <c r="P152" s="1354"/>
      <c r="Q152" s="1090"/>
      <c r="R152" s="1125"/>
      <c r="S152" s="1297"/>
      <c r="T152" s="1297"/>
      <c r="U152" s="1297"/>
      <c r="V152" s="1297"/>
      <c r="W152" s="1633"/>
      <c r="X152" s="1100"/>
      <c r="Y152" s="1116"/>
      <c r="Z152" s="1116"/>
      <c r="AA152" s="1116"/>
      <c r="AB152" s="1116"/>
      <c r="AC152" s="1100"/>
      <c r="AD152" s="1100"/>
      <c r="AE152" s="1591"/>
      <c r="AF152" s="1591"/>
      <c r="AG152" s="1591"/>
      <c r="AH152" s="1331"/>
      <c r="AI152" s="1331"/>
      <c r="AJ152" s="1648"/>
      <c r="AK152" s="1331"/>
      <c r="AL152" s="96" t="s">
        <v>1506</v>
      </c>
      <c r="AM152" s="96" t="s">
        <v>1497</v>
      </c>
      <c r="AN152" s="96">
        <v>0</v>
      </c>
      <c r="AO152" s="96">
        <v>0</v>
      </c>
      <c r="AP152" s="96">
        <v>0</v>
      </c>
      <c r="AQ152" s="96">
        <v>0</v>
      </c>
      <c r="AR152" s="96">
        <v>0</v>
      </c>
      <c r="AS152" s="615">
        <v>0</v>
      </c>
      <c r="AT152" s="797"/>
      <c r="AU152" s="797"/>
      <c r="AV152" s="800"/>
      <c r="AW152" s="96">
        <v>5</v>
      </c>
      <c r="AX152" s="176">
        <v>44956</v>
      </c>
      <c r="AY152" s="176">
        <v>45291</v>
      </c>
      <c r="AZ152" s="100">
        <f t="shared" si="11"/>
        <v>335</v>
      </c>
      <c r="BA152" s="97">
        <v>1043926</v>
      </c>
      <c r="BB152" s="97">
        <v>1043926</v>
      </c>
      <c r="BC152" s="1090"/>
      <c r="BD152" s="1090"/>
      <c r="BE152" s="1297"/>
      <c r="BF152" s="1594"/>
      <c r="BG152" s="1297"/>
      <c r="BH152" s="1090"/>
      <c r="BI152" s="1297"/>
      <c r="BJ152" s="99" t="s">
        <v>281</v>
      </c>
      <c r="BK152" s="99"/>
      <c r="BL152" s="99"/>
      <c r="BM152" s="99"/>
      <c r="BN152" s="99"/>
      <c r="BO152" s="791"/>
      <c r="BP152" s="791"/>
      <c r="BQ152" s="794"/>
      <c r="BR152" s="186" t="s">
        <v>1500</v>
      </c>
      <c r="BS152" s="186" t="s">
        <v>1507</v>
      </c>
      <c r="BT152" s="186" t="s">
        <v>1508</v>
      </c>
      <c r="BU152" s="216"/>
      <c r="BV152" s="253" t="s">
        <v>1509</v>
      </c>
      <c r="BW152" s="293" t="s">
        <v>1509</v>
      </c>
      <c r="BX152" s="381" t="s">
        <v>1510</v>
      </c>
    </row>
    <row r="153" spans="1:76" ht="207" customHeight="1">
      <c r="A153" s="1631"/>
      <c r="B153" s="1518"/>
      <c r="C153" s="1518"/>
      <c r="D153" s="1518"/>
      <c r="E153" s="1298"/>
      <c r="F153" s="1298"/>
      <c r="G153" s="1518"/>
      <c r="H153" s="1298"/>
      <c r="I153" s="1298"/>
      <c r="J153" s="1347"/>
      <c r="K153" s="1364"/>
      <c r="L153" s="1364"/>
      <c r="M153" s="1364"/>
      <c r="N153" s="1090"/>
      <c r="O153" s="1332"/>
      <c r="P153" s="1355"/>
      <c r="Q153" s="1518"/>
      <c r="R153" s="1126"/>
      <c r="S153" s="1298"/>
      <c r="T153" s="1298"/>
      <c r="U153" s="1298"/>
      <c r="V153" s="1298"/>
      <c r="W153" s="1634"/>
      <c r="X153" s="1101"/>
      <c r="Y153" s="1117"/>
      <c r="Z153" s="1117"/>
      <c r="AA153" s="1117"/>
      <c r="AB153" s="1117"/>
      <c r="AC153" s="1101"/>
      <c r="AD153" s="1101"/>
      <c r="AE153" s="1592"/>
      <c r="AF153" s="1592"/>
      <c r="AG153" s="1592"/>
      <c r="AH153" s="1332"/>
      <c r="AI153" s="1332"/>
      <c r="AJ153" s="1649"/>
      <c r="AK153" s="1332"/>
      <c r="AL153" s="96" t="s">
        <v>1511</v>
      </c>
      <c r="AM153" s="96" t="s">
        <v>1489</v>
      </c>
      <c r="AN153" s="96">
        <v>12</v>
      </c>
      <c r="AO153" s="96">
        <v>1</v>
      </c>
      <c r="AP153" s="96">
        <v>0</v>
      </c>
      <c r="AQ153" s="96">
        <v>0</v>
      </c>
      <c r="AR153" s="96">
        <v>3</v>
      </c>
      <c r="AS153" s="615">
        <f>(AO153+AP153+AQ153+AR153)/AN153</f>
        <v>0.33333333333333331</v>
      </c>
      <c r="AT153" s="798"/>
      <c r="AU153" s="798"/>
      <c r="AV153" s="801"/>
      <c r="AW153" s="96">
        <v>5</v>
      </c>
      <c r="AX153" s="176">
        <v>44956</v>
      </c>
      <c r="AY153" s="176">
        <v>45291</v>
      </c>
      <c r="AZ153" s="100">
        <f t="shared" si="11"/>
        <v>335</v>
      </c>
      <c r="BA153" s="97">
        <v>1043926</v>
      </c>
      <c r="BB153" s="97">
        <v>1043926</v>
      </c>
      <c r="BC153" s="1518"/>
      <c r="BD153" s="1518"/>
      <c r="BE153" s="1298"/>
      <c r="BF153" s="1595"/>
      <c r="BG153" s="1298"/>
      <c r="BH153" s="1518"/>
      <c r="BI153" s="1298"/>
      <c r="BJ153" s="99" t="s">
        <v>281</v>
      </c>
      <c r="BK153" s="99"/>
      <c r="BL153" s="99"/>
      <c r="BM153" s="99"/>
      <c r="BN153" s="99"/>
      <c r="BO153" s="791"/>
      <c r="BP153" s="791"/>
      <c r="BQ153" s="794"/>
      <c r="BR153" s="186" t="s">
        <v>1512</v>
      </c>
      <c r="BS153" s="190" t="s">
        <v>1513</v>
      </c>
      <c r="BT153" s="186" t="s">
        <v>1514</v>
      </c>
      <c r="BU153" s="216" t="s">
        <v>1515</v>
      </c>
      <c r="BV153" s="239" t="s">
        <v>1516</v>
      </c>
      <c r="BW153" s="219" t="s">
        <v>1516</v>
      </c>
      <c r="BX153" s="381" t="s">
        <v>1517</v>
      </c>
    </row>
    <row r="154" spans="1:76" ht="64.5" customHeight="1">
      <c r="A154" s="565"/>
      <c r="B154" s="504"/>
      <c r="C154" s="504"/>
      <c r="D154" s="504"/>
      <c r="E154" s="491"/>
      <c r="F154" s="491"/>
      <c r="G154" s="504"/>
      <c r="H154" s="491"/>
      <c r="I154" s="491"/>
      <c r="J154" s="508"/>
      <c r="K154" s="513"/>
      <c r="L154" s="513"/>
      <c r="M154" s="513"/>
      <c r="N154" s="1090"/>
      <c r="O154" s="505"/>
      <c r="P154" s="510"/>
      <c r="Q154" s="504"/>
      <c r="R154" s="504"/>
      <c r="S154" s="491"/>
      <c r="T154" s="491"/>
      <c r="U154" s="491"/>
      <c r="V154" s="491"/>
      <c r="W154" s="566"/>
      <c r="X154" s="545"/>
      <c r="Y154" s="457"/>
      <c r="Z154" s="457"/>
      <c r="AA154" s="457"/>
      <c r="AB154" s="457"/>
      <c r="AC154" s="545"/>
      <c r="AD154" s="545"/>
      <c r="AE154" s="546"/>
      <c r="AF154" s="546"/>
      <c r="AG154" s="546"/>
      <c r="AH154" s="505"/>
      <c r="AI154" s="802" t="s">
        <v>1518</v>
      </c>
      <c r="AJ154" s="803"/>
      <c r="AK154" s="803"/>
      <c r="AL154" s="803"/>
      <c r="AM154" s="803"/>
      <c r="AN154" s="803"/>
      <c r="AO154" s="803"/>
      <c r="AP154" s="803"/>
      <c r="AQ154" s="803"/>
      <c r="AR154" s="804"/>
      <c r="AS154" s="602">
        <f>AVERAGE(AS146:AS153)</f>
        <v>0.48859144542772864</v>
      </c>
      <c r="AT154" s="503"/>
      <c r="AU154" s="503"/>
      <c r="AV154" s="503"/>
      <c r="AW154" s="503"/>
      <c r="AX154" s="674"/>
      <c r="AY154" s="674"/>
      <c r="AZ154" s="675"/>
      <c r="BA154" s="490"/>
      <c r="BB154" s="490"/>
      <c r="BC154" s="504"/>
      <c r="BD154" s="504"/>
      <c r="BE154" s="491"/>
      <c r="BF154" s="494"/>
      <c r="BG154" s="491"/>
      <c r="BH154" s="504"/>
      <c r="BI154" s="491"/>
      <c r="BJ154" s="676"/>
      <c r="BK154" s="676"/>
      <c r="BL154" s="676"/>
      <c r="BM154" s="676"/>
      <c r="BN154" s="676"/>
      <c r="BO154" s="791"/>
      <c r="BP154" s="791"/>
      <c r="BQ154" s="794"/>
      <c r="BR154" s="186"/>
      <c r="BS154" s="677"/>
      <c r="BT154" s="186"/>
      <c r="BU154" s="230"/>
      <c r="BV154" s="678"/>
      <c r="BW154" s="288"/>
      <c r="BX154" s="679"/>
    </row>
    <row r="155" spans="1:76" s="11" customFormat="1" ht="116.25" customHeight="1">
      <c r="A155" s="1067" t="s">
        <v>919</v>
      </c>
      <c r="B155" s="1067" t="s">
        <v>920</v>
      </c>
      <c r="C155" s="1067" t="s">
        <v>1097</v>
      </c>
      <c r="D155" s="1067" t="s">
        <v>920</v>
      </c>
      <c r="E155" s="1067" t="s">
        <v>1206</v>
      </c>
      <c r="F155" s="1067" t="s">
        <v>1207</v>
      </c>
      <c r="G155" s="1067" t="s">
        <v>1209</v>
      </c>
      <c r="H155" s="1067" t="s">
        <v>558</v>
      </c>
      <c r="I155" s="1067" t="s">
        <v>1209</v>
      </c>
      <c r="J155" s="1348">
        <v>9.3299999999999994E-2</v>
      </c>
      <c r="K155" s="1302">
        <v>0.22</v>
      </c>
      <c r="L155" s="1302">
        <v>0</v>
      </c>
      <c r="M155" s="1302">
        <v>0.6</v>
      </c>
      <c r="N155" s="1090"/>
      <c r="O155" s="1067" t="s">
        <v>1519</v>
      </c>
      <c r="P155" s="1652" t="s">
        <v>306</v>
      </c>
      <c r="Q155" s="1232">
        <v>0</v>
      </c>
      <c r="R155" s="1124" t="s">
        <v>1520</v>
      </c>
      <c r="S155" s="1067" t="s">
        <v>1521</v>
      </c>
      <c r="T155" s="1067">
        <v>0</v>
      </c>
      <c r="U155" s="1067" t="s">
        <v>1522</v>
      </c>
      <c r="V155" s="1067">
        <v>1</v>
      </c>
      <c r="W155" s="1067">
        <v>1</v>
      </c>
      <c r="X155" s="1067">
        <v>0</v>
      </c>
      <c r="Y155" s="1067">
        <v>0</v>
      </c>
      <c r="Z155" s="1067">
        <v>0</v>
      </c>
      <c r="AA155" s="1067">
        <v>0</v>
      </c>
      <c r="AB155" s="1067">
        <v>0</v>
      </c>
      <c r="AC155" s="1102">
        <f>(Y155+Z155+AA155+AB155)/W155</f>
        <v>0</v>
      </c>
      <c r="AD155" s="1102">
        <f>(X155+Y155+Z155+AA155+AB155)/V155</f>
        <v>0</v>
      </c>
      <c r="AE155" s="1067" t="s">
        <v>1105</v>
      </c>
      <c r="AF155" s="1067" t="s">
        <v>1523</v>
      </c>
      <c r="AG155" s="1067" t="s">
        <v>1107</v>
      </c>
      <c r="AH155" s="1067" t="s">
        <v>1108</v>
      </c>
      <c r="AI155" s="1067" t="s">
        <v>1524</v>
      </c>
      <c r="AJ155" s="1429">
        <v>2021130010286</v>
      </c>
      <c r="AK155" s="1067" t="s">
        <v>1525</v>
      </c>
      <c r="AL155" s="1067" t="s">
        <v>1526</v>
      </c>
      <c r="AM155" s="1067" t="s">
        <v>1527</v>
      </c>
      <c r="AN155" s="1067">
        <v>1</v>
      </c>
      <c r="AO155" s="1067">
        <v>0</v>
      </c>
      <c r="AP155" s="1067">
        <v>0</v>
      </c>
      <c r="AQ155" s="1067">
        <v>0</v>
      </c>
      <c r="AR155" s="1067">
        <v>0</v>
      </c>
      <c r="AS155" s="1102">
        <f>(AO155+AP155+AQ155+AR155)/AN155</f>
        <v>0</v>
      </c>
      <c r="AT155" s="790">
        <v>446400000</v>
      </c>
      <c r="AU155" s="790">
        <v>0</v>
      </c>
      <c r="AV155" s="1059">
        <f>AU155/AT155</f>
        <v>0</v>
      </c>
      <c r="AW155" s="1067" t="s">
        <v>1528</v>
      </c>
      <c r="AX155" s="1070">
        <v>44958</v>
      </c>
      <c r="AY155" s="1070">
        <v>45261</v>
      </c>
      <c r="AZ155" s="1429">
        <f>+AY155-AX155</f>
        <v>303</v>
      </c>
      <c r="BA155" s="1067">
        <v>1043926</v>
      </c>
      <c r="BB155" s="1067">
        <v>1043926</v>
      </c>
      <c r="BC155" s="1067" t="s">
        <v>1529</v>
      </c>
      <c r="BD155" s="1067" t="s">
        <v>1115</v>
      </c>
      <c r="BE155" s="1067" t="s">
        <v>1116</v>
      </c>
      <c r="BF155" s="1067">
        <v>446400000</v>
      </c>
      <c r="BG155" s="1067" t="s">
        <v>314</v>
      </c>
      <c r="BH155" s="1067" t="s">
        <v>1530</v>
      </c>
      <c r="BI155" s="1067" t="s">
        <v>1531</v>
      </c>
      <c r="BJ155" s="1067" t="s">
        <v>177</v>
      </c>
      <c r="BK155" s="1067" t="s">
        <v>1532</v>
      </c>
      <c r="BL155" s="1067" t="s">
        <v>1533</v>
      </c>
      <c r="BM155" s="1067" t="s">
        <v>1117</v>
      </c>
      <c r="BN155" s="1070">
        <v>45017</v>
      </c>
      <c r="BO155" s="791"/>
      <c r="BP155" s="791"/>
      <c r="BQ155" s="794"/>
      <c r="BR155" s="126"/>
      <c r="BS155" s="1067" t="s">
        <v>1122</v>
      </c>
      <c r="BT155" s="78" t="s">
        <v>1123</v>
      </c>
      <c r="BU155" s="904" t="s">
        <v>1534</v>
      </c>
      <c r="BV155" s="1611" t="s">
        <v>1535</v>
      </c>
      <c r="BW155" s="904" t="s">
        <v>1536</v>
      </c>
      <c r="BX155" s="862" t="s">
        <v>1537</v>
      </c>
    </row>
    <row r="156" spans="1:76" s="11" customFormat="1" ht="116.25" customHeight="1">
      <c r="A156" s="1068"/>
      <c r="B156" s="1068"/>
      <c r="C156" s="1068"/>
      <c r="D156" s="1068"/>
      <c r="E156" s="1068"/>
      <c r="F156" s="1068"/>
      <c r="G156" s="1068"/>
      <c r="H156" s="1068"/>
      <c r="I156" s="1068"/>
      <c r="J156" s="1068"/>
      <c r="K156" s="1303"/>
      <c r="L156" s="1303"/>
      <c r="M156" s="1303"/>
      <c r="N156" s="1090"/>
      <c r="O156" s="1068"/>
      <c r="P156" s="1653"/>
      <c r="Q156" s="1233"/>
      <c r="R156" s="1125"/>
      <c r="S156" s="1068"/>
      <c r="T156" s="1068"/>
      <c r="U156" s="1068"/>
      <c r="V156" s="1068"/>
      <c r="W156" s="1068"/>
      <c r="X156" s="1068"/>
      <c r="Y156" s="1068"/>
      <c r="Z156" s="1068"/>
      <c r="AA156" s="1068"/>
      <c r="AB156" s="1068"/>
      <c r="AC156" s="1103"/>
      <c r="AD156" s="1103"/>
      <c r="AE156" s="1068"/>
      <c r="AF156" s="1068"/>
      <c r="AG156" s="1068"/>
      <c r="AH156" s="1068"/>
      <c r="AI156" s="1068"/>
      <c r="AJ156" s="1430"/>
      <c r="AK156" s="1068"/>
      <c r="AL156" s="1068"/>
      <c r="AM156" s="1068"/>
      <c r="AN156" s="1068"/>
      <c r="AO156" s="1068"/>
      <c r="AP156" s="1068"/>
      <c r="AQ156" s="1068"/>
      <c r="AR156" s="1068"/>
      <c r="AS156" s="1103"/>
      <c r="AT156" s="791"/>
      <c r="AU156" s="791"/>
      <c r="AV156" s="1060"/>
      <c r="AW156" s="1068"/>
      <c r="AX156" s="1071"/>
      <c r="AY156" s="1071"/>
      <c r="AZ156" s="1430"/>
      <c r="BA156" s="1068"/>
      <c r="BB156" s="1068"/>
      <c r="BC156" s="1068"/>
      <c r="BD156" s="1068"/>
      <c r="BE156" s="1068"/>
      <c r="BF156" s="1068"/>
      <c r="BG156" s="1068"/>
      <c r="BH156" s="1068"/>
      <c r="BI156" s="1068"/>
      <c r="BJ156" s="1068"/>
      <c r="BK156" s="1068"/>
      <c r="BL156" s="1068"/>
      <c r="BM156" s="1068"/>
      <c r="BN156" s="1071"/>
      <c r="BO156" s="791"/>
      <c r="BP156" s="791"/>
      <c r="BQ156" s="794"/>
      <c r="BR156" s="126"/>
      <c r="BS156" s="1069"/>
      <c r="BT156" s="78" t="s">
        <v>1127</v>
      </c>
      <c r="BU156" s="1146"/>
      <c r="BV156" s="1614"/>
      <c r="BW156" s="1146"/>
      <c r="BX156" s="1145"/>
    </row>
    <row r="157" spans="1:76" s="11" customFormat="1" ht="116.25" customHeight="1">
      <c r="A157" s="1068"/>
      <c r="B157" s="1068"/>
      <c r="C157" s="1068"/>
      <c r="D157" s="1068"/>
      <c r="E157" s="1068"/>
      <c r="F157" s="1068"/>
      <c r="G157" s="1068"/>
      <c r="H157" s="1068"/>
      <c r="I157" s="1068"/>
      <c r="J157" s="1068"/>
      <c r="K157" s="1303"/>
      <c r="L157" s="1303"/>
      <c r="M157" s="1303"/>
      <c r="N157" s="1090"/>
      <c r="O157" s="1068"/>
      <c r="P157" s="1653"/>
      <c r="Q157" s="1233"/>
      <c r="R157" s="1125"/>
      <c r="S157" s="1068"/>
      <c r="T157" s="1068"/>
      <c r="U157" s="1068"/>
      <c r="V157" s="1068"/>
      <c r="W157" s="1068"/>
      <c r="X157" s="1068"/>
      <c r="Y157" s="1068"/>
      <c r="Z157" s="1068"/>
      <c r="AA157" s="1068"/>
      <c r="AB157" s="1068"/>
      <c r="AC157" s="1103"/>
      <c r="AD157" s="1103"/>
      <c r="AE157" s="1068"/>
      <c r="AF157" s="1068"/>
      <c r="AG157" s="1068"/>
      <c r="AH157" s="1068"/>
      <c r="AI157" s="1068"/>
      <c r="AJ157" s="1430"/>
      <c r="AK157" s="1068"/>
      <c r="AL157" s="1068"/>
      <c r="AM157" s="1068"/>
      <c r="AN157" s="1068"/>
      <c r="AO157" s="1068"/>
      <c r="AP157" s="1068"/>
      <c r="AQ157" s="1068"/>
      <c r="AR157" s="1068"/>
      <c r="AS157" s="1103"/>
      <c r="AT157" s="791"/>
      <c r="AU157" s="791"/>
      <c r="AV157" s="1060"/>
      <c r="AW157" s="1068"/>
      <c r="AX157" s="1071"/>
      <c r="AY157" s="1071"/>
      <c r="AZ157" s="1430"/>
      <c r="BA157" s="1068"/>
      <c r="BB157" s="1068"/>
      <c r="BC157" s="1068"/>
      <c r="BD157" s="1068"/>
      <c r="BE157" s="1068"/>
      <c r="BF157" s="1068"/>
      <c r="BG157" s="1068"/>
      <c r="BH157" s="1068"/>
      <c r="BI157" s="1068"/>
      <c r="BJ157" s="1068"/>
      <c r="BK157" s="1068"/>
      <c r="BL157" s="1068"/>
      <c r="BM157" s="1068"/>
      <c r="BN157" s="1071"/>
      <c r="BO157" s="791"/>
      <c r="BP157" s="791"/>
      <c r="BQ157" s="794"/>
      <c r="BR157" s="126"/>
      <c r="BS157" s="1067" t="s">
        <v>1128</v>
      </c>
      <c r="BT157" s="78" t="s">
        <v>1129</v>
      </c>
      <c r="BU157" s="1146"/>
      <c r="BV157" s="1614"/>
      <c r="BW157" s="1146"/>
      <c r="BX157" s="1145"/>
    </row>
    <row r="158" spans="1:76" s="11" customFormat="1" ht="116.25" customHeight="1">
      <c r="A158" s="1068"/>
      <c r="B158" s="1068"/>
      <c r="C158" s="1068"/>
      <c r="D158" s="1068"/>
      <c r="E158" s="1068"/>
      <c r="F158" s="1068"/>
      <c r="G158" s="1068"/>
      <c r="H158" s="1068"/>
      <c r="I158" s="1068"/>
      <c r="J158" s="1068"/>
      <c r="K158" s="1303"/>
      <c r="L158" s="1303"/>
      <c r="M158" s="1303"/>
      <c r="N158" s="1090"/>
      <c r="O158" s="1068"/>
      <c r="P158" s="1653"/>
      <c r="Q158" s="1233"/>
      <c r="R158" s="1125"/>
      <c r="S158" s="1068"/>
      <c r="T158" s="1068"/>
      <c r="U158" s="1068"/>
      <c r="V158" s="1068"/>
      <c r="W158" s="1068"/>
      <c r="X158" s="1068"/>
      <c r="Y158" s="1068"/>
      <c r="Z158" s="1068"/>
      <c r="AA158" s="1068"/>
      <c r="AB158" s="1068"/>
      <c r="AC158" s="1103"/>
      <c r="AD158" s="1103"/>
      <c r="AE158" s="1068"/>
      <c r="AF158" s="1068"/>
      <c r="AG158" s="1068"/>
      <c r="AH158" s="1068"/>
      <c r="AI158" s="1068"/>
      <c r="AJ158" s="1430"/>
      <c r="AK158" s="1068"/>
      <c r="AL158" s="1069"/>
      <c r="AM158" s="1069"/>
      <c r="AN158" s="1069"/>
      <c r="AO158" s="1069"/>
      <c r="AP158" s="1069"/>
      <c r="AQ158" s="1069"/>
      <c r="AR158" s="1069"/>
      <c r="AS158" s="1104"/>
      <c r="AT158" s="791"/>
      <c r="AU158" s="791"/>
      <c r="AV158" s="1060"/>
      <c r="AW158" s="1069"/>
      <c r="AX158" s="1072"/>
      <c r="AY158" s="1072"/>
      <c r="AZ158" s="1431"/>
      <c r="BA158" s="1069"/>
      <c r="BB158" s="1069"/>
      <c r="BC158" s="1068"/>
      <c r="BD158" s="1068"/>
      <c r="BE158" s="1068"/>
      <c r="BF158" s="1068"/>
      <c r="BG158" s="1068"/>
      <c r="BH158" s="1068"/>
      <c r="BI158" s="1068"/>
      <c r="BJ158" s="1068"/>
      <c r="BK158" s="1068"/>
      <c r="BL158" s="1068"/>
      <c r="BM158" s="1068"/>
      <c r="BN158" s="1071"/>
      <c r="BO158" s="791"/>
      <c r="BP158" s="791"/>
      <c r="BQ158" s="794"/>
      <c r="BR158" s="126"/>
      <c r="BS158" s="1069"/>
      <c r="BT158" s="78" t="s">
        <v>1135</v>
      </c>
      <c r="BU158" s="905"/>
      <c r="BV158" s="1612"/>
      <c r="BW158" s="905"/>
      <c r="BX158" s="863"/>
    </row>
    <row r="159" spans="1:76" s="11" customFormat="1" ht="116.25" customHeight="1">
      <c r="A159" s="1068"/>
      <c r="B159" s="1068"/>
      <c r="C159" s="1068"/>
      <c r="D159" s="1068"/>
      <c r="E159" s="1068"/>
      <c r="F159" s="1068"/>
      <c r="G159" s="1068"/>
      <c r="H159" s="1068"/>
      <c r="I159" s="1068"/>
      <c r="J159" s="1068"/>
      <c r="K159" s="1303"/>
      <c r="L159" s="1303"/>
      <c r="M159" s="1303"/>
      <c r="N159" s="1090"/>
      <c r="O159" s="1068"/>
      <c r="P159" s="1653"/>
      <c r="Q159" s="1233"/>
      <c r="R159" s="1125"/>
      <c r="S159" s="1068"/>
      <c r="T159" s="1068"/>
      <c r="U159" s="1068"/>
      <c r="V159" s="1068"/>
      <c r="W159" s="1068"/>
      <c r="X159" s="1068"/>
      <c r="Y159" s="1068"/>
      <c r="Z159" s="1068"/>
      <c r="AA159" s="1068"/>
      <c r="AB159" s="1068"/>
      <c r="AC159" s="1103"/>
      <c r="AD159" s="1103"/>
      <c r="AE159" s="1068"/>
      <c r="AF159" s="1068"/>
      <c r="AG159" s="1068"/>
      <c r="AH159" s="1068"/>
      <c r="AI159" s="1068"/>
      <c r="AJ159" s="1430"/>
      <c r="AK159" s="1068"/>
      <c r="AL159" s="1067" t="s">
        <v>1538</v>
      </c>
      <c r="AM159" s="1067" t="s">
        <v>1539</v>
      </c>
      <c r="AN159" s="1067">
        <v>1</v>
      </c>
      <c r="AO159" s="1067">
        <v>0</v>
      </c>
      <c r="AP159" s="1067">
        <v>0</v>
      </c>
      <c r="AQ159" s="1067">
        <v>0</v>
      </c>
      <c r="AR159" s="1067">
        <v>0</v>
      </c>
      <c r="AS159" s="1102">
        <f>(AO159+AP159+AQ159+AR159)/AN159</f>
        <v>0</v>
      </c>
      <c r="AT159" s="791"/>
      <c r="AU159" s="791"/>
      <c r="AV159" s="1060"/>
      <c r="AW159" s="1067" t="s">
        <v>1540</v>
      </c>
      <c r="AX159" s="1070">
        <v>44958</v>
      </c>
      <c r="AY159" s="1070">
        <v>45261</v>
      </c>
      <c r="AZ159" s="1429">
        <f>+AY159-AX159</f>
        <v>303</v>
      </c>
      <c r="BA159" s="1067">
        <v>1043926</v>
      </c>
      <c r="BB159" s="1067">
        <v>1043926</v>
      </c>
      <c r="BC159" s="1068"/>
      <c r="BD159" s="1068"/>
      <c r="BE159" s="1068"/>
      <c r="BF159" s="1068"/>
      <c r="BG159" s="1068"/>
      <c r="BH159" s="1068"/>
      <c r="BI159" s="1068"/>
      <c r="BJ159" s="1069"/>
      <c r="BK159" s="1069"/>
      <c r="BL159" s="1069"/>
      <c r="BM159" s="1069"/>
      <c r="BN159" s="1072"/>
      <c r="BO159" s="791"/>
      <c r="BP159" s="791"/>
      <c r="BQ159" s="794"/>
      <c r="BR159" s="128"/>
      <c r="BS159" s="1067" t="s">
        <v>1140</v>
      </c>
      <c r="BT159" s="78" t="s">
        <v>1141</v>
      </c>
      <c r="BU159" s="904" t="s">
        <v>1541</v>
      </c>
      <c r="BV159" s="1611" t="s">
        <v>1535</v>
      </c>
      <c r="BW159" s="904" t="s">
        <v>1536</v>
      </c>
      <c r="BX159" s="862" t="s">
        <v>1537</v>
      </c>
    </row>
    <row r="160" spans="1:76" s="11" customFormat="1" ht="116.25" customHeight="1">
      <c r="A160" s="1068"/>
      <c r="B160" s="1068"/>
      <c r="C160" s="1068"/>
      <c r="D160" s="1068"/>
      <c r="E160" s="1068"/>
      <c r="F160" s="1068"/>
      <c r="G160" s="1068"/>
      <c r="H160" s="1068"/>
      <c r="I160" s="1068"/>
      <c r="J160" s="1068"/>
      <c r="K160" s="1303"/>
      <c r="L160" s="1303"/>
      <c r="M160" s="1303"/>
      <c r="N160" s="1090"/>
      <c r="O160" s="1068"/>
      <c r="P160" s="1653"/>
      <c r="Q160" s="1233"/>
      <c r="R160" s="1125"/>
      <c r="S160" s="1068"/>
      <c r="T160" s="1068"/>
      <c r="U160" s="1068"/>
      <c r="V160" s="1068"/>
      <c r="W160" s="1068"/>
      <c r="X160" s="1068"/>
      <c r="Y160" s="1068"/>
      <c r="Z160" s="1068"/>
      <c r="AA160" s="1068"/>
      <c r="AB160" s="1068"/>
      <c r="AC160" s="1103"/>
      <c r="AD160" s="1103"/>
      <c r="AE160" s="1068"/>
      <c r="AF160" s="1068"/>
      <c r="AG160" s="1068"/>
      <c r="AH160" s="1068"/>
      <c r="AI160" s="1068"/>
      <c r="AJ160" s="1430"/>
      <c r="AK160" s="1068"/>
      <c r="AL160" s="1068"/>
      <c r="AM160" s="1068"/>
      <c r="AN160" s="1068"/>
      <c r="AO160" s="1068"/>
      <c r="AP160" s="1068"/>
      <c r="AQ160" s="1068"/>
      <c r="AR160" s="1068"/>
      <c r="AS160" s="1103"/>
      <c r="AT160" s="791"/>
      <c r="AU160" s="791"/>
      <c r="AV160" s="1060"/>
      <c r="AW160" s="1068"/>
      <c r="AX160" s="1071"/>
      <c r="AY160" s="1071"/>
      <c r="AZ160" s="1430"/>
      <c r="BA160" s="1068"/>
      <c r="BB160" s="1068"/>
      <c r="BC160" s="1068"/>
      <c r="BD160" s="1068"/>
      <c r="BE160" s="1068"/>
      <c r="BF160" s="1068"/>
      <c r="BG160" s="1068"/>
      <c r="BH160" s="1068"/>
      <c r="BI160" s="1068"/>
      <c r="BJ160" s="1067" t="s">
        <v>177</v>
      </c>
      <c r="BK160" s="1067" t="s">
        <v>1542</v>
      </c>
      <c r="BL160" s="1067" t="s">
        <v>1121</v>
      </c>
      <c r="BM160" s="1067" t="s">
        <v>1117</v>
      </c>
      <c r="BN160" s="1070">
        <v>45017</v>
      </c>
      <c r="BO160" s="791"/>
      <c r="BP160" s="791"/>
      <c r="BQ160" s="794"/>
      <c r="BR160" s="129"/>
      <c r="BS160" s="1069"/>
      <c r="BT160" s="78" t="s">
        <v>1146</v>
      </c>
      <c r="BU160" s="1146"/>
      <c r="BV160" s="1614"/>
      <c r="BW160" s="1146"/>
      <c r="BX160" s="1145"/>
    </row>
    <row r="161" spans="1:76" s="11" customFormat="1" ht="116.25" customHeight="1">
      <c r="A161" s="1068"/>
      <c r="B161" s="1068"/>
      <c r="C161" s="1068"/>
      <c r="D161" s="1068"/>
      <c r="E161" s="1068"/>
      <c r="F161" s="1068"/>
      <c r="G161" s="1068"/>
      <c r="H161" s="1068"/>
      <c r="I161" s="1068"/>
      <c r="J161" s="1068"/>
      <c r="K161" s="1303"/>
      <c r="L161" s="1303"/>
      <c r="M161" s="1303"/>
      <c r="N161" s="1090"/>
      <c r="O161" s="1068"/>
      <c r="P161" s="1653"/>
      <c r="Q161" s="1233"/>
      <c r="R161" s="1125"/>
      <c r="S161" s="1068"/>
      <c r="T161" s="1068"/>
      <c r="U161" s="1068"/>
      <c r="V161" s="1068"/>
      <c r="W161" s="1068"/>
      <c r="X161" s="1068"/>
      <c r="Y161" s="1068"/>
      <c r="Z161" s="1068"/>
      <c r="AA161" s="1068"/>
      <c r="AB161" s="1068"/>
      <c r="AC161" s="1103"/>
      <c r="AD161" s="1103"/>
      <c r="AE161" s="1068"/>
      <c r="AF161" s="1068"/>
      <c r="AG161" s="1068"/>
      <c r="AH161" s="1068"/>
      <c r="AI161" s="1068"/>
      <c r="AJ161" s="1430"/>
      <c r="AK161" s="1068"/>
      <c r="AL161" s="1068"/>
      <c r="AM161" s="1068"/>
      <c r="AN161" s="1068"/>
      <c r="AO161" s="1068"/>
      <c r="AP161" s="1068"/>
      <c r="AQ161" s="1068"/>
      <c r="AR161" s="1068"/>
      <c r="AS161" s="1103"/>
      <c r="AT161" s="791"/>
      <c r="AU161" s="791"/>
      <c r="AV161" s="1060"/>
      <c r="AW161" s="1068"/>
      <c r="AX161" s="1071"/>
      <c r="AY161" s="1071"/>
      <c r="AZ161" s="1430"/>
      <c r="BA161" s="1068"/>
      <c r="BB161" s="1068"/>
      <c r="BC161" s="1068"/>
      <c r="BD161" s="1068"/>
      <c r="BE161" s="1068"/>
      <c r="BF161" s="1068"/>
      <c r="BG161" s="1068"/>
      <c r="BH161" s="1068"/>
      <c r="BI161" s="1068"/>
      <c r="BJ161" s="1068"/>
      <c r="BK161" s="1068"/>
      <c r="BL161" s="1068"/>
      <c r="BM161" s="1068"/>
      <c r="BN161" s="1071"/>
      <c r="BO161" s="791"/>
      <c r="BP161" s="791"/>
      <c r="BQ161" s="794"/>
      <c r="BR161" s="129"/>
      <c r="BS161" s="1067" t="s">
        <v>1150</v>
      </c>
      <c r="BT161" s="78" t="s">
        <v>1151</v>
      </c>
      <c r="BU161" s="1146"/>
      <c r="BV161" s="1614"/>
      <c r="BW161" s="1146"/>
      <c r="BX161" s="1145"/>
    </row>
    <row r="162" spans="1:76" s="11" customFormat="1" ht="116.25" customHeight="1">
      <c r="A162" s="1068"/>
      <c r="B162" s="1068"/>
      <c r="C162" s="1068"/>
      <c r="D162" s="1068"/>
      <c r="E162" s="1068"/>
      <c r="F162" s="1068"/>
      <c r="G162" s="1068"/>
      <c r="H162" s="1068"/>
      <c r="I162" s="1068"/>
      <c r="J162" s="1068"/>
      <c r="K162" s="1303"/>
      <c r="L162" s="1303"/>
      <c r="M162" s="1303"/>
      <c r="N162" s="1090"/>
      <c r="O162" s="1068"/>
      <c r="P162" s="1653"/>
      <c r="Q162" s="1233"/>
      <c r="R162" s="1125"/>
      <c r="S162" s="1068"/>
      <c r="T162" s="1068"/>
      <c r="U162" s="1068"/>
      <c r="V162" s="1068"/>
      <c r="W162" s="1068"/>
      <c r="X162" s="1068"/>
      <c r="Y162" s="1068"/>
      <c r="Z162" s="1068"/>
      <c r="AA162" s="1068"/>
      <c r="AB162" s="1068"/>
      <c r="AC162" s="1103"/>
      <c r="AD162" s="1103"/>
      <c r="AE162" s="1068"/>
      <c r="AF162" s="1068"/>
      <c r="AG162" s="1068"/>
      <c r="AH162" s="1068"/>
      <c r="AI162" s="1068"/>
      <c r="AJ162" s="1430"/>
      <c r="AK162" s="1068"/>
      <c r="AL162" s="1069"/>
      <c r="AM162" s="1069"/>
      <c r="AN162" s="1069"/>
      <c r="AO162" s="1069"/>
      <c r="AP162" s="1069"/>
      <c r="AQ162" s="1069"/>
      <c r="AR162" s="1069"/>
      <c r="AS162" s="1104"/>
      <c r="AT162" s="791"/>
      <c r="AU162" s="791"/>
      <c r="AV162" s="1060"/>
      <c r="AW162" s="1069"/>
      <c r="AX162" s="1072"/>
      <c r="AY162" s="1072"/>
      <c r="AZ162" s="1431"/>
      <c r="BA162" s="1069"/>
      <c r="BB162" s="1069"/>
      <c r="BC162" s="1068"/>
      <c r="BD162" s="1068"/>
      <c r="BE162" s="1068"/>
      <c r="BF162" s="1068"/>
      <c r="BG162" s="1068"/>
      <c r="BH162" s="1068"/>
      <c r="BI162" s="1068"/>
      <c r="BJ162" s="1068"/>
      <c r="BK162" s="1068"/>
      <c r="BL162" s="1068"/>
      <c r="BM162" s="1068"/>
      <c r="BN162" s="1071"/>
      <c r="BO162" s="791"/>
      <c r="BP162" s="791"/>
      <c r="BQ162" s="794"/>
      <c r="BR162" s="130"/>
      <c r="BS162" s="1069"/>
      <c r="BT162" s="78" t="s">
        <v>1159</v>
      </c>
      <c r="BU162" s="905"/>
      <c r="BV162" s="1612"/>
      <c r="BW162" s="905"/>
      <c r="BX162" s="863"/>
    </row>
    <row r="163" spans="1:76" s="11" customFormat="1" ht="116.25" customHeight="1">
      <c r="A163" s="1068"/>
      <c r="B163" s="1068"/>
      <c r="C163" s="1068"/>
      <c r="D163" s="1068"/>
      <c r="E163" s="1068"/>
      <c r="F163" s="1068"/>
      <c r="G163" s="1068"/>
      <c r="H163" s="1068"/>
      <c r="I163" s="1068"/>
      <c r="J163" s="1068"/>
      <c r="K163" s="1303"/>
      <c r="L163" s="1303"/>
      <c r="M163" s="1303"/>
      <c r="N163" s="1090"/>
      <c r="O163" s="1068"/>
      <c r="P163" s="1653"/>
      <c r="Q163" s="1233"/>
      <c r="R163" s="1125"/>
      <c r="S163" s="1068"/>
      <c r="T163" s="1068"/>
      <c r="U163" s="1068"/>
      <c r="V163" s="1068"/>
      <c r="W163" s="1068"/>
      <c r="X163" s="1068"/>
      <c r="Y163" s="1068"/>
      <c r="Z163" s="1068"/>
      <c r="AA163" s="1068"/>
      <c r="AB163" s="1068"/>
      <c r="AC163" s="1103"/>
      <c r="AD163" s="1103"/>
      <c r="AE163" s="1068"/>
      <c r="AF163" s="1068"/>
      <c r="AG163" s="1068"/>
      <c r="AH163" s="1068"/>
      <c r="AI163" s="1068"/>
      <c r="AJ163" s="1430"/>
      <c r="AK163" s="1068"/>
      <c r="AL163" s="1067" t="s">
        <v>1543</v>
      </c>
      <c r="AM163" s="1067" t="s">
        <v>1522</v>
      </c>
      <c r="AN163" s="1067">
        <v>1</v>
      </c>
      <c r="AO163" s="1067">
        <v>0</v>
      </c>
      <c r="AP163" s="1067">
        <v>0</v>
      </c>
      <c r="AQ163" s="1067">
        <v>0</v>
      </c>
      <c r="AR163" s="1067">
        <v>0</v>
      </c>
      <c r="AS163" s="1102">
        <f>(AO163+AP163+AQ163+AR163)/AN163</f>
        <v>0</v>
      </c>
      <c r="AT163" s="791"/>
      <c r="AU163" s="791"/>
      <c r="AV163" s="1060"/>
      <c r="AW163" s="1067" t="s">
        <v>1544</v>
      </c>
      <c r="AX163" s="1070">
        <v>44958</v>
      </c>
      <c r="AY163" s="1070">
        <v>45261</v>
      </c>
      <c r="AZ163" s="1429">
        <f>+AY163-AX163</f>
        <v>303</v>
      </c>
      <c r="BA163" s="1067">
        <v>1043926</v>
      </c>
      <c r="BB163" s="1067">
        <v>1043926</v>
      </c>
      <c r="BC163" s="1068"/>
      <c r="BD163" s="1068"/>
      <c r="BE163" s="1068"/>
      <c r="BF163" s="1068"/>
      <c r="BG163" s="1068"/>
      <c r="BH163" s="1068"/>
      <c r="BI163" s="1068"/>
      <c r="BJ163" s="1069"/>
      <c r="BK163" s="1069"/>
      <c r="BL163" s="1069"/>
      <c r="BM163" s="1069"/>
      <c r="BN163" s="1072"/>
      <c r="BO163" s="791"/>
      <c r="BP163" s="791"/>
      <c r="BQ163" s="794"/>
      <c r="BR163" s="127"/>
      <c r="BS163" s="1067" t="s">
        <v>1545</v>
      </c>
      <c r="BT163" s="78" t="s">
        <v>1163</v>
      </c>
      <c r="BU163" s="904" t="s">
        <v>1546</v>
      </c>
      <c r="BV163" s="1611" t="s">
        <v>1535</v>
      </c>
      <c r="BW163" s="904" t="s">
        <v>1536</v>
      </c>
      <c r="BX163" s="862" t="s">
        <v>1537</v>
      </c>
    </row>
    <row r="164" spans="1:76" s="11" customFormat="1" ht="116.25" customHeight="1">
      <c r="A164" s="1068"/>
      <c r="B164" s="1068"/>
      <c r="C164" s="1068"/>
      <c r="D164" s="1068"/>
      <c r="E164" s="1068"/>
      <c r="F164" s="1068"/>
      <c r="G164" s="1068"/>
      <c r="H164" s="1068"/>
      <c r="I164" s="1068"/>
      <c r="J164" s="1068"/>
      <c r="K164" s="1303"/>
      <c r="L164" s="1303"/>
      <c r="M164" s="1303"/>
      <c r="N164" s="1090"/>
      <c r="O164" s="1068"/>
      <c r="P164" s="1653"/>
      <c r="Q164" s="1233"/>
      <c r="R164" s="1125"/>
      <c r="S164" s="1068"/>
      <c r="T164" s="1068"/>
      <c r="U164" s="1068"/>
      <c r="V164" s="1068"/>
      <c r="W164" s="1068"/>
      <c r="X164" s="1068"/>
      <c r="Y164" s="1068"/>
      <c r="Z164" s="1068"/>
      <c r="AA164" s="1068"/>
      <c r="AB164" s="1068"/>
      <c r="AC164" s="1103"/>
      <c r="AD164" s="1103"/>
      <c r="AE164" s="1068"/>
      <c r="AF164" s="1068"/>
      <c r="AG164" s="1068"/>
      <c r="AH164" s="1068"/>
      <c r="AI164" s="1068"/>
      <c r="AJ164" s="1430"/>
      <c r="AK164" s="1068"/>
      <c r="AL164" s="1068"/>
      <c r="AM164" s="1068"/>
      <c r="AN164" s="1068"/>
      <c r="AO164" s="1068"/>
      <c r="AP164" s="1068"/>
      <c r="AQ164" s="1068"/>
      <c r="AR164" s="1068"/>
      <c r="AS164" s="1103"/>
      <c r="AT164" s="791"/>
      <c r="AU164" s="791"/>
      <c r="AV164" s="1060"/>
      <c r="AW164" s="1068"/>
      <c r="AX164" s="1071"/>
      <c r="AY164" s="1071"/>
      <c r="AZ164" s="1430"/>
      <c r="BA164" s="1068"/>
      <c r="BB164" s="1068"/>
      <c r="BC164" s="1068"/>
      <c r="BD164" s="1068"/>
      <c r="BE164" s="1068"/>
      <c r="BF164" s="1068"/>
      <c r="BG164" s="1068"/>
      <c r="BH164" s="1068"/>
      <c r="BI164" s="1068"/>
      <c r="BJ164" s="1067" t="s">
        <v>177</v>
      </c>
      <c r="BK164" s="1067" t="s">
        <v>1547</v>
      </c>
      <c r="BL164" s="1067" t="s">
        <v>1121</v>
      </c>
      <c r="BM164" s="1067" t="s">
        <v>1117</v>
      </c>
      <c r="BN164" s="1070">
        <v>45017</v>
      </c>
      <c r="BO164" s="791"/>
      <c r="BP164" s="791"/>
      <c r="BQ164" s="794"/>
      <c r="BR164" s="129"/>
      <c r="BS164" s="1069"/>
      <c r="BT164" s="78" t="s">
        <v>1548</v>
      </c>
      <c r="BU164" s="1146"/>
      <c r="BV164" s="1614"/>
      <c r="BW164" s="1146"/>
      <c r="BX164" s="1145"/>
    </row>
    <row r="165" spans="1:76" s="11" customFormat="1" ht="116.25" customHeight="1">
      <c r="A165" s="1068"/>
      <c r="B165" s="1068"/>
      <c r="C165" s="1068"/>
      <c r="D165" s="1068"/>
      <c r="E165" s="1068"/>
      <c r="F165" s="1068"/>
      <c r="G165" s="1068"/>
      <c r="H165" s="1068"/>
      <c r="I165" s="1068"/>
      <c r="J165" s="1068"/>
      <c r="K165" s="1303"/>
      <c r="L165" s="1303"/>
      <c r="M165" s="1303"/>
      <c r="N165" s="1090"/>
      <c r="O165" s="1068"/>
      <c r="P165" s="1653"/>
      <c r="Q165" s="1233"/>
      <c r="R165" s="1125"/>
      <c r="S165" s="1068"/>
      <c r="T165" s="1068"/>
      <c r="U165" s="1068"/>
      <c r="V165" s="1068"/>
      <c r="W165" s="1068"/>
      <c r="X165" s="1068"/>
      <c r="Y165" s="1068"/>
      <c r="Z165" s="1068"/>
      <c r="AA165" s="1068"/>
      <c r="AB165" s="1068"/>
      <c r="AC165" s="1103"/>
      <c r="AD165" s="1103"/>
      <c r="AE165" s="1068"/>
      <c r="AF165" s="1068"/>
      <c r="AG165" s="1068"/>
      <c r="AH165" s="1068"/>
      <c r="AI165" s="1068"/>
      <c r="AJ165" s="1430"/>
      <c r="AK165" s="1068"/>
      <c r="AL165" s="1068"/>
      <c r="AM165" s="1068"/>
      <c r="AN165" s="1068"/>
      <c r="AO165" s="1068"/>
      <c r="AP165" s="1068"/>
      <c r="AQ165" s="1068"/>
      <c r="AR165" s="1068"/>
      <c r="AS165" s="1103"/>
      <c r="AT165" s="791"/>
      <c r="AU165" s="791"/>
      <c r="AV165" s="1060"/>
      <c r="AW165" s="1068"/>
      <c r="AX165" s="1071"/>
      <c r="AY165" s="1071"/>
      <c r="AZ165" s="1430"/>
      <c r="BA165" s="1068"/>
      <c r="BB165" s="1068"/>
      <c r="BC165" s="1068"/>
      <c r="BD165" s="1068"/>
      <c r="BE165" s="1068"/>
      <c r="BF165" s="1068"/>
      <c r="BG165" s="1068"/>
      <c r="BH165" s="1068"/>
      <c r="BI165" s="1068"/>
      <c r="BJ165" s="1068"/>
      <c r="BK165" s="1068"/>
      <c r="BL165" s="1068"/>
      <c r="BM165" s="1068"/>
      <c r="BN165" s="1071"/>
      <c r="BO165" s="791"/>
      <c r="BP165" s="791"/>
      <c r="BQ165" s="794"/>
      <c r="BR165" s="129"/>
      <c r="BS165" s="1067" t="s">
        <v>1173</v>
      </c>
      <c r="BT165" s="78" t="s">
        <v>1174</v>
      </c>
      <c r="BU165" s="1146"/>
      <c r="BV165" s="1614"/>
      <c r="BW165" s="1146"/>
      <c r="BX165" s="1145"/>
    </row>
    <row r="166" spans="1:76" s="11" customFormat="1" ht="116.25" customHeight="1">
      <c r="A166" s="1069"/>
      <c r="B166" s="1069"/>
      <c r="C166" s="1069"/>
      <c r="D166" s="1069"/>
      <c r="E166" s="1069"/>
      <c r="F166" s="1069"/>
      <c r="G166" s="1069"/>
      <c r="H166" s="1069"/>
      <c r="I166" s="1069"/>
      <c r="J166" s="1069"/>
      <c r="K166" s="1304"/>
      <c r="L166" s="1304"/>
      <c r="M166" s="1304"/>
      <c r="N166" s="1091"/>
      <c r="O166" s="1069"/>
      <c r="P166" s="1654"/>
      <c r="Q166" s="1234"/>
      <c r="R166" s="1126"/>
      <c r="S166" s="1069"/>
      <c r="T166" s="1069"/>
      <c r="U166" s="1069"/>
      <c r="V166" s="1589"/>
      <c r="W166" s="1069"/>
      <c r="X166" s="1069"/>
      <c r="Y166" s="1069"/>
      <c r="Z166" s="1069"/>
      <c r="AA166" s="1069"/>
      <c r="AB166" s="1069"/>
      <c r="AC166" s="1104"/>
      <c r="AD166" s="1104"/>
      <c r="AE166" s="1069"/>
      <c r="AF166" s="1069"/>
      <c r="AG166" s="1069"/>
      <c r="AH166" s="1069"/>
      <c r="AI166" s="1069"/>
      <c r="AJ166" s="1431"/>
      <c r="AK166" s="1069"/>
      <c r="AL166" s="1069"/>
      <c r="AM166" s="1069"/>
      <c r="AN166" s="1069"/>
      <c r="AO166" s="1069"/>
      <c r="AP166" s="1069"/>
      <c r="AQ166" s="1069"/>
      <c r="AR166" s="1069"/>
      <c r="AS166" s="1104"/>
      <c r="AT166" s="792"/>
      <c r="AU166" s="792"/>
      <c r="AV166" s="1061"/>
      <c r="AW166" s="1069"/>
      <c r="AX166" s="1072"/>
      <c r="AY166" s="1072"/>
      <c r="AZ166" s="1431"/>
      <c r="BA166" s="1069"/>
      <c r="BB166" s="1069"/>
      <c r="BC166" s="1069"/>
      <c r="BD166" s="1069"/>
      <c r="BE166" s="1069"/>
      <c r="BF166" s="1069"/>
      <c r="BG166" s="1069"/>
      <c r="BH166" s="1069"/>
      <c r="BI166" s="1069"/>
      <c r="BJ166" s="1069"/>
      <c r="BK166" s="1069"/>
      <c r="BL166" s="1069"/>
      <c r="BM166" s="1069"/>
      <c r="BN166" s="1072"/>
      <c r="BO166" s="1052"/>
      <c r="BP166" s="1052"/>
      <c r="BQ166" s="1062"/>
      <c r="BR166" s="130"/>
      <c r="BS166" s="1069"/>
      <c r="BT166" s="78" t="s">
        <v>1176</v>
      </c>
      <c r="BU166" s="905"/>
      <c r="BV166" s="1612"/>
      <c r="BW166" s="905"/>
      <c r="BX166" s="863"/>
    </row>
    <row r="167" spans="1:76" s="11" customFormat="1" ht="66" customHeight="1">
      <c r="A167" s="458"/>
      <c r="B167" s="658"/>
      <c r="C167" s="658"/>
      <c r="D167" s="658"/>
      <c r="E167" s="658"/>
      <c r="F167" s="658"/>
      <c r="G167" s="658"/>
      <c r="H167" s="658"/>
      <c r="I167" s="658"/>
      <c r="J167" s="658"/>
      <c r="K167" s="659"/>
      <c r="L167" s="659"/>
      <c r="M167" s="659"/>
      <c r="N167" s="1084" t="s">
        <v>1549</v>
      </c>
      <c r="O167" s="1084"/>
      <c r="P167" s="1084"/>
      <c r="Q167" s="1084"/>
      <c r="R167" s="1084"/>
      <c r="S167" s="1084"/>
      <c r="T167" s="1084"/>
      <c r="U167" s="1084"/>
      <c r="V167" s="1084"/>
      <c r="W167" s="1084"/>
      <c r="X167" s="1084"/>
      <c r="Y167" s="1084"/>
      <c r="Z167" s="1084"/>
      <c r="AA167" s="1084"/>
      <c r="AB167" s="1085"/>
      <c r="AC167" s="605">
        <f>AVERAGE(AC146:AC166)</f>
        <v>0.08</v>
      </c>
      <c r="AD167" s="605">
        <f>AVERAGE(AD146:AD166)</f>
        <v>0.28999999999999998</v>
      </c>
      <c r="AE167" s="127"/>
      <c r="AF167" s="127"/>
      <c r="AG167" s="127"/>
      <c r="AH167" s="127"/>
      <c r="AI167" s="1054" t="s">
        <v>1550</v>
      </c>
      <c r="AJ167" s="1055"/>
      <c r="AK167" s="1055"/>
      <c r="AL167" s="1055"/>
      <c r="AM167" s="1055"/>
      <c r="AN167" s="1055"/>
      <c r="AO167" s="1055"/>
      <c r="AP167" s="1055"/>
      <c r="AQ167" s="1055"/>
      <c r="AR167" s="1055"/>
      <c r="AS167" s="685">
        <f>AVERAGE(AS155:AS166)</f>
        <v>0</v>
      </c>
      <c r="AT167" s="658"/>
      <c r="AU167" s="658"/>
      <c r="AV167" s="658"/>
      <c r="AW167" s="458"/>
      <c r="AX167" s="502"/>
      <c r="AY167" s="502"/>
      <c r="AZ167" s="521"/>
      <c r="BA167" s="127"/>
      <c r="BB167" s="127"/>
      <c r="BC167" s="658"/>
      <c r="BD167" s="658"/>
      <c r="BE167" s="127"/>
      <c r="BF167" s="127"/>
      <c r="BG167" s="127"/>
      <c r="BH167" s="127"/>
      <c r="BI167" s="127"/>
      <c r="BJ167" s="458"/>
      <c r="BK167" s="458"/>
      <c r="BL167" s="458"/>
      <c r="BM167" s="458"/>
      <c r="BN167" s="502"/>
      <c r="BO167" s="502"/>
      <c r="BP167" s="502"/>
      <c r="BQ167" s="502"/>
      <c r="BR167" s="130"/>
      <c r="BS167" s="458"/>
      <c r="BT167" s="78"/>
      <c r="BU167" s="237"/>
      <c r="BV167" s="242"/>
      <c r="BW167" s="229"/>
      <c r="BX167" s="229"/>
    </row>
    <row r="168" spans="1:76" s="11" customFormat="1" ht="116.25" customHeight="1">
      <c r="A168" s="235"/>
      <c r="B168" s="258" t="s">
        <v>1551</v>
      </c>
      <c r="C168" s="259" t="s">
        <v>1552</v>
      </c>
      <c r="D168" s="259" t="s">
        <v>1553</v>
      </c>
      <c r="E168" s="259" t="s">
        <v>307</v>
      </c>
      <c r="F168" s="259" t="s">
        <v>1554</v>
      </c>
      <c r="G168" s="259" t="s">
        <v>303</v>
      </c>
      <c r="H168" s="260" t="s">
        <v>558</v>
      </c>
      <c r="I168" s="261" t="s">
        <v>1209</v>
      </c>
      <c r="J168" s="383">
        <v>9.3299999999999994E-2</v>
      </c>
      <c r="K168" s="383">
        <v>0.22</v>
      </c>
      <c r="L168" s="383">
        <v>0</v>
      </c>
      <c r="M168" s="383">
        <v>0.6</v>
      </c>
      <c r="N168" s="259" t="s">
        <v>1555</v>
      </c>
      <c r="O168" s="259" t="s">
        <v>1556</v>
      </c>
      <c r="P168" s="259" t="s">
        <v>306</v>
      </c>
      <c r="Q168" s="259">
        <v>0</v>
      </c>
      <c r="R168" s="719" t="s">
        <v>1557</v>
      </c>
      <c r="S168" s="234"/>
      <c r="T168" s="234" t="s">
        <v>829</v>
      </c>
      <c r="U168" s="234"/>
      <c r="V168" s="262">
        <v>65</v>
      </c>
      <c r="W168" s="263">
        <v>0</v>
      </c>
      <c r="X168" s="264">
        <v>64</v>
      </c>
      <c r="Y168" s="265">
        <v>0</v>
      </c>
      <c r="Z168" s="265">
        <v>0</v>
      </c>
      <c r="AA168" s="265">
        <v>0</v>
      </c>
      <c r="AB168" s="265">
        <v>0</v>
      </c>
      <c r="AC168" s="701">
        <v>0</v>
      </c>
      <c r="AD168" s="701">
        <f>(X168+Y168+Z168+AA168+AB168)/V168</f>
        <v>0.98461538461538467</v>
      </c>
      <c r="AE168" s="234"/>
      <c r="AF168" s="234"/>
      <c r="AG168" s="234"/>
      <c r="AH168" s="234"/>
      <c r="AI168" s="266" t="s">
        <v>1558</v>
      </c>
      <c r="AJ168" s="262" t="s">
        <v>307</v>
      </c>
      <c r="AK168" s="267" t="s">
        <v>1557</v>
      </c>
      <c r="AL168" s="262" t="s">
        <v>1557</v>
      </c>
      <c r="AM168" s="267" t="s">
        <v>1559</v>
      </c>
      <c r="AN168" s="262">
        <v>1</v>
      </c>
      <c r="AO168" s="262">
        <v>0</v>
      </c>
      <c r="AP168" s="262">
        <v>1</v>
      </c>
      <c r="AQ168" s="262">
        <v>0</v>
      </c>
      <c r="AR168" s="262">
        <v>0</v>
      </c>
      <c r="AS168" s="615">
        <f>(AO168+AP168+AQ168+AR168)/AN168</f>
        <v>1</v>
      </c>
      <c r="AT168" s="665"/>
      <c r="AU168" s="665"/>
      <c r="AV168" s="665"/>
      <c r="AW168" s="235"/>
      <c r="AX168" s="255">
        <v>44958</v>
      </c>
      <c r="AY168" s="255">
        <v>45261</v>
      </c>
      <c r="AZ168" s="254">
        <f>+AY168-AX168</f>
        <v>303</v>
      </c>
      <c r="BA168" s="234">
        <v>1043926</v>
      </c>
      <c r="BB168" s="234">
        <v>1043926</v>
      </c>
      <c r="BC168" s="264" t="s">
        <v>1560</v>
      </c>
      <c r="BD168" s="262" t="s">
        <v>1561</v>
      </c>
      <c r="BE168" s="234"/>
      <c r="BF168" s="234"/>
      <c r="BG168" s="234"/>
      <c r="BH168" s="234"/>
      <c r="BI168" s="234"/>
      <c r="BJ168" s="235"/>
      <c r="BK168" s="235"/>
      <c r="BL168" s="235"/>
      <c r="BM168" s="235"/>
      <c r="BN168" s="255"/>
      <c r="BO168" s="255"/>
      <c r="BP168" s="255"/>
      <c r="BQ168" s="255"/>
      <c r="BR168" s="256"/>
      <c r="BS168" s="235"/>
      <c r="BT168" s="72"/>
      <c r="BU168" s="237"/>
      <c r="BV168" s="257" t="s">
        <v>1562</v>
      </c>
      <c r="BW168" s="229" t="s">
        <v>718</v>
      </c>
      <c r="BX168" s="229" t="s">
        <v>718</v>
      </c>
    </row>
    <row r="169" spans="1:76" s="11" customFormat="1" ht="43.5" customHeight="1">
      <c r="A169" s="235"/>
      <c r="B169" s="660"/>
      <c r="C169" s="661"/>
      <c r="D169" s="661"/>
      <c r="E169" s="661"/>
      <c r="F169" s="661"/>
      <c r="G169" s="661"/>
      <c r="H169" s="662"/>
      <c r="I169" s="663"/>
      <c r="J169" s="664"/>
      <c r="K169" s="664"/>
      <c r="L169" s="664"/>
      <c r="M169" s="664"/>
      <c r="N169" s="1092" t="s">
        <v>1563</v>
      </c>
      <c r="O169" s="1093"/>
      <c r="P169" s="1093"/>
      <c r="Q169" s="1093"/>
      <c r="R169" s="1093"/>
      <c r="S169" s="1093"/>
      <c r="T169" s="1093"/>
      <c r="U169" s="1093"/>
      <c r="V169" s="1093"/>
      <c r="W169" s="1093"/>
      <c r="X169" s="1093"/>
      <c r="Y169" s="1093"/>
      <c r="Z169" s="1093"/>
      <c r="AA169" s="1093"/>
      <c r="AB169" s="1094"/>
      <c r="AC169" s="602">
        <f>AC168</f>
        <v>0</v>
      </c>
      <c r="AD169" s="602">
        <f>AD168</f>
        <v>0.98461538461538467</v>
      </c>
      <c r="AE169" s="234"/>
      <c r="AF169" s="234"/>
      <c r="AG169" s="234"/>
      <c r="AH169" s="234"/>
      <c r="AI169" s="1056" t="s">
        <v>1564</v>
      </c>
      <c r="AJ169" s="1057"/>
      <c r="AK169" s="1057"/>
      <c r="AL169" s="1057"/>
      <c r="AM169" s="1057"/>
      <c r="AN169" s="1057"/>
      <c r="AO169" s="1057"/>
      <c r="AP169" s="1057"/>
      <c r="AQ169" s="1057"/>
      <c r="AR169" s="1057"/>
      <c r="AS169" s="686">
        <f>AS168</f>
        <v>1</v>
      </c>
      <c r="AT169" s="665"/>
      <c r="AU169" s="665"/>
      <c r="AV169" s="665"/>
      <c r="AW169" s="235"/>
      <c r="AX169" s="255"/>
      <c r="AY169" s="255"/>
      <c r="AZ169" s="254"/>
      <c r="BA169" s="234"/>
      <c r="BB169" s="234"/>
      <c r="BC169" s="665"/>
      <c r="BD169" s="665"/>
      <c r="BE169" s="234"/>
      <c r="BF169" s="234"/>
      <c r="BG169" s="234"/>
      <c r="BH169" s="234"/>
      <c r="BI169" s="234"/>
      <c r="BJ169" s="235"/>
      <c r="BK169" s="235"/>
      <c r="BL169" s="235"/>
      <c r="BM169" s="235"/>
      <c r="BN169" s="255"/>
      <c r="BO169" s="255"/>
      <c r="BP169" s="255"/>
      <c r="BQ169" s="255"/>
      <c r="BR169" s="256"/>
      <c r="BS169" s="235"/>
      <c r="BT169" s="72"/>
      <c r="BU169" s="237"/>
      <c r="BV169" s="456"/>
      <c r="BW169" s="237"/>
      <c r="BX169" s="237"/>
    </row>
    <row r="170" spans="1:76" ht="155.25" customHeight="1">
      <c r="A170" s="1435" t="s">
        <v>1565</v>
      </c>
      <c r="B170" s="1435" t="s">
        <v>1566</v>
      </c>
      <c r="C170" s="1435" t="s">
        <v>1567</v>
      </c>
      <c r="D170" s="1435" t="s">
        <v>1568</v>
      </c>
      <c r="E170" s="1439">
        <v>8.7999999999999995E-2</v>
      </c>
      <c r="F170" s="1435" t="s">
        <v>1569</v>
      </c>
      <c r="G170" s="1440">
        <v>0.13</v>
      </c>
      <c r="H170" s="1435" t="s">
        <v>558</v>
      </c>
      <c r="I170" s="1441">
        <v>0.13</v>
      </c>
      <c r="J170" s="1105" t="s">
        <v>1570</v>
      </c>
      <c r="K170" s="1105" t="s">
        <v>1571</v>
      </c>
      <c r="L170" s="1305">
        <v>0.12790000000000001</v>
      </c>
      <c r="M170" s="1305">
        <v>0.12759999999999999</v>
      </c>
      <c r="N170" s="1435" t="s">
        <v>1572</v>
      </c>
      <c r="O170" s="1442" t="s">
        <v>1573</v>
      </c>
      <c r="P170" s="1445" t="s">
        <v>306</v>
      </c>
      <c r="Q170" s="1426" t="s">
        <v>1574</v>
      </c>
      <c r="R170" s="1124" t="s">
        <v>1575</v>
      </c>
      <c r="S170" s="1426"/>
      <c r="T170" s="1426" t="s">
        <v>565</v>
      </c>
      <c r="U170" s="1426" t="s">
        <v>1576</v>
      </c>
      <c r="V170" s="1618">
        <v>1250</v>
      </c>
      <c r="W170" s="1426">
        <v>478</v>
      </c>
      <c r="X170" s="1615">
        <f>155+307+310</f>
        <v>772</v>
      </c>
      <c r="Y170" s="1615">
        <v>200</v>
      </c>
      <c r="Z170" s="1295">
        <v>170</v>
      </c>
      <c r="AA170" s="1295">
        <v>0</v>
      </c>
      <c r="AB170" s="1118">
        <v>-7</v>
      </c>
      <c r="AC170" s="1105">
        <f>(Y170+Z170+AA170+AB170)/W170</f>
        <v>0.7594142259414226</v>
      </c>
      <c r="AD170" s="1105">
        <f>(X170+Y170+Z170+AA170+AB170)/V170</f>
        <v>0.90800000000000003</v>
      </c>
      <c r="AE170" s="1426" t="s">
        <v>567</v>
      </c>
      <c r="AF170" s="1426" t="s">
        <v>1577</v>
      </c>
      <c r="AG170" s="1526" t="s">
        <v>832</v>
      </c>
      <c r="AH170" s="1442" t="s">
        <v>832</v>
      </c>
      <c r="AI170" s="1530" t="s">
        <v>1578</v>
      </c>
      <c r="AJ170" s="1529">
        <v>2021130010172</v>
      </c>
      <c r="AK170" s="1530" t="s">
        <v>1579</v>
      </c>
      <c r="AL170" s="159" t="s">
        <v>1580</v>
      </c>
      <c r="AM170" s="159" t="s">
        <v>1581</v>
      </c>
      <c r="AN170" s="101">
        <v>1</v>
      </c>
      <c r="AO170" s="101">
        <v>0</v>
      </c>
      <c r="AP170" s="101">
        <v>1</v>
      </c>
      <c r="AQ170" s="101">
        <v>0</v>
      </c>
      <c r="AR170" s="101">
        <v>0</v>
      </c>
      <c r="AS170" s="615">
        <f t="shared" ref="AS170:AS176" si="12">(AO170+AP170+AQ170+AR170)/AN170</f>
        <v>1</v>
      </c>
      <c r="AT170" s="1042">
        <v>2232500816</v>
      </c>
      <c r="AU170" s="1042">
        <v>2123983500</v>
      </c>
      <c r="AV170" s="1058">
        <f>AU170/AT170</f>
        <v>0.95139203747551959</v>
      </c>
      <c r="AW170" s="101" t="s">
        <v>1582</v>
      </c>
      <c r="AX170" s="169">
        <v>44958</v>
      </c>
      <c r="AY170" s="169">
        <v>45260</v>
      </c>
      <c r="AZ170" s="101">
        <f>11*30</f>
        <v>330</v>
      </c>
      <c r="BA170" s="1426">
        <v>478</v>
      </c>
      <c r="BB170" s="1426">
        <v>478</v>
      </c>
      <c r="BC170" s="1435" t="s">
        <v>1583</v>
      </c>
      <c r="BD170" s="1435" t="s">
        <v>1584</v>
      </c>
      <c r="BE170" s="1426" t="s">
        <v>314</v>
      </c>
      <c r="BF170" s="1432">
        <v>1000000000</v>
      </c>
      <c r="BG170" s="1423" t="s">
        <v>1585</v>
      </c>
      <c r="BH170" s="1423" t="s">
        <v>1586</v>
      </c>
      <c r="BI170" s="1426" t="s">
        <v>1587</v>
      </c>
      <c r="BJ170" s="159" t="s">
        <v>986</v>
      </c>
      <c r="BK170" s="159" t="s">
        <v>1588</v>
      </c>
      <c r="BL170" s="159" t="s">
        <v>1589</v>
      </c>
      <c r="BM170" s="159" t="s">
        <v>1585</v>
      </c>
      <c r="BN170" s="169">
        <v>44958</v>
      </c>
      <c r="BO170" s="1042">
        <v>2232500816</v>
      </c>
      <c r="BP170" s="1042">
        <v>2123983500</v>
      </c>
      <c r="BQ170" s="1058">
        <f>BP170/BO170</f>
        <v>0.95139203747551959</v>
      </c>
      <c r="BR170" s="159"/>
      <c r="BS170" s="159" t="s">
        <v>832</v>
      </c>
      <c r="BT170" s="159" t="s">
        <v>832</v>
      </c>
      <c r="BU170" s="904" t="s">
        <v>1590</v>
      </c>
      <c r="BV170" s="1611" t="s">
        <v>1591</v>
      </c>
      <c r="BW170" s="904" t="s">
        <v>1592</v>
      </c>
      <c r="BX170" s="862" t="s">
        <v>1593</v>
      </c>
    </row>
    <row r="171" spans="1:76" ht="75" customHeight="1">
      <c r="A171" s="1435"/>
      <c r="B171" s="1435"/>
      <c r="C171" s="1435"/>
      <c r="D171" s="1435"/>
      <c r="E171" s="1439"/>
      <c r="F171" s="1435"/>
      <c r="G171" s="1435"/>
      <c r="H171" s="1435"/>
      <c r="I171" s="1441"/>
      <c r="J171" s="1106"/>
      <c r="K171" s="1106"/>
      <c r="L171" s="1306"/>
      <c r="M171" s="1306"/>
      <c r="N171" s="1435"/>
      <c r="O171" s="1443"/>
      <c r="P171" s="1446"/>
      <c r="Q171" s="1427"/>
      <c r="R171" s="1125"/>
      <c r="S171" s="1427"/>
      <c r="T171" s="1427"/>
      <c r="U171" s="1427"/>
      <c r="V171" s="1427"/>
      <c r="W171" s="1427"/>
      <c r="X171" s="1616"/>
      <c r="Y171" s="1616"/>
      <c r="Z171" s="1295"/>
      <c r="AA171" s="1295"/>
      <c r="AB171" s="1119"/>
      <c r="AC171" s="1106"/>
      <c r="AD171" s="1106"/>
      <c r="AE171" s="1427"/>
      <c r="AF171" s="1427"/>
      <c r="AG171" s="1527"/>
      <c r="AH171" s="1443"/>
      <c r="AI171" s="1530"/>
      <c r="AJ171" s="1529"/>
      <c r="AK171" s="1530"/>
      <c r="AL171" s="159" t="s">
        <v>1594</v>
      </c>
      <c r="AM171" s="159" t="s">
        <v>1595</v>
      </c>
      <c r="AN171" s="101">
        <v>1</v>
      </c>
      <c r="AO171" s="101">
        <v>0</v>
      </c>
      <c r="AP171" s="101">
        <v>1</v>
      </c>
      <c r="AQ171" s="101">
        <v>0</v>
      </c>
      <c r="AR171" s="101">
        <v>0</v>
      </c>
      <c r="AS171" s="615">
        <f t="shared" si="12"/>
        <v>1</v>
      </c>
      <c r="AT171" s="1042"/>
      <c r="AU171" s="1042"/>
      <c r="AV171" s="1058"/>
      <c r="AW171" s="158">
        <v>1</v>
      </c>
      <c r="AX171" s="169">
        <v>44958</v>
      </c>
      <c r="AY171" s="169">
        <v>44985</v>
      </c>
      <c r="AZ171" s="101">
        <v>30</v>
      </c>
      <c r="BA171" s="1427"/>
      <c r="BB171" s="1427"/>
      <c r="BC171" s="1435"/>
      <c r="BD171" s="1435"/>
      <c r="BE171" s="1427"/>
      <c r="BF171" s="1433"/>
      <c r="BG171" s="1424"/>
      <c r="BH171" s="1424"/>
      <c r="BI171" s="1427"/>
      <c r="BJ171" s="159" t="s">
        <v>986</v>
      </c>
      <c r="BK171" s="159" t="s">
        <v>1596</v>
      </c>
      <c r="BL171" s="159" t="s">
        <v>1589</v>
      </c>
      <c r="BM171" s="159" t="s">
        <v>1585</v>
      </c>
      <c r="BN171" s="169">
        <v>44958</v>
      </c>
      <c r="BO171" s="1042"/>
      <c r="BP171" s="1042"/>
      <c r="BQ171" s="1058"/>
      <c r="BR171" s="159"/>
      <c r="BS171" s="159" t="s">
        <v>303</v>
      </c>
      <c r="BT171" s="159" t="s">
        <v>303</v>
      </c>
      <c r="BU171" s="1146"/>
      <c r="BV171" s="1614"/>
      <c r="BW171" s="1146"/>
      <c r="BX171" s="1145"/>
    </row>
    <row r="172" spans="1:76" ht="78.75" customHeight="1">
      <c r="A172" s="1435"/>
      <c r="B172" s="1435"/>
      <c r="C172" s="1435"/>
      <c r="D172" s="1435"/>
      <c r="E172" s="1439"/>
      <c r="F172" s="1435"/>
      <c r="G172" s="1435"/>
      <c r="H172" s="1435"/>
      <c r="I172" s="1441"/>
      <c r="J172" s="1106"/>
      <c r="K172" s="1106"/>
      <c r="L172" s="1306"/>
      <c r="M172" s="1306"/>
      <c r="N172" s="1435"/>
      <c r="O172" s="1443"/>
      <c r="P172" s="1446"/>
      <c r="Q172" s="1427"/>
      <c r="R172" s="1125"/>
      <c r="S172" s="1427"/>
      <c r="T172" s="1427"/>
      <c r="U172" s="1427"/>
      <c r="V172" s="1427"/>
      <c r="W172" s="1427"/>
      <c r="X172" s="1616"/>
      <c r="Y172" s="1616"/>
      <c r="Z172" s="1295"/>
      <c r="AA172" s="1295"/>
      <c r="AB172" s="1119"/>
      <c r="AC172" s="1106"/>
      <c r="AD172" s="1106"/>
      <c r="AE172" s="1427"/>
      <c r="AF172" s="1427"/>
      <c r="AG172" s="1527"/>
      <c r="AH172" s="1443"/>
      <c r="AI172" s="1530"/>
      <c r="AJ172" s="1529"/>
      <c r="AK172" s="1530"/>
      <c r="AL172" s="159" t="s">
        <v>1597</v>
      </c>
      <c r="AM172" s="159" t="s">
        <v>1598</v>
      </c>
      <c r="AN172" s="101">
        <v>1</v>
      </c>
      <c r="AO172" s="101">
        <v>0</v>
      </c>
      <c r="AP172" s="101">
        <v>1</v>
      </c>
      <c r="AQ172" s="101">
        <v>0</v>
      </c>
      <c r="AR172" s="101">
        <v>0</v>
      </c>
      <c r="AS172" s="615">
        <f t="shared" si="12"/>
        <v>1</v>
      </c>
      <c r="AT172" s="1042"/>
      <c r="AU172" s="1042"/>
      <c r="AV172" s="1058"/>
      <c r="AW172" s="158">
        <v>1</v>
      </c>
      <c r="AX172" s="169">
        <v>44958</v>
      </c>
      <c r="AY172" s="169">
        <v>44985</v>
      </c>
      <c r="AZ172" s="101">
        <v>30</v>
      </c>
      <c r="BA172" s="1427"/>
      <c r="BB172" s="1427"/>
      <c r="BC172" s="1435"/>
      <c r="BD172" s="1435"/>
      <c r="BE172" s="1427"/>
      <c r="BF172" s="1433"/>
      <c r="BG172" s="1424"/>
      <c r="BH172" s="1424"/>
      <c r="BI172" s="1427"/>
      <c r="BJ172" s="159" t="s">
        <v>986</v>
      </c>
      <c r="BK172" s="159" t="s">
        <v>1599</v>
      </c>
      <c r="BL172" s="159" t="s">
        <v>1600</v>
      </c>
      <c r="BM172" s="159" t="s">
        <v>1585</v>
      </c>
      <c r="BN172" s="169">
        <v>44958</v>
      </c>
      <c r="BO172" s="1042"/>
      <c r="BP172" s="1042"/>
      <c r="BQ172" s="1058"/>
      <c r="BR172" s="159"/>
      <c r="BS172" s="159" t="s">
        <v>303</v>
      </c>
      <c r="BT172" s="159" t="s">
        <v>303</v>
      </c>
      <c r="BU172" s="1146"/>
      <c r="BV172" s="1614"/>
      <c r="BW172" s="1146"/>
      <c r="BX172" s="1145"/>
    </row>
    <row r="173" spans="1:76" ht="135">
      <c r="A173" s="1435"/>
      <c r="B173" s="1435"/>
      <c r="C173" s="1435"/>
      <c r="D173" s="1435"/>
      <c r="E173" s="1439"/>
      <c r="F173" s="1435"/>
      <c r="G173" s="1435"/>
      <c r="H173" s="1435"/>
      <c r="I173" s="1441"/>
      <c r="J173" s="1106"/>
      <c r="K173" s="1106"/>
      <c r="L173" s="1306"/>
      <c r="M173" s="1306"/>
      <c r="N173" s="1435"/>
      <c r="O173" s="1443"/>
      <c r="P173" s="1446"/>
      <c r="Q173" s="1427"/>
      <c r="R173" s="1125"/>
      <c r="S173" s="1427"/>
      <c r="T173" s="1427"/>
      <c r="U173" s="1427"/>
      <c r="V173" s="1427"/>
      <c r="W173" s="1427"/>
      <c r="X173" s="1616"/>
      <c r="Y173" s="1616"/>
      <c r="Z173" s="1295"/>
      <c r="AA173" s="1295"/>
      <c r="AB173" s="1119"/>
      <c r="AC173" s="1106"/>
      <c r="AD173" s="1106"/>
      <c r="AE173" s="1427"/>
      <c r="AF173" s="1427"/>
      <c r="AG173" s="1527"/>
      <c r="AH173" s="1443"/>
      <c r="AI173" s="1530"/>
      <c r="AJ173" s="1529"/>
      <c r="AK173" s="1530"/>
      <c r="AL173" s="159" t="s">
        <v>1601</v>
      </c>
      <c r="AM173" s="159" t="s">
        <v>1602</v>
      </c>
      <c r="AN173" s="101">
        <v>1</v>
      </c>
      <c r="AO173" s="101">
        <v>0</v>
      </c>
      <c r="AP173" s="101">
        <v>0.5</v>
      </c>
      <c r="AQ173" s="101">
        <v>0.5</v>
      </c>
      <c r="AR173" s="101">
        <v>0</v>
      </c>
      <c r="AS173" s="615">
        <f t="shared" si="12"/>
        <v>1</v>
      </c>
      <c r="AT173" s="1042"/>
      <c r="AU173" s="1042"/>
      <c r="AV173" s="1058"/>
      <c r="AW173" s="101" t="s">
        <v>1603</v>
      </c>
      <c r="AX173" s="169">
        <v>44958</v>
      </c>
      <c r="AY173" s="169">
        <v>45291</v>
      </c>
      <c r="AZ173" s="101">
        <v>330</v>
      </c>
      <c r="BA173" s="1427"/>
      <c r="BB173" s="1427"/>
      <c r="BC173" s="1435"/>
      <c r="BD173" s="1435"/>
      <c r="BE173" s="1427"/>
      <c r="BF173" s="1433"/>
      <c r="BG173" s="1424"/>
      <c r="BH173" s="1424"/>
      <c r="BI173" s="1427"/>
      <c r="BJ173" s="159" t="s">
        <v>986</v>
      </c>
      <c r="BK173" s="159" t="s">
        <v>1604</v>
      </c>
      <c r="BL173" s="159" t="s">
        <v>1605</v>
      </c>
      <c r="BM173" s="159" t="s">
        <v>1585</v>
      </c>
      <c r="BN173" s="169">
        <v>44958</v>
      </c>
      <c r="BO173" s="1042"/>
      <c r="BP173" s="1042"/>
      <c r="BQ173" s="1058"/>
      <c r="BR173" s="159"/>
      <c r="BS173" s="159" t="s">
        <v>303</v>
      </c>
      <c r="BT173" s="159" t="s">
        <v>303</v>
      </c>
      <c r="BU173" s="1146"/>
      <c r="BV173" s="1614"/>
      <c r="BW173" s="1146"/>
      <c r="BX173" s="1145"/>
    </row>
    <row r="174" spans="1:76" ht="90">
      <c r="A174" s="1435"/>
      <c r="B174" s="1435"/>
      <c r="C174" s="1435"/>
      <c r="D174" s="1435"/>
      <c r="E174" s="1439"/>
      <c r="F174" s="1435"/>
      <c r="G174" s="1435"/>
      <c r="H174" s="1435"/>
      <c r="I174" s="1441"/>
      <c r="J174" s="1106"/>
      <c r="K174" s="1106"/>
      <c r="L174" s="1306"/>
      <c r="M174" s="1306"/>
      <c r="N174" s="1435"/>
      <c r="O174" s="1444"/>
      <c r="P174" s="1447"/>
      <c r="Q174" s="1428"/>
      <c r="R174" s="1126"/>
      <c r="S174" s="1428"/>
      <c r="T174" s="1428"/>
      <c r="U174" s="1428"/>
      <c r="V174" s="1428"/>
      <c r="W174" s="1428"/>
      <c r="X174" s="1617"/>
      <c r="Y174" s="1617"/>
      <c r="Z174" s="1295"/>
      <c r="AA174" s="1295"/>
      <c r="AB174" s="1120"/>
      <c r="AC174" s="1107"/>
      <c r="AD174" s="1107"/>
      <c r="AE174" s="1427"/>
      <c r="AF174" s="1427"/>
      <c r="AG174" s="1527"/>
      <c r="AH174" s="1443"/>
      <c r="AI174" s="1530"/>
      <c r="AJ174" s="1529"/>
      <c r="AK174" s="1530"/>
      <c r="AL174" s="159" t="s">
        <v>1606</v>
      </c>
      <c r="AM174" s="159" t="s">
        <v>1607</v>
      </c>
      <c r="AN174" s="101">
        <v>1</v>
      </c>
      <c r="AO174" s="101">
        <v>0</v>
      </c>
      <c r="AP174" s="101">
        <v>1</v>
      </c>
      <c r="AQ174" s="101">
        <v>0</v>
      </c>
      <c r="AR174" s="101">
        <v>0</v>
      </c>
      <c r="AS174" s="615">
        <f t="shared" si="12"/>
        <v>1</v>
      </c>
      <c r="AT174" s="1042"/>
      <c r="AU174" s="1042"/>
      <c r="AV174" s="1058"/>
      <c r="AW174" s="178" t="s">
        <v>1608</v>
      </c>
      <c r="AX174" s="169">
        <v>44958</v>
      </c>
      <c r="AY174" s="169">
        <v>45291</v>
      </c>
      <c r="AZ174" s="101">
        <v>330</v>
      </c>
      <c r="BA174" s="1428"/>
      <c r="BB174" s="1428"/>
      <c r="BC174" s="1435"/>
      <c r="BD174" s="1435"/>
      <c r="BE174" s="1428"/>
      <c r="BF174" s="1434"/>
      <c r="BG174" s="1425"/>
      <c r="BH174" s="1425"/>
      <c r="BI174" s="1428"/>
      <c r="BJ174" s="159" t="s">
        <v>986</v>
      </c>
      <c r="BK174" s="159" t="s">
        <v>1609</v>
      </c>
      <c r="BL174" s="159" t="s">
        <v>1610</v>
      </c>
      <c r="BM174" s="159" t="s">
        <v>1585</v>
      </c>
      <c r="BN174" s="169">
        <v>44958</v>
      </c>
      <c r="BO174" s="1042"/>
      <c r="BP174" s="1042"/>
      <c r="BQ174" s="1058"/>
      <c r="BR174" s="159"/>
      <c r="BS174" s="159" t="s">
        <v>303</v>
      </c>
      <c r="BT174" s="159" t="s">
        <v>303</v>
      </c>
      <c r="BU174" s="1146"/>
      <c r="BV174" s="1614"/>
      <c r="BW174" s="1146"/>
      <c r="BX174" s="1145"/>
    </row>
    <row r="175" spans="1:76" ht="105">
      <c r="A175" s="1435"/>
      <c r="B175" s="1435"/>
      <c r="C175" s="1435"/>
      <c r="D175" s="1435"/>
      <c r="E175" s="1439"/>
      <c r="F175" s="1435"/>
      <c r="G175" s="1435"/>
      <c r="H175" s="1435"/>
      <c r="I175" s="1441"/>
      <c r="J175" s="1106"/>
      <c r="K175" s="1106"/>
      <c r="L175" s="1306"/>
      <c r="M175" s="1306"/>
      <c r="N175" s="1435"/>
      <c r="O175" s="101" t="s">
        <v>1611</v>
      </c>
      <c r="P175" s="103" t="s">
        <v>306</v>
      </c>
      <c r="Q175" s="101" t="s">
        <v>1612</v>
      </c>
      <c r="R175" s="714" t="s">
        <v>1613</v>
      </c>
      <c r="S175" s="101"/>
      <c r="T175" s="101" t="s">
        <v>565</v>
      </c>
      <c r="U175" s="101" t="s">
        <v>1614</v>
      </c>
      <c r="V175" s="101" t="s">
        <v>1615</v>
      </c>
      <c r="W175" s="160">
        <v>170</v>
      </c>
      <c r="X175" s="160">
        <v>170</v>
      </c>
      <c r="Y175" s="198">
        <v>150</v>
      </c>
      <c r="Z175" s="198">
        <v>10</v>
      </c>
      <c r="AA175" s="198">
        <v>30</v>
      </c>
      <c r="AB175" s="198">
        <v>30</v>
      </c>
      <c r="AC175" s="496">
        <v>1</v>
      </c>
      <c r="AD175" s="496">
        <v>1</v>
      </c>
      <c r="AE175" s="1427"/>
      <c r="AF175" s="1427"/>
      <c r="AG175" s="1527"/>
      <c r="AH175" s="1443"/>
      <c r="AI175" s="1530"/>
      <c r="AJ175" s="1529"/>
      <c r="AK175" s="1530"/>
      <c r="AL175" s="159" t="s">
        <v>1616</v>
      </c>
      <c r="AM175" s="159" t="s">
        <v>1617</v>
      </c>
      <c r="AN175" s="101">
        <v>1</v>
      </c>
      <c r="AO175" s="101">
        <v>0</v>
      </c>
      <c r="AP175" s="101">
        <v>0.5</v>
      </c>
      <c r="AQ175" s="101">
        <v>0</v>
      </c>
      <c r="AR175" s="101">
        <v>0.5</v>
      </c>
      <c r="AS175" s="615">
        <f t="shared" si="12"/>
        <v>1</v>
      </c>
      <c r="AT175" s="1042"/>
      <c r="AU175" s="1042"/>
      <c r="AV175" s="1058"/>
      <c r="AW175" s="101" t="s">
        <v>1618</v>
      </c>
      <c r="AX175" s="169">
        <v>44958</v>
      </c>
      <c r="AY175" s="169">
        <v>45291</v>
      </c>
      <c r="AZ175" s="101">
        <v>330</v>
      </c>
      <c r="BA175" s="101">
        <v>170</v>
      </c>
      <c r="BB175" s="101">
        <v>170</v>
      </c>
      <c r="BC175" s="1435"/>
      <c r="BD175" s="1435"/>
      <c r="BE175" s="159" t="s">
        <v>1619</v>
      </c>
      <c r="BF175" s="159">
        <v>20000000</v>
      </c>
      <c r="BG175" s="159" t="s">
        <v>1585</v>
      </c>
      <c r="BH175" s="161" t="s">
        <v>1586</v>
      </c>
      <c r="BI175" s="159" t="s">
        <v>1587</v>
      </c>
      <c r="BJ175" s="159" t="s">
        <v>986</v>
      </c>
      <c r="BK175" s="159" t="s">
        <v>1620</v>
      </c>
      <c r="BL175" s="159" t="s">
        <v>1600</v>
      </c>
      <c r="BM175" s="159" t="s">
        <v>1585</v>
      </c>
      <c r="BN175" s="169">
        <v>44958</v>
      </c>
      <c r="BO175" s="1042"/>
      <c r="BP175" s="1042"/>
      <c r="BQ175" s="1058"/>
      <c r="BR175" s="159"/>
      <c r="BS175" s="159" t="s">
        <v>303</v>
      </c>
      <c r="BT175" s="159" t="s">
        <v>303</v>
      </c>
      <c r="BU175" s="1146"/>
      <c r="BV175" s="1614"/>
      <c r="BW175" s="1146"/>
      <c r="BX175" s="1145"/>
    </row>
    <row r="176" spans="1:76" ht="75">
      <c r="A176" s="1435"/>
      <c r="B176" s="1435"/>
      <c r="C176" s="1435"/>
      <c r="D176" s="1435"/>
      <c r="E176" s="1439"/>
      <c r="F176" s="1435"/>
      <c r="G176" s="1435"/>
      <c r="H176" s="1435"/>
      <c r="I176" s="1441"/>
      <c r="J176" s="1107"/>
      <c r="K176" s="1107"/>
      <c r="L176" s="1307"/>
      <c r="M176" s="1307"/>
      <c r="N176" s="1435"/>
      <c r="O176" s="102" t="s">
        <v>1621</v>
      </c>
      <c r="P176" s="103" t="s">
        <v>306</v>
      </c>
      <c r="Q176" s="101" t="s">
        <v>1622</v>
      </c>
      <c r="R176" s="714" t="s">
        <v>1623</v>
      </c>
      <c r="S176" s="101"/>
      <c r="T176" s="101" t="s">
        <v>565</v>
      </c>
      <c r="U176" s="101" t="s">
        <v>1624</v>
      </c>
      <c r="V176" s="101">
        <v>3</v>
      </c>
      <c r="W176" s="162">
        <v>0</v>
      </c>
      <c r="X176" s="163">
        <v>3</v>
      </c>
      <c r="Y176" s="163">
        <v>0</v>
      </c>
      <c r="Z176" s="236">
        <v>0</v>
      </c>
      <c r="AA176" s="236">
        <v>0</v>
      </c>
      <c r="AB176" s="163">
        <v>0</v>
      </c>
      <c r="AC176" s="496"/>
      <c r="AD176" s="496">
        <f>(X176+Y176+Z176+AA176+AB176)/V176</f>
        <v>1</v>
      </c>
      <c r="AE176" s="1428"/>
      <c r="AF176" s="1428"/>
      <c r="AG176" s="1528"/>
      <c r="AH176" s="1444"/>
      <c r="AI176" s="1530"/>
      <c r="AJ176" s="1529"/>
      <c r="AK176" s="1530"/>
      <c r="AL176" s="159" t="s">
        <v>1625</v>
      </c>
      <c r="AM176" s="159" t="s">
        <v>1581</v>
      </c>
      <c r="AN176" s="101">
        <v>1</v>
      </c>
      <c r="AO176" s="101">
        <v>0</v>
      </c>
      <c r="AP176" s="101">
        <v>0.5</v>
      </c>
      <c r="AQ176" s="101">
        <v>0</v>
      </c>
      <c r="AR176" s="101">
        <v>0.5</v>
      </c>
      <c r="AS176" s="615">
        <f t="shared" si="12"/>
        <v>1</v>
      </c>
      <c r="AT176" s="1042"/>
      <c r="AU176" s="1042"/>
      <c r="AV176" s="1058"/>
      <c r="AW176" s="178" t="s">
        <v>1626</v>
      </c>
      <c r="AX176" s="169">
        <v>44958</v>
      </c>
      <c r="AY176" s="169">
        <v>45291</v>
      </c>
      <c r="AZ176" s="101">
        <v>330</v>
      </c>
      <c r="BA176" s="101">
        <v>0</v>
      </c>
      <c r="BB176" s="101">
        <v>0</v>
      </c>
      <c r="BC176" s="1435"/>
      <c r="BD176" s="1435"/>
      <c r="BE176" s="159" t="s">
        <v>1627</v>
      </c>
      <c r="BF176" s="159">
        <v>65173163</v>
      </c>
      <c r="BG176" s="159" t="s">
        <v>1585</v>
      </c>
      <c r="BH176" s="159" t="s">
        <v>1628</v>
      </c>
      <c r="BI176" s="159" t="s">
        <v>1587</v>
      </c>
      <c r="BJ176" s="159" t="s">
        <v>986</v>
      </c>
      <c r="BK176" s="159" t="s">
        <v>1629</v>
      </c>
      <c r="BL176" s="159" t="s">
        <v>1605</v>
      </c>
      <c r="BM176" s="159" t="s">
        <v>1585</v>
      </c>
      <c r="BN176" s="169">
        <v>44958</v>
      </c>
      <c r="BO176" s="1042"/>
      <c r="BP176" s="1042"/>
      <c r="BQ176" s="1058"/>
      <c r="BR176" s="159"/>
      <c r="BS176" s="159" t="s">
        <v>303</v>
      </c>
      <c r="BT176" s="159" t="s">
        <v>303</v>
      </c>
      <c r="BU176" s="905"/>
      <c r="BV176" s="1612"/>
      <c r="BW176" s="905"/>
      <c r="BX176" s="863"/>
    </row>
    <row r="177" spans="12:69" ht="90" customHeight="1">
      <c r="L177"/>
      <c r="M177"/>
      <c r="N177" s="1095" t="s">
        <v>1630</v>
      </c>
      <c r="O177" s="1095"/>
      <c r="P177" s="1095"/>
      <c r="Q177" s="1095"/>
      <c r="R177" s="1095"/>
      <c r="S177" s="1095"/>
      <c r="T177" s="1095"/>
      <c r="U177" s="1095"/>
      <c r="V177" s="1095"/>
      <c r="W177" s="1095"/>
      <c r="X177" s="1095"/>
      <c r="Y177" s="1095"/>
      <c r="Z177" s="1095"/>
      <c r="AA177" s="1095"/>
      <c r="AB177" s="1096"/>
      <c r="AC177" s="605">
        <f>AVERAGE(AC170:AC176)</f>
        <v>0.87970711297071125</v>
      </c>
      <c r="AD177" s="605">
        <f>AVERAGE(AD170:AD176)</f>
        <v>0.96933333333333327</v>
      </c>
      <c r="AI177" s="1073" t="s">
        <v>1631</v>
      </c>
      <c r="AJ177" s="1073"/>
      <c r="AK177" s="1073"/>
      <c r="AL177" s="1073"/>
      <c r="AM177" s="1073"/>
      <c r="AN177" s="1073"/>
      <c r="AO177" s="1073"/>
      <c r="AP177" s="1073"/>
      <c r="AQ177" s="1073"/>
      <c r="AR177" s="1073"/>
      <c r="AS177" s="688">
        <f>AVERAGE(AS170:AS176)</f>
        <v>1</v>
      </c>
      <c r="AT177"/>
      <c r="AU177"/>
      <c r="AV177"/>
      <c r="BI177" s="1048" t="s">
        <v>1632</v>
      </c>
      <c r="BJ177" s="1049"/>
      <c r="BK177" s="1049"/>
      <c r="BL177" s="1049"/>
      <c r="BM177" s="1049"/>
      <c r="BN177" s="1049"/>
      <c r="BO177" s="613">
        <f>SUM(BO9:BO176)</f>
        <v>11887253287.059999</v>
      </c>
      <c r="BP177" s="613">
        <f>SUM(BP9:BP176)</f>
        <v>8239866514.7800007</v>
      </c>
      <c r="BQ177" s="614">
        <f>BP177/BO177</f>
        <v>0.69316824633909313</v>
      </c>
    </row>
    <row r="178" spans="12:69" ht="23.25" customHeight="1">
      <c r="L178"/>
      <c r="M178"/>
      <c r="AA178" s="5"/>
      <c r="AB178" s="5"/>
      <c r="AC178" s="702"/>
      <c r="AD178" s="702"/>
      <c r="AI178" s="689"/>
      <c r="AJ178" s="690"/>
      <c r="AK178" s="690"/>
      <c r="AL178" s="691"/>
      <c r="AM178" s="691"/>
      <c r="AN178" s="691"/>
      <c r="AO178" s="691"/>
      <c r="AP178" s="691"/>
      <c r="AQ178" s="691"/>
      <c r="AR178" s="691"/>
      <c r="AS178" s="691"/>
      <c r="AT178"/>
      <c r="AU178"/>
      <c r="AV178"/>
      <c r="BI178" s="1050" t="s">
        <v>1633</v>
      </c>
      <c r="BJ178" s="1051"/>
      <c r="BK178" s="1051"/>
      <c r="BL178" s="1051"/>
      <c r="BM178" s="1051"/>
      <c r="BN178" s="1051"/>
      <c r="BO178" s="694">
        <v>241766317681.42999</v>
      </c>
      <c r="BP178" s="694">
        <v>195295792672.46002</v>
      </c>
      <c r="BQ178" s="687">
        <v>0.80778743104238748</v>
      </c>
    </row>
    <row r="179" spans="12:69" ht="23.25" customHeight="1">
      <c r="L179"/>
      <c r="M179"/>
      <c r="AA179" s="5"/>
      <c r="AB179" s="5"/>
      <c r="AC179" s="702"/>
      <c r="AD179" s="702"/>
      <c r="AJ179" s="606"/>
      <c r="AK179" s="1040" t="s">
        <v>1634</v>
      </c>
      <c r="AL179" s="1041"/>
      <c r="AM179" s="1041"/>
      <c r="AN179" s="1041"/>
      <c r="AO179" s="1041"/>
      <c r="AP179" s="1041"/>
      <c r="AQ179" s="1041"/>
      <c r="AR179" s="1041"/>
      <c r="AS179" s="687">
        <f>(AS13+AS21+AS24+AS27+AS34+AS41+AS43+AS51+AS59+AS70+AS88+AS100+AS103+AS145+AS154+AS167+AS169+AS177)/18</f>
        <v>0.78628524771140706</v>
      </c>
      <c r="AT179"/>
      <c r="AU179"/>
      <c r="AV179"/>
      <c r="BI179" s="1050" t="s">
        <v>1635</v>
      </c>
      <c r="BJ179" s="1051"/>
      <c r="BK179" s="1051"/>
      <c r="BL179" s="1051"/>
      <c r="BM179" s="1051"/>
      <c r="BN179" s="1051"/>
      <c r="BO179" s="692">
        <f>SUM(BO177:BO178)</f>
        <v>253653570968.48999</v>
      </c>
      <c r="BP179" s="692">
        <f>SUM(BP177:BP178)</f>
        <v>203535659187.24002</v>
      </c>
      <c r="BQ179" s="687">
        <f>BP179/BO179</f>
        <v>0.8024159029581498</v>
      </c>
    </row>
    <row r="180" spans="12:69" ht="23.25">
      <c r="L180"/>
      <c r="M180"/>
      <c r="AA180" s="5"/>
      <c r="AB180" s="5"/>
      <c r="AC180" s="703"/>
      <c r="AD180" s="703"/>
      <c r="AF180" s="1041" t="s">
        <v>1636</v>
      </c>
      <c r="AG180" s="1041"/>
      <c r="AH180" s="1041"/>
      <c r="AI180" s="1041"/>
      <c r="AJ180" s="1041"/>
      <c r="AK180" s="1041"/>
      <c r="AL180" s="1041"/>
      <c r="AM180" s="1041"/>
      <c r="AN180" s="1041"/>
      <c r="AO180" s="1041"/>
      <c r="AP180" s="1041"/>
      <c r="AQ180" s="1041"/>
      <c r="AR180" s="1041"/>
      <c r="AS180"/>
      <c r="AT180" s="692">
        <f>SUM(AT9:AT179)</f>
        <v>11744513010.059999</v>
      </c>
      <c r="AU180" s="692">
        <f>SUM(AU9:AU179)</f>
        <v>8112036264.7800007</v>
      </c>
      <c r="AV180" s="687">
        <f>AU180/AT180</f>
        <v>0.69070861072157463</v>
      </c>
    </row>
    <row r="181" spans="12:69">
      <c r="L181"/>
      <c r="M181"/>
      <c r="AA181" s="5"/>
      <c r="AB181" s="5"/>
      <c r="AC181" s="704"/>
      <c r="AD181" s="704"/>
      <c r="AQ181"/>
      <c r="AR181"/>
      <c r="AS181"/>
      <c r="AT181"/>
      <c r="AU181"/>
      <c r="AV181"/>
    </row>
    <row r="182" spans="12:69">
      <c r="L182"/>
      <c r="M182"/>
      <c r="AA182" s="5"/>
      <c r="AB182" s="5"/>
      <c r="AC182" s="704"/>
      <c r="AD182" s="704"/>
      <c r="AQ182"/>
      <c r="AR182"/>
      <c r="AS182"/>
      <c r="AT182"/>
      <c r="AU182"/>
      <c r="AV182"/>
    </row>
    <row r="183" spans="12:69">
      <c r="L183"/>
      <c r="M183"/>
      <c r="AA183" s="5"/>
      <c r="AB183" s="5"/>
      <c r="AC183" s="704"/>
      <c r="AD183" s="704"/>
      <c r="AQ183"/>
      <c r="AR183"/>
      <c r="AS183"/>
      <c r="AT183"/>
      <c r="AU183"/>
      <c r="AV183"/>
    </row>
    <row r="184" spans="12:69">
      <c r="L184"/>
      <c r="M184"/>
      <c r="AA184" s="5"/>
      <c r="AB184" s="5"/>
      <c r="AC184" s="704"/>
      <c r="AD184" s="704"/>
      <c r="AQ184"/>
      <c r="AR184"/>
      <c r="AS184"/>
      <c r="AT184"/>
      <c r="AU184"/>
      <c r="AV184"/>
    </row>
    <row r="185" spans="12:69">
      <c r="L185"/>
      <c r="M185"/>
      <c r="AA185" s="5"/>
      <c r="AB185" s="5"/>
      <c r="AC185" s="704"/>
      <c r="AD185" s="704"/>
      <c r="AQ185"/>
      <c r="AR185"/>
      <c r="AS185"/>
      <c r="AT185"/>
      <c r="AU185"/>
      <c r="AV185"/>
    </row>
    <row r="186" spans="12:69">
      <c r="L186"/>
      <c r="M186"/>
      <c r="AA186" s="5"/>
      <c r="AB186" s="5"/>
      <c r="AC186" s="704"/>
      <c r="AD186" s="704"/>
      <c r="AQ186"/>
      <c r="AR186"/>
      <c r="AS186"/>
      <c r="AT186"/>
      <c r="AU186"/>
      <c r="AV186"/>
    </row>
    <row r="187" spans="12:69">
      <c r="L187"/>
      <c r="M187"/>
      <c r="AA187" s="5"/>
      <c r="AB187" s="5"/>
      <c r="AC187" s="704"/>
      <c r="AD187" s="704"/>
      <c r="AQ187"/>
      <c r="AR187"/>
      <c r="AS187"/>
      <c r="AT187"/>
      <c r="AU187"/>
      <c r="AV187"/>
    </row>
    <row r="188" spans="12:69">
      <c r="L188"/>
      <c r="M188"/>
      <c r="AA188" s="5"/>
      <c r="AB188" s="5"/>
      <c r="AC188" s="5"/>
      <c r="AD188" s="5"/>
      <c r="AQ188"/>
      <c r="AR188"/>
      <c r="AS188"/>
      <c r="AT188"/>
      <c r="AU188"/>
      <c r="AV188"/>
    </row>
    <row r="189" spans="12:69">
      <c r="L189"/>
      <c r="M189"/>
      <c r="AA189" s="5"/>
      <c r="AB189" s="5"/>
      <c r="AC189" s="5"/>
      <c r="AD189" s="5"/>
      <c r="AQ189"/>
      <c r="AR189"/>
      <c r="AS189"/>
      <c r="AT189"/>
      <c r="AU189"/>
      <c r="AV189"/>
    </row>
    <row r="190" spans="12:69">
      <c r="L190"/>
      <c r="M190"/>
      <c r="AA190" s="5"/>
      <c r="AB190" s="5"/>
      <c r="AC190" s="5"/>
      <c r="AD190" s="5"/>
      <c r="AQ190"/>
      <c r="AR190"/>
      <c r="AS190"/>
      <c r="AT190"/>
      <c r="AU190"/>
      <c r="AV190"/>
    </row>
    <row r="191" spans="12:69">
      <c r="L191"/>
      <c r="M191"/>
      <c r="AA191" s="5"/>
      <c r="AB191" s="5"/>
      <c r="AC191" s="5"/>
      <c r="AD191" s="5"/>
      <c r="AQ191"/>
      <c r="AR191"/>
      <c r="AS191"/>
      <c r="AT191"/>
      <c r="AU191"/>
      <c r="AV191"/>
    </row>
    <row r="192" spans="12:69">
      <c r="L192"/>
      <c r="M192"/>
      <c r="AA192" s="5"/>
      <c r="AB192" s="5"/>
      <c r="AC192" s="5"/>
      <c r="AD192" s="5"/>
      <c r="AQ192"/>
      <c r="AR192"/>
      <c r="AS192"/>
      <c r="AT192"/>
      <c r="AU192"/>
      <c r="AV192"/>
    </row>
    <row r="193" spans="12:48">
      <c r="L193"/>
      <c r="M193"/>
      <c r="AA193" s="5"/>
      <c r="AB193" s="5"/>
      <c r="AC193" s="5"/>
      <c r="AD193" s="5"/>
      <c r="AQ193"/>
      <c r="AR193"/>
      <c r="AS193"/>
      <c r="AT193"/>
      <c r="AU193"/>
      <c r="AV193"/>
    </row>
    <row r="194" spans="12:48">
      <c r="L194"/>
      <c r="M194"/>
      <c r="AA194" s="5"/>
      <c r="AB194" s="5"/>
      <c r="AC194" s="5"/>
      <c r="AD194" s="5"/>
      <c r="AQ194"/>
      <c r="AR194"/>
      <c r="AS194"/>
      <c r="AT194"/>
      <c r="AU194"/>
      <c r="AV194"/>
    </row>
    <row r="195" spans="12:48">
      <c r="L195"/>
      <c r="M195"/>
      <c r="AA195" s="5"/>
      <c r="AB195" s="5"/>
      <c r="AC195" s="5"/>
      <c r="AD195" s="5"/>
      <c r="AQ195"/>
      <c r="AR195"/>
      <c r="AS195"/>
      <c r="AT195"/>
      <c r="AU195"/>
      <c r="AV195"/>
    </row>
    <row r="196" spans="12:48">
      <c r="L196"/>
      <c r="M196"/>
      <c r="AA196" s="5"/>
      <c r="AB196" s="5"/>
      <c r="AC196" s="5"/>
      <c r="AD196" s="5"/>
      <c r="AQ196"/>
      <c r="AR196"/>
      <c r="AS196"/>
      <c r="AT196"/>
      <c r="AU196"/>
      <c r="AV196"/>
    </row>
    <row r="197" spans="12:48">
      <c r="L197"/>
      <c r="M197"/>
      <c r="AA197" s="5"/>
      <c r="AB197" s="5"/>
      <c r="AC197" s="5"/>
      <c r="AD197" s="5"/>
      <c r="AQ197"/>
      <c r="AR197"/>
      <c r="AS197"/>
      <c r="AT197"/>
      <c r="AU197"/>
      <c r="AV197"/>
    </row>
    <row r="198" spans="12:48">
      <c r="L198"/>
      <c r="M198"/>
      <c r="AA198" s="5"/>
      <c r="AB198" s="5"/>
      <c r="AC198" s="5"/>
      <c r="AD198" s="5"/>
      <c r="AQ198"/>
      <c r="AR198"/>
      <c r="AS198"/>
      <c r="AT198"/>
      <c r="AU198"/>
      <c r="AV198"/>
    </row>
    <row r="199" spans="12:48">
      <c r="L199"/>
      <c r="M199"/>
      <c r="AA199" s="5"/>
      <c r="AB199" s="5"/>
      <c r="AC199" s="5"/>
      <c r="AD199" s="5"/>
      <c r="AQ199"/>
      <c r="AR199"/>
      <c r="AS199"/>
      <c r="AT199"/>
      <c r="AU199"/>
      <c r="AV199"/>
    </row>
    <row r="200" spans="12:48">
      <c r="L200"/>
      <c r="M200"/>
      <c r="AA200" s="5"/>
      <c r="AB200" s="5"/>
      <c r="AC200" s="5"/>
      <c r="AD200" s="5"/>
      <c r="AQ200"/>
      <c r="AR200"/>
      <c r="AS200"/>
      <c r="AT200"/>
      <c r="AU200"/>
      <c r="AV200"/>
    </row>
    <row r="201" spans="12:48">
      <c r="L201"/>
      <c r="M201"/>
      <c r="AA201" s="5"/>
      <c r="AB201" s="5"/>
      <c r="AC201" s="5"/>
      <c r="AD201" s="5"/>
      <c r="AQ201"/>
      <c r="AR201"/>
      <c r="AS201"/>
      <c r="AT201"/>
      <c r="AU201"/>
      <c r="AV201"/>
    </row>
    <row r="202" spans="12:48">
      <c r="L202"/>
      <c r="M202"/>
      <c r="AA202" s="5"/>
      <c r="AB202" s="5"/>
      <c r="AC202" s="5"/>
      <c r="AD202" s="5"/>
      <c r="AQ202"/>
      <c r="AR202"/>
      <c r="AS202"/>
      <c r="AT202"/>
      <c r="AU202"/>
      <c r="AV202"/>
    </row>
    <row r="203" spans="12:48">
      <c r="L203"/>
      <c r="M203"/>
      <c r="AA203" s="5"/>
      <c r="AB203" s="5"/>
      <c r="AC203" s="5"/>
      <c r="AD203" s="5"/>
      <c r="AQ203"/>
      <c r="AR203"/>
      <c r="AS203"/>
      <c r="AT203"/>
      <c r="AU203"/>
      <c r="AV203"/>
    </row>
    <row r="204" spans="12:48">
      <c r="L204"/>
      <c r="M204"/>
      <c r="AA204" s="5"/>
      <c r="AB204" s="5"/>
      <c r="AC204" s="5"/>
      <c r="AD204" s="5"/>
      <c r="AQ204"/>
      <c r="AR204"/>
      <c r="AS204"/>
      <c r="AT204"/>
      <c r="AU204"/>
      <c r="AV204"/>
    </row>
    <row r="205" spans="12:48">
      <c r="L205"/>
      <c r="M205"/>
      <c r="AA205" s="5"/>
      <c r="AB205" s="5"/>
      <c r="AC205" s="5"/>
      <c r="AD205" s="5"/>
      <c r="AQ205"/>
      <c r="AR205"/>
      <c r="AS205"/>
      <c r="AT205"/>
      <c r="AU205"/>
      <c r="AV205"/>
    </row>
    <row r="206" spans="12:48">
      <c r="L206"/>
      <c r="M206"/>
      <c r="AA206" s="5"/>
      <c r="AB206" s="5"/>
      <c r="AC206" s="5"/>
      <c r="AD206" s="5"/>
      <c r="AQ206"/>
      <c r="AR206"/>
      <c r="AS206"/>
      <c r="AT206"/>
      <c r="AU206"/>
      <c r="AV206"/>
    </row>
    <row r="207" spans="12:48">
      <c r="L207"/>
      <c r="M207"/>
      <c r="AA207" s="5"/>
      <c r="AB207" s="5"/>
      <c r="AC207" s="5"/>
      <c r="AD207" s="5"/>
      <c r="AQ207"/>
      <c r="AR207"/>
      <c r="AS207"/>
      <c r="AT207"/>
      <c r="AU207"/>
      <c r="AV207"/>
    </row>
    <row r="208" spans="12:48">
      <c r="L208"/>
      <c r="M208"/>
      <c r="AA208" s="5"/>
      <c r="AB208" s="5"/>
      <c r="AC208" s="5"/>
      <c r="AD208" s="5"/>
      <c r="AQ208"/>
      <c r="AR208"/>
      <c r="AS208"/>
      <c r="AT208"/>
      <c r="AU208"/>
      <c r="AV208"/>
    </row>
    <row r="209" spans="12:48">
      <c r="L209"/>
      <c r="M209"/>
      <c r="AA209" s="5"/>
      <c r="AB209" s="5"/>
      <c r="AC209" s="5"/>
      <c r="AD209" s="5"/>
      <c r="AQ209"/>
      <c r="AR209"/>
      <c r="AS209"/>
      <c r="AT209"/>
      <c r="AU209"/>
      <c r="AV209"/>
    </row>
    <row r="210" spans="12:48">
      <c r="L210"/>
      <c r="M210"/>
      <c r="AA210" s="5"/>
      <c r="AB210" s="5"/>
      <c r="AC210" s="5"/>
      <c r="AD210" s="5"/>
      <c r="AQ210"/>
      <c r="AR210"/>
      <c r="AS210"/>
      <c r="AT210"/>
      <c r="AU210"/>
      <c r="AV210"/>
    </row>
    <row r="211" spans="12:48">
      <c r="L211"/>
      <c r="M211"/>
      <c r="AA211" s="5"/>
      <c r="AB211" s="5"/>
      <c r="AC211" s="5"/>
      <c r="AD211" s="5"/>
      <c r="AQ211"/>
      <c r="AR211"/>
      <c r="AS211"/>
      <c r="AT211"/>
      <c r="AU211"/>
      <c r="AV211"/>
    </row>
    <row r="212" spans="12:48">
      <c r="L212"/>
      <c r="M212"/>
      <c r="AA212" s="5"/>
      <c r="AB212" s="5"/>
      <c r="AC212" s="5"/>
      <c r="AD212" s="5"/>
      <c r="AQ212"/>
      <c r="AR212"/>
      <c r="AS212"/>
      <c r="AT212"/>
      <c r="AU212"/>
      <c r="AV212"/>
    </row>
    <row r="213" spans="12:48">
      <c r="L213"/>
      <c r="M213"/>
      <c r="AA213" s="5"/>
      <c r="AB213" s="5"/>
      <c r="AC213" s="5"/>
      <c r="AD213" s="5"/>
      <c r="AQ213"/>
      <c r="AR213"/>
      <c r="AS213"/>
      <c r="AT213"/>
      <c r="AU213"/>
      <c r="AV213"/>
    </row>
    <row r="214" spans="12:48">
      <c r="L214"/>
      <c r="M214"/>
      <c r="AA214" s="5"/>
      <c r="AB214" s="5"/>
      <c r="AC214" s="5"/>
      <c r="AD214" s="5"/>
      <c r="AQ214"/>
      <c r="AR214"/>
      <c r="AS214"/>
      <c r="AT214"/>
      <c r="AU214"/>
      <c r="AV214"/>
    </row>
    <row r="215" spans="12:48">
      <c r="L215"/>
      <c r="M215"/>
      <c r="AA215" s="5"/>
      <c r="AB215" s="5"/>
      <c r="AC215" s="5"/>
      <c r="AD215" s="5"/>
      <c r="AQ215"/>
      <c r="AR215"/>
      <c r="AS215"/>
      <c r="AT215"/>
      <c r="AU215"/>
      <c r="AV215"/>
    </row>
    <row r="216" spans="12:48">
      <c r="L216"/>
      <c r="M216"/>
      <c r="AA216" s="5"/>
      <c r="AB216" s="5"/>
      <c r="AC216" s="5"/>
      <c r="AD216" s="5"/>
      <c r="AQ216"/>
      <c r="AR216"/>
      <c r="AS216"/>
      <c r="AT216"/>
      <c r="AU216"/>
      <c r="AV216"/>
    </row>
    <row r="217" spans="12:48">
      <c r="L217"/>
      <c r="M217"/>
      <c r="AA217" s="5"/>
      <c r="AB217" s="5"/>
      <c r="AC217" s="5"/>
      <c r="AD217" s="5"/>
      <c r="AQ217"/>
      <c r="AR217"/>
      <c r="AS217"/>
      <c r="AT217"/>
      <c r="AU217"/>
      <c r="AV217"/>
    </row>
    <row r="218" spans="12:48">
      <c r="L218"/>
      <c r="M218"/>
      <c r="AA218" s="5"/>
      <c r="AB218" s="5"/>
      <c r="AC218" s="5"/>
      <c r="AD218" s="5"/>
      <c r="AQ218"/>
      <c r="AR218"/>
      <c r="AS218"/>
      <c r="AT218"/>
      <c r="AU218"/>
      <c r="AV218"/>
    </row>
    <row r="219" spans="12:48">
      <c r="L219"/>
      <c r="M219"/>
      <c r="AA219" s="5"/>
      <c r="AB219" s="5"/>
      <c r="AC219" s="5"/>
      <c r="AD219" s="5"/>
      <c r="AQ219"/>
      <c r="AR219"/>
      <c r="AS219"/>
      <c r="AT219"/>
      <c r="AU219"/>
      <c r="AV219"/>
    </row>
    <row r="220" spans="12:48">
      <c r="L220"/>
      <c r="M220"/>
      <c r="AA220" s="5"/>
      <c r="AB220" s="5"/>
      <c r="AC220" s="5"/>
      <c r="AD220" s="5"/>
      <c r="AQ220"/>
      <c r="AR220"/>
      <c r="AS220"/>
      <c r="AT220"/>
      <c r="AU220"/>
      <c r="AV220"/>
    </row>
    <row r="221" spans="12:48">
      <c r="L221"/>
      <c r="M221"/>
      <c r="AA221" s="5"/>
      <c r="AB221" s="5"/>
      <c r="AC221" s="5"/>
      <c r="AD221" s="5"/>
      <c r="AQ221"/>
      <c r="AR221"/>
      <c r="AS221"/>
      <c r="AT221"/>
      <c r="AU221"/>
      <c r="AV221"/>
    </row>
    <row r="222" spans="12:48">
      <c r="L222"/>
      <c r="M222"/>
      <c r="AA222" s="5"/>
      <c r="AB222" s="5"/>
      <c r="AC222" s="5"/>
      <c r="AD222" s="5"/>
      <c r="AQ222"/>
      <c r="AR222"/>
      <c r="AS222"/>
      <c r="AT222"/>
      <c r="AU222"/>
      <c r="AV222"/>
    </row>
    <row r="223" spans="12:48">
      <c r="L223"/>
      <c r="M223"/>
      <c r="AA223" s="5"/>
      <c r="AB223" s="5"/>
      <c r="AC223" s="5"/>
      <c r="AD223" s="5"/>
      <c r="AQ223"/>
      <c r="AR223"/>
      <c r="AS223"/>
      <c r="AT223"/>
      <c r="AU223"/>
      <c r="AV223"/>
    </row>
    <row r="224" spans="12:48">
      <c r="L224"/>
      <c r="M224"/>
      <c r="AA224" s="5"/>
      <c r="AB224" s="5"/>
      <c r="AC224" s="5"/>
      <c r="AD224" s="5"/>
      <c r="AQ224"/>
      <c r="AR224"/>
      <c r="AS224"/>
      <c r="AT224"/>
      <c r="AU224"/>
      <c r="AV224"/>
    </row>
    <row r="225" spans="12:48">
      <c r="L225"/>
      <c r="M225"/>
      <c r="AA225" s="5"/>
      <c r="AB225" s="5"/>
      <c r="AC225" s="5"/>
      <c r="AD225" s="5"/>
      <c r="AQ225"/>
      <c r="AR225"/>
      <c r="AS225"/>
      <c r="AT225"/>
      <c r="AU225"/>
      <c r="AV225"/>
    </row>
    <row r="226" spans="12:48">
      <c r="L226"/>
      <c r="M226"/>
      <c r="AA226" s="5"/>
      <c r="AB226" s="5"/>
      <c r="AC226" s="5"/>
      <c r="AD226" s="5"/>
      <c r="AQ226"/>
      <c r="AR226"/>
      <c r="AS226"/>
      <c r="AT226"/>
      <c r="AU226"/>
      <c r="AV226"/>
    </row>
    <row r="227" spans="12:48">
      <c r="L227"/>
      <c r="M227"/>
      <c r="AA227" s="5"/>
      <c r="AB227" s="5"/>
      <c r="AC227" s="5"/>
      <c r="AD227" s="5"/>
      <c r="AQ227"/>
      <c r="AR227"/>
      <c r="AS227"/>
      <c r="AT227"/>
      <c r="AU227"/>
      <c r="AV227"/>
    </row>
    <row r="228" spans="12:48">
      <c r="L228"/>
      <c r="M228"/>
      <c r="AA228" s="5"/>
      <c r="AB228" s="5"/>
      <c r="AC228" s="5"/>
      <c r="AD228" s="5"/>
      <c r="AQ228"/>
      <c r="AR228"/>
      <c r="AS228"/>
      <c r="AT228"/>
      <c r="AU228"/>
      <c r="AV228"/>
    </row>
    <row r="229" spans="12:48">
      <c r="L229"/>
      <c r="M229"/>
      <c r="AA229" s="5"/>
      <c r="AB229" s="5"/>
      <c r="AC229" s="5"/>
      <c r="AD229" s="5"/>
      <c r="AQ229"/>
      <c r="AR229"/>
      <c r="AS229"/>
      <c r="AT229"/>
      <c r="AU229"/>
      <c r="AV229"/>
    </row>
    <row r="230" spans="12:48">
      <c r="L230"/>
      <c r="M230"/>
      <c r="AA230" s="5"/>
      <c r="AB230" s="5"/>
      <c r="AC230" s="5"/>
      <c r="AD230" s="5"/>
      <c r="AQ230"/>
      <c r="AR230"/>
      <c r="AS230"/>
      <c r="AT230"/>
      <c r="AU230"/>
      <c r="AV230"/>
    </row>
    <row r="231" spans="12:48">
      <c r="L231"/>
      <c r="M231"/>
      <c r="AA231" s="5"/>
      <c r="AB231" s="5"/>
      <c r="AC231" s="5"/>
      <c r="AD231" s="5"/>
      <c r="AQ231"/>
      <c r="AR231"/>
      <c r="AS231"/>
      <c r="AT231"/>
      <c r="AU231"/>
      <c r="AV231"/>
    </row>
    <row r="232" spans="12:48">
      <c r="L232"/>
      <c r="M232"/>
      <c r="AA232" s="5"/>
      <c r="AB232" s="5"/>
      <c r="AC232" s="5"/>
      <c r="AD232" s="5"/>
      <c r="AQ232"/>
      <c r="AR232"/>
      <c r="AS232"/>
      <c r="AT232"/>
      <c r="AU232"/>
      <c r="AV232"/>
    </row>
    <row r="233" spans="12:48">
      <c r="L233"/>
      <c r="M233"/>
      <c r="AA233" s="5"/>
      <c r="AB233" s="5"/>
      <c r="AC233" s="5"/>
      <c r="AD233" s="5"/>
      <c r="AQ233"/>
      <c r="AR233"/>
      <c r="AS233"/>
      <c r="AT233"/>
      <c r="AU233"/>
      <c r="AV233"/>
    </row>
    <row r="234" spans="12:48">
      <c r="L234"/>
      <c r="M234"/>
      <c r="AA234" s="5"/>
      <c r="AB234" s="5"/>
      <c r="AC234" s="5"/>
      <c r="AD234" s="5"/>
      <c r="AQ234"/>
      <c r="AR234"/>
      <c r="AS234"/>
      <c r="AT234"/>
      <c r="AU234"/>
      <c r="AV234"/>
    </row>
    <row r="235" spans="12:48">
      <c r="L235"/>
      <c r="M235"/>
      <c r="AA235" s="5"/>
      <c r="AB235" s="5"/>
      <c r="AC235" s="5"/>
      <c r="AD235" s="5"/>
      <c r="AQ235"/>
      <c r="AR235"/>
      <c r="AS235"/>
      <c r="AT235"/>
      <c r="AU235"/>
      <c r="AV235"/>
    </row>
    <row r="236" spans="12:48">
      <c r="L236"/>
      <c r="M236"/>
      <c r="AA236" s="5"/>
      <c r="AB236" s="5"/>
      <c r="AC236" s="5"/>
      <c r="AD236" s="5"/>
      <c r="AQ236"/>
      <c r="AR236"/>
      <c r="AS236"/>
      <c r="AT236"/>
      <c r="AU236"/>
      <c r="AV236"/>
    </row>
    <row r="237" spans="12:48">
      <c r="L237"/>
      <c r="M237"/>
      <c r="AA237" s="5"/>
      <c r="AB237" s="5"/>
      <c r="AC237" s="5"/>
      <c r="AD237" s="5"/>
      <c r="AQ237"/>
      <c r="AR237"/>
      <c r="AS237"/>
      <c r="AT237"/>
      <c r="AU237"/>
      <c r="AV237"/>
    </row>
    <row r="238" spans="12:48">
      <c r="L238"/>
      <c r="M238"/>
      <c r="AA238" s="5"/>
      <c r="AB238" s="5"/>
      <c r="AC238" s="5"/>
      <c r="AD238" s="5"/>
      <c r="AQ238"/>
      <c r="AR238"/>
      <c r="AS238"/>
      <c r="AT238"/>
      <c r="AU238"/>
      <c r="AV238"/>
    </row>
    <row r="239" spans="12:48">
      <c r="L239"/>
      <c r="M239"/>
      <c r="AA239" s="5"/>
      <c r="AB239" s="5"/>
      <c r="AC239" s="5"/>
      <c r="AD239" s="5"/>
      <c r="AQ239"/>
      <c r="AR239"/>
      <c r="AS239"/>
      <c r="AT239"/>
      <c r="AU239"/>
      <c r="AV239"/>
    </row>
    <row r="240" spans="12:48">
      <c r="L240"/>
      <c r="M240"/>
      <c r="AA240" s="5"/>
      <c r="AB240" s="5"/>
      <c r="AC240" s="5"/>
      <c r="AD240" s="5"/>
      <c r="AQ240"/>
      <c r="AR240"/>
      <c r="AS240"/>
      <c r="AT240"/>
      <c r="AU240"/>
      <c r="AV240"/>
    </row>
    <row r="241" spans="12:48">
      <c r="L241"/>
      <c r="M241"/>
      <c r="AA241" s="5"/>
      <c r="AB241" s="5"/>
      <c r="AC241" s="5"/>
      <c r="AD241" s="5"/>
      <c r="AQ241"/>
      <c r="AR241"/>
      <c r="AS241"/>
      <c r="AT241"/>
      <c r="AU241"/>
      <c r="AV241"/>
    </row>
    <row r="242" spans="12:48">
      <c r="L242"/>
      <c r="M242"/>
      <c r="AA242" s="5"/>
      <c r="AB242" s="5"/>
      <c r="AC242" s="5"/>
      <c r="AD242" s="5"/>
      <c r="AQ242"/>
      <c r="AR242"/>
      <c r="AS242"/>
      <c r="AT242"/>
      <c r="AU242"/>
      <c r="AV242"/>
    </row>
    <row r="243" spans="12:48">
      <c r="L243"/>
      <c r="M243"/>
      <c r="AA243" s="5"/>
      <c r="AB243" s="5"/>
      <c r="AC243" s="5"/>
      <c r="AD243" s="5"/>
      <c r="AQ243"/>
      <c r="AR243"/>
      <c r="AS243"/>
      <c r="AT243"/>
      <c r="AU243"/>
      <c r="AV243"/>
    </row>
    <row r="244" spans="12:48">
      <c r="L244"/>
      <c r="M244"/>
      <c r="AA244" s="5"/>
      <c r="AB244" s="5"/>
      <c r="AC244" s="5"/>
      <c r="AD244" s="5"/>
      <c r="AQ244"/>
      <c r="AR244"/>
      <c r="AS244"/>
      <c r="AT244"/>
      <c r="AU244"/>
      <c r="AV244"/>
    </row>
    <row r="245" spans="12:48">
      <c r="L245"/>
      <c r="M245"/>
      <c r="AA245" s="5"/>
      <c r="AB245" s="5"/>
      <c r="AC245" s="5"/>
      <c r="AD245" s="5"/>
      <c r="AQ245"/>
      <c r="AR245"/>
      <c r="AS245"/>
      <c r="AT245"/>
      <c r="AU245"/>
      <c r="AV245"/>
    </row>
    <row r="246" spans="12:48">
      <c r="L246"/>
      <c r="M246"/>
      <c r="AA246" s="5"/>
      <c r="AB246" s="5"/>
      <c r="AC246" s="5"/>
      <c r="AD246" s="5"/>
      <c r="AQ246"/>
      <c r="AR246"/>
      <c r="AS246"/>
      <c r="AT246"/>
      <c r="AU246"/>
      <c r="AV246"/>
    </row>
    <row r="247" spans="12:48">
      <c r="L247"/>
      <c r="M247"/>
      <c r="AA247" s="5"/>
      <c r="AB247" s="5"/>
      <c r="AC247" s="5"/>
      <c r="AD247" s="5"/>
      <c r="AQ247"/>
      <c r="AR247"/>
      <c r="AS247"/>
      <c r="AT247"/>
      <c r="AU247"/>
      <c r="AV247"/>
    </row>
    <row r="248" spans="12:48">
      <c r="L248"/>
      <c r="M248"/>
      <c r="AA248" s="5"/>
      <c r="AB248" s="5"/>
      <c r="AC248" s="5"/>
      <c r="AD248" s="5"/>
      <c r="AQ248"/>
      <c r="AR248"/>
      <c r="AS248"/>
      <c r="AT248"/>
      <c r="AU248"/>
      <c r="AV248"/>
    </row>
    <row r="249" spans="12:48">
      <c r="L249"/>
      <c r="M249"/>
      <c r="AA249" s="5"/>
      <c r="AB249" s="5"/>
      <c r="AC249" s="5"/>
      <c r="AD249" s="5"/>
      <c r="AQ249"/>
      <c r="AR249"/>
      <c r="AS249"/>
      <c r="AT249"/>
      <c r="AU249"/>
      <c r="AV249"/>
    </row>
    <row r="250" spans="12:48">
      <c r="L250"/>
      <c r="M250"/>
      <c r="AA250" s="5"/>
      <c r="AB250" s="5"/>
      <c r="AC250" s="5"/>
      <c r="AD250" s="5"/>
      <c r="AQ250"/>
      <c r="AR250"/>
      <c r="AS250"/>
      <c r="AT250"/>
      <c r="AU250"/>
      <c r="AV250"/>
    </row>
    <row r="251" spans="12:48">
      <c r="L251"/>
      <c r="M251"/>
      <c r="AA251" s="5"/>
      <c r="AB251" s="5"/>
      <c r="AC251" s="5"/>
      <c r="AD251" s="5"/>
      <c r="AQ251"/>
      <c r="AR251"/>
      <c r="AS251"/>
      <c r="AT251"/>
      <c r="AU251"/>
      <c r="AV251"/>
    </row>
    <row r="252" spans="12:48">
      <c r="L252"/>
      <c r="M252"/>
      <c r="AA252" s="5"/>
      <c r="AB252" s="5"/>
      <c r="AC252" s="5"/>
      <c r="AD252" s="5"/>
      <c r="AQ252"/>
      <c r="AR252"/>
      <c r="AS252"/>
      <c r="AT252"/>
      <c r="AU252"/>
      <c r="AV252"/>
    </row>
    <row r="253" spans="12:48">
      <c r="L253"/>
      <c r="M253"/>
      <c r="AA253" s="5"/>
      <c r="AB253" s="5"/>
      <c r="AC253" s="5"/>
      <c r="AD253" s="5"/>
      <c r="AQ253"/>
      <c r="AR253"/>
      <c r="AS253"/>
      <c r="AT253"/>
      <c r="AU253"/>
      <c r="AV253"/>
    </row>
    <row r="254" spans="12:48">
      <c r="L254"/>
      <c r="M254"/>
      <c r="AA254" s="5"/>
      <c r="AB254" s="5"/>
      <c r="AC254" s="5"/>
      <c r="AD254" s="5"/>
      <c r="AQ254"/>
      <c r="AR254"/>
      <c r="AS254"/>
      <c r="AT254"/>
      <c r="AU254"/>
      <c r="AV254"/>
    </row>
    <row r="255" spans="12:48">
      <c r="L255"/>
      <c r="M255"/>
      <c r="AA255" s="5"/>
      <c r="AB255" s="5"/>
      <c r="AC255" s="5"/>
      <c r="AD255" s="5"/>
      <c r="AQ255"/>
      <c r="AR255"/>
      <c r="AS255"/>
      <c r="AT255"/>
      <c r="AU255"/>
      <c r="AV255"/>
    </row>
    <row r="256" spans="12:48">
      <c r="L256"/>
      <c r="M256"/>
      <c r="AA256" s="5"/>
      <c r="AB256" s="5"/>
      <c r="AC256" s="5"/>
      <c r="AD256" s="5"/>
      <c r="AQ256"/>
      <c r="AR256"/>
      <c r="AS256"/>
      <c r="AT256"/>
      <c r="AU256"/>
      <c r="AV256"/>
    </row>
    <row r="257" spans="12:48">
      <c r="L257"/>
      <c r="M257"/>
      <c r="AA257" s="5"/>
      <c r="AB257" s="5"/>
      <c r="AC257" s="5"/>
      <c r="AD257" s="5"/>
      <c r="AQ257"/>
      <c r="AR257"/>
      <c r="AS257"/>
      <c r="AT257"/>
      <c r="AU257"/>
      <c r="AV257"/>
    </row>
    <row r="258" spans="12:48">
      <c r="L258"/>
      <c r="M258"/>
      <c r="AA258" s="5"/>
      <c r="AB258" s="5"/>
      <c r="AC258" s="5"/>
      <c r="AD258" s="5"/>
      <c r="AQ258"/>
      <c r="AR258"/>
      <c r="AS258"/>
      <c r="AT258"/>
      <c r="AU258"/>
      <c r="AV258"/>
    </row>
    <row r="259" spans="12:48">
      <c r="L259"/>
      <c r="M259"/>
      <c r="AA259" s="5"/>
      <c r="AB259" s="5"/>
      <c r="AC259" s="5"/>
      <c r="AD259" s="5"/>
      <c r="AQ259"/>
      <c r="AR259"/>
      <c r="AS259"/>
      <c r="AT259"/>
      <c r="AU259"/>
      <c r="AV259"/>
    </row>
    <row r="260" spans="12:48">
      <c r="L260"/>
      <c r="M260"/>
      <c r="AA260" s="5"/>
      <c r="AB260" s="5"/>
      <c r="AC260" s="5"/>
      <c r="AD260" s="5"/>
      <c r="AQ260"/>
      <c r="AR260"/>
      <c r="AS260"/>
      <c r="AT260"/>
      <c r="AU260"/>
      <c r="AV260"/>
    </row>
    <row r="261" spans="12:48">
      <c r="L261"/>
      <c r="M261"/>
      <c r="AA261" s="5"/>
      <c r="AB261" s="5"/>
      <c r="AC261" s="5"/>
      <c r="AD261" s="5"/>
      <c r="AQ261"/>
      <c r="AR261"/>
      <c r="AS261"/>
      <c r="AT261"/>
      <c r="AU261"/>
      <c r="AV261"/>
    </row>
    <row r="262" spans="12:48">
      <c r="L262"/>
      <c r="M262"/>
      <c r="AA262" s="5"/>
      <c r="AB262" s="5"/>
      <c r="AC262" s="5"/>
      <c r="AD262" s="5"/>
      <c r="AQ262"/>
      <c r="AR262"/>
      <c r="AS262"/>
      <c r="AT262"/>
      <c r="AU262"/>
      <c r="AV262"/>
    </row>
    <row r="263" spans="12:48">
      <c r="L263"/>
      <c r="M263"/>
      <c r="AA263" s="5"/>
      <c r="AB263" s="5"/>
      <c r="AC263" s="5"/>
      <c r="AD263" s="5"/>
      <c r="AQ263"/>
      <c r="AR263"/>
      <c r="AS263"/>
      <c r="AT263"/>
      <c r="AU263"/>
      <c r="AV263"/>
    </row>
    <row r="264" spans="12:48">
      <c r="L264"/>
      <c r="M264"/>
      <c r="AA264" s="5"/>
      <c r="AB264" s="5"/>
      <c r="AC264" s="5"/>
      <c r="AD264" s="5"/>
      <c r="AQ264"/>
      <c r="AR264"/>
      <c r="AS264"/>
      <c r="AT264"/>
      <c r="AU264"/>
      <c r="AV264"/>
    </row>
    <row r="265" spans="12:48">
      <c r="L265"/>
      <c r="M265"/>
      <c r="AA265" s="5"/>
      <c r="AB265" s="5"/>
      <c r="AC265" s="5"/>
      <c r="AD265" s="5"/>
      <c r="AQ265"/>
      <c r="AR265"/>
      <c r="AS265"/>
      <c r="AT265"/>
      <c r="AU265"/>
      <c r="AV265"/>
    </row>
    <row r="266" spans="12:48">
      <c r="L266"/>
      <c r="M266"/>
      <c r="AA266" s="5"/>
      <c r="AB266" s="5"/>
      <c r="AC266" s="5"/>
      <c r="AD266" s="5"/>
      <c r="AQ266"/>
      <c r="AR266"/>
      <c r="AS266"/>
      <c r="AT266"/>
      <c r="AU266"/>
      <c r="AV266"/>
    </row>
    <row r="267" spans="12:48">
      <c r="L267"/>
      <c r="M267"/>
      <c r="AA267" s="5"/>
      <c r="AB267" s="5"/>
      <c r="AC267" s="5"/>
      <c r="AD267" s="5"/>
      <c r="AQ267"/>
      <c r="AR267"/>
      <c r="AS267"/>
      <c r="AT267"/>
      <c r="AU267"/>
      <c r="AV267"/>
    </row>
    <row r="268" spans="12:48">
      <c r="L268"/>
      <c r="M268"/>
      <c r="AA268" s="5"/>
      <c r="AB268" s="5"/>
      <c r="AC268" s="5"/>
      <c r="AD268" s="5"/>
      <c r="AQ268"/>
      <c r="AR268"/>
      <c r="AS268"/>
      <c r="AT268"/>
      <c r="AU268"/>
      <c r="AV268"/>
    </row>
    <row r="269" spans="12:48">
      <c r="L269"/>
      <c r="M269"/>
      <c r="AA269" s="5"/>
      <c r="AB269" s="5"/>
      <c r="AC269" s="5"/>
      <c r="AD269" s="5"/>
      <c r="AQ269"/>
      <c r="AR269"/>
      <c r="AS269"/>
      <c r="AT269"/>
      <c r="AU269"/>
      <c r="AV269"/>
    </row>
    <row r="270" spans="12:48">
      <c r="L270"/>
      <c r="M270"/>
      <c r="AA270" s="5"/>
      <c r="AB270" s="5"/>
      <c r="AC270" s="5"/>
      <c r="AD270" s="5"/>
      <c r="AQ270"/>
      <c r="AR270"/>
      <c r="AS270"/>
      <c r="AT270"/>
      <c r="AU270"/>
      <c r="AV270"/>
    </row>
    <row r="271" spans="12:48">
      <c r="L271"/>
      <c r="M271"/>
      <c r="AA271" s="5"/>
      <c r="AB271" s="5"/>
      <c r="AC271" s="5"/>
      <c r="AD271" s="5"/>
      <c r="AQ271"/>
      <c r="AR271"/>
      <c r="AS271"/>
      <c r="AT271"/>
      <c r="AU271"/>
      <c r="AV271"/>
    </row>
    <row r="272" spans="12:48">
      <c r="L272"/>
      <c r="M272"/>
      <c r="AA272" s="5"/>
      <c r="AB272" s="5"/>
      <c r="AC272" s="5"/>
      <c r="AD272" s="5"/>
      <c r="AQ272"/>
      <c r="AR272"/>
      <c r="AS272"/>
      <c r="AT272"/>
      <c r="AU272"/>
      <c r="AV272"/>
    </row>
    <row r="273" spans="12:48">
      <c r="L273"/>
      <c r="M273"/>
      <c r="AA273" s="5"/>
      <c r="AB273" s="5"/>
      <c r="AC273" s="5"/>
      <c r="AD273" s="5"/>
      <c r="AQ273"/>
      <c r="AR273"/>
      <c r="AS273"/>
      <c r="AT273"/>
      <c r="AU273"/>
      <c r="AV273"/>
    </row>
    <row r="274" spans="12:48">
      <c r="L274"/>
      <c r="M274"/>
      <c r="AA274" s="5"/>
      <c r="AB274" s="5"/>
      <c r="AC274" s="5"/>
      <c r="AD274" s="5"/>
      <c r="AQ274"/>
      <c r="AR274"/>
      <c r="AS274"/>
      <c r="AT274"/>
      <c r="AU274"/>
      <c r="AV274"/>
    </row>
    <row r="275" spans="12:48">
      <c r="L275"/>
      <c r="M275"/>
      <c r="AA275" s="5"/>
      <c r="AB275" s="5"/>
      <c r="AC275" s="5"/>
      <c r="AD275" s="5"/>
      <c r="AQ275"/>
      <c r="AR275"/>
      <c r="AS275"/>
      <c r="AT275"/>
      <c r="AU275"/>
      <c r="AV275"/>
    </row>
    <row r="276" spans="12:48">
      <c r="L276"/>
      <c r="M276"/>
      <c r="AA276" s="5"/>
      <c r="AB276" s="5"/>
      <c r="AC276" s="5"/>
      <c r="AD276" s="5"/>
      <c r="AQ276"/>
      <c r="AR276"/>
      <c r="AS276"/>
      <c r="AT276"/>
      <c r="AU276"/>
      <c r="AV276"/>
    </row>
    <row r="277" spans="12:48">
      <c r="L277"/>
      <c r="M277"/>
      <c r="AA277" s="5"/>
      <c r="AB277" s="5"/>
      <c r="AC277" s="5"/>
      <c r="AD277" s="5"/>
      <c r="AQ277"/>
      <c r="AR277"/>
      <c r="AS277"/>
      <c r="AT277"/>
      <c r="AU277"/>
      <c r="AV277"/>
    </row>
    <row r="278" spans="12:48">
      <c r="L278"/>
      <c r="M278"/>
      <c r="AA278" s="5"/>
      <c r="AB278" s="5"/>
      <c r="AC278" s="5"/>
      <c r="AD278" s="5"/>
      <c r="AQ278"/>
      <c r="AR278"/>
      <c r="AS278"/>
      <c r="AT278"/>
      <c r="AU278"/>
      <c r="AV278"/>
    </row>
    <row r="279" spans="12:48">
      <c r="L279"/>
      <c r="M279"/>
      <c r="AA279" s="5"/>
      <c r="AB279" s="5"/>
      <c r="AC279" s="5"/>
      <c r="AD279" s="5"/>
      <c r="AQ279"/>
      <c r="AR279"/>
      <c r="AS279"/>
      <c r="AT279"/>
      <c r="AU279"/>
      <c r="AV279"/>
    </row>
    <row r="280" spans="12:48">
      <c r="L280"/>
      <c r="M280"/>
      <c r="AA280" s="5"/>
      <c r="AB280" s="5"/>
      <c r="AC280" s="5"/>
      <c r="AD280" s="5"/>
      <c r="AQ280"/>
      <c r="AR280"/>
      <c r="AS280"/>
      <c r="AT280"/>
      <c r="AU280"/>
      <c r="AV280"/>
    </row>
    <row r="281" spans="12:48">
      <c r="L281"/>
      <c r="M281"/>
      <c r="AA281" s="5"/>
      <c r="AB281" s="5"/>
      <c r="AC281" s="5"/>
      <c r="AD281" s="5"/>
      <c r="AQ281"/>
      <c r="AR281"/>
      <c r="AS281"/>
      <c r="AT281"/>
      <c r="AU281"/>
      <c r="AV281"/>
    </row>
    <row r="282" spans="12:48">
      <c r="L282"/>
      <c r="M282"/>
      <c r="AA282" s="5"/>
      <c r="AB282" s="5"/>
      <c r="AC282" s="5"/>
      <c r="AD282" s="5"/>
      <c r="AQ282"/>
      <c r="AR282"/>
      <c r="AS282"/>
      <c r="AT282"/>
      <c r="AU282"/>
      <c r="AV282"/>
    </row>
    <row r="283" spans="12:48">
      <c r="L283"/>
      <c r="M283"/>
      <c r="AA283" s="5"/>
      <c r="AB283" s="5"/>
      <c r="AC283" s="5"/>
      <c r="AD283" s="5"/>
      <c r="AQ283"/>
      <c r="AR283"/>
      <c r="AS283"/>
      <c r="AT283"/>
      <c r="AU283"/>
      <c r="AV283"/>
    </row>
    <row r="284" spans="12:48">
      <c r="L284"/>
      <c r="M284"/>
      <c r="AA284" s="5"/>
      <c r="AB284" s="5"/>
      <c r="AC284" s="5"/>
      <c r="AD284" s="5"/>
      <c r="AQ284"/>
      <c r="AR284"/>
      <c r="AS284"/>
      <c r="AT284"/>
      <c r="AU284"/>
      <c r="AV284"/>
    </row>
    <row r="285" spans="12:48">
      <c r="L285"/>
      <c r="M285"/>
      <c r="AA285" s="5"/>
      <c r="AB285" s="5"/>
      <c r="AC285" s="5"/>
      <c r="AD285" s="5"/>
      <c r="AQ285"/>
      <c r="AR285"/>
      <c r="AS285"/>
      <c r="AT285"/>
      <c r="AU285"/>
      <c r="AV285"/>
    </row>
    <row r="286" spans="12:48">
      <c r="L286"/>
      <c r="M286"/>
      <c r="AA286" s="5"/>
      <c r="AB286" s="5"/>
      <c r="AC286" s="5"/>
      <c r="AD286" s="5"/>
      <c r="AQ286"/>
      <c r="AR286"/>
      <c r="AS286"/>
      <c r="AT286"/>
      <c r="AU286"/>
      <c r="AV286"/>
    </row>
    <row r="287" spans="12:48">
      <c r="L287"/>
      <c r="M287"/>
      <c r="AA287" s="5"/>
      <c r="AB287" s="5"/>
      <c r="AC287" s="5"/>
      <c r="AD287" s="5"/>
      <c r="AQ287"/>
      <c r="AR287"/>
      <c r="AS287"/>
      <c r="AT287"/>
      <c r="AU287"/>
      <c r="AV287"/>
    </row>
    <row r="288" spans="12:48">
      <c r="L288"/>
      <c r="M288"/>
      <c r="AA288" s="5"/>
      <c r="AB288" s="5"/>
      <c r="AC288" s="5"/>
      <c r="AD288" s="5"/>
      <c r="AQ288"/>
      <c r="AR288"/>
      <c r="AS288"/>
      <c r="AT288"/>
      <c r="AU288"/>
      <c r="AV288"/>
    </row>
    <row r="289" spans="12:48">
      <c r="L289"/>
      <c r="M289"/>
      <c r="AA289" s="5"/>
      <c r="AB289" s="5"/>
      <c r="AC289" s="5"/>
      <c r="AD289" s="5"/>
      <c r="AQ289"/>
      <c r="AR289"/>
      <c r="AS289"/>
      <c r="AT289"/>
      <c r="AU289"/>
      <c r="AV289"/>
    </row>
    <row r="290" spans="12:48">
      <c r="L290"/>
      <c r="M290"/>
      <c r="AA290" s="5"/>
      <c r="AB290" s="5"/>
      <c r="AC290" s="5"/>
      <c r="AD290" s="5"/>
      <c r="AQ290"/>
      <c r="AR290"/>
      <c r="AS290"/>
      <c r="AT290"/>
      <c r="AU290"/>
      <c r="AV290"/>
    </row>
    <row r="291" spans="12:48">
      <c r="L291"/>
      <c r="M291"/>
      <c r="AA291" s="5"/>
      <c r="AB291" s="5"/>
      <c r="AC291" s="5"/>
      <c r="AD291" s="5"/>
      <c r="AQ291"/>
      <c r="AR291"/>
      <c r="AS291"/>
      <c r="AT291"/>
      <c r="AU291"/>
      <c r="AV291"/>
    </row>
    <row r="292" spans="12:48">
      <c r="L292"/>
      <c r="M292"/>
      <c r="AA292" s="5"/>
      <c r="AB292" s="5"/>
      <c r="AC292" s="5"/>
      <c r="AD292" s="5"/>
      <c r="AQ292"/>
      <c r="AR292"/>
      <c r="AS292"/>
      <c r="AT292"/>
      <c r="AU292"/>
      <c r="AV292"/>
    </row>
    <row r="293" spans="12:48">
      <c r="L293"/>
      <c r="M293"/>
      <c r="AA293" s="5"/>
      <c r="AB293" s="5"/>
      <c r="AC293" s="5"/>
      <c r="AD293" s="5"/>
      <c r="AQ293"/>
      <c r="AR293"/>
      <c r="AS293"/>
      <c r="AT293"/>
      <c r="AU293"/>
      <c r="AV293"/>
    </row>
    <row r="294" spans="12:48">
      <c r="L294"/>
      <c r="M294"/>
      <c r="AA294" s="5"/>
      <c r="AB294" s="5"/>
      <c r="AC294" s="5"/>
      <c r="AD294" s="5"/>
      <c r="AQ294"/>
      <c r="AR294"/>
      <c r="AS294"/>
      <c r="AT294"/>
      <c r="AU294"/>
      <c r="AV294"/>
    </row>
    <row r="295" spans="12:48">
      <c r="L295"/>
      <c r="M295"/>
      <c r="AA295" s="5"/>
      <c r="AB295" s="5"/>
      <c r="AC295" s="5"/>
      <c r="AD295" s="5"/>
      <c r="AQ295"/>
      <c r="AR295"/>
      <c r="AS295"/>
      <c r="AT295"/>
      <c r="AU295"/>
      <c r="AV295"/>
    </row>
    <row r="296" spans="12:48">
      <c r="L296"/>
      <c r="M296"/>
      <c r="AA296" s="5"/>
      <c r="AB296" s="5"/>
      <c r="AC296" s="5"/>
      <c r="AD296" s="5"/>
      <c r="AQ296"/>
      <c r="AR296"/>
      <c r="AS296"/>
      <c r="AT296"/>
      <c r="AU296"/>
      <c r="AV296"/>
    </row>
    <row r="297" spans="12:48">
      <c r="L297"/>
      <c r="M297"/>
      <c r="AA297" s="5"/>
      <c r="AB297" s="5"/>
      <c r="AC297" s="5"/>
      <c r="AD297" s="5"/>
      <c r="AQ297"/>
      <c r="AR297"/>
      <c r="AS297"/>
      <c r="AT297"/>
      <c r="AU297"/>
      <c r="AV297"/>
    </row>
    <row r="298" spans="12:48">
      <c r="L298"/>
      <c r="M298"/>
      <c r="AA298" s="5"/>
      <c r="AB298" s="5"/>
      <c r="AC298" s="5"/>
      <c r="AD298" s="5"/>
      <c r="AQ298"/>
      <c r="AR298"/>
      <c r="AS298"/>
      <c r="AT298"/>
      <c r="AU298"/>
      <c r="AV298"/>
    </row>
    <row r="299" spans="12:48">
      <c r="L299"/>
      <c r="M299"/>
      <c r="AA299" s="5"/>
      <c r="AB299" s="5"/>
      <c r="AC299" s="5"/>
      <c r="AD299" s="5"/>
      <c r="AQ299"/>
      <c r="AR299"/>
      <c r="AS299"/>
      <c r="AT299"/>
      <c r="AU299"/>
      <c r="AV299"/>
    </row>
    <row r="300" spans="12:48">
      <c r="L300"/>
      <c r="M300"/>
      <c r="AA300" s="5"/>
      <c r="AB300" s="5"/>
      <c r="AC300" s="5"/>
      <c r="AD300" s="5"/>
      <c r="AQ300"/>
      <c r="AR300"/>
      <c r="AS300"/>
      <c r="AT300"/>
      <c r="AU300"/>
      <c r="AV300"/>
    </row>
    <row r="301" spans="12:48">
      <c r="L301"/>
      <c r="M301"/>
      <c r="AA301" s="5"/>
      <c r="AB301" s="5"/>
      <c r="AC301" s="5"/>
      <c r="AD301" s="5"/>
      <c r="AQ301"/>
      <c r="AR301"/>
      <c r="AS301"/>
      <c r="AT301"/>
      <c r="AU301"/>
      <c r="AV301"/>
    </row>
    <row r="302" spans="12:48">
      <c r="L302"/>
      <c r="M302"/>
      <c r="AA302" s="5"/>
      <c r="AB302" s="5"/>
      <c r="AC302" s="5"/>
      <c r="AD302" s="5"/>
      <c r="AQ302"/>
      <c r="AR302"/>
      <c r="AS302"/>
      <c r="AT302"/>
      <c r="AU302"/>
      <c r="AV302"/>
    </row>
    <row r="303" spans="12:48">
      <c r="L303"/>
      <c r="M303"/>
      <c r="AA303" s="5"/>
      <c r="AB303" s="5"/>
      <c r="AC303" s="5"/>
      <c r="AD303" s="5"/>
      <c r="AQ303"/>
      <c r="AR303"/>
      <c r="AS303"/>
      <c r="AT303"/>
      <c r="AU303"/>
      <c r="AV303"/>
    </row>
    <row r="304" spans="12:48">
      <c r="L304"/>
      <c r="M304"/>
      <c r="AA304" s="5"/>
      <c r="AB304" s="5"/>
      <c r="AC304" s="5"/>
      <c r="AD304" s="5"/>
      <c r="AQ304"/>
      <c r="AR304"/>
      <c r="AS304"/>
      <c r="AT304"/>
      <c r="AU304"/>
      <c r="AV304"/>
    </row>
    <row r="305" spans="12:48">
      <c r="L305"/>
      <c r="M305"/>
      <c r="AA305" s="5"/>
      <c r="AB305" s="5"/>
      <c r="AC305" s="5"/>
      <c r="AD305" s="5"/>
      <c r="AQ305"/>
      <c r="AR305"/>
      <c r="AS305"/>
      <c r="AT305"/>
      <c r="AU305"/>
      <c r="AV305"/>
    </row>
    <row r="306" spans="12:48">
      <c r="L306"/>
      <c r="M306"/>
      <c r="AA306" s="5"/>
      <c r="AB306" s="5"/>
      <c r="AC306" s="5"/>
      <c r="AD306" s="5"/>
      <c r="AQ306"/>
      <c r="AR306"/>
      <c r="AS306"/>
      <c r="AT306"/>
      <c r="AU306"/>
      <c r="AV306"/>
    </row>
    <row r="307" spans="12:48">
      <c r="L307"/>
      <c r="M307"/>
      <c r="AA307" s="5"/>
      <c r="AB307" s="5"/>
      <c r="AC307" s="5"/>
      <c r="AD307" s="5"/>
      <c r="AQ307"/>
      <c r="AR307"/>
      <c r="AS307"/>
      <c r="AT307"/>
      <c r="AU307"/>
      <c r="AV307"/>
    </row>
    <row r="308" spans="12:48">
      <c r="L308"/>
      <c r="M308"/>
      <c r="AA308" s="5"/>
      <c r="AB308" s="5"/>
      <c r="AC308" s="5"/>
      <c r="AD308" s="5"/>
      <c r="AQ308"/>
      <c r="AR308"/>
      <c r="AS308"/>
      <c r="AT308"/>
      <c r="AU308"/>
      <c r="AV308"/>
    </row>
    <row r="309" spans="12:48">
      <c r="L309"/>
      <c r="M309"/>
      <c r="AA309" s="5"/>
      <c r="AB309" s="5"/>
      <c r="AC309" s="5"/>
      <c r="AD309" s="5"/>
      <c r="AQ309"/>
      <c r="AR309"/>
      <c r="AS309"/>
      <c r="AT309"/>
      <c r="AU309"/>
      <c r="AV309"/>
    </row>
    <row r="310" spans="12:48">
      <c r="L310"/>
      <c r="M310"/>
      <c r="AA310" s="5"/>
      <c r="AB310" s="5"/>
      <c r="AC310" s="5"/>
      <c r="AD310" s="5"/>
      <c r="AQ310"/>
      <c r="AR310"/>
      <c r="AS310"/>
      <c r="AT310"/>
      <c r="AU310"/>
      <c r="AV310"/>
    </row>
    <row r="311" spans="12:48">
      <c r="L311"/>
      <c r="M311"/>
      <c r="AA311" s="5"/>
      <c r="AB311" s="5"/>
      <c r="AC311" s="5"/>
      <c r="AD311" s="5"/>
      <c r="AQ311"/>
      <c r="AR311"/>
      <c r="AS311"/>
      <c r="AT311"/>
      <c r="AU311"/>
      <c r="AV311"/>
    </row>
    <row r="312" spans="12:48">
      <c r="L312"/>
      <c r="M312"/>
      <c r="AA312" s="5"/>
      <c r="AB312" s="5"/>
      <c r="AC312" s="5"/>
      <c r="AD312" s="5"/>
      <c r="AQ312"/>
      <c r="AR312"/>
      <c r="AS312"/>
      <c r="AT312"/>
      <c r="AU312"/>
      <c r="AV312"/>
    </row>
    <row r="313" spans="12:48">
      <c r="L313"/>
      <c r="M313"/>
      <c r="AA313" s="5"/>
      <c r="AB313" s="5"/>
      <c r="AC313" s="5"/>
      <c r="AD313" s="5"/>
      <c r="AQ313"/>
      <c r="AR313"/>
      <c r="AS313"/>
      <c r="AT313"/>
      <c r="AU313"/>
      <c r="AV313"/>
    </row>
    <row r="314" spans="12:48">
      <c r="L314"/>
      <c r="M314"/>
      <c r="AA314" s="5"/>
      <c r="AB314" s="5"/>
      <c r="AC314" s="5"/>
      <c r="AD314" s="5"/>
      <c r="AQ314"/>
      <c r="AR314"/>
      <c r="AS314"/>
      <c r="AT314"/>
      <c r="AU314"/>
      <c r="AV314"/>
    </row>
    <row r="315" spans="12:48">
      <c r="L315"/>
      <c r="M315"/>
      <c r="AA315" s="5"/>
      <c r="AB315" s="5"/>
      <c r="AC315" s="5"/>
      <c r="AD315" s="5"/>
      <c r="AQ315"/>
      <c r="AR315"/>
      <c r="AS315"/>
      <c r="AT315"/>
      <c r="AU315"/>
      <c r="AV315"/>
    </row>
    <row r="316" spans="12:48">
      <c r="L316"/>
      <c r="M316"/>
      <c r="AA316" s="5"/>
      <c r="AB316" s="5"/>
      <c r="AC316" s="5"/>
      <c r="AD316" s="5"/>
      <c r="AQ316"/>
      <c r="AR316"/>
      <c r="AS316"/>
      <c r="AT316"/>
      <c r="AU316"/>
      <c r="AV316"/>
    </row>
    <row r="317" spans="12:48">
      <c r="L317"/>
      <c r="M317"/>
      <c r="AA317" s="5"/>
      <c r="AB317" s="5"/>
      <c r="AC317" s="5"/>
      <c r="AD317" s="5"/>
      <c r="AQ317"/>
      <c r="AR317"/>
      <c r="AS317"/>
      <c r="AT317"/>
      <c r="AU317"/>
      <c r="AV317"/>
    </row>
    <row r="318" spans="12:48">
      <c r="L318"/>
      <c r="M318"/>
      <c r="AA318" s="5"/>
      <c r="AB318" s="5"/>
      <c r="AC318" s="5"/>
      <c r="AD318" s="5"/>
      <c r="AQ318"/>
      <c r="AR318"/>
      <c r="AS318"/>
      <c r="AT318"/>
      <c r="AU318"/>
      <c r="AV318"/>
    </row>
    <row r="319" spans="12:48">
      <c r="L319"/>
      <c r="M319"/>
      <c r="AA319" s="5"/>
      <c r="AB319" s="5"/>
      <c r="AC319" s="5"/>
      <c r="AD319" s="5"/>
      <c r="AQ319"/>
      <c r="AR319"/>
      <c r="AS319"/>
      <c r="AT319"/>
      <c r="AU319"/>
      <c r="AV319"/>
    </row>
    <row r="320" spans="12:48">
      <c r="L320"/>
      <c r="M320"/>
      <c r="AA320" s="5"/>
      <c r="AB320" s="5"/>
      <c r="AC320" s="5"/>
      <c r="AD320" s="5"/>
      <c r="AQ320"/>
      <c r="AR320"/>
      <c r="AS320"/>
      <c r="AT320"/>
      <c r="AU320"/>
      <c r="AV320"/>
    </row>
    <row r="321" spans="12:48">
      <c r="L321"/>
      <c r="M321"/>
      <c r="AA321" s="5"/>
      <c r="AB321" s="5"/>
      <c r="AC321" s="5"/>
      <c r="AD321" s="5"/>
      <c r="AQ321"/>
      <c r="AR321"/>
      <c r="AS321"/>
      <c r="AT321"/>
      <c r="AU321"/>
      <c r="AV321"/>
    </row>
    <row r="322" spans="12:48">
      <c r="L322"/>
      <c r="M322"/>
      <c r="AA322" s="5"/>
      <c r="AB322" s="5"/>
      <c r="AC322" s="5"/>
      <c r="AD322" s="5"/>
      <c r="AQ322"/>
      <c r="AR322"/>
      <c r="AS322"/>
      <c r="AT322"/>
      <c r="AU322"/>
      <c r="AV322"/>
    </row>
    <row r="323" spans="12:48">
      <c r="L323"/>
      <c r="M323"/>
      <c r="AA323" s="5"/>
      <c r="AB323" s="5"/>
      <c r="AC323" s="5"/>
      <c r="AD323" s="5"/>
      <c r="AQ323"/>
      <c r="AR323"/>
      <c r="AS323"/>
      <c r="AT323"/>
      <c r="AU323"/>
      <c r="AV323"/>
    </row>
    <row r="324" spans="12:48">
      <c r="L324"/>
      <c r="M324"/>
      <c r="AA324" s="5"/>
      <c r="AB324" s="5"/>
      <c r="AC324" s="5"/>
      <c r="AD324" s="5"/>
      <c r="AQ324"/>
      <c r="AR324"/>
      <c r="AS324"/>
      <c r="AT324"/>
      <c r="AU324"/>
      <c r="AV324"/>
    </row>
    <row r="325" spans="12:48">
      <c r="L325"/>
      <c r="M325"/>
      <c r="AA325" s="5"/>
      <c r="AB325" s="5"/>
      <c r="AC325" s="5"/>
      <c r="AD325" s="5"/>
      <c r="AQ325"/>
      <c r="AR325"/>
      <c r="AS325"/>
      <c r="AT325"/>
      <c r="AU325"/>
      <c r="AV325"/>
    </row>
    <row r="326" spans="12:48">
      <c r="L326"/>
      <c r="M326"/>
      <c r="AA326" s="5"/>
      <c r="AB326" s="5"/>
      <c r="AC326" s="5"/>
      <c r="AD326" s="5"/>
      <c r="AQ326"/>
      <c r="AR326"/>
      <c r="AS326"/>
      <c r="AT326"/>
      <c r="AU326"/>
      <c r="AV326"/>
    </row>
    <row r="327" spans="12:48">
      <c r="L327"/>
      <c r="M327"/>
      <c r="AA327" s="5"/>
      <c r="AB327" s="5"/>
      <c r="AC327" s="5"/>
      <c r="AD327" s="5"/>
      <c r="AQ327"/>
      <c r="AR327"/>
      <c r="AS327"/>
      <c r="AT327"/>
      <c r="AU327"/>
      <c r="AV327"/>
    </row>
    <row r="328" spans="12:48">
      <c r="L328"/>
      <c r="M328"/>
      <c r="AA328" s="5"/>
      <c r="AB328" s="5"/>
      <c r="AC328" s="5"/>
      <c r="AD328" s="5"/>
      <c r="AQ328"/>
      <c r="AR328"/>
      <c r="AS328"/>
      <c r="AT328"/>
      <c r="AU328"/>
      <c r="AV328"/>
    </row>
    <row r="329" spans="12:48">
      <c r="L329"/>
      <c r="M329"/>
      <c r="AA329" s="5"/>
      <c r="AB329" s="5"/>
      <c r="AC329" s="5"/>
      <c r="AD329" s="5"/>
      <c r="AQ329"/>
      <c r="AR329"/>
      <c r="AS329"/>
      <c r="AT329"/>
      <c r="AU329"/>
      <c r="AV329"/>
    </row>
    <row r="330" spans="12:48">
      <c r="L330"/>
      <c r="M330"/>
      <c r="AA330" s="5"/>
      <c r="AB330" s="5"/>
      <c r="AC330" s="5"/>
      <c r="AD330" s="5"/>
      <c r="AQ330"/>
      <c r="AR330"/>
      <c r="AS330"/>
      <c r="AT330"/>
      <c r="AU330"/>
      <c r="AV330"/>
    </row>
    <row r="331" spans="12:48">
      <c r="L331"/>
      <c r="M331"/>
      <c r="AA331" s="5"/>
      <c r="AB331" s="5"/>
      <c r="AC331" s="5"/>
      <c r="AD331" s="5"/>
      <c r="AQ331"/>
      <c r="AR331"/>
      <c r="AS331"/>
      <c r="AT331"/>
      <c r="AU331"/>
      <c r="AV331"/>
    </row>
    <row r="332" spans="12:48">
      <c r="L332"/>
      <c r="M332"/>
      <c r="AA332" s="5"/>
      <c r="AB332" s="5"/>
      <c r="AC332" s="5"/>
      <c r="AD332" s="5"/>
      <c r="AQ332"/>
      <c r="AR332"/>
      <c r="AS332"/>
      <c r="AT332"/>
      <c r="AU332"/>
      <c r="AV332"/>
    </row>
    <row r="333" spans="12:48">
      <c r="L333"/>
      <c r="M333"/>
      <c r="AA333" s="5"/>
      <c r="AB333" s="5"/>
      <c r="AC333" s="5"/>
      <c r="AD333" s="5"/>
      <c r="AQ333"/>
      <c r="AR333"/>
      <c r="AS333"/>
      <c r="AT333"/>
      <c r="AU333"/>
      <c r="AV333"/>
    </row>
    <row r="334" spans="12:48">
      <c r="L334"/>
      <c r="M334"/>
      <c r="AA334" s="5"/>
      <c r="AB334" s="5"/>
      <c r="AC334" s="5"/>
      <c r="AD334" s="5"/>
      <c r="AQ334"/>
      <c r="AR334"/>
      <c r="AS334"/>
      <c r="AT334"/>
      <c r="AU334"/>
      <c r="AV334"/>
    </row>
    <row r="335" spans="12:48">
      <c r="L335"/>
      <c r="M335"/>
      <c r="AA335" s="5"/>
      <c r="AB335" s="5"/>
      <c r="AC335" s="5"/>
      <c r="AD335" s="5"/>
      <c r="AQ335"/>
      <c r="AR335"/>
      <c r="AS335"/>
      <c r="AT335"/>
      <c r="AU335"/>
      <c r="AV335"/>
    </row>
    <row r="336" spans="12:48">
      <c r="L336"/>
      <c r="M336"/>
      <c r="AA336" s="5"/>
      <c r="AB336" s="5"/>
      <c r="AC336" s="5"/>
      <c r="AD336" s="5"/>
      <c r="AQ336"/>
      <c r="AR336"/>
      <c r="AS336"/>
      <c r="AT336"/>
      <c r="AU336"/>
      <c r="AV336"/>
    </row>
    <row r="337" spans="12:48">
      <c r="L337"/>
      <c r="M337"/>
      <c r="AA337" s="5"/>
      <c r="AB337" s="5"/>
      <c r="AC337" s="5"/>
      <c r="AD337" s="5"/>
      <c r="AQ337"/>
      <c r="AR337"/>
      <c r="AS337"/>
      <c r="AT337"/>
      <c r="AU337"/>
      <c r="AV337"/>
    </row>
    <row r="338" spans="12:48">
      <c r="L338"/>
      <c r="M338"/>
      <c r="AA338" s="5"/>
      <c r="AB338" s="5"/>
      <c r="AC338" s="5"/>
      <c r="AD338" s="5"/>
      <c r="AQ338"/>
      <c r="AR338"/>
      <c r="AS338"/>
      <c r="AT338"/>
      <c r="AU338"/>
      <c r="AV338"/>
    </row>
    <row r="339" spans="12:48">
      <c r="L339"/>
      <c r="M339"/>
      <c r="AA339" s="5"/>
      <c r="AB339" s="5"/>
      <c r="AC339" s="5"/>
      <c r="AD339" s="5"/>
      <c r="AQ339"/>
      <c r="AR339"/>
      <c r="AS339"/>
      <c r="AT339"/>
      <c r="AU339"/>
      <c r="AV339"/>
    </row>
    <row r="340" spans="12:48">
      <c r="L340"/>
      <c r="M340"/>
      <c r="AA340" s="5"/>
      <c r="AB340" s="5"/>
      <c r="AC340" s="5"/>
      <c r="AD340" s="5"/>
      <c r="AQ340"/>
      <c r="AR340"/>
      <c r="AS340"/>
      <c r="AT340"/>
      <c r="AU340"/>
      <c r="AV340"/>
    </row>
    <row r="341" spans="12:48">
      <c r="L341"/>
      <c r="M341"/>
      <c r="AA341" s="5"/>
      <c r="AB341" s="5"/>
      <c r="AC341" s="5"/>
      <c r="AD341" s="5"/>
      <c r="AQ341"/>
      <c r="AR341"/>
      <c r="AS341"/>
      <c r="AT341"/>
      <c r="AU341"/>
      <c r="AV341"/>
    </row>
    <row r="342" spans="12:48">
      <c r="L342"/>
      <c r="M342"/>
      <c r="AA342" s="5"/>
      <c r="AB342" s="5"/>
      <c r="AC342" s="5"/>
      <c r="AD342" s="5"/>
      <c r="AQ342"/>
      <c r="AR342"/>
      <c r="AS342"/>
      <c r="AT342"/>
      <c r="AU342"/>
      <c r="AV342"/>
    </row>
    <row r="343" spans="12:48">
      <c r="L343"/>
      <c r="M343"/>
      <c r="AA343" s="5"/>
      <c r="AB343" s="5"/>
      <c r="AC343" s="5"/>
      <c r="AD343" s="5"/>
      <c r="AQ343"/>
      <c r="AR343"/>
      <c r="AS343"/>
      <c r="AT343"/>
      <c r="AU343"/>
      <c r="AV343"/>
    </row>
    <row r="344" spans="12:48">
      <c r="L344"/>
      <c r="M344"/>
      <c r="AA344" s="5"/>
      <c r="AB344" s="5"/>
      <c r="AC344" s="5"/>
      <c r="AD344" s="5"/>
      <c r="AQ344"/>
      <c r="AR344"/>
      <c r="AS344"/>
      <c r="AT344"/>
      <c r="AU344"/>
      <c r="AV344"/>
    </row>
    <row r="345" spans="12:48">
      <c r="L345"/>
      <c r="M345"/>
      <c r="AA345" s="5"/>
      <c r="AB345" s="5"/>
      <c r="AC345" s="5"/>
      <c r="AD345" s="5"/>
      <c r="AQ345"/>
      <c r="AR345"/>
      <c r="AS345"/>
      <c r="AT345"/>
      <c r="AU345"/>
      <c r="AV345"/>
    </row>
    <row r="346" spans="12:48">
      <c r="L346"/>
      <c r="M346"/>
      <c r="AA346" s="5"/>
      <c r="AB346" s="5"/>
      <c r="AC346" s="5"/>
      <c r="AD346" s="5"/>
      <c r="AQ346"/>
      <c r="AR346"/>
      <c r="AS346"/>
      <c r="AT346"/>
      <c r="AU346"/>
      <c r="AV346"/>
    </row>
    <row r="347" spans="12:48">
      <c r="L347"/>
      <c r="M347"/>
      <c r="AA347" s="5"/>
      <c r="AB347" s="5"/>
      <c r="AC347" s="5"/>
      <c r="AD347" s="5"/>
      <c r="AQ347"/>
      <c r="AR347"/>
      <c r="AS347"/>
      <c r="AT347"/>
      <c r="AU347"/>
      <c r="AV347"/>
    </row>
    <row r="348" spans="12:48">
      <c r="L348"/>
      <c r="M348"/>
      <c r="AA348" s="5"/>
      <c r="AB348" s="5"/>
      <c r="AC348" s="5"/>
      <c r="AD348" s="5"/>
      <c r="AQ348"/>
      <c r="AR348"/>
      <c r="AS348"/>
      <c r="AT348"/>
      <c r="AU348"/>
      <c r="AV348"/>
    </row>
    <row r="349" spans="12:48">
      <c r="L349"/>
      <c r="M349"/>
      <c r="AA349" s="5"/>
      <c r="AB349" s="5"/>
      <c r="AC349" s="5"/>
      <c r="AD349" s="5"/>
      <c r="AQ349"/>
      <c r="AR349"/>
      <c r="AS349"/>
      <c r="AT349"/>
      <c r="AU349"/>
      <c r="AV349"/>
    </row>
    <row r="350" spans="12:48">
      <c r="L350"/>
      <c r="M350"/>
      <c r="AA350" s="5"/>
      <c r="AB350" s="5"/>
      <c r="AC350" s="5"/>
      <c r="AD350" s="5"/>
      <c r="AQ350"/>
      <c r="AR350"/>
      <c r="AS350"/>
      <c r="AT350"/>
      <c r="AU350"/>
      <c r="AV350"/>
    </row>
    <row r="351" spans="12:48">
      <c r="L351"/>
      <c r="M351"/>
      <c r="AA351" s="5"/>
      <c r="AB351" s="5"/>
      <c r="AC351" s="5"/>
      <c r="AD351" s="5"/>
      <c r="AQ351"/>
      <c r="AR351"/>
      <c r="AS351"/>
      <c r="AT351"/>
      <c r="AU351"/>
      <c r="AV351"/>
    </row>
    <row r="352" spans="12:48">
      <c r="L352"/>
      <c r="M352"/>
      <c r="AA352" s="5"/>
      <c r="AB352" s="5"/>
      <c r="AC352" s="5"/>
      <c r="AD352" s="5"/>
      <c r="AQ352"/>
      <c r="AR352"/>
      <c r="AS352"/>
      <c r="AT352"/>
      <c r="AU352"/>
      <c r="AV352"/>
    </row>
    <row r="353" spans="12:48">
      <c r="L353"/>
      <c r="M353"/>
      <c r="AA353" s="5"/>
      <c r="AB353" s="5"/>
      <c r="AC353" s="5"/>
      <c r="AD353" s="5"/>
      <c r="AQ353"/>
      <c r="AR353"/>
      <c r="AS353"/>
      <c r="AT353"/>
      <c r="AU353"/>
      <c r="AV353"/>
    </row>
    <row r="354" spans="12:48">
      <c r="L354"/>
      <c r="M354"/>
      <c r="AA354" s="5"/>
      <c r="AB354" s="5"/>
      <c r="AC354" s="5"/>
      <c r="AD354" s="5"/>
      <c r="AQ354"/>
      <c r="AR354"/>
      <c r="AS354"/>
      <c r="AT354"/>
      <c r="AU354"/>
      <c r="AV354"/>
    </row>
    <row r="355" spans="12:48">
      <c r="L355"/>
      <c r="M355"/>
      <c r="AA355" s="5"/>
      <c r="AB355" s="5"/>
      <c r="AC355" s="5"/>
      <c r="AD355" s="5"/>
      <c r="AQ355"/>
      <c r="AR355"/>
      <c r="AS355"/>
      <c r="AT355"/>
      <c r="AU355"/>
      <c r="AV355"/>
    </row>
    <row r="356" spans="12:48">
      <c r="L356"/>
      <c r="M356"/>
      <c r="AA356" s="5"/>
      <c r="AB356" s="5"/>
      <c r="AC356" s="5"/>
      <c r="AD356" s="5"/>
      <c r="AQ356"/>
      <c r="AR356"/>
      <c r="AS356"/>
      <c r="AT356"/>
      <c r="AU356"/>
      <c r="AV356"/>
    </row>
    <row r="357" spans="12:48">
      <c r="L357"/>
      <c r="M357"/>
      <c r="AA357" s="5"/>
      <c r="AB357" s="5"/>
      <c r="AC357" s="5"/>
      <c r="AD357" s="5"/>
      <c r="AQ357"/>
      <c r="AR357"/>
      <c r="AS357"/>
      <c r="AT357"/>
      <c r="AU357"/>
      <c r="AV357"/>
    </row>
    <row r="358" spans="12:48">
      <c r="L358"/>
      <c r="M358"/>
      <c r="AA358" s="5"/>
      <c r="AB358" s="5"/>
      <c r="AC358" s="5"/>
      <c r="AD358" s="5"/>
      <c r="AQ358"/>
      <c r="AR358"/>
      <c r="AS358"/>
      <c r="AT358"/>
      <c r="AU358"/>
      <c r="AV358"/>
    </row>
    <row r="359" spans="12:48">
      <c r="L359"/>
      <c r="M359"/>
      <c r="AA359" s="5"/>
      <c r="AB359" s="5"/>
      <c r="AC359" s="5"/>
      <c r="AD359" s="5"/>
      <c r="AQ359"/>
      <c r="AR359"/>
      <c r="AS359"/>
      <c r="AT359"/>
      <c r="AU359"/>
      <c r="AV359"/>
    </row>
    <row r="360" spans="12:48">
      <c r="L360"/>
      <c r="M360"/>
      <c r="AA360" s="5"/>
      <c r="AB360" s="5"/>
      <c r="AC360" s="5"/>
      <c r="AD360" s="5"/>
      <c r="AQ360"/>
      <c r="AR360"/>
      <c r="AS360"/>
      <c r="AT360"/>
      <c r="AU360"/>
      <c r="AV360"/>
    </row>
    <row r="361" spans="12:48">
      <c r="L361"/>
      <c r="M361"/>
      <c r="AA361" s="5"/>
      <c r="AB361" s="5"/>
      <c r="AC361" s="5"/>
      <c r="AD361" s="5"/>
      <c r="AQ361"/>
      <c r="AR361"/>
      <c r="AS361"/>
      <c r="AT361"/>
      <c r="AU361"/>
      <c r="AV361"/>
    </row>
    <row r="362" spans="12:48">
      <c r="L362"/>
      <c r="M362"/>
      <c r="AA362" s="5"/>
      <c r="AB362" s="5"/>
      <c r="AC362" s="5"/>
      <c r="AD362" s="5"/>
      <c r="AQ362"/>
      <c r="AR362"/>
      <c r="AS362"/>
      <c r="AT362"/>
      <c r="AU362"/>
      <c r="AV362"/>
    </row>
    <row r="363" spans="12:48">
      <c r="L363"/>
      <c r="M363"/>
      <c r="AA363" s="5"/>
      <c r="AB363" s="5"/>
      <c r="AC363" s="5"/>
      <c r="AD363" s="5"/>
      <c r="AQ363"/>
      <c r="AR363"/>
      <c r="AS363"/>
      <c r="AT363"/>
      <c r="AU363"/>
      <c r="AV363"/>
    </row>
    <row r="364" spans="12:48">
      <c r="L364"/>
      <c r="M364"/>
      <c r="AA364" s="5"/>
      <c r="AB364" s="5"/>
      <c r="AC364" s="5"/>
      <c r="AD364" s="5"/>
      <c r="AQ364"/>
      <c r="AR364"/>
      <c r="AS364"/>
      <c r="AT364"/>
      <c r="AU364"/>
      <c r="AV364"/>
    </row>
    <row r="365" spans="12:48">
      <c r="L365"/>
      <c r="M365"/>
      <c r="AA365" s="5"/>
      <c r="AB365" s="5"/>
      <c r="AC365" s="5"/>
      <c r="AD365" s="5"/>
      <c r="AQ365"/>
      <c r="AR365"/>
      <c r="AS365"/>
      <c r="AT365"/>
      <c r="AU365"/>
      <c r="AV365"/>
    </row>
    <row r="366" spans="12:48">
      <c r="L366"/>
      <c r="M366"/>
      <c r="AA366" s="5"/>
      <c r="AB366" s="5"/>
      <c r="AC366" s="5"/>
      <c r="AD366" s="5"/>
      <c r="AQ366"/>
      <c r="AR366"/>
      <c r="AS366"/>
      <c r="AT366"/>
      <c r="AU366"/>
      <c r="AV366"/>
    </row>
    <row r="367" spans="12:48">
      <c r="L367"/>
      <c r="M367"/>
      <c r="AA367" s="5"/>
      <c r="AB367" s="5"/>
      <c r="AC367" s="5"/>
      <c r="AD367" s="5"/>
      <c r="AQ367"/>
      <c r="AR367"/>
      <c r="AS367"/>
      <c r="AT367"/>
      <c r="AU367"/>
      <c r="AV367"/>
    </row>
    <row r="368" spans="12:48">
      <c r="L368"/>
      <c r="M368"/>
      <c r="AA368" s="5"/>
      <c r="AB368" s="5"/>
      <c r="AC368" s="5"/>
      <c r="AD368" s="5"/>
      <c r="AQ368"/>
      <c r="AR368"/>
      <c r="AS368"/>
      <c r="AT368"/>
      <c r="AU368"/>
      <c r="AV368"/>
    </row>
    <row r="369" spans="12:48">
      <c r="L369"/>
      <c r="M369"/>
      <c r="AA369" s="5"/>
      <c r="AB369" s="5"/>
      <c r="AC369" s="5"/>
      <c r="AD369" s="5"/>
      <c r="AQ369"/>
      <c r="AR369"/>
      <c r="AS369"/>
      <c r="AT369"/>
      <c r="AU369"/>
      <c r="AV369"/>
    </row>
    <row r="370" spans="12:48">
      <c r="L370"/>
      <c r="M370"/>
      <c r="AA370" s="5"/>
      <c r="AB370" s="5"/>
      <c r="AC370" s="5"/>
      <c r="AD370" s="5"/>
      <c r="AQ370"/>
      <c r="AR370"/>
      <c r="AS370"/>
      <c r="AT370"/>
      <c r="AU370"/>
      <c r="AV370"/>
    </row>
    <row r="371" spans="12:48">
      <c r="L371"/>
      <c r="M371"/>
      <c r="AA371" s="5"/>
      <c r="AB371" s="5"/>
      <c r="AC371" s="5"/>
      <c r="AD371" s="5"/>
      <c r="AQ371"/>
      <c r="AR371"/>
      <c r="AS371"/>
      <c r="AT371"/>
      <c r="AU371"/>
      <c r="AV371"/>
    </row>
    <row r="372" spans="12:48">
      <c r="L372"/>
      <c r="M372"/>
      <c r="AA372" s="5"/>
      <c r="AB372" s="5"/>
      <c r="AC372" s="5"/>
      <c r="AD372" s="5"/>
      <c r="AQ372"/>
      <c r="AR372"/>
      <c r="AS372"/>
      <c r="AT372"/>
      <c r="AU372"/>
      <c r="AV372"/>
    </row>
    <row r="373" spans="12:48">
      <c r="L373"/>
      <c r="M373"/>
      <c r="AA373" s="5"/>
      <c r="AB373" s="5"/>
      <c r="AC373" s="5"/>
      <c r="AD373" s="5"/>
      <c r="AQ373"/>
      <c r="AR373"/>
      <c r="AS373"/>
      <c r="AT373"/>
      <c r="AU373"/>
      <c r="AV373"/>
    </row>
    <row r="374" spans="12:48">
      <c r="L374"/>
      <c r="M374"/>
      <c r="AA374" s="5"/>
      <c r="AB374" s="5"/>
      <c r="AC374" s="5"/>
      <c r="AD374" s="5"/>
      <c r="AQ374"/>
      <c r="AR374"/>
      <c r="AS374"/>
      <c r="AT374"/>
      <c r="AU374"/>
      <c r="AV374"/>
    </row>
    <row r="375" spans="12:48">
      <c r="L375"/>
      <c r="M375"/>
      <c r="AA375" s="5"/>
      <c r="AB375" s="5"/>
      <c r="AC375" s="5"/>
      <c r="AD375" s="5"/>
      <c r="AQ375"/>
      <c r="AR375"/>
      <c r="AS375"/>
      <c r="AT375"/>
      <c r="AU375"/>
      <c r="AV375"/>
    </row>
    <row r="376" spans="12:48">
      <c r="L376"/>
      <c r="M376"/>
      <c r="AA376" s="5"/>
      <c r="AB376" s="5"/>
      <c r="AC376" s="5"/>
      <c r="AD376" s="5"/>
      <c r="AQ376"/>
      <c r="AR376"/>
      <c r="AS376"/>
      <c r="AT376"/>
      <c r="AU376"/>
      <c r="AV376"/>
    </row>
    <row r="377" spans="12:48">
      <c r="L377"/>
      <c r="M377"/>
      <c r="AA377" s="5"/>
      <c r="AB377" s="5"/>
      <c r="AC377" s="5"/>
      <c r="AD377" s="5"/>
      <c r="AQ377"/>
      <c r="AR377"/>
      <c r="AS377"/>
      <c r="AT377"/>
      <c r="AU377"/>
      <c r="AV377"/>
    </row>
    <row r="378" spans="12:48">
      <c r="L378"/>
      <c r="M378"/>
      <c r="AA378" s="5"/>
      <c r="AB378" s="5"/>
      <c r="AC378" s="5"/>
      <c r="AD378" s="5"/>
      <c r="AQ378"/>
      <c r="AR378"/>
      <c r="AS378"/>
      <c r="AT378"/>
      <c r="AU378"/>
      <c r="AV378"/>
    </row>
    <row r="379" spans="12:48">
      <c r="L379"/>
      <c r="M379"/>
      <c r="AA379" s="5"/>
      <c r="AB379" s="5"/>
      <c r="AC379" s="5"/>
      <c r="AD379" s="5"/>
      <c r="AQ379"/>
      <c r="AR379"/>
      <c r="AS379"/>
      <c r="AT379"/>
      <c r="AU379"/>
      <c r="AV379"/>
    </row>
    <row r="380" spans="12:48">
      <c r="L380"/>
      <c r="M380"/>
      <c r="AA380" s="5"/>
      <c r="AB380" s="5"/>
      <c r="AC380" s="5"/>
      <c r="AD380" s="5"/>
      <c r="AQ380"/>
      <c r="AR380"/>
      <c r="AS380"/>
      <c r="AT380"/>
      <c r="AU380"/>
      <c r="AV380"/>
    </row>
    <row r="381" spans="12:48">
      <c r="L381"/>
      <c r="M381"/>
      <c r="AA381" s="5"/>
      <c r="AB381" s="5"/>
      <c r="AC381" s="5"/>
      <c r="AD381" s="5"/>
      <c r="AQ381"/>
      <c r="AR381"/>
      <c r="AS381"/>
      <c r="AT381"/>
      <c r="AU381"/>
      <c r="AV381"/>
    </row>
    <row r="382" spans="12:48">
      <c r="L382"/>
      <c r="M382"/>
      <c r="AA382" s="5"/>
      <c r="AB382" s="5"/>
      <c r="AC382" s="5"/>
      <c r="AD382" s="5"/>
      <c r="AQ382"/>
      <c r="AR382"/>
      <c r="AS382"/>
      <c r="AT382"/>
      <c r="AU382"/>
      <c r="AV382"/>
    </row>
    <row r="383" spans="12:48">
      <c r="L383"/>
      <c r="M383"/>
      <c r="AA383" s="5"/>
      <c r="AB383" s="5"/>
      <c r="AC383" s="5"/>
      <c r="AD383" s="5"/>
      <c r="AQ383"/>
      <c r="AR383"/>
      <c r="AS383"/>
      <c r="AT383"/>
      <c r="AU383"/>
      <c r="AV383"/>
    </row>
    <row r="384" spans="12:48">
      <c r="L384"/>
      <c r="M384"/>
      <c r="AA384" s="5"/>
      <c r="AB384" s="5"/>
      <c r="AC384" s="5"/>
      <c r="AD384" s="5"/>
      <c r="AQ384"/>
      <c r="AR384"/>
      <c r="AS384"/>
      <c r="AT384"/>
      <c r="AU384"/>
      <c r="AV384"/>
    </row>
    <row r="385" spans="12:48">
      <c r="L385"/>
      <c r="M385"/>
      <c r="AA385" s="5"/>
      <c r="AB385" s="5"/>
      <c r="AC385" s="5"/>
      <c r="AD385" s="5"/>
      <c r="AQ385"/>
      <c r="AR385"/>
      <c r="AS385"/>
      <c r="AT385"/>
      <c r="AU385"/>
      <c r="AV385"/>
    </row>
    <row r="386" spans="12:48">
      <c r="L386"/>
      <c r="M386"/>
      <c r="AA386" s="5"/>
      <c r="AB386" s="5"/>
      <c r="AC386" s="5"/>
      <c r="AD386" s="5"/>
      <c r="AQ386"/>
      <c r="AR386"/>
      <c r="AS386"/>
      <c r="AT386"/>
      <c r="AU386"/>
      <c r="AV386"/>
    </row>
    <row r="387" spans="12:48">
      <c r="L387"/>
      <c r="M387"/>
      <c r="AA387" s="5"/>
      <c r="AB387" s="5"/>
      <c r="AC387" s="5"/>
      <c r="AD387" s="5"/>
      <c r="AQ387"/>
      <c r="AR387"/>
      <c r="AS387"/>
      <c r="AT387"/>
      <c r="AU387"/>
      <c r="AV387"/>
    </row>
    <row r="388" spans="12:48">
      <c r="L388"/>
      <c r="M388"/>
      <c r="AA388" s="5"/>
      <c r="AB388" s="5"/>
      <c r="AC388" s="5"/>
      <c r="AD388" s="5"/>
      <c r="AQ388"/>
      <c r="AR388"/>
      <c r="AS388"/>
      <c r="AT388"/>
      <c r="AU388"/>
      <c r="AV388"/>
    </row>
    <row r="389" spans="12:48">
      <c r="L389"/>
      <c r="M389"/>
      <c r="AA389" s="5"/>
      <c r="AB389" s="5"/>
      <c r="AC389" s="5"/>
      <c r="AD389" s="5"/>
      <c r="AQ389"/>
      <c r="AR389"/>
      <c r="AS389"/>
      <c r="AT389"/>
      <c r="AU389"/>
      <c r="AV389"/>
    </row>
    <row r="390" spans="12:48">
      <c r="L390"/>
      <c r="M390"/>
      <c r="AA390" s="5"/>
      <c r="AB390" s="5"/>
      <c r="AC390" s="5"/>
      <c r="AD390" s="5"/>
      <c r="AQ390"/>
      <c r="AR390"/>
      <c r="AS390"/>
      <c r="AT390"/>
      <c r="AU390"/>
      <c r="AV390"/>
    </row>
    <row r="391" spans="12:48">
      <c r="L391"/>
      <c r="M391"/>
      <c r="AA391" s="5"/>
      <c r="AB391" s="5"/>
      <c r="AC391" s="5"/>
      <c r="AD391" s="5"/>
      <c r="AQ391"/>
      <c r="AR391"/>
      <c r="AS391"/>
      <c r="AT391"/>
      <c r="AU391"/>
      <c r="AV391"/>
    </row>
    <row r="392" spans="12:48">
      <c r="L392"/>
      <c r="M392"/>
      <c r="AA392" s="5"/>
      <c r="AB392" s="5"/>
      <c r="AC392" s="5"/>
      <c r="AD392" s="5"/>
      <c r="AQ392"/>
      <c r="AR392"/>
      <c r="AS392"/>
      <c r="AT392"/>
      <c r="AU392"/>
      <c r="AV392"/>
    </row>
    <row r="393" spans="12:48">
      <c r="L393"/>
      <c r="M393"/>
      <c r="AA393" s="5"/>
      <c r="AB393" s="5"/>
      <c r="AC393" s="5"/>
      <c r="AD393" s="5"/>
      <c r="AQ393"/>
      <c r="AR393"/>
      <c r="AS393"/>
      <c r="AT393"/>
      <c r="AU393"/>
      <c r="AV393"/>
    </row>
    <row r="394" spans="12:48">
      <c r="L394"/>
      <c r="M394"/>
      <c r="AA394" s="5"/>
      <c r="AB394" s="5"/>
      <c r="AC394" s="5"/>
      <c r="AD394" s="5"/>
      <c r="AQ394"/>
      <c r="AR394"/>
      <c r="AS394"/>
      <c r="AT394"/>
      <c r="AU394"/>
      <c r="AV394"/>
    </row>
    <row r="395" spans="12:48">
      <c r="L395"/>
      <c r="M395"/>
      <c r="AA395" s="5"/>
      <c r="AB395" s="5"/>
      <c r="AC395" s="5"/>
      <c r="AD395" s="5"/>
      <c r="AQ395"/>
      <c r="AR395"/>
      <c r="AS395"/>
      <c r="AT395"/>
      <c r="AU395"/>
      <c r="AV395"/>
    </row>
    <row r="396" spans="12:48">
      <c r="L396"/>
      <c r="M396"/>
      <c r="AA396" s="5"/>
      <c r="AB396" s="5"/>
      <c r="AC396" s="5"/>
      <c r="AD396" s="5"/>
      <c r="AQ396"/>
      <c r="AR396"/>
      <c r="AS396"/>
      <c r="AT396"/>
      <c r="AU396"/>
      <c r="AV396"/>
    </row>
    <row r="397" spans="12:48">
      <c r="L397"/>
      <c r="M397"/>
      <c r="AA397" s="5"/>
      <c r="AB397" s="5"/>
      <c r="AC397" s="5"/>
      <c r="AD397" s="5"/>
      <c r="AQ397"/>
      <c r="AR397"/>
      <c r="AS397"/>
      <c r="AT397"/>
      <c r="AU397"/>
      <c r="AV397"/>
    </row>
    <row r="398" spans="12:48">
      <c r="L398"/>
      <c r="M398"/>
      <c r="AA398" s="5"/>
      <c r="AB398" s="5"/>
      <c r="AC398" s="5"/>
      <c r="AD398" s="5"/>
      <c r="AQ398"/>
      <c r="AR398"/>
      <c r="AS398"/>
      <c r="AT398"/>
      <c r="AU398"/>
      <c r="AV398"/>
    </row>
    <row r="399" spans="12:48">
      <c r="L399"/>
      <c r="M399"/>
      <c r="AA399" s="5"/>
      <c r="AB399" s="5"/>
      <c r="AC399" s="5"/>
      <c r="AD399" s="5"/>
      <c r="AQ399"/>
      <c r="AR399"/>
      <c r="AS399"/>
      <c r="AT399"/>
      <c r="AU399"/>
      <c r="AV399"/>
    </row>
    <row r="400" spans="12:48">
      <c r="L400"/>
      <c r="M400"/>
      <c r="AA400" s="5"/>
      <c r="AB400" s="5"/>
      <c r="AC400" s="5"/>
      <c r="AD400" s="5"/>
      <c r="AQ400"/>
      <c r="AR400"/>
      <c r="AS400"/>
      <c r="AT400"/>
      <c r="AU400"/>
      <c r="AV400"/>
    </row>
    <row r="401" spans="12:48">
      <c r="L401"/>
      <c r="M401"/>
      <c r="AA401" s="5"/>
      <c r="AB401" s="5"/>
      <c r="AC401" s="5"/>
      <c r="AD401" s="5"/>
      <c r="AQ401"/>
      <c r="AR401"/>
      <c r="AS401"/>
      <c r="AT401"/>
      <c r="AU401"/>
      <c r="AV401"/>
    </row>
    <row r="402" spans="12:48">
      <c r="L402"/>
      <c r="M402"/>
      <c r="AA402" s="5"/>
      <c r="AB402" s="5"/>
      <c r="AC402" s="5"/>
      <c r="AD402" s="5"/>
      <c r="AQ402"/>
      <c r="AR402"/>
      <c r="AS402"/>
      <c r="AT402"/>
      <c r="AU402"/>
      <c r="AV402"/>
    </row>
    <row r="403" spans="12:48">
      <c r="L403"/>
      <c r="M403"/>
      <c r="AA403" s="5"/>
      <c r="AB403" s="5"/>
      <c r="AC403" s="5"/>
      <c r="AD403" s="5"/>
      <c r="AQ403"/>
      <c r="AR403"/>
      <c r="AS403"/>
      <c r="AT403"/>
      <c r="AU403"/>
      <c r="AV403"/>
    </row>
    <row r="404" spans="12:48">
      <c r="L404"/>
      <c r="M404"/>
      <c r="AA404" s="5"/>
      <c r="AB404" s="5"/>
      <c r="AC404" s="5"/>
      <c r="AD404" s="5"/>
      <c r="AQ404"/>
      <c r="AR404"/>
      <c r="AS404"/>
      <c r="AT404"/>
      <c r="AU404"/>
      <c r="AV404"/>
    </row>
    <row r="405" spans="12:48">
      <c r="L405"/>
      <c r="M405"/>
      <c r="AA405" s="5"/>
      <c r="AB405" s="5"/>
      <c r="AC405" s="5"/>
      <c r="AD405" s="5"/>
      <c r="AQ405"/>
      <c r="AR405"/>
      <c r="AS405"/>
      <c r="AT405"/>
      <c r="AU405"/>
      <c r="AV405"/>
    </row>
    <row r="406" spans="12:48">
      <c r="L406"/>
      <c r="M406"/>
      <c r="AA406" s="5"/>
      <c r="AB406" s="5"/>
      <c r="AC406" s="5"/>
      <c r="AD406" s="5"/>
      <c r="AQ406"/>
      <c r="AR406"/>
      <c r="AS406"/>
      <c r="AT406"/>
      <c r="AU406"/>
      <c r="AV406"/>
    </row>
    <row r="407" spans="12:48">
      <c r="L407"/>
      <c r="M407"/>
      <c r="AA407" s="5"/>
      <c r="AB407" s="5"/>
      <c r="AC407" s="5"/>
      <c r="AD407" s="5"/>
      <c r="AQ407"/>
      <c r="AR407"/>
      <c r="AS407"/>
      <c r="AT407"/>
      <c r="AU407"/>
      <c r="AV407"/>
    </row>
    <row r="408" spans="12:48">
      <c r="L408"/>
      <c r="M408"/>
      <c r="AA408" s="5"/>
      <c r="AB408" s="5"/>
      <c r="AC408" s="5"/>
      <c r="AD408" s="5"/>
      <c r="AQ408"/>
      <c r="AR408"/>
      <c r="AS408"/>
      <c r="AT408"/>
      <c r="AU408"/>
      <c r="AV408"/>
    </row>
    <row r="409" spans="12:48">
      <c r="L409"/>
      <c r="M409"/>
      <c r="AA409" s="5"/>
      <c r="AB409" s="5"/>
      <c r="AC409" s="5"/>
      <c r="AD409" s="5"/>
      <c r="AQ409"/>
      <c r="AR409"/>
      <c r="AS409"/>
      <c r="AT409"/>
      <c r="AU409"/>
      <c r="AV409"/>
    </row>
    <row r="410" spans="12:48">
      <c r="L410"/>
      <c r="M410"/>
      <c r="AA410" s="5"/>
      <c r="AB410" s="5"/>
      <c r="AC410" s="5"/>
      <c r="AD410" s="5"/>
      <c r="AQ410"/>
      <c r="AR410"/>
      <c r="AS410"/>
      <c r="AT410"/>
      <c r="AU410"/>
      <c r="AV410"/>
    </row>
    <row r="411" spans="12:48">
      <c r="L411"/>
      <c r="M411"/>
      <c r="AA411" s="5"/>
      <c r="AB411" s="5"/>
      <c r="AC411" s="5"/>
      <c r="AD411" s="5"/>
      <c r="AQ411"/>
      <c r="AR411"/>
      <c r="AS411"/>
      <c r="AT411"/>
      <c r="AU411"/>
      <c r="AV411"/>
    </row>
    <row r="412" spans="12:48">
      <c r="L412"/>
      <c r="M412"/>
      <c r="AA412" s="5"/>
      <c r="AB412" s="5"/>
      <c r="AC412" s="5"/>
      <c r="AD412" s="5"/>
      <c r="AQ412"/>
      <c r="AR412"/>
      <c r="AS412"/>
      <c r="AT412"/>
      <c r="AU412"/>
      <c r="AV412"/>
    </row>
    <row r="413" spans="12:48">
      <c r="L413"/>
      <c r="M413"/>
      <c r="AA413" s="5"/>
      <c r="AB413" s="5"/>
      <c r="AC413" s="5"/>
      <c r="AD413" s="5"/>
      <c r="AQ413"/>
      <c r="AR413"/>
      <c r="AS413"/>
      <c r="AT413"/>
      <c r="AU413"/>
      <c r="AV413"/>
    </row>
    <row r="414" spans="12:48">
      <c r="L414"/>
      <c r="M414"/>
      <c r="AA414" s="5"/>
      <c r="AB414" s="5"/>
      <c r="AC414" s="5"/>
      <c r="AD414" s="5"/>
      <c r="AQ414"/>
      <c r="AR414"/>
      <c r="AS414"/>
      <c r="AT414"/>
      <c r="AU414"/>
      <c r="AV414"/>
    </row>
    <row r="415" spans="12:48">
      <c r="L415"/>
      <c r="M415"/>
      <c r="AA415" s="5"/>
      <c r="AB415" s="5"/>
      <c r="AC415" s="5"/>
      <c r="AD415" s="5"/>
      <c r="AQ415"/>
      <c r="AR415"/>
      <c r="AS415"/>
      <c r="AT415"/>
      <c r="AU415"/>
      <c r="AV415"/>
    </row>
    <row r="416" spans="12:48">
      <c r="L416"/>
      <c r="M416"/>
      <c r="AA416" s="5"/>
      <c r="AB416" s="5"/>
      <c r="AC416" s="5"/>
      <c r="AD416" s="5"/>
      <c r="AQ416"/>
      <c r="AR416"/>
      <c r="AS416"/>
      <c r="AT416"/>
      <c r="AU416"/>
      <c r="AV416"/>
    </row>
    <row r="417" spans="12:48">
      <c r="L417"/>
      <c r="M417"/>
      <c r="AA417" s="5"/>
      <c r="AB417" s="5"/>
      <c r="AC417" s="5"/>
      <c r="AD417" s="5"/>
      <c r="AQ417"/>
      <c r="AR417"/>
      <c r="AS417"/>
      <c r="AT417"/>
      <c r="AU417"/>
      <c r="AV417"/>
    </row>
    <row r="418" spans="12:48">
      <c r="L418"/>
      <c r="M418"/>
      <c r="AA418" s="5"/>
      <c r="AB418" s="5"/>
      <c r="AC418" s="5"/>
      <c r="AD418" s="5"/>
      <c r="AQ418"/>
      <c r="AR418"/>
      <c r="AS418"/>
      <c r="AT418"/>
      <c r="AU418"/>
      <c r="AV418"/>
    </row>
    <row r="419" spans="12:48">
      <c r="L419"/>
      <c r="M419"/>
      <c r="AA419" s="5"/>
      <c r="AB419" s="5"/>
      <c r="AC419" s="5"/>
      <c r="AD419" s="5"/>
      <c r="AQ419"/>
      <c r="AR419"/>
      <c r="AS419"/>
      <c r="AT419"/>
      <c r="AU419"/>
      <c r="AV419"/>
    </row>
    <row r="420" spans="12:48">
      <c r="L420"/>
      <c r="M420"/>
      <c r="AA420" s="5"/>
      <c r="AB420" s="5"/>
      <c r="AC420" s="5"/>
      <c r="AD420" s="5"/>
      <c r="AQ420"/>
      <c r="AR420"/>
      <c r="AS420"/>
      <c r="AT420"/>
      <c r="AU420"/>
      <c r="AV420"/>
    </row>
    <row r="421" spans="12:48">
      <c r="L421"/>
      <c r="M421"/>
      <c r="AA421" s="5"/>
      <c r="AB421" s="5"/>
      <c r="AC421" s="5"/>
      <c r="AD421" s="5"/>
      <c r="AQ421"/>
      <c r="AR421"/>
      <c r="AS421"/>
      <c r="AT421"/>
      <c r="AU421"/>
      <c r="AV421"/>
    </row>
    <row r="422" spans="12:48">
      <c r="L422"/>
      <c r="M422"/>
      <c r="AA422" s="5"/>
      <c r="AB422" s="5"/>
      <c r="AC422" s="5"/>
      <c r="AD422" s="5"/>
      <c r="AQ422"/>
      <c r="AR422"/>
      <c r="AS422"/>
      <c r="AT422"/>
      <c r="AU422"/>
      <c r="AV422"/>
    </row>
    <row r="423" spans="12:48">
      <c r="L423"/>
      <c r="M423"/>
      <c r="AA423" s="5"/>
      <c r="AB423" s="5"/>
      <c r="AC423" s="5"/>
      <c r="AD423" s="5"/>
      <c r="AQ423"/>
      <c r="AR423"/>
      <c r="AS423"/>
      <c r="AT423"/>
      <c r="AU423"/>
      <c r="AV423"/>
    </row>
    <row r="424" spans="12:48">
      <c r="L424"/>
      <c r="M424"/>
      <c r="AA424" s="5"/>
      <c r="AB424" s="5"/>
      <c r="AC424" s="5"/>
      <c r="AD424" s="5"/>
      <c r="AQ424"/>
      <c r="AR424"/>
      <c r="AS424"/>
      <c r="AT424"/>
      <c r="AU424"/>
      <c r="AV424"/>
    </row>
    <row r="425" spans="12:48">
      <c r="L425"/>
      <c r="M425"/>
      <c r="AA425" s="5"/>
      <c r="AB425" s="5"/>
      <c r="AC425" s="5"/>
      <c r="AD425" s="5"/>
      <c r="AQ425"/>
      <c r="AR425"/>
      <c r="AS425"/>
      <c r="AT425"/>
      <c r="AU425"/>
      <c r="AV425"/>
    </row>
    <row r="426" spans="12:48">
      <c r="L426"/>
      <c r="M426"/>
      <c r="AA426" s="5"/>
      <c r="AB426" s="5"/>
      <c r="AC426" s="5"/>
      <c r="AD426" s="5"/>
      <c r="AQ426"/>
      <c r="AR426"/>
      <c r="AS426"/>
      <c r="AT426"/>
      <c r="AU426"/>
      <c r="AV426"/>
    </row>
    <row r="427" spans="12:48">
      <c r="L427"/>
      <c r="M427"/>
      <c r="AA427" s="5"/>
      <c r="AB427" s="5"/>
      <c r="AC427" s="5"/>
      <c r="AD427" s="5"/>
      <c r="AQ427"/>
      <c r="AR427"/>
      <c r="AS427"/>
      <c r="AT427"/>
      <c r="AU427"/>
      <c r="AV427"/>
    </row>
    <row r="428" spans="12:48">
      <c r="L428"/>
      <c r="M428"/>
      <c r="AA428" s="5"/>
      <c r="AB428" s="5"/>
      <c r="AC428" s="5"/>
      <c r="AD428" s="5"/>
      <c r="AQ428"/>
      <c r="AR428"/>
      <c r="AS428"/>
      <c r="AT428"/>
      <c r="AU428"/>
      <c r="AV428"/>
    </row>
    <row r="429" spans="12:48">
      <c r="L429"/>
      <c r="M429"/>
      <c r="AA429" s="5"/>
      <c r="AB429" s="5"/>
      <c r="AC429" s="5"/>
      <c r="AD429" s="5"/>
      <c r="AQ429"/>
      <c r="AR429"/>
      <c r="AS429"/>
      <c r="AT429"/>
      <c r="AU429"/>
      <c r="AV429"/>
    </row>
    <row r="430" spans="12:48">
      <c r="L430"/>
      <c r="M430"/>
      <c r="AA430" s="5"/>
      <c r="AB430" s="5"/>
      <c r="AC430" s="5"/>
      <c r="AD430" s="5"/>
      <c r="AQ430"/>
      <c r="AR430"/>
      <c r="AS430"/>
      <c r="AT430"/>
      <c r="AU430"/>
      <c r="AV430"/>
    </row>
    <row r="431" spans="12:48">
      <c r="L431"/>
      <c r="M431"/>
      <c r="AA431" s="5"/>
      <c r="AB431" s="5"/>
      <c r="AC431" s="5"/>
      <c r="AD431" s="5"/>
      <c r="AQ431"/>
      <c r="AR431"/>
      <c r="AS431"/>
      <c r="AT431"/>
      <c r="AU431"/>
      <c r="AV431"/>
    </row>
    <row r="432" spans="12:48">
      <c r="L432"/>
      <c r="M432"/>
      <c r="AA432" s="5"/>
      <c r="AB432" s="5"/>
      <c r="AC432" s="5"/>
      <c r="AD432" s="5"/>
      <c r="AQ432"/>
      <c r="AR432"/>
      <c r="AS432"/>
      <c r="AT432"/>
      <c r="AU432"/>
      <c r="AV432"/>
    </row>
    <row r="433" spans="12:48">
      <c r="L433"/>
      <c r="M433"/>
      <c r="AA433" s="5"/>
      <c r="AB433" s="5"/>
      <c r="AC433" s="5"/>
      <c r="AD433" s="5"/>
      <c r="AQ433"/>
      <c r="AR433"/>
      <c r="AS433"/>
      <c r="AT433"/>
      <c r="AU433"/>
      <c r="AV433"/>
    </row>
    <row r="434" spans="12:48">
      <c r="L434"/>
      <c r="M434"/>
      <c r="AA434" s="5"/>
      <c r="AB434" s="5"/>
      <c r="AC434" s="5"/>
      <c r="AD434" s="5"/>
      <c r="AQ434"/>
      <c r="AR434"/>
      <c r="AS434"/>
      <c r="AT434"/>
      <c r="AU434"/>
      <c r="AV434"/>
    </row>
    <row r="435" spans="12:48">
      <c r="L435"/>
      <c r="M435"/>
      <c r="AA435" s="5"/>
      <c r="AB435" s="5"/>
      <c r="AC435" s="5"/>
      <c r="AD435" s="5"/>
      <c r="AQ435"/>
      <c r="AR435"/>
      <c r="AS435"/>
      <c r="AT435"/>
      <c r="AU435"/>
      <c r="AV435"/>
    </row>
    <row r="436" spans="12:48">
      <c r="L436"/>
      <c r="M436"/>
      <c r="AA436" s="5"/>
      <c r="AB436" s="5"/>
      <c r="AC436" s="5"/>
      <c r="AD436" s="5"/>
      <c r="AQ436"/>
      <c r="AR436"/>
      <c r="AS436"/>
      <c r="AT436"/>
      <c r="AU436"/>
      <c r="AV436"/>
    </row>
    <row r="437" spans="12:48">
      <c r="L437"/>
      <c r="M437"/>
      <c r="AA437" s="5"/>
      <c r="AB437" s="5"/>
      <c r="AC437" s="5"/>
      <c r="AD437" s="5"/>
      <c r="AQ437"/>
      <c r="AR437"/>
      <c r="AS437"/>
      <c r="AT437"/>
      <c r="AU437"/>
      <c r="AV437"/>
    </row>
    <row r="438" spans="12:48">
      <c r="L438"/>
      <c r="M438"/>
      <c r="AA438" s="5"/>
      <c r="AB438" s="5"/>
      <c r="AC438" s="5"/>
      <c r="AD438" s="5"/>
      <c r="AQ438"/>
      <c r="AR438"/>
      <c r="AS438"/>
      <c r="AT438"/>
      <c r="AU438"/>
      <c r="AV438"/>
    </row>
    <row r="439" spans="12:48">
      <c r="L439"/>
      <c r="M439"/>
      <c r="AA439" s="5"/>
      <c r="AB439" s="5"/>
      <c r="AC439" s="5"/>
      <c r="AD439" s="5"/>
      <c r="AQ439"/>
      <c r="AR439"/>
      <c r="AS439"/>
      <c r="AT439"/>
      <c r="AU439"/>
      <c r="AV439"/>
    </row>
    <row r="440" spans="12:48">
      <c r="L440"/>
      <c r="M440"/>
      <c r="AA440" s="5"/>
      <c r="AB440" s="5"/>
      <c r="AC440" s="5"/>
      <c r="AD440" s="5"/>
      <c r="AQ440"/>
      <c r="AR440"/>
      <c r="AS440"/>
      <c r="AT440"/>
      <c r="AU440"/>
      <c r="AV440"/>
    </row>
    <row r="441" spans="12:48">
      <c r="L441"/>
      <c r="M441"/>
      <c r="AA441" s="5"/>
      <c r="AB441" s="5"/>
      <c r="AC441" s="5"/>
      <c r="AD441" s="5"/>
      <c r="AQ441"/>
      <c r="AR441"/>
      <c r="AS441"/>
      <c r="AT441"/>
      <c r="AU441"/>
      <c r="AV441"/>
    </row>
    <row r="442" spans="12:48">
      <c r="L442"/>
      <c r="M442"/>
      <c r="AA442" s="5"/>
      <c r="AB442" s="5"/>
      <c r="AC442" s="5"/>
      <c r="AD442" s="5"/>
      <c r="AQ442"/>
      <c r="AR442"/>
      <c r="AS442"/>
      <c r="AT442"/>
      <c r="AU442"/>
      <c r="AV442"/>
    </row>
    <row r="443" spans="12:48">
      <c r="L443"/>
      <c r="M443"/>
      <c r="AA443" s="5"/>
      <c r="AB443" s="5"/>
      <c r="AC443" s="5"/>
      <c r="AD443" s="5"/>
      <c r="AQ443"/>
      <c r="AR443"/>
      <c r="AS443"/>
      <c r="AT443"/>
      <c r="AU443"/>
      <c r="AV443"/>
    </row>
    <row r="444" spans="12:48">
      <c r="L444"/>
      <c r="M444"/>
      <c r="AA444" s="5"/>
      <c r="AB444" s="5"/>
      <c r="AC444" s="5"/>
      <c r="AD444" s="5"/>
      <c r="AQ444"/>
      <c r="AR444"/>
      <c r="AS444"/>
      <c r="AT444"/>
      <c r="AU444"/>
      <c r="AV444"/>
    </row>
    <row r="445" spans="12:48">
      <c r="L445"/>
      <c r="M445"/>
      <c r="AA445" s="5"/>
      <c r="AB445" s="5"/>
      <c r="AC445" s="5"/>
      <c r="AD445" s="5"/>
      <c r="AQ445"/>
      <c r="AR445"/>
      <c r="AS445"/>
      <c r="AT445"/>
      <c r="AU445"/>
      <c r="AV445"/>
    </row>
    <row r="446" spans="12:48">
      <c r="L446"/>
      <c r="M446"/>
      <c r="AA446" s="5"/>
      <c r="AB446" s="5"/>
      <c r="AC446" s="5"/>
      <c r="AD446" s="5"/>
      <c r="AQ446"/>
      <c r="AR446"/>
      <c r="AS446"/>
      <c r="AT446"/>
      <c r="AU446"/>
      <c r="AV446"/>
    </row>
    <row r="447" spans="12:48">
      <c r="L447"/>
      <c r="M447"/>
      <c r="AA447" s="5"/>
      <c r="AB447" s="5"/>
      <c r="AC447" s="5"/>
      <c r="AD447" s="5"/>
      <c r="AQ447"/>
      <c r="AR447"/>
      <c r="AS447"/>
      <c r="AT447"/>
      <c r="AU447"/>
      <c r="AV447"/>
    </row>
    <row r="448" spans="12:48">
      <c r="L448"/>
      <c r="M448"/>
      <c r="AA448" s="5"/>
      <c r="AB448" s="5"/>
      <c r="AC448" s="5"/>
      <c r="AD448" s="5"/>
      <c r="AQ448"/>
      <c r="AR448"/>
      <c r="AS448"/>
      <c r="AT448"/>
      <c r="AU448"/>
      <c r="AV448"/>
    </row>
    <row r="449" spans="12:48">
      <c r="L449"/>
      <c r="M449"/>
      <c r="AA449" s="5"/>
      <c r="AB449" s="5"/>
      <c r="AC449" s="5"/>
      <c r="AD449" s="5"/>
      <c r="AQ449"/>
      <c r="AR449"/>
      <c r="AS449"/>
      <c r="AT449"/>
      <c r="AU449"/>
      <c r="AV449"/>
    </row>
    <row r="450" spans="12:48">
      <c r="L450"/>
      <c r="M450"/>
      <c r="AA450" s="5"/>
      <c r="AB450" s="5"/>
      <c r="AC450" s="5"/>
      <c r="AD450" s="5"/>
      <c r="AQ450"/>
      <c r="AR450"/>
      <c r="AS450"/>
      <c r="AT450"/>
      <c r="AU450"/>
      <c r="AV450"/>
    </row>
    <row r="451" spans="12:48">
      <c r="L451"/>
      <c r="M451"/>
      <c r="AA451" s="5"/>
      <c r="AB451" s="5"/>
      <c r="AC451" s="5"/>
      <c r="AD451" s="5"/>
      <c r="AQ451"/>
      <c r="AR451"/>
      <c r="AS451"/>
      <c r="AT451"/>
      <c r="AU451"/>
      <c r="AV451"/>
    </row>
    <row r="452" spans="12:48">
      <c r="L452"/>
      <c r="M452"/>
      <c r="AA452" s="5"/>
      <c r="AB452" s="5"/>
      <c r="AC452" s="5"/>
      <c r="AD452" s="5"/>
      <c r="AQ452"/>
      <c r="AR452"/>
      <c r="AS452"/>
      <c r="AT452"/>
      <c r="AU452"/>
      <c r="AV452"/>
    </row>
    <row r="453" spans="12:48">
      <c r="L453"/>
      <c r="M453"/>
      <c r="AA453" s="5"/>
      <c r="AB453" s="5"/>
      <c r="AC453" s="5"/>
      <c r="AD453" s="5"/>
      <c r="AQ453"/>
      <c r="AR453"/>
      <c r="AS453"/>
      <c r="AT453"/>
      <c r="AU453"/>
      <c r="AV453"/>
    </row>
    <row r="454" spans="12:48">
      <c r="L454"/>
      <c r="M454"/>
      <c r="AA454" s="5"/>
      <c r="AB454" s="5"/>
      <c r="AC454" s="5"/>
      <c r="AD454" s="5"/>
      <c r="AQ454"/>
      <c r="AR454"/>
      <c r="AS454"/>
      <c r="AT454"/>
      <c r="AU454"/>
      <c r="AV454"/>
    </row>
    <row r="455" spans="12:48">
      <c r="L455"/>
      <c r="M455"/>
      <c r="AA455" s="5"/>
      <c r="AB455" s="5"/>
      <c r="AC455" s="5"/>
      <c r="AD455" s="5"/>
      <c r="AQ455"/>
      <c r="AR455"/>
      <c r="AS455"/>
      <c r="AT455"/>
      <c r="AU455"/>
      <c r="AV455"/>
    </row>
    <row r="456" spans="12:48">
      <c r="L456"/>
      <c r="M456"/>
      <c r="AA456" s="5"/>
      <c r="AB456" s="5"/>
      <c r="AC456" s="5"/>
      <c r="AD456" s="5"/>
      <c r="AQ456"/>
      <c r="AR456"/>
      <c r="AS456"/>
      <c r="AT456"/>
      <c r="AU456"/>
      <c r="AV456"/>
    </row>
    <row r="457" spans="12:48">
      <c r="AA457" s="5"/>
      <c r="AB457" s="5"/>
      <c r="AC457" s="5"/>
      <c r="AD457" s="5"/>
    </row>
    <row r="458" spans="12:48">
      <c r="AA458" s="5"/>
      <c r="AB458" s="5"/>
      <c r="AC458" s="5"/>
      <c r="AD458" s="5"/>
    </row>
    <row r="459" spans="12:48">
      <c r="AA459" s="5"/>
      <c r="AB459" s="5"/>
      <c r="AC459" s="5"/>
      <c r="AD459" s="5"/>
    </row>
    <row r="460" spans="12:48">
      <c r="AA460" s="5"/>
      <c r="AB460" s="5"/>
      <c r="AC460" s="5"/>
      <c r="AD460" s="5"/>
    </row>
    <row r="461" spans="12:48">
      <c r="AA461" s="5"/>
      <c r="AB461" s="5"/>
      <c r="AC461" s="5"/>
      <c r="AD461" s="5"/>
    </row>
    <row r="462" spans="12:48">
      <c r="AA462" s="5"/>
      <c r="AB462" s="5"/>
      <c r="AC462" s="5"/>
      <c r="AD462" s="5"/>
    </row>
    <row r="463" spans="12:48">
      <c r="AA463" s="5"/>
      <c r="AB463" s="5"/>
      <c r="AC463" s="5"/>
      <c r="AD463" s="5"/>
    </row>
    <row r="464" spans="12:48">
      <c r="AA464" s="5"/>
      <c r="AB464" s="5"/>
      <c r="AC464" s="5"/>
      <c r="AD464" s="5"/>
    </row>
    <row r="465" spans="27:30">
      <c r="AA465" s="5"/>
      <c r="AB465" s="5"/>
      <c r="AC465" s="5"/>
      <c r="AD465" s="5"/>
    </row>
    <row r="466" spans="27:30">
      <c r="AA466" s="5"/>
      <c r="AB466" s="5"/>
      <c r="AC466" s="5"/>
      <c r="AD466" s="5"/>
    </row>
    <row r="467" spans="27:30">
      <c r="AA467" s="5"/>
      <c r="AB467" s="5"/>
      <c r="AC467" s="5"/>
      <c r="AD467" s="5"/>
    </row>
  </sheetData>
  <autoFilter ref="A1:BU176" xr:uid="{00000000-0009-0000-0000-00000200000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autoFilter>
  <mergeCells count="1129">
    <mergeCell ref="BW7:BW8"/>
    <mergeCell ref="BW71:BW73"/>
    <mergeCell ref="BW74:BW75"/>
    <mergeCell ref="BW76:BW77"/>
    <mergeCell ref="BW78:BW79"/>
    <mergeCell ref="BW80:BW81"/>
    <mergeCell ref="BW35:BW40"/>
    <mergeCell ref="BW44:BW46"/>
    <mergeCell ref="BX80:BX82"/>
    <mergeCell ref="AR155:AR158"/>
    <mergeCell ref="AR159:AR162"/>
    <mergeCell ref="AR163:AR166"/>
    <mergeCell ref="BW101:BW102"/>
    <mergeCell ref="BW104:BW109"/>
    <mergeCell ref="BW110:BW111"/>
    <mergeCell ref="BW112:BW139"/>
    <mergeCell ref="BW155:BW158"/>
    <mergeCell ref="BW159:BW162"/>
    <mergeCell ref="BW163:BW166"/>
    <mergeCell ref="BB104:BB144"/>
    <mergeCell ref="BC104:BC144"/>
    <mergeCell ref="BC146:BC153"/>
    <mergeCell ref="BK155:BK159"/>
    <mergeCell ref="BL155:BL159"/>
    <mergeCell ref="BM155:BM159"/>
    <mergeCell ref="BN155:BN159"/>
    <mergeCell ref="BJ160:BJ163"/>
    <mergeCell ref="BK160:BK163"/>
    <mergeCell ref="BL160:BL163"/>
    <mergeCell ref="BM160:BM163"/>
    <mergeCell ref="BN160:BN163"/>
    <mergeCell ref="BK164:BK166"/>
    <mergeCell ref="U104:U143"/>
    <mergeCell ref="P78:P87"/>
    <mergeCell ref="Q78:Q87"/>
    <mergeCell ref="W104:W143"/>
    <mergeCell ref="L22:L26"/>
    <mergeCell ref="L14:L20"/>
    <mergeCell ref="L9:L12"/>
    <mergeCell ref="U9:U10"/>
    <mergeCell ref="S9:S10"/>
    <mergeCell ref="P44:P46"/>
    <mergeCell ref="Q44:Q46"/>
    <mergeCell ref="R44:R46"/>
    <mergeCell ref="S44:S46"/>
    <mergeCell ref="T44:T46"/>
    <mergeCell ref="U44:U46"/>
    <mergeCell ref="BW170:BW176"/>
    <mergeCell ref="BV112:BV139"/>
    <mergeCell ref="AJ146:AJ153"/>
    <mergeCell ref="BA104:BA144"/>
    <mergeCell ref="BV170:BV176"/>
    <mergeCell ref="U155:U166"/>
    <mergeCell ref="BV16:BV17"/>
    <mergeCell ref="BV18:BV19"/>
    <mergeCell ref="BV71:BV72"/>
    <mergeCell ref="U170:U174"/>
    <mergeCell ref="P155:P166"/>
    <mergeCell ref="Q155:Q166"/>
    <mergeCell ref="X170:X174"/>
    <mergeCell ref="BV155:BV158"/>
    <mergeCell ref="BV159:BV162"/>
    <mergeCell ref="BV163:BV166"/>
    <mergeCell ref="AA7:AA8"/>
    <mergeCell ref="AA9:AA10"/>
    <mergeCell ref="AA16:AA19"/>
    <mergeCell ref="AA25:AA26"/>
    <mergeCell ref="AA30:AA33"/>
    <mergeCell ref="AA28:AA29"/>
    <mergeCell ref="AA35:AA40"/>
    <mergeCell ref="AA44:AA46"/>
    <mergeCell ref="AA48:AA49"/>
    <mergeCell ref="AA52:AA58"/>
    <mergeCell ref="AA60:AA69"/>
    <mergeCell ref="AA71:AA77"/>
    <mergeCell ref="AA78:AA87"/>
    <mergeCell ref="AA95:AA99"/>
    <mergeCell ref="AA104:AA143"/>
    <mergeCell ref="AA146:AA153"/>
    <mergeCell ref="R104:R143"/>
    <mergeCell ref="S104:S143"/>
    <mergeCell ref="R78:R87"/>
    <mergeCell ref="V44:V46"/>
    <mergeCell ref="X48:X49"/>
    <mergeCell ref="X35:X40"/>
    <mergeCell ref="N41:AB41"/>
    <mergeCell ref="N43:AB43"/>
    <mergeCell ref="N51:AB51"/>
    <mergeCell ref="N52:N69"/>
    <mergeCell ref="S48:S49"/>
    <mergeCell ref="O52:O58"/>
    <mergeCell ref="Y78:Y87"/>
    <mergeCell ref="Z44:Z46"/>
    <mergeCell ref="Z48:Z49"/>
    <mergeCell ref="T104:T143"/>
    <mergeCell ref="BU170:BU176"/>
    <mergeCell ref="A146:A153"/>
    <mergeCell ref="BJ155:BJ159"/>
    <mergeCell ref="BK104:BK139"/>
    <mergeCell ref="AL112:AL139"/>
    <mergeCell ref="AM112:AM139"/>
    <mergeCell ref="AN112:AN139"/>
    <mergeCell ref="AX112:AX139"/>
    <mergeCell ref="AZ112:AZ139"/>
    <mergeCell ref="L170:L176"/>
    <mergeCell ref="L155:L166"/>
    <mergeCell ref="L146:L153"/>
    <mergeCell ref="L104:L144"/>
    <mergeCell ref="S155:S166"/>
    <mergeCell ref="T155:T166"/>
    <mergeCell ref="W146:W153"/>
    <mergeCell ref="AA155:AA166"/>
    <mergeCell ref="V104:V143"/>
    <mergeCell ref="A155:A166"/>
    <mergeCell ref="A104:A144"/>
    <mergeCell ref="B146:B153"/>
    <mergeCell ref="C146:C153"/>
    <mergeCell ref="D146:D153"/>
    <mergeCell ref="E146:E153"/>
    <mergeCell ref="F146:F153"/>
    <mergeCell ref="G146:G153"/>
    <mergeCell ref="H146:H153"/>
    <mergeCell ref="I146:I153"/>
    <mergeCell ref="AK155:AK166"/>
    <mergeCell ref="K146:K153"/>
    <mergeCell ref="K155:K166"/>
    <mergeCell ref="Q146:Q153"/>
    <mergeCell ref="BV73:BV74"/>
    <mergeCell ref="BV75:BV76"/>
    <mergeCell ref="BV77:BV78"/>
    <mergeCell ref="BV79:BV80"/>
    <mergeCell ref="BV81:BV82"/>
    <mergeCell ref="BV101:BV102"/>
    <mergeCell ref="BV104:BV109"/>
    <mergeCell ref="BV110:BV111"/>
    <mergeCell ref="Y170:Y174"/>
    <mergeCell ref="V170:V174"/>
    <mergeCell ref="W170:W174"/>
    <mergeCell ref="Y104:Y143"/>
    <mergeCell ref="BD146:BD153"/>
    <mergeCell ref="BU35:BU40"/>
    <mergeCell ref="BU44:BU46"/>
    <mergeCell ref="BU48:BU49"/>
    <mergeCell ref="BU104:BU109"/>
    <mergeCell ref="BU110:BU111"/>
    <mergeCell ref="BU112:BU139"/>
    <mergeCell ref="Y95:Y99"/>
    <mergeCell ref="Y71:Y77"/>
    <mergeCell ref="AQ80:AQ81"/>
    <mergeCell ref="AQ78:AQ79"/>
    <mergeCell ref="AQ76:AQ77"/>
    <mergeCell ref="AQ74:AQ75"/>
    <mergeCell ref="AQ71:AQ73"/>
    <mergeCell ref="AE35:AE50"/>
    <mergeCell ref="BH104:BH144"/>
    <mergeCell ref="BI104:BI144"/>
    <mergeCell ref="AY112:AY139"/>
    <mergeCell ref="X155:X166"/>
    <mergeCell ref="W155:W166"/>
    <mergeCell ref="BC89:BC102"/>
    <mergeCell ref="AX71:AX73"/>
    <mergeCell ref="BH52:BH58"/>
    <mergeCell ref="BI52:BI58"/>
    <mergeCell ref="AF52:AF58"/>
    <mergeCell ref="X104:X143"/>
    <mergeCell ref="AE104:AE144"/>
    <mergeCell ref="AF104:AF144"/>
    <mergeCell ref="AG104:AG144"/>
    <mergeCell ref="AH104:AH144"/>
    <mergeCell ref="AI104:AI144"/>
    <mergeCell ref="AJ104:AJ144"/>
    <mergeCell ref="AK104:AK144"/>
    <mergeCell ref="AX74:AX75"/>
    <mergeCell ref="AY74:AY75"/>
    <mergeCell ref="AZ74:AZ75"/>
    <mergeCell ref="BA74:BA75"/>
    <mergeCell ref="BB74:BB75"/>
    <mergeCell ref="AX76:AX77"/>
    <mergeCell ref="AY71:AY73"/>
    <mergeCell ref="AH95:AH99"/>
    <mergeCell ref="AG95:AG99"/>
    <mergeCell ref="AF95:AF99"/>
    <mergeCell ref="AW78:AW79"/>
    <mergeCell ref="BB78:BB79"/>
    <mergeCell ref="AW74:AW75"/>
    <mergeCell ref="AW76:AW77"/>
    <mergeCell ref="AX78:AX79"/>
    <mergeCell ref="AY78:AY79"/>
    <mergeCell ref="AZ78:AZ79"/>
    <mergeCell ref="BA78:BA79"/>
    <mergeCell ref="BB80:BB81"/>
    <mergeCell ref="R146:R153"/>
    <mergeCell ref="BJ164:BJ166"/>
    <mergeCell ref="BL164:BL166"/>
    <mergeCell ref="Y146:Y153"/>
    <mergeCell ref="AK146:AK153"/>
    <mergeCell ref="X146:X153"/>
    <mergeCell ref="AE146:AE153"/>
    <mergeCell ref="AF146:AF153"/>
    <mergeCell ref="AG146:AG153"/>
    <mergeCell ref="AH146:AH153"/>
    <mergeCell ref="AI146:AI153"/>
    <mergeCell ref="BE146:BE153"/>
    <mergeCell ref="BF146:BF153"/>
    <mergeCell ref="Z146:Z153"/>
    <mergeCell ref="AS155:AS158"/>
    <mergeCell ref="AS159:AS162"/>
    <mergeCell ref="AS163:AS166"/>
    <mergeCell ref="AT155:AT166"/>
    <mergeCell ref="C155:C166"/>
    <mergeCell ref="D155:D166"/>
    <mergeCell ref="E155:E166"/>
    <mergeCell ref="F155:F166"/>
    <mergeCell ref="G155:G166"/>
    <mergeCell ref="H155:H166"/>
    <mergeCell ref="I155:I166"/>
    <mergeCell ref="O155:O166"/>
    <mergeCell ref="AQ155:AQ158"/>
    <mergeCell ref="AW155:AW158"/>
    <mergeCell ref="AX155:AX158"/>
    <mergeCell ref="AL159:AL162"/>
    <mergeCell ref="AE155:AE166"/>
    <mergeCell ref="AF155:AF166"/>
    <mergeCell ref="AG155:AG166"/>
    <mergeCell ref="AH155:AH166"/>
    <mergeCell ref="AI155:AI166"/>
    <mergeCell ref="AJ155:AJ166"/>
    <mergeCell ref="AO163:AO166"/>
    <mergeCell ref="Y155:Y166"/>
    <mergeCell ref="Z155:Z166"/>
    <mergeCell ref="AP155:AP158"/>
    <mergeCell ref="AP159:AP162"/>
    <mergeCell ref="AP163:AP166"/>
    <mergeCell ref="V155:V166"/>
    <mergeCell ref="A89:A102"/>
    <mergeCell ref="I89:I102"/>
    <mergeCell ref="B60:B69"/>
    <mergeCell ref="C60:C69"/>
    <mergeCell ref="D60:D69"/>
    <mergeCell ref="E60:E69"/>
    <mergeCell ref="BM22:BM26"/>
    <mergeCell ref="BG22:BG23"/>
    <mergeCell ref="BE22:BE23"/>
    <mergeCell ref="BE25:BE26"/>
    <mergeCell ref="BG25:BG26"/>
    <mergeCell ref="AK22:AK23"/>
    <mergeCell ref="AJ25:AJ26"/>
    <mergeCell ref="AK25:AK26"/>
    <mergeCell ref="BC22:BC26"/>
    <mergeCell ref="BD22:BD26"/>
    <mergeCell ref="BH25:BH26"/>
    <mergeCell ref="BH22:BH23"/>
    <mergeCell ref="BI22:BI23"/>
    <mergeCell ref="BI25:BI26"/>
    <mergeCell ref="BJ22:BJ23"/>
    <mergeCell ref="BJ25:BJ26"/>
    <mergeCell ref="B52:B58"/>
    <mergeCell ref="C52:C58"/>
    <mergeCell ref="AE95:AE99"/>
    <mergeCell ref="F28:F33"/>
    <mergeCell ref="E28:E33"/>
    <mergeCell ref="D28:D33"/>
    <mergeCell ref="C28:C33"/>
    <mergeCell ref="L35:L50"/>
    <mergeCell ref="L28:L33"/>
    <mergeCell ref="R48:R49"/>
    <mergeCell ref="I104:I144"/>
    <mergeCell ref="B89:B102"/>
    <mergeCell ref="C89:C102"/>
    <mergeCell ref="D89:D102"/>
    <mergeCell ref="E89:E102"/>
    <mergeCell ref="F89:F102"/>
    <mergeCell ref="G89:G102"/>
    <mergeCell ref="H89:H102"/>
    <mergeCell ref="B104:B144"/>
    <mergeCell ref="E104:E144"/>
    <mergeCell ref="F104:F144"/>
    <mergeCell ref="G104:G144"/>
    <mergeCell ref="H104:H144"/>
    <mergeCell ref="C104:C144"/>
    <mergeCell ref="D104:D144"/>
    <mergeCell ref="L60:L69"/>
    <mergeCell ref="L52:L58"/>
    <mergeCell ref="L89:L102"/>
    <mergeCell ref="L71:L87"/>
    <mergeCell ref="E52:E58"/>
    <mergeCell ref="F52:F58"/>
    <mergeCell ref="G52:G58"/>
    <mergeCell ref="H52:H58"/>
    <mergeCell ref="I52:I58"/>
    <mergeCell ref="I71:I87"/>
    <mergeCell ref="R60:R69"/>
    <mergeCell ref="P60:P69"/>
    <mergeCell ref="Q60:Q69"/>
    <mergeCell ref="B1:C4"/>
    <mergeCell ref="D1:BJ1"/>
    <mergeCell ref="D2:BJ2"/>
    <mergeCell ref="D3:BJ3"/>
    <mergeCell ref="D4:BJ4"/>
    <mergeCell ref="B5:C5"/>
    <mergeCell ref="D5:BK5"/>
    <mergeCell ref="AI6:AZ6"/>
    <mergeCell ref="A6:X6"/>
    <mergeCell ref="Y6:AH6"/>
    <mergeCell ref="BA6:BE6"/>
    <mergeCell ref="BF6:BR6"/>
    <mergeCell ref="AW7:AW8"/>
    <mergeCell ref="A7:A8"/>
    <mergeCell ref="B7:B8"/>
    <mergeCell ref="W35:W40"/>
    <mergeCell ref="Q52:Q58"/>
    <mergeCell ref="R52:R58"/>
    <mergeCell ref="T52:T58"/>
    <mergeCell ref="V52:V58"/>
    <mergeCell ref="W52:W58"/>
    <mergeCell ref="N28:N33"/>
    <mergeCell ref="I28:I33"/>
    <mergeCell ref="H28:H33"/>
    <mergeCell ref="T48:T49"/>
    <mergeCell ref="U48:U49"/>
    <mergeCell ref="J52:J58"/>
    <mergeCell ref="O30:O33"/>
    <mergeCell ref="L7:L8"/>
    <mergeCell ref="A28:A33"/>
    <mergeCell ref="T35:T40"/>
    <mergeCell ref="D52:D58"/>
    <mergeCell ref="BS7:BS8"/>
    <mergeCell ref="BT7:BT8"/>
    <mergeCell ref="BJ7:BJ8"/>
    <mergeCell ref="BN7:BN8"/>
    <mergeCell ref="BR7:BR8"/>
    <mergeCell ref="BD7:BD8"/>
    <mergeCell ref="BE7:BE8"/>
    <mergeCell ref="BF7:BF8"/>
    <mergeCell ref="BG7:BG8"/>
    <mergeCell ref="BH7:BH8"/>
    <mergeCell ref="BI7:BI8"/>
    <mergeCell ref="BK7:BK8"/>
    <mergeCell ref="BL7:BL8"/>
    <mergeCell ref="BM7:BM8"/>
    <mergeCell ref="C7:C8"/>
    <mergeCell ref="D7:D8"/>
    <mergeCell ref="E7:E8"/>
    <mergeCell ref="F7:F8"/>
    <mergeCell ref="AQ7:AQ8"/>
    <mergeCell ref="X7:X8"/>
    <mergeCell ref="AE7:AE8"/>
    <mergeCell ref="AF7:AF8"/>
    <mergeCell ref="AG7:AG8"/>
    <mergeCell ref="AH7:AH8"/>
    <mergeCell ref="AI7:AI8"/>
    <mergeCell ref="Q7:Q8"/>
    <mergeCell ref="R7:R8"/>
    <mergeCell ref="S7:T7"/>
    <mergeCell ref="AO7:AO8"/>
    <mergeCell ref="G7:G8"/>
    <mergeCell ref="H7:H8"/>
    <mergeCell ref="I7:I8"/>
    <mergeCell ref="J7:J8"/>
    <mergeCell ref="AB7:AB8"/>
    <mergeCell ref="N7:N8"/>
    <mergeCell ref="O7:O8"/>
    <mergeCell ref="P7:P8"/>
    <mergeCell ref="U7:U8"/>
    <mergeCell ref="V7:V8"/>
    <mergeCell ref="Z7:Z8"/>
    <mergeCell ref="AJ14:AJ20"/>
    <mergeCell ref="BH44:BH50"/>
    <mergeCell ref="BC52:BC58"/>
    <mergeCell ref="BI44:BI50"/>
    <mergeCell ref="BF44:BF50"/>
    <mergeCell ref="AH9:AH12"/>
    <mergeCell ref="BE9:BE12"/>
    <mergeCell ref="BC14:BC20"/>
    <mergeCell ref="AK14:AK20"/>
    <mergeCell ref="BA35:BA50"/>
    <mergeCell ref="BB35:BB50"/>
    <mergeCell ref="AI13:AR13"/>
    <mergeCell ref="AI21:AR21"/>
    <mergeCell ref="AI24:AJ24"/>
    <mergeCell ref="AI27:AR27"/>
    <mergeCell ref="AI34:AR34"/>
    <mergeCell ref="AI41:AR41"/>
    <mergeCell ref="AI43:AR43"/>
    <mergeCell ref="AI51:AR51"/>
    <mergeCell ref="BD14:BD20"/>
    <mergeCell ref="BD35:BD50"/>
    <mergeCell ref="AX7:AX8"/>
    <mergeCell ref="AY7:AY8"/>
    <mergeCell ref="AZ7:AZ8"/>
    <mergeCell ref="BF9:BF12"/>
    <mergeCell ref="BG9:BG12"/>
    <mergeCell ref="BH9:BH12"/>
    <mergeCell ref="BI9:BI12"/>
    <mergeCell ref="BC9:BC12"/>
    <mergeCell ref="BD9:BD12"/>
    <mergeCell ref="AI9:AI12"/>
    <mergeCell ref="AJ9:AJ12"/>
    <mergeCell ref="AK9:AK12"/>
    <mergeCell ref="AR7:AR8"/>
    <mergeCell ref="AG9:AG12"/>
    <mergeCell ref="AF9:AF12"/>
    <mergeCell ref="BA7:BA8"/>
    <mergeCell ref="BB7:BB8"/>
    <mergeCell ref="BC7:BC8"/>
    <mergeCell ref="AJ7:AJ8"/>
    <mergeCell ref="AK7:AK8"/>
    <mergeCell ref="AL7:AL8"/>
    <mergeCell ref="AM7:AM8"/>
    <mergeCell ref="AN7:AN8"/>
    <mergeCell ref="BM28:BM29"/>
    <mergeCell ref="BM30:BM33"/>
    <mergeCell ref="O28:O29"/>
    <mergeCell ref="P28:P29"/>
    <mergeCell ref="Q28:Q29"/>
    <mergeCell ref="R28:R29"/>
    <mergeCell ref="S28:S29"/>
    <mergeCell ref="T28:T29"/>
    <mergeCell ref="U28:U29"/>
    <mergeCell ref="X28:X29"/>
    <mergeCell ref="W28:W29"/>
    <mergeCell ref="V28:V29"/>
    <mergeCell ref="X30:X33"/>
    <mergeCell ref="W30:W33"/>
    <mergeCell ref="V30:V33"/>
    <mergeCell ref="S30:S33"/>
    <mergeCell ref="T30:T33"/>
    <mergeCell ref="U30:U33"/>
    <mergeCell ref="Q30:Q33"/>
    <mergeCell ref="AG28:AG33"/>
    <mergeCell ref="AH28:AH33"/>
    <mergeCell ref="AE170:AE176"/>
    <mergeCell ref="AF170:AF176"/>
    <mergeCell ref="AG170:AG176"/>
    <mergeCell ref="AH170:AH176"/>
    <mergeCell ref="AJ170:AJ176"/>
    <mergeCell ref="AK170:AK176"/>
    <mergeCell ref="AA170:AA174"/>
    <mergeCell ref="AL76:AL77"/>
    <mergeCell ref="AN76:AN77"/>
    <mergeCell ref="AM78:AM79"/>
    <mergeCell ref="AL78:AL79"/>
    <mergeCell ref="AM80:AM81"/>
    <mergeCell ref="AN80:AN81"/>
    <mergeCell ref="AM159:AM162"/>
    <mergeCell ref="AN159:AN162"/>
    <mergeCell ref="AL155:AL158"/>
    <mergeCell ref="AM155:AM158"/>
    <mergeCell ref="AN155:AN158"/>
    <mergeCell ref="AL163:AL166"/>
    <mergeCell ref="AI170:AI176"/>
    <mergeCell ref="AM163:AM166"/>
    <mergeCell ref="AN163:AN166"/>
    <mergeCell ref="AI101:AI102"/>
    <mergeCell ref="AI89:AI99"/>
    <mergeCell ref="AK101:AK102"/>
    <mergeCell ref="AL80:AL81"/>
    <mergeCell ref="AN78:AN79"/>
    <mergeCell ref="AM76:AM77"/>
    <mergeCell ref="AK89:AK99"/>
    <mergeCell ref="AK71:AK87"/>
    <mergeCell ref="AJ101:AJ102"/>
    <mergeCell ref="AC71:AC77"/>
    <mergeCell ref="AW163:AW166"/>
    <mergeCell ref="AX163:AX166"/>
    <mergeCell ref="AW159:AW162"/>
    <mergeCell ref="AX159:AX162"/>
    <mergeCell ref="AQ163:AQ166"/>
    <mergeCell ref="AQ159:AQ162"/>
    <mergeCell ref="AQ112:AQ139"/>
    <mergeCell ref="AW80:AW81"/>
    <mergeCell ref="AR112:AR139"/>
    <mergeCell ref="AR74:AR75"/>
    <mergeCell ref="AR76:AR77"/>
    <mergeCell ref="AR78:AR79"/>
    <mergeCell ref="AR80:AR81"/>
    <mergeCell ref="AS112:AS139"/>
    <mergeCell ref="AT89:AT99"/>
    <mergeCell ref="AU89:AU99"/>
    <mergeCell ref="AI100:AR100"/>
    <mergeCell ref="AI103:AR103"/>
    <mergeCell ref="AI145:AR145"/>
    <mergeCell ref="AI154:AR154"/>
    <mergeCell ref="BS77:BS78"/>
    <mergeCell ref="BK79:BK80"/>
    <mergeCell ref="BL79:BL80"/>
    <mergeCell ref="BM79:BM80"/>
    <mergeCell ref="BN79:BN80"/>
    <mergeCell ref="BR79:BR80"/>
    <mergeCell ref="BS79:BS80"/>
    <mergeCell ref="BS81:BS82"/>
    <mergeCell ref="BK141:BK144"/>
    <mergeCell ref="BH146:BH153"/>
    <mergeCell ref="BI146:BI153"/>
    <mergeCell ref="BE104:BE144"/>
    <mergeCell ref="BF104:BF144"/>
    <mergeCell ref="BG104:BG144"/>
    <mergeCell ref="BG146:BG153"/>
    <mergeCell ref="BK77:BK78"/>
    <mergeCell ref="BJ77:BJ78"/>
    <mergeCell ref="BJ79:BJ80"/>
    <mergeCell ref="BJ81:BJ82"/>
    <mergeCell ref="BL77:BL78"/>
    <mergeCell ref="BM77:BM78"/>
    <mergeCell ref="BN77:BN78"/>
    <mergeCell ref="BS71:BS72"/>
    <mergeCell ref="BR73:BR74"/>
    <mergeCell ref="BS73:BS74"/>
    <mergeCell ref="BK75:BK76"/>
    <mergeCell ref="BL75:BL76"/>
    <mergeCell ref="BM75:BM76"/>
    <mergeCell ref="BN75:BN76"/>
    <mergeCell ref="BR75:BR76"/>
    <mergeCell ref="BS75:BS76"/>
    <mergeCell ref="BM71:BM72"/>
    <mergeCell ref="BN71:BN72"/>
    <mergeCell ref="BM73:BM74"/>
    <mergeCell ref="BN73:BN74"/>
    <mergeCell ref="BK71:BK72"/>
    <mergeCell ref="BL71:BL72"/>
    <mergeCell ref="BK73:BK74"/>
    <mergeCell ref="BL73:BL74"/>
    <mergeCell ref="BR71:BR72"/>
    <mergeCell ref="BJ75:BJ76"/>
    <mergeCell ref="BE71:BE87"/>
    <mergeCell ref="BF71:BF87"/>
    <mergeCell ref="BG71:BG87"/>
    <mergeCell ref="BH71:BH87"/>
    <mergeCell ref="BI71:BI87"/>
    <mergeCell ref="BJ71:BJ72"/>
    <mergeCell ref="BJ73:BJ74"/>
    <mergeCell ref="BK81:BK82"/>
    <mergeCell ref="BL81:BL82"/>
    <mergeCell ref="BR77:BR78"/>
    <mergeCell ref="AM71:AM73"/>
    <mergeCell ref="AN71:AN73"/>
    <mergeCell ref="AM74:AM75"/>
    <mergeCell ref="AW71:AW73"/>
    <mergeCell ref="AN74:AN75"/>
    <mergeCell ref="AL71:AL73"/>
    <mergeCell ref="AL74:AL75"/>
    <mergeCell ref="AR71:AR73"/>
    <mergeCell ref="AS74:AS75"/>
    <mergeCell ref="AS76:AS77"/>
    <mergeCell ref="AS78:AS79"/>
    <mergeCell ref="AS80:AS81"/>
    <mergeCell ref="AZ80:AZ81"/>
    <mergeCell ref="BA80:BA81"/>
    <mergeCell ref="AX80:AX81"/>
    <mergeCell ref="AY80:AY81"/>
    <mergeCell ref="A60:A69"/>
    <mergeCell ref="B35:B50"/>
    <mergeCell ref="C35:C50"/>
    <mergeCell ref="D35:D50"/>
    <mergeCell ref="E35:E50"/>
    <mergeCell ref="F35:F50"/>
    <mergeCell ref="G35:G50"/>
    <mergeCell ref="H35:H50"/>
    <mergeCell ref="I35:I50"/>
    <mergeCell ref="A35:A50"/>
    <mergeCell ref="F60:F69"/>
    <mergeCell ref="G60:G69"/>
    <mergeCell ref="H60:H69"/>
    <mergeCell ref="I60:I69"/>
    <mergeCell ref="A52:A58"/>
    <mergeCell ref="BD71:BD87"/>
    <mergeCell ref="AY76:AY77"/>
    <mergeCell ref="AZ76:AZ77"/>
    <mergeCell ref="BA76:BA77"/>
    <mergeCell ref="BB76:BB77"/>
    <mergeCell ref="AZ71:AZ73"/>
    <mergeCell ref="BA71:BA73"/>
    <mergeCell ref="BB71:BB73"/>
    <mergeCell ref="BC71:BC87"/>
    <mergeCell ref="A71:A87"/>
    <mergeCell ref="B71:B87"/>
    <mergeCell ref="C71:C87"/>
    <mergeCell ref="D71:D87"/>
    <mergeCell ref="E71:E87"/>
    <mergeCell ref="F71:F87"/>
    <mergeCell ref="G71:G87"/>
    <mergeCell ref="H71:H87"/>
    <mergeCell ref="BH60:BH69"/>
    <mergeCell ref="BI60:BI69"/>
    <mergeCell ref="Z25:Z26"/>
    <mergeCell ref="AE28:AE33"/>
    <mergeCell ref="AM28:AM29"/>
    <mergeCell ref="AM30:AM33"/>
    <mergeCell ref="AG55:AG58"/>
    <mergeCell ref="AH52:AH54"/>
    <mergeCell ref="AH55:AH58"/>
    <mergeCell ref="AK28:AK33"/>
    <mergeCell ref="AJ28:AJ33"/>
    <mergeCell ref="AI28:AI33"/>
    <mergeCell ref="AD30:AD33"/>
    <mergeCell ref="AC35:AC40"/>
    <mergeCell ref="AD35:AD40"/>
    <mergeCell ref="AK52:AK58"/>
    <mergeCell ref="AJ52:AJ58"/>
    <mergeCell ref="AI52:AI58"/>
    <mergeCell ref="AE52:AE58"/>
    <mergeCell ref="AF60:AF69"/>
    <mergeCell ref="AG60:AG69"/>
    <mergeCell ref="AB60:AB69"/>
    <mergeCell ref="AC44:AC46"/>
    <mergeCell ref="AD44:AD46"/>
    <mergeCell ref="AC48:AC49"/>
    <mergeCell ref="AD48:AD49"/>
    <mergeCell ref="BG52:BG58"/>
    <mergeCell ref="AJ44:AJ50"/>
    <mergeCell ref="AK44:AK50"/>
    <mergeCell ref="BF60:BF69"/>
    <mergeCell ref="BG60:BG69"/>
    <mergeCell ref="BB60:BB69"/>
    <mergeCell ref="BC60:BC69"/>
    <mergeCell ref="BA60:BA69"/>
    <mergeCell ref="BD60:BD69"/>
    <mergeCell ref="AK60:AK69"/>
    <mergeCell ref="X60:X69"/>
    <mergeCell ref="AE60:AE69"/>
    <mergeCell ref="BE52:BE58"/>
    <mergeCell ref="BF52:BF58"/>
    <mergeCell ref="BD52:BD58"/>
    <mergeCell ref="BC35:BC50"/>
    <mergeCell ref="AG52:AG54"/>
    <mergeCell ref="Y44:Y46"/>
    <mergeCell ref="Y48:Y49"/>
    <mergeCell ref="U35:U40"/>
    <mergeCell ref="Z35:Z40"/>
    <mergeCell ref="V48:V49"/>
    <mergeCell ref="W48:W49"/>
    <mergeCell ref="X52:X58"/>
    <mergeCell ref="Y60:Y69"/>
    <mergeCell ref="Y52:Y58"/>
    <mergeCell ref="AD52:AD58"/>
    <mergeCell ref="AC60:AC69"/>
    <mergeCell ref="AD60:AD69"/>
    <mergeCell ref="AV44:AV50"/>
    <mergeCell ref="AT52:AT58"/>
    <mergeCell ref="AU52:AU58"/>
    <mergeCell ref="AV52:AV58"/>
    <mergeCell ref="AK35:AK40"/>
    <mergeCell ref="AI35:AI40"/>
    <mergeCell ref="Y35:Y40"/>
    <mergeCell ref="AI44:AI50"/>
    <mergeCell ref="W44:W46"/>
    <mergeCell ref="Z16:Z19"/>
    <mergeCell ref="AE22:AE26"/>
    <mergeCell ref="AF22:AF26"/>
    <mergeCell ref="AG22:AG26"/>
    <mergeCell ref="AF28:AF33"/>
    <mergeCell ref="Z28:Z29"/>
    <mergeCell ref="Z30:Z33"/>
    <mergeCell ref="AH14:AH20"/>
    <mergeCell ref="AI14:AI20"/>
    <mergeCell ref="AC28:AC29"/>
    <mergeCell ref="AD28:AD29"/>
    <mergeCell ref="AC30:AC33"/>
    <mergeCell ref="U52:U58"/>
    <mergeCell ref="BE60:BE69"/>
    <mergeCell ref="AJ22:AJ23"/>
    <mergeCell ref="BT112:BT139"/>
    <mergeCell ref="BN104:BN109"/>
    <mergeCell ref="A170:A176"/>
    <mergeCell ref="B170:B176"/>
    <mergeCell ref="C170:C176"/>
    <mergeCell ref="D170:D176"/>
    <mergeCell ref="E170:E176"/>
    <mergeCell ref="F170:F176"/>
    <mergeCell ref="G170:G176"/>
    <mergeCell ref="H170:H176"/>
    <mergeCell ref="I170:I176"/>
    <mergeCell ref="N170:N176"/>
    <mergeCell ref="O170:O174"/>
    <mergeCell ref="P170:P174"/>
    <mergeCell ref="Q170:Q174"/>
    <mergeCell ref="R170:R174"/>
    <mergeCell ref="S170:S174"/>
    <mergeCell ref="T170:T174"/>
    <mergeCell ref="B155:B166"/>
    <mergeCell ref="BS155:BS156"/>
    <mergeCell ref="BS157:BS158"/>
    <mergeCell ref="BS159:BS160"/>
    <mergeCell ref="BS161:BS162"/>
    <mergeCell ref="BS163:BS164"/>
    <mergeCell ref="BS165:BS166"/>
    <mergeCell ref="BE155:BE166"/>
    <mergeCell ref="BS104:BS111"/>
    <mergeCell ref="BS112:BS139"/>
    <mergeCell ref="BL104:BL109"/>
    <mergeCell ref="BM104:BM109"/>
    <mergeCell ref="BB170:BB174"/>
    <mergeCell ref="BC170:BC176"/>
    <mergeCell ref="BH170:BH174"/>
    <mergeCell ref="BI170:BI174"/>
    <mergeCell ref="AY163:AY166"/>
    <mergeCell ref="AZ163:AZ166"/>
    <mergeCell ref="BA163:BA166"/>
    <mergeCell ref="BB163:BB166"/>
    <mergeCell ref="BA159:BA162"/>
    <mergeCell ref="BB159:BB162"/>
    <mergeCell ref="BF155:BF166"/>
    <mergeCell ref="BG155:BG166"/>
    <mergeCell ref="BH155:BH166"/>
    <mergeCell ref="BI155:BI166"/>
    <mergeCell ref="BD155:BD166"/>
    <mergeCell ref="BA170:BA174"/>
    <mergeCell ref="BE170:BE174"/>
    <mergeCell ref="BF170:BF174"/>
    <mergeCell ref="BG170:BG174"/>
    <mergeCell ref="AZ155:AZ158"/>
    <mergeCell ref="BA155:BA158"/>
    <mergeCell ref="BB155:BB158"/>
    <mergeCell ref="AY159:AY162"/>
    <mergeCell ref="AZ159:AZ162"/>
    <mergeCell ref="BC155:BC166"/>
    <mergeCell ref="BD170:BD176"/>
    <mergeCell ref="H14:H20"/>
    <mergeCell ref="R30:R33"/>
    <mergeCell ref="N22:N26"/>
    <mergeCell ref="Z9:Z10"/>
    <mergeCell ref="I14:I20"/>
    <mergeCell ref="N14:N20"/>
    <mergeCell ref="J14:J20"/>
    <mergeCell ref="H22:H26"/>
    <mergeCell ref="B28:B33"/>
    <mergeCell ref="U25:U26"/>
    <mergeCell ref="P30:P33"/>
    <mergeCell ref="B14:B20"/>
    <mergeCell ref="C14:C20"/>
    <mergeCell ref="D14:D20"/>
    <mergeCell ref="E14:E20"/>
    <mergeCell ref="F14:F20"/>
    <mergeCell ref="G14:G20"/>
    <mergeCell ref="F22:F26"/>
    <mergeCell ref="C22:C26"/>
    <mergeCell ref="D22:D26"/>
    <mergeCell ref="E22:E26"/>
    <mergeCell ref="G22:G26"/>
    <mergeCell ref="S25:S26"/>
    <mergeCell ref="T25:T26"/>
    <mergeCell ref="X16:X19"/>
    <mergeCell ref="E9:E12"/>
    <mergeCell ref="G9:G12"/>
    <mergeCell ref="F9:F12"/>
    <mergeCell ref="J9:J12"/>
    <mergeCell ref="V16:V19"/>
    <mergeCell ref="G28:G33"/>
    <mergeCell ref="BD104:BD144"/>
    <mergeCell ref="AP112:AP139"/>
    <mergeCell ref="K60:K69"/>
    <mergeCell ref="AJ89:AJ99"/>
    <mergeCell ref="S71:S77"/>
    <mergeCell ref="T71:T77"/>
    <mergeCell ref="U71:U77"/>
    <mergeCell ref="V71:V77"/>
    <mergeCell ref="W71:W77"/>
    <mergeCell ref="X71:X77"/>
    <mergeCell ref="AE71:AE87"/>
    <mergeCell ref="AF71:AF87"/>
    <mergeCell ref="AG71:AG87"/>
    <mergeCell ref="AH71:AH87"/>
    <mergeCell ref="AI71:AI87"/>
    <mergeCell ref="AJ71:AJ87"/>
    <mergeCell ref="O60:O69"/>
    <mergeCell ref="K89:K102"/>
    <mergeCell ref="K104:K144"/>
    <mergeCell ref="K71:K87"/>
    <mergeCell ref="V60:V69"/>
    <mergeCell ref="AH60:AH69"/>
    <mergeCell ref="AI60:AI69"/>
    <mergeCell ref="S60:S69"/>
    <mergeCell ref="T60:T69"/>
    <mergeCell ref="AJ60:AJ69"/>
    <mergeCell ref="AO112:AO139"/>
    <mergeCell ref="AV89:AV99"/>
    <mergeCell ref="N104:N144"/>
    <mergeCell ref="O104:O143"/>
    <mergeCell ref="P104:P143"/>
    <mergeCell ref="Q104:Q143"/>
    <mergeCell ref="J35:J50"/>
    <mergeCell ref="P146:P153"/>
    <mergeCell ref="M89:M102"/>
    <mergeCell ref="M104:M144"/>
    <mergeCell ref="M146:M153"/>
    <mergeCell ref="X25:X26"/>
    <mergeCell ref="X44:X46"/>
    <mergeCell ref="A14:A20"/>
    <mergeCell ref="A9:A12"/>
    <mergeCell ref="A22:A26"/>
    <mergeCell ref="O25:O26"/>
    <mergeCell ref="P25:P26"/>
    <mergeCell ref="Q25:Q26"/>
    <mergeCell ref="R25:R26"/>
    <mergeCell ref="B22:B26"/>
    <mergeCell ref="V25:V26"/>
    <mergeCell ref="B9:B12"/>
    <mergeCell ref="C9:C12"/>
    <mergeCell ref="D9:D12"/>
    <mergeCell ref="O16:O19"/>
    <mergeCell ref="P16:P19"/>
    <mergeCell ref="Q16:Q19"/>
    <mergeCell ref="R16:R19"/>
    <mergeCell ref="S16:S19"/>
    <mergeCell ref="T16:T19"/>
    <mergeCell ref="U16:U19"/>
    <mergeCell ref="I22:I26"/>
    <mergeCell ref="H9:H12"/>
    <mergeCell ref="I9:I12"/>
    <mergeCell ref="N9:N12"/>
    <mergeCell ref="O9:O10"/>
    <mergeCell ref="V78:V87"/>
    <mergeCell ref="J170:J176"/>
    <mergeCell ref="J22:J26"/>
    <mergeCell ref="J28:J33"/>
    <mergeCell ref="AH22:AH26"/>
    <mergeCell ref="AI25:AI26"/>
    <mergeCell ref="X95:X99"/>
    <mergeCell ref="N89:N99"/>
    <mergeCell ref="AY155:AY158"/>
    <mergeCell ref="O95:O99"/>
    <mergeCell ref="P95:P99"/>
    <mergeCell ref="Q95:Q99"/>
    <mergeCell ref="R95:R99"/>
    <mergeCell ref="S95:S99"/>
    <mergeCell ref="T95:T99"/>
    <mergeCell ref="W95:W99"/>
    <mergeCell ref="O146:O153"/>
    <mergeCell ref="K170:K176"/>
    <mergeCell ref="Z52:Z58"/>
    <mergeCell ref="Z60:Z69"/>
    <mergeCell ref="Z71:Z77"/>
    <mergeCell ref="Z95:Z99"/>
    <mergeCell ref="Z104:Z143"/>
    <mergeCell ref="J60:J69"/>
    <mergeCell ref="J71:J87"/>
    <mergeCell ref="J89:J102"/>
    <mergeCell ref="J104:J144"/>
    <mergeCell ref="J146:J153"/>
    <mergeCell ref="J155:J166"/>
    <mergeCell ref="N101:N102"/>
    <mergeCell ref="U95:U99"/>
    <mergeCell ref="V95:V99"/>
    <mergeCell ref="N44:N50"/>
    <mergeCell ref="Z170:Z174"/>
    <mergeCell ref="K7:K8"/>
    <mergeCell ref="K9:K12"/>
    <mergeCell ref="K14:K20"/>
    <mergeCell ref="K22:K26"/>
    <mergeCell ref="K28:K33"/>
    <mergeCell ref="K35:K50"/>
    <mergeCell ref="U146:U153"/>
    <mergeCell ref="K52:K58"/>
    <mergeCell ref="V146:V153"/>
    <mergeCell ref="R155:R166"/>
    <mergeCell ref="N71:N87"/>
    <mergeCell ref="P71:P77"/>
    <mergeCell ref="S146:S153"/>
    <mergeCell ref="M155:M166"/>
    <mergeCell ref="M170:M176"/>
    <mergeCell ref="M71:M87"/>
    <mergeCell ref="O78:O87"/>
    <mergeCell ref="O71:O77"/>
    <mergeCell ref="T146:T153"/>
    <mergeCell ref="N13:AB13"/>
    <mergeCell ref="N21:AB21"/>
    <mergeCell ref="N27:AB27"/>
    <mergeCell ref="N34:AB34"/>
    <mergeCell ref="Y7:Y8"/>
    <mergeCell ref="O44:O46"/>
    <mergeCell ref="O48:O49"/>
    <mergeCell ref="W60:W69"/>
    <mergeCell ref="N35:N40"/>
    <mergeCell ref="S52:S58"/>
    <mergeCell ref="AB9:AB10"/>
    <mergeCell ref="P48:P49"/>
    <mergeCell ref="W78:W87"/>
    <mergeCell ref="Q35:Q40"/>
    <mergeCell ref="R35:R40"/>
    <mergeCell ref="P52:P58"/>
    <mergeCell ref="Z78:Z87"/>
    <mergeCell ref="BS6:BT6"/>
    <mergeCell ref="BV7:BV8"/>
    <mergeCell ref="AP7:AP8"/>
    <mergeCell ref="AP71:AP73"/>
    <mergeCell ref="AP74:AP75"/>
    <mergeCell ref="AP76:AP77"/>
    <mergeCell ref="AP78:AP79"/>
    <mergeCell ref="AP80:AP81"/>
    <mergeCell ref="BM81:BM82"/>
    <mergeCell ref="BN81:BN82"/>
    <mergeCell ref="BR81:BR82"/>
    <mergeCell ref="BU7:BU8"/>
    <mergeCell ref="BU16:BU19"/>
    <mergeCell ref="BM35:BM50"/>
    <mergeCell ref="BE35:BE50"/>
    <mergeCell ref="BG35:BG40"/>
    <mergeCell ref="BH35:BH40"/>
    <mergeCell ref="BD28:BD33"/>
    <mergeCell ref="BU6:BX6"/>
    <mergeCell ref="BX7:BX8"/>
    <mergeCell ref="BX35:BX40"/>
    <mergeCell ref="BX44:BX46"/>
    <mergeCell ref="BX71:BX73"/>
    <mergeCell ref="BX74:BX75"/>
    <mergeCell ref="AF14:AF20"/>
    <mergeCell ref="AG14:AG20"/>
    <mergeCell ref="AC52:AC58"/>
    <mergeCell ref="M7:M8"/>
    <mergeCell ref="M9:M12"/>
    <mergeCell ref="M14:M20"/>
    <mergeCell ref="M22:M26"/>
    <mergeCell ref="M28:M33"/>
    <mergeCell ref="M35:M50"/>
    <mergeCell ref="M52:M58"/>
    <mergeCell ref="M60:M69"/>
    <mergeCell ref="Y9:Y10"/>
    <mergeCell ref="Y25:Y26"/>
    <mergeCell ref="Y16:Y19"/>
    <mergeCell ref="W25:W26"/>
    <mergeCell ref="W16:W19"/>
    <mergeCell ref="P35:P40"/>
    <mergeCell ref="O35:O40"/>
    <mergeCell ref="U60:U69"/>
    <mergeCell ref="AF35:AF50"/>
    <mergeCell ref="V35:V40"/>
    <mergeCell ref="AE14:AE20"/>
    <mergeCell ref="X9:X10"/>
    <mergeCell ref="W7:W8"/>
    <mergeCell ref="S35:S40"/>
    <mergeCell ref="P9:P10"/>
    <mergeCell ref="Q9:Q10"/>
    <mergeCell ref="R9:R10"/>
    <mergeCell ref="T9:T10"/>
    <mergeCell ref="Y30:Y33"/>
    <mergeCell ref="V9:V10"/>
    <mergeCell ref="W9:W10"/>
    <mergeCell ref="Y28:Y29"/>
    <mergeCell ref="Q48:Q49"/>
    <mergeCell ref="AE9:AE12"/>
    <mergeCell ref="BX104:BX109"/>
    <mergeCell ref="BX110:BX111"/>
    <mergeCell ref="BX112:BX139"/>
    <mergeCell ref="BX155:BX158"/>
    <mergeCell ref="BX159:BX162"/>
    <mergeCell ref="BX163:BX166"/>
    <mergeCell ref="AB16:AB19"/>
    <mergeCell ref="AB25:AB26"/>
    <mergeCell ref="AB28:AB29"/>
    <mergeCell ref="AB30:AB33"/>
    <mergeCell ref="AB35:AB40"/>
    <mergeCell ref="AB44:AB46"/>
    <mergeCell ref="AB48:AB49"/>
    <mergeCell ref="AB52:AB58"/>
    <mergeCell ref="BC28:BC33"/>
    <mergeCell ref="BI35:BI40"/>
    <mergeCell ref="BF35:BF40"/>
    <mergeCell ref="BM60:BM69"/>
    <mergeCell ref="BG44:BG50"/>
    <mergeCell ref="AO155:AO158"/>
    <mergeCell ref="BU101:BU102"/>
    <mergeCell ref="BU155:BU158"/>
    <mergeCell ref="BX101:BX102"/>
    <mergeCell ref="BD89:BD102"/>
    <mergeCell ref="AO159:AO162"/>
    <mergeCell ref="BX76:BX77"/>
    <mergeCell ref="BX78:BX79"/>
    <mergeCell ref="AG35:AG50"/>
    <mergeCell ref="AH35:AH50"/>
    <mergeCell ref="AJ35:AJ40"/>
    <mergeCell ref="BF89:BF99"/>
    <mergeCell ref="BT104:BT111"/>
    <mergeCell ref="AD71:AD77"/>
    <mergeCell ref="AC78:AC87"/>
    <mergeCell ref="AD78:AD87"/>
    <mergeCell ref="AC7:AC8"/>
    <mergeCell ref="AD7:AD8"/>
    <mergeCell ref="AC9:AC10"/>
    <mergeCell ref="AD9:AD10"/>
    <mergeCell ref="AC16:AC19"/>
    <mergeCell ref="AD16:AD19"/>
    <mergeCell ref="AC25:AC26"/>
    <mergeCell ref="AD25:AD26"/>
    <mergeCell ref="BX170:BX176"/>
    <mergeCell ref="BU159:BU162"/>
    <mergeCell ref="BU163:BU166"/>
    <mergeCell ref="AO71:AO73"/>
    <mergeCell ref="AO74:AO75"/>
    <mergeCell ref="AO76:AO77"/>
    <mergeCell ref="AO78:AO79"/>
    <mergeCell ref="AO80:AO81"/>
    <mergeCell ref="BU71:BU72"/>
    <mergeCell ref="BU73:BU74"/>
    <mergeCell ref="BU75:BU76"/>
    <mergeCell ref="BU77:BU78"/>
    <mergeCell ref="BU79:BU80"/>
    <mergeCell ref="BU95:BU99"/>
    <mergeCell ref="BS83:BS87"/>
    <mergeCell ref="BT86:BT87"/>
    <mergeCell ref="AS7:AS8"/>
    <mergeCell ref="AT7:AT8"/>
    <mergeCell ref="AU7:AU8"/>
    <mergeCell ref="AV7:AV8"/>
    <mergeCell ref="AS71:AS73"/>
    <mergeCell ref="N70:AB70"/>
    <mergeCell ref="N88:AB88"/>
    <mergeCell ref="N100:AB100"/>
    <mergeCell ref="N145:AB145"/>
    <mergeCell ref="N146:N166"/>
    <mergeCell ref="N167:AB167"/>
    <mergeCell ref="N169:AB169"/>
    <mergeCell ref="N177:AB177"/>
    <mergeCell ref="N103:AB103"/>
    <mergeCell ref="AC95:AC99"/>
    <mergeCell ref="AD95:AD99"/>
    <mergeCell ref="AC104:AC143"/>
    <mergeCell ref="AD104:AD143"/>
    <mergeCell ref="AC146:AC153"/>
    <mergeCell ref="AD146:AD153"/>
    <mergeCell ref="AC155:AC166"/>
    <mergeCell ref="AD155:AD166"/>
    <mergeCell ref="AC170:AC174"/>
    <mergeCell ref="AD170:AD174"/>
    <mergeCell ref="AB71:AB77"/>
    <mergeCell ref="AB78:AB87"/>
    <mergeCell ref="AB95:AB99"/>
    <mergeCell ref="AB104:AB143"/>
    <mergeCell ref="AB146:AB153"/>
    <mergeCell ref="AB155:AB166"/>
    <mergeCell ref="AB170:AB174"/>
    <mergeCell ref="Q71:Q77"/>
    <mergeCell ref="R71:R77"/>
    <mergeCell ref="S78:S87"/>
    <mergeCell ref="T78:T87"/>
    <mergeCell ref="U78:U87"/>
    <mergeCell ref="X78:X87"/>
    <mergeCell ref="AU71:AU87"/>
    <mergeCell ref="AV71:AV87"/>
    <mergeCell ref="AV146:AV153"/>
    <mergeCell ref="AI177:AR177"/>
    <mergeCell ref="AF180:AR180"/>
    <mergeCell ref="AT9:AT12"/>
    <mergeCell ref="AU9:AU12"/>
    <mergeCell ref="AV9:AV12"/>
    <mergeCell ref="AT14:AT20"/>
    <mergeCell ref="AU14:AU20"/>
    <mergeCell ref="AV14:AV20"/>
    <mergeCell ref="AT22:AT23"/>
    <mergeCell ref="AU22:AU23"/>
    <mergeCell ref="AV22:AV23"/>
    <mergeCell ref="AT25:AT26"/>
    <mergeCell ref="AU25:AU26"/>
    <mergeCell ref="AV25:AV26"/>
    <mergeCell ref="AT28:AT33"/>
    <mergeCell ref="AU28:AU33"/>
    <mergeCell ref="AV28:AV33"/>
    <mergeCell ref="AT35:AT40"/>
    <mergeCell ref="AU35:AU40"/>
    <mergeCell ref="AV35:AV40"/>
    <mergeCell ref="AT44:AT50"/>
    <mergeCell ref="AU44:AU50"/>
    <mergeCell ref="AI59:AR59"/>
    <mergeCell ref="AI70:AR70"/>
    <mergeCell ref="AI88:AR88"/>
    <mergeCell ref="AI22:AI23"/>
    <mergeCell ref="AI167:AR167"/>
    <mergeCell ref="AI169:AR169"/>
    <mergeCell ref="BQ9:BQ12"/>
    <mergeCell ref="BO14:BO20"/>
    <mergeCell ref="BP14:BP20"/>
    <mergeCell ref="BQ14:BQ20"/>
    <mergeCell ref="BO22:BO26"/>
    <mergeCell ref="BP22:BP26"/>
    <mergeCell ref="BQ22:BQ26"/>
    <mergeCell ref="BO28:BO33"/>
    <mergeCell ref="BP28:BP33"/>
    <mergeCell ref="BQ28:BQ33"/>
    <mergeCell ref="AU155:AU166"/>
    <mergeCell ref="AV155:AV166"/>
    <mergeCell ref="AT170:AT176"/>
    <mergeCell ref="AU170:AU176"/>
    <mergeCell ref="AV170:AV176"/>
    <mergeCell ref="BQ170:BQ176"/>
    <mergeCell ref="BQ89:BQ99"/>
    <mergeCell ref="BQ101:BQ102"/>
    <mergeCell ref="BQ104:BQ144"/>
    <mergeCell ref="BQ146:BQ166"/>
    <mergeCell ref="BQ35:BQ40"/>
    <mergeCell ref="BQ44:BQ50"/>
    <mergeCell ref="BQ52:BQ69"/>
    <mergeCell ref="BQ71:BQ87"/>
    <mergeCell ref="BM164:BM166"/>
    <mergeCell ref="BN164:BN166"/>
    <mergeCell ref="AT60:AT69"/>
    <mergeCell ref="AU60:AU69"/>
    <mergeCell ref="AV60:AV69"/>
    <mergeCell ref="AT71:AT87"/>
    <mergeCell ref="AK179:AR179"/>
    <mergeCell ref="BO9:BO12"/>
    <mergeCell ref="BP9:BP12"/>
    <mergeCell ref="BO35:BO40"/>
    <mergeCell ref="BP35:BP40"/>
    <mergeCell ref="BO89:BO99"/>
    <mergeCell ref="BP89:BP99"/>
    <mergeCell ref="BO170:BO176"/>
    <mergeCell ref="BP170:BP176"/>
    <mergeCell ref="AT101:AT102"/>
    <mergeCell ref="AU101:AU102"/>
    <mergeCell ref="AV101:AV102"/>
    <mergeCell ref="AT104:AT144"/>
    <mergeCell ref="AU104:AU144"/>
    <mergeCell ref="AV104:AV144"/>
    <mergeCell ref="AT146:AT153"/>
    <mergeCell ref="AU146:AU153"/>
    <mergeCell ref="BI177:BN177"/>
    <mergeCell ref="BI178:BN178"/>
    <mergeCell ref="BI179:BN179"/>
    <mergeCell ref="BO101:BO102"/>
    <mergeCell ref="BP101:BP102"/>
    <mergeCell ref="BO104:BO144"/>
    <mergeCell ref="BP104:BP144"/>
    <mergeCell ref="BO146:BO166"/>
    <mergeCell ref="BP146:BP166"/>
    <mergeCell ref="BO44:BO50"/>
    <mergeCell ref="BP44:BP50"/>
    <mergeCell ref="BO52:BO69"/>
    <mergeCell ref="BP52:BP69"/>
    <mergeCell ref="BO71:BO87"/>
    <mergeCell ref="BP71:BP87"/>
  </mergeCells>
  <phoneticPr fontId="52" type="noConversion"/>
  <dataValidations disablePrompts="1" count="1">
    <dataValidation type="list" allowBlank="1" showInputMessage="1" showErrorMessage="1" sqref="U35 U44 U47:U48 U42 U50" xr:uid="{00000000-0002-0000-0200-000000000000}">
      <formula1>INDIRECT("_"&amp;$R35)</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zoomScale="60" zoomScaleNormal="60" workbookViewId="0">
      <selection activeCell="B3" sqref="B3:F3"/>
    </sheetView>
  </sheetViews>
  <sheetFormatPr defaultColWidth="10.7109375" defaultRowHeight="1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c r="A1" s="1662" t="s">
        <v>1637</v>
      </c>
      <c r="B1" s="1663"/>
      <c r="C1" s="1663"/>
      <c r="D1" s="1663"/>
      <c r="E1" s="1663"/>
      <c r="F1" s="1663"/>
      <c r="G1" s="1664"/>
    </row>
    <row r="2" spans="1:7" s="25" customFormat="1" ht="43.5" customHeight="1">
      <c r="A2" s="40" t="s">
        <v>1638</v>
      </c>
      <c r="B2" s="1665" t="s">
        <v>1639</v>
      </c>
      <c r="C2" s="1665"/>
      <c r="D2" s="1665"/>
      <c r="E2" s="1665"/>
      <c r="F2" s="1665"/>
      <c r="G2" s="27" t="s">
        <v>1640</v>
      </c>
    </row>
    <row r="3" spans="1:7" ht="45" customHeight="1">
      <c r="A3" s="20" t="s">
        <v>1641</v>
      </c>
      <c r="B3" s="1666" t="s">
        <v>1642</v>
      </c>
      <c r="C3" s="1667"/>
      <c r="D3" s="1667"/>
      <c r="E3" s="1667"/>
      <c r="F3" s="1668"/>
      <c r="G3" s="15" t="s">
        <v>1643</v>
      </c>
    </row>
    <row r="4" spans="1:7" ht="45" customHeight="1">
      <c r="A4" s="16"/>
      <c r="B4" s="1669"/>
      <c r="C4" s="1670"/>
      <c r="D4" s="1670"/>
      <c r="E4" s="1670"/>
      <c r="F4" s="1671"/>
      <c r="G4" s="17"/>
    </row>
    <row r="5" spans="1:7" ht="45" customHeight="1">
      <c r="A5" s="16"/>
      <c r="B5" s="1669"/>
      <c r="C5" s="1670"/>
      <c r="D5" s="1670"/>
      <c r="E5" s="1670"/>
      <c r="F5" s="1671"/>
      <c r="G5" s="17"/>
    </row>
    <row r="6" spans="1:7" ht="45" customHeight="1" thickBot="1">
      <c r="A6" s="18"/>
      <c r="B6" s="1673"/>
      <c r="C6" s="1673"/>
      <c r="D6" s="1673"/>
      <c r="E6" s="1673"/>
      <c r="F6" s="1673"/>
      <c r="G6" s="19"/>
    </row>
    <row r="7" spans="1:7" ht="45" customHeight="1" thickBot="1">
      <c r="A7" s="1674"/>
      <c r="B7" s="1674"/>
      <c r="C7" s="1674"/>
      <c r="D7" s="1674"/>
      <c r="E7" s="1674"/>
      <c r="F7" s="1674"/>
      <c r="G7" s="1674"/>
    </row>
    <row r="8" spans="1:7" s="25" customFormat="1" ht="45" customHeight="1">
      <c r="A8" s="23"/>
      <c r="B8" s="1675" t="s">
        <v>1644</v>
      </c>
      <c r="C8" s="1675"/>
      <c r="D8" s="1675" t="s">
        <v>1645</v>
      </c>
      <c r="E8" s="1675"/>
      <c r="F8" s="36" t="s">
        <v>1638</v>
      </c>
      <c r="G8" s="24" t="s">
        <v>1646</v>
      </c>
    </row>
    <row r="9" spans="1:7" ht="45" customHeight="1">
      <c r="A9" s="26" t="s">
        <v>1647</v>
      </c>
      <c r="B9" s="1676" t="s">
        <v>1648</v>
      </c>
      <c r="C9" s="1676"/>
      <c r="D9" s="1672" t="s">
        <v>1649</v>
      </c>
      <c r="E9" s="1672"/>
      <c r="F9" s="20" t="s">
        <v>1641</v>
      </c>
      <c r="G9" s="21"/>
    </row>
    <row r="10" spans="1:7" ht="45" customHeight="1">
      <c r="A10" s="26" t="s">
        <v>1650</v>
      </c>
      <c r="B10" s="1672" t="s">
        <v>1651</v>
      </c>
      <c r="C10" s="1672"/>
      <c r="D10" s="1672" t="s">
        <v>1652</v>
      </c>
      <c r="E10" s="1672"/>
      <c r="F10" s="20" t="s">
        <v>1641</v>
      </c>
      <c r="G10" s="21"/>
    </row>
    <row r="11" spans="1:7" ht="45" customHeight="1" thickBot="1">
      <c r="A11" s="39" t="s">
        <v>1653</v>
      </c>
      <c r="B11" s="1672" t="s">
        <v>1651</v>
      </c>
      <c r="C11" s="1672"/>
      <c r="D11" s="1672" t="s">
        <v>1652</v>
      </c>
      <c r="E11" s="1672"/>
      <c r="F11" s="20" t="s">
        <v>1641</v>
      </c>
      <c r="G11" s="22"/>
    </row>
    <row r="12" spans="1:7" ht="45" customHeight="1"/>
    <row r="13" spans="1:7" ht="45" customHeight="1"/>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martha puello</cp:lastModifiedBy>
  <cp:revision/>
  <dcterms:created xsi:type="dcterms:W3CDTF">2022-12-26T20:23:47Z</dcterms:created>
  <dcterms:modified xsi:type="dcterms:W3CDTF">2024-01-24T21:23:56Z</dcterms:modified>
  <cp:category/>
  <cp:contentStatus/>
</cp:coreProperties>
</file>